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Josephine 2020\ZsNH\ZsNH_stavená práca\IROP_ZsNH\SPŠ JM BB\komplet\komplet OK\"/>
    </mc:Choice>
  </mc:AlternateContent>
  <bookViews>
    <workbookView xWindow="0" yWindow="0" windowWidth="19425" windowHeight="11025" firstSheet="1" activeTab="1"/>
  </bookViews>
  <sheets>
    <sheet name="Rekapitulácia stavby" sheetId="1" r:id="rId1"/>
    <sheet name="06-1 - Učebne - 06-1 - Uč..." sheetId="2" r:id="rId2"/>
    <sheet name="06-2 - toalety, chod - 06..." sheetId="3" r:id="rId3"/>
    <sheet name="06-3 - Elektromontáž - 06..." sheetId="4" r:id="rId4"/>
  </sheets>
  <definedNames>
    <definedName name="_xlnm.Print_Titles" localSheetId="1">'06-1 - Učebne - 06-1 - Uč...'!$116:$116</definedName>
    <definedName name="_xlnm.Print_Titles" localSheetId="2">'06-2 - toalety, chod - 06...'!$124:$124</definedName>
    <definedName name="_xlnm.Print_Titles" localSheetId="3">'06-3 - Elektromontáž - 06...'!$110:$110</definedName>
    <definedName name="_xlnm.Print_Titles" localSheetId="0">'Rekapitulácia stavby'!$85:$85</definedName>
    <definedName name="_xlnm.Print_Area" localSheetId="1">'06-1 - Učebne - 06-1 - Uč...'!$C$4:$Q$70,'06-1 - Učebne - 06-1 - Uč...'!$C$76:$Q$100,'06-1 - Učebne - 06-1 - Uč...'!$C$106:$Q$155</definedName>
    <definedName name="_xlnm.Print_Area" localSheetId="2">'06-2 - toalety, chod - 06...'!$C$4:$Q$70,'06-2 - toalety, chod - 06...'!$C$76:$Q$108,'06-2 - toalety, chod - 06...'!$C$114:$Q$222</definedName>
    <definedName name="_xlnm.Print_Area" localSheetId="3">'06-3 - Elektromontáž - 06...'!$C$4:$Q$70,'06-3 - Elektromontáž - 06...'!$C$76:$Q$94,'06-3 - Elektromontáž - 06...'!$C$100:$Q$157</definedName>
    <definedName name="_xlnm.Print_Area" localSheetId="0">'Rekapitulácia stavby'!$C$4:$AP$70,'Rekapitulácia stavby'!$C$76:$AP$94</definedName>
  </definedNames>
  <calcPr calcId="162913"/>
</workbook>
</file>

<file path=xl/calcChain.xml><?xml version="1.0" encoding="utf-8"?>
<calcChain xmlns="http://schemas.openxmlformats.org/spreadsheetml/2006/main">
  <c r="L122" i="4" l="1"/>
  <c r="AY90" i="1" l="1"/>
  <c r="AX90" i="1"/>
  <c r="BI157" i="4"/>
  <c r="BH157" i="4"/>
  <c r="BG157" i="4"/>
  <c r="BE157" i="4"/>
  <c r="AA157" i="4"/>
  <c r="Y157" i="4"/>
  <c r="W157" i="4"/>
  <c r="BK157" i="4"/>
  <c r="N157" i="4"/>
  <c r="BF157" i="4" s="1"/>
  <c r="BI156" i="4"/>
  <c r="BH156" i="4"/>
  <c r="BG156" i="4"/>
  <c r="BE156" i="4"/>
  <c r="AA156" i="4"/>
  <c r="Y156" i="4"/>
  <c r="W156" i="4"/>
  <c r="BK156" i="4"/>
  <c r="N156" i="4"/>
  <c r="BF156" i="4" s="1"/>
  <c r="BI155" i="4"/>
  <c r="BH155" i="4"/>
  <c r="BG155" i="4"/>
  <c r="BE155" i="4"/>
  <c r="AA155" i="4"/>
  <c r="Y155" i="4"/>
  <c r="W155" i="4"/>
  <c r="BK155" i="4"/>
  <c r="N155" i="4"/>
  <c r="BF155" i="4"/>
  <c r="BI154" i="4"/>
  <c r="BH154" i="4"/>
  <c r="BG154" i="4"/>
  <c r="BE154" i="4"/>
  <c r="AA154" i="4"/>
  <c r="Y154" i="4"/>
  <c r="W154" i="4"/>
  <c r="BK154" i="4"/>
  <c r="N154" i="4"/>
  <c r="BF154" i="4" s="1"/>
  <c r="BI153" i="4"/>
  <c r="BH153" i="4"/>
  <c r="BG153" i="4"/>
  <c r="BE153" i="4"/>
  <c r="AA153" i="4"/>
  <c r="Y153" i="4"/>
  <c r="W153" i="4"/>
  <c r="BK153" i="4"/>
  <c r="N153" i="4"/>
  <c r="BF153" i="4" s="1"/>
  <c r="BI152" i="4"/>
  <c r="BH152" i="4"/>
  <c r="BG152" i="4"/>
  <c r="BE152" i="4"/>
  <c r="AA152" i="4"/>
  <c r="Y152" i="4"/>
  <c r="W152" i="4"/>
  <c r="BK152" i="4"/>
  <c r="N152" i="4"/>
  <c r="BF152" i="4" s="1"/>
  <c r="BI151" i="4"/>
  <c r="BH151" i="4"/>
  <c r="BG151" i="4"/>
  <c r="BE151" i="4"/>
  <c r="AA151" i="4"/>
  <c r="Y151" i="4"/>
  <c r="W151" i="4"/>
  <c r="BK151" i="4"/>
  <c r="N151" i="4"/>
  <c r="BF151" i="4" s="1"/>
  <c r="BI150" i="4"/>
  <c r="BH150" i="4"/>
  <c r="BG150" i="4"/>
  <c r="BE150" i="4"/>
  <c r="AA150" i="4"/>
  <c r="Y150" i="4"/>
  <c r="W150" i="4"/>
  <c r="BK150" i="4"/>
  <c r="N150" i="4"/>
  <c r="BF150" i="4" s="1"/>
  <c r="BI149" i="4"/>
  <c r="BH149" i="4"/>
  <c r="BG149" i="4"/>
  <c r="BE149" i="4"/>
  <c r="AA149" i="4"/>
  <c r="Y149" i="4"/>
  <c r="W149" i="4"/>
  <c r="BK149" i="4"/>
  <c r="N149" i="4"/>
  <c r="BF149" i="4" s="1"/>
  <c r="BI148" i="4"/>
  <c r="BH148" i="4"/>
  <c r="BG148" i="4"/>
  <c r="BE148" i="4"/>
  <c r="AA148" i="4"/>
  <c r="Y148" i="4"/>
  <c r="W148" i="4"/>
  <c r="BK148" i="4"/>
  <c r="N148" i="4"/>
  <c r="BF148" i="4" s="1"/>
  <c r="BI147" i="4"/>
  <c r="BH147" i="4"/>
  <c r="BG147" i="4"/>
  <c r="BE147" i="4"/>
  <c r="AA147" i="4"/>
  <c r="Y147" i="4"/>
  <c r="W147" i="4"/>
  <c r="BK147" i="4"/>
  <c r="N147" i="4"/>
  <c r="BF147" i="4" s="1"/>
  <c r="BI146" i="4"/>
  <c r="BH146" i="4"/>
  <c r="BG146" i="4"/>
  <c r="BE146" i="4"/>
  <c r="AA146" i="4"/>
  <c r="Y146" i="4"/>
  <c r="W146" i="4"/>
  <c r="BK146" i="4"/>
  <c r="N146" i="4"/>
  <c r="BF146" i="4" s="1"/>
  <c r="BI145" i="4"/>
  <c r="BH145" i="4"/>
  <c r="BG145" i="4"/>
  <c r="BE145" i="4"/>
  <c r="AA145" i="4"/>
  <c r="Y145" i="4"/>
  <c r="W145" i="4"/>
  <c r="BK145" i="4"/>
  <c r="N145" i="4"/>
  <c r="BF145" i="4" s="1"/>
  <c r="BI144" i="4"/>
  <c r="BH144" i="4"/>
  <c r="BG144" i="4"/>
  <c r="BE144" i="4"/>
  <c r="AA144" i="4"/>
  <c r="Y144" i="4"/>
  <c r="W144" i="4"/>
  <c r="BK144" i="4"/>
  <c r="N144" i="4"/>
  <c r="BF144" i="4" s="1"/>
  <c r="BI143" i="4"/>
  <c r="BH143" i="4"/>
  <c r="BG143" i="4"/>
  <c r="BE143" i="4"/>
  <c r="AA143" i="4"/>
  <c r="Y143" i="4"/>
  <c r="W143" i="4"/>
  <c r="BK143" i="4"/>
  <c r="N143" i="4"/>
  <c r="BF143" i="4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/>
  <c r="BI140" i="4"/>
  <c r="BH140" i="4"/>
  <c r="BG140" i="4"/>
  <c r="BE140" i="4"/>
  <c r="AA140" i="4"/>
  <c r="Y140" i="4"/>
  <c r="W140" i="4"/>
  <c r="BK140" i="4"/>
  <c r="N140" i="4"/>
  <c r="BF140" i="4" s="1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E138" i="4"/>
  <c r="AA138" i="4"/>
  <c r="Y138" i="4"/>
  <c r="W138" i="4"/>
  <c r="BK138" i="4"/>
  <c r="N138" i="4"/>
  <c r="BF138" i="4" s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E136" i="4"/>
  <c r="AA136" i="4"/>
  <c r="Y136" i="4"/>
  <c r="W136" i="4"/>
  <c r="BK136" i="4"/>
  <c r="N136" i="4"/>
  <c r="BF136" i="4" s="1"/>
  <c r="BI135" i="4"/>
  <c r="BH135" i="4"/>
  <c r="BG135" i="4"/>
  <c r="BE135" i="4"/>
  <c r="AA135" i="4"/>
  <c r="Y135" i="4"/>
  <c r="W135" i="4"/>
  <c r="BK135" i="4"/>
  <c r="N135" i="4"/>
  <c r="BF135" i="4" s="1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E133" i="4"/>
  <c r="AA133" i="4"/>
  <c r="Y133" i="4"/>
  <c r="W133" i="4"/>
  <c r="BK133" i="4"/>
  <c r="N133" i="4"/>
  <c r="BF133" i="4" s="1"/>
  <c r="BI132" i="4"/>
  <c r="BH132" i="4"/>
  <c r="BG132" i="4"/>
  <c r="BE132" i="4"/>
  <c r="AA132" i="4"/>
  <c r="Y132" i="4"/>
  <c r="W132" i="4"/>
  <c r="BK132" i="4"/>
  <c r="N132" i="4"/>
  <c r="BF132" i="4" s="1"/>
  <c r="BI131" i="4"/>
  <c r="BH131" i="4"/>
  <c r="BG131" i="4"/>
  <c r="BE131" i="4"/>
  <c r="AA131" i="4"/>
  <c r="Y131" i="4"/>
  <c r="W131" i="4"/>
  <c r="BK131" i="4"/>
  <c r="N131" i="4"/>
  <c r="BF131" i="4" s="1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E128" i="4"/>
  <c r="AA128" i="4"/>
  <c r="Y128" i="4"/>
  <c r="W128" i="4"/>
  <c r="BK128" i="4"/>
  <c r="N128" i="4"/>
  <c r="BF128" i="4" s="1"/>
  <c r="BI127" i="4"/>
  <c r="BH127" i="4"/>
  <c r="BG127" i="4"/>
  <c r="BE127" i="4"/>
  <c r="AA127" i="4"/>
  <c r="Y127" i="4"/>
  <c r="W127" i="4"/>
  <c r="BK127" i="4"/>
  <c r="N127" i="4"/>
  <c r="BF127" i="4"/>
  <c r="BI126" i="4"/>
  <c r="BH126" i="4"/>
  <c r="BG126" i="4"/>
  <c r="BE126" i="4"/>
  <c r="AA126" i="4"/>
  <c r="Y126" i="4"/>
  <c r="W126" i="4"/>
  <c r="BK126" i="4"/>
  <c r="N126" i="4"/>
  <c r="BF126" i="4" s="1"/>
  <c r="BI125" i="4"/>
  <c r="BH125" i="4"/>
  <c r="BG125" i="4"/>
  <c r="BE125" i="4"/>
  <c r="AA125" i="4"/>
  <c r="Y125" i="4"/>
  <c r="W125" i="4"/>
  <c r="BK125" i="4"/>
  <c r="N125" i="4"/>
  <c r="BF125" i="4" s="1"/>
  <c r="BI124" i="4"/>
  <c r="BH124" i="4"/>
  <c r="BG124" i="4"/>
  <c r="BE124" i="4"/>
  <c r="AA124" i="4"/>
  <c r="Y124" i="4"/>
  <c r="W124" i="4"/>
  <c r="BK124" i="4"/>
  <c r="N124" i="4"/>
  <c r="BF124" i="4" s="1"/>
  <c r="BI123" i="4"/>
  <c r="BH123" i="4"/>
  <c r="BG123" i="4"/>
  <c r="BE123" i="4"/>
  <c r="AA123" i="4"/>
  <c r="Y123" i="4"/>
  <c r="W123" i="4"/>
  <c r="BK123" i="4"/>
  <c r="N123" i="4"/>
  <c r="BF123" i="4"/>
  <c r="BI122" i="4"/>
  <c r="BH122" i="4"/>
  <c r="BG122" i="4"/>
  <c r="BE122" i="4"/>
  <c r="AA122" i="4"/>
  <c r="Y122" i="4"/>
  <c r="W122" i="4"/>
  <c r="BK122" i="4"/>
  <c r="N122" i="4"/>
  <c r="BF122" i="4"/>
  <c r="BI121" i="4"/>
  <c r="BH121" i="4"/>
  <c r="BG121" i="4"/>
  <c r="BE121" i="4"/>
  <c r="AA121" i="4"/>
  <c r="Y121" i="4"/>
  <c r="W121" i="4"/>
  <c r="BK121" i="4"/>
  <c r="N121" i="4"/>
  <c r="BF121" i="4" s="1"/>
  <c r="BI120" i="4"/>
  <c r="BH120" i="4"/>
  <c r="BG120" i="4"/>
  <c r="BE120" i="4"/>
  <c r="AA120" i="4"/>
  <c r="Y120" i="4"/>
  <c r="W120" i="4"/>
  <c r="BK120" i="4"/>
  <c r="N120" i="4"/>
  <c r="BF120" i="4" s="1"/>
  <c r="BI119" i="4"/>
  <c r="BH119" i="4"/>
  <c r="BG119" i="4"/>
  <c r="BE119" i="4"/>
  <c r="AA119" i="4"/>
  <c r="Y119" i="4"/>
  <c r="W119" i="4"/>
  <c r="BK119" i="4"/>
  <c r="N119" i="4"/>
  <c r="BF119" i="4" s="1"/>
  <c r="BI118" i="4"/>
  <c r="BH118" i="4"/>
  <c r="BG118" i="4"/>
  <c r="BE118" i="4"/>
  <c r="AA118" i="4"/>
  <c r="Y118" i="4"/>
  <c r="W118" i="4"/>
  <c r="BK118" i="4"/>
  <c r="N118" i="4"/>
  <c r="BF118" i="4" s="1"/>
  <c r="BI117" i="4"/>
  <c r="BH117" i="4"/>
  <c r="BG117" i="4"/>
  <c r="BE117" i="4"/>
  <c r="AA117" i="4"/>
  <c r="Y117" i="4"/>
  <c r="W117" i="4"/>
  <c r="BK117" i="4"/>
  <c r="N117" i="4"/>
  <c r="BF117" i="4"/>
  <c r="BI116" i="4"/>
  <c r="BH116" i="4"/>
  <c r="BG116" i="4"/>
  <c r="BE116" i="4"/>
  <c r="AA116" i="4"/>
  <c r="Y116" i="4"/>
  <c r="W116" i="4"/>
  <c r="BK116" i="4"/>
  <c r="N116" i="4"/>
  <c r="BF116" i="4" s="1"/>
  <c r="BI115" i="4"/>
  <c r="BH115" i="4"/>
  <c r="BG115" i="4"/>
  <c r="BE115" i="4"/>
  <c r="AA115" i="4"/>
  <c r="Y115" i="4"/>
  <c r="Y113" i="4" s="1"/>
  <c r="Y112" i="4" s="1"/>
  <c r="Y111" i="4" s="1"/>
  <c r="W115" i="4"/>
  <c r="BK115" i="4"/>
  <c r="N115" i="4"/>
  <c r="BF115" i="4" s="1"/>
  <c r="BI114" i="4"/>
  <c r="BH114" i="4"/>
  <c r="BG114" i="4"/>
  <c r="BE114" i="4"/>
  <c r="AA114" i="4"/>
  <c r="AA113" i="4" s="1"/>
  <c r="AA112" i="4" s="1"/>
  <c r="AA111" i="4" s="1"/>
  <c r="Y114" i="4"/>
  <c r="W114" i="4"/>
  <c r="W113" i="4" s="1"/>
  <c r="W112" i="4" s="1"/>
  <c r="W111" i="4" s="1"/>
  <c r="AU90" i="1" s="1"/>
  <c r="BK114" i="4"/>
  <c r="N114" i="4"/>
  <c r="BF114" i="4" s="1"/>
  <c r="F105" i="4"/>
  <c r="F103" i="4"/>
  <c r="M28" i="4"/>
  <c r="AS90" i="1"/>
  <c r="F81" i="4"/>
  <c r="F79" i="4"/>
  <c r="O21" i="4"/>
  <c r="E21" i="4"/>
  <c r="M84" i="4" s="1"/>
  <c r="O20" i="4"/>
  <c r="O18" i="4"/>
  <c r="E18" i="4"/>
  <c r="M107" i="4" s="1"/>
  <c r="O17" i="4"/>
  <c r="O15" i="4"/>
  <c r="E15" i="4"/>
  <c r="F108" i="4" s="1"/>
  <c r="O14" i="4"/>
  <c r="O12" i="4"/>
  <c r="E12" i="4"/>
  <c r="F83" i="4" s="1"/>
  <c r="F107" i="4"/>
  <c r="O11" i="4"/>
  <c r="M81" i="4"/>
  <c r="F6" i="4"/>
  <c r="F102" i="4" s="1"/>
  <c r="AY89" i="1"/>
  <c r="AX89" i="1"/>
  <c r="BI222" i="3"/>
  <c r="BH222" i="3"/>
  <c r="BG222" i="3"/>
  <c r="BE222" i="3"/>
  <c r="AA222" i="3"/>
  <c r="Y222" i="3"/>
  <c r="W222" i="3"/>
  <c r="BK222" i="3"/>
  <c r="N222" i="3"/>
  <c r="BF222" i="3" s="1"/>
  <c r="BI221" i="3"/>
  <c r="BH221" i="3"/>
  <c r="BG221" i="3"/>
  <c r="BE221" i="3"/>
  <c r="AA221" i="3"/>
  <c r="Y221" i="3"/>
  <c r="Y220" i="3" s="1"/>
  <c r="W221" i="3"/>
  <c r="W220" i="3" s="1"/>
  <c r="BK221" i="3"/>
  <c r="N221" i="3"/>
  <c r="BF221" i="3" s="1"/>
  <c r="BI219" i="3"/>
  <c r="BH219" i="3"/>
  <c r="BG219" i="3"/>
  <c r="BE219" i="3"/>
  <c r="AA219" i="3"/>
  <c r="Y219" i="3"/>
  <c r="W219" i="3"/>
  <c r="BK219" i="3"/>
  <c r="N219" i="3"/>
  <c r="BF219" i="3" s="1"/>
  <c r="BI218" i="3"/>
  <c r="BH218" i="3"/>
  <c r="BG218" i="3"/>
  <c r="BE218" i="3"/>
  <c r="AA218" i="3"/>
  <c r="Y218" i="3"/>
  <c r="W218" i="3"/>
  <c r="BK218" i="3"/>
  <c r="N218" i="3"/>
  <c r="BF218" i="3" s="1"/>
  <c r="BI217" i="3"/>
  <c r="BH217" i="3"/>
  <c r="BG217" i="3"/>
  <c r="BE217" i="3"/>
  <c r="AA217" i="3"/>
  <c r="Y217" i="3"/>
  <c r="W217" i="3"/>
  <c r="BK217" i="3"/>
  <c r="N217" i="3"/>
  <c r="BF217" i="3"/>
  <c r="BI216" i="3"/>
  <c r="BH216" i="3"/>
  <c r="BG216" i="3"/>
  <c r="BE216" i="3"/>
  <c r="AA216" i="3"/>
  <c r="Y216" i="3"/>
  <c r="W216" i="3"/>
  <c r="W214" i="3" s="1"/>
  <c r="BK216" i="3"/>
  <c r="N216" i="3"/>
  <c r="BF216" i="3" s="1"/>
  <c r="BI215" i="3"/>
  <c r="BH215" i="3"/>
  <c r="BG215" i="3"/>
  <c r="BE215" i="3"/>
  <c r="AA215" i="3"/>
  <c r="AA214" i="3" s="1"/>
  <c r="Y215" i="3"/>
  <c r="W215" i="3"/>
  <c r="BK215" i="3"/>
  <c r="N215" i="3"/>
  <c r="BF215" i="3" s="1"/>
  <c r="BI213" i="3"/>
  <c r="BH213" i="3"/>
  <c r="BG213" i="3"/>
  <c r="BE213" i="3"/>
  <c r="AA213" i="3"/>
  <c r="Y213" i="3"/>
  <c r="W213" i="3"/>
  <c r="BK213" i="3"/>
  <c r="N213" i="3"/>
  <c r="BF213" i="3" s="1"/>
  <c r="BI212" i="3"/>
  <c r="BH212" i="3"/>
  <c r="BG212" i="3"/>
  <c r="BE212" i="3"/>
  <c r="AA212" i="3"/>
  <c r="Y212" i="3"/>
  <c r="W212" i="3"/>
  <c r="BK212" i="3"/>
  <c r="N212" i="3"/>
  <c r="BF212" i="3" s="1"/>
  <c r="BI211" i="3"/>
  <c r="BH211" i="3"/>
  <c r="BG211" i="3"/>
  <c r="BE211" i="3"/>
  <c r="AA211" i="3"/>
  <c r="Y211" i="3"/>
  <c r="W211" i="3"/>
  <c r="BK211" i="3"/>
  <c r="N211" i="3"/>
  <c r="BF211" i="3" s="1"/>
  <c r="BI210" i="3"/>
  <c r="BH210" i="3"/>
  <c r="BG210" i="3"/>
  <c r="BE210" i="3"/>
  <c r="AA210" i="3"/>
  <c r="Y210" i="3"/>
  <c r="W210" i="3"/>
  <c r="BK210" i="3"/>
  <c r="N210" i="3"/>
  <c r="BF210" i="3" s="1"/>
  <c r="BI209" i="3"/>
  <c r="BH209" i="3"/>
  <c r="BG209" i="3"/>
  <c r="BE209" i="3"/>
  <c r="AA209" i="3"/>
  <c r="Y209" i="3"/>
  <c r="W209" i="3"/>
  <c r="BK209" i="3"/>
  <c r="N209" i="3"/>
  <c r="BF209" i="3"/>
  <c r="BI208" i="3"/>
  <c r="BH208" i="3"/>
  <c r="BG208" i="3"/>
  <c r="BE208" i="3"/>
  <c r="AA208" i="3"/>
  <c r="Y208" i="3"/>
  <c r="Y207" i="3"/>
  <c r="W208" i="3"/>
  <c r="BK208" i="3"/>
  <c r="N208" i="3"/>
  <c r="BF208" i="3" s="1"/>
  <c r="BI206" i="3"/>
  <c r="BH206" i="3"/>
  <c r="BG206" i="3"/>
  <c r="BE206" i="3"/>
  <c r="AA206" i="3"/>
  <c r="AA205" i="3" s="1"/>
  <c r="Y206" i="3"/>
  <c r="Y205" i="3"/>
  <c r="W206" i="3"/>
  <c r="W205" i="3" s="1"/>
  <c r="BK206" i="3"/>
  <c r="BK205" i="3" s="1"/>
  <c r="N205" i="3" s="1"/>
  <c r="N101" i="3" s="1"/>
  <c r="N206" i="3"/>
  <c r="BF206" i="3"/>
  <c r="BI204" i="3"/>
  <c r="BH204" i="3"/>
  <c r="BG204" i="3"/>
  <c r="BE204" i="3"/>
  <c r="AA204" i="3"/>
  <c r="Y204" i="3"/>
  <c r="W204" i="3"/>
  <c r="BK204" i="3"/>
  <c r="N204" i="3"/>
  <c r="BF204" i="3" s="1"/>
  <c r="BI203" i="3"/>
  <c r="BH203" i="3"/>
  <c r="BG203" i="3"/>
  <c r="BE203" i="3"/>
  <c r="AA203" i="3"/>
  <c r="Y203" i="3"/>
  <c r="Y199" i="3" s="1"/>
  <c r="W203" i="3"/>
  <c r="BK203" i="3"/>
  <c r="N203" i="3"/>
  <c r="BF203" i="3" s="1"/>
  <c r="BI202" i="3"/>
  <c r="BH202" i="3"/>
  <c r="BG202" i="3"/>
  <c r="BE202" i="3"/>
  <c r="AA202" i="3"/>
  <c r="Y202" i="3"/>
  <c r="W202" i="3"/>
  <c r="BK202" i="3"/>
  <c r="N202" i="3"/>
  <c r="BF202" i="3" s="1"/>
  <c r="BI201" i="3"/>
  <c r="BH201" i="3"/>
  <c r="BG201" i="3"/>
  <c r="BE201" i="3"/>
  <c r="AA201" i="3"/>
  <c r="Y201" i="3"/>
  <c r="W201" i="3"/>
  <c r="BK201" i="3"/>
  <c r="N201" i="3"/>
  <c r="BF201" i="3" s="1"/>
  <c r="BI200" i="3"/>
  <c r="BH200" i="3"/>
  <c r="BG200" i="3"/>
  <c r="BE200" i="3"/>
  <c r="AA200" i="3"/>
  <c r="Y200" i="3"/>
  <c r="W200" i="3"/>
  <c r="W199" i="3" s="1"/>
  <c r="BK200" i="3"/>
  <c r="N200" i="3"/>
  <c r="BF200" i="3"/>
  <c r="BI198" i="3"/>
  <c r="BH198" i="3"/>
  <c r="BG198" i="3"/>
  <c r="BE198" i="3"/>
  <c r="AA198" i="3"/>
  <c r="Y198" i="3"/>
  <c r="W198" i="3"/>
  <c r="BK198" i="3"/>
  <c r="N198" i="3"/>
  <c r="BF198" i="3" s="1"/>
  <c r="BI197" i="3"/>
  <c r="BH197" i="3"/>
  <c r="BG197" i="3"/>
  <c r="BE197" i="3"/>
  <c r="AA197" i="3"/>
  <c r="Y197" i="3"/>
  <c r="W197" i="3"/>
  <c r="BK197" i="3"/>
  <c r="N197" i="3"/>
  <c r="BF197" i="3" s="1"/>
  <c r="BI196" i="3"/>
  <c r="BH196" i="3"/>
  <c r="BG196" i="3"/>
  <c r="BE196" i="3"/>
  <c r="AA196" i="3"/>
  <c r="Y196" i="3"/>
  <c r="W196" i="3"/>
  <c r="BK196" i="3"/>
  <c r="N196" i="3"/>
  <c r="BF196" i="3" s="1"/>
  <c r="BI195" i="3"/>
  <c r="BH195" i="3"/>
  <c r="BG195" i="3"/>
  <c r="BE195" i="3"/>
  <c r="AA195" i="3"/>
  <c r="Y195" i="3"/>
  <c r="W195" i="3"/>
  <c r="BK195" i="3"/>
  <c r="N195" i="3"/>
  <c r="BF195" i="3" s="1"/>
  <c r="BI194" i="3"/>
  <c r="BH194" i="3"/>
  <c r="BG194" i="3"/>
  <c r="BE194" i="3"/>
  <c r="AA194" i="3"/>
  <c r="Y194" i="3"/>
  <c r="W194" i="3"/>
  <c r="BK194" i="3"/>
  <c r="N194" i="3"/>
  <c r="BF194" i="3"/>
  <c r="BI193" i="3"/>
  <c r="BH193" i="3"/>
  <c r="BG193" i="3"/>
  <c r="BE193" i="3"/>
  <c r="AA193" i="3"/>
  <c r="Y193" i="3"/>
  <c r="W193" i="3"/>
  <c r="BK193" i="3"/>
  <c r="N193" i="3"/>
  <c r="BF193" i="3" s="1"/>
  <c r="BI192" i="3"/>
  <c r="BH192" i="3"/>
  <c r="BG192" i="3"/>
  <c r="BE192" i="3"/>
  <c r="AA192" i="3"/>
  <c r="Y192" i="3"/>
  <c r="W192" i="3"/>
  <c r="BK192" i="3"/>
  <c r="N192" i="3"/>
  <c r="BF192" i="3"/>
  <c r="BI191" i="3"/>
  <c r="BH191" i="3"/>
  <c r="BG191" i="3"/>
  <c r="BE191" i="3"/>
  <c r="AA191" i="3"/>
  <c r="Y191" i="3"/>
  <c r="W191" i="3"/>
  <c r="BK191" i="3"/>
  <c r="N191" i="3"/>
  <c r="BF191" i="3"/>
  <c r="BI190" i="3"/>
  <c r="BH190" i="3"/>
  <c r="BG190" i="3"/>
  <c r="BE190" i="3"/>
  <c r="AA190" i="3"/>
  <c r="Y190" i="3"/>
  <c r="W190" i="3"/>
  <c r="BK190" i="3"/>
  <c r="N190" i="3"/>
  <c r="BF190" i="3" s="1"/>
  <c r="BI189" i="3"/>
  <c r="BH189" i="3"/>
  <c r="BG189" i="3"/>
  <c r="BE189" i="3"/>
  <c r="AA189" i="3"/>
  <c r="Y189" i="3"/>
  <c r="W189" i="3"/>
  <c r="BK189" i="3"/>
  <c r="N189" i="3"/>
  <c r="BF189" i="3" s="1"/>
  <c r="BI188" i="3"/>
  <c r="BH188" i="3"/>
  <c r="BG188" i="3"/>
  <c r="BE188" i="3"/>
  <c r="AA188" i="3"/>
  <c r="Y188" i="3"/>
  <c r="W188" i="3"/>
  <c r="BK188" i="3"/>
  <c r="N188" i="3"/>
  <c r="BF188" i="3" s="1"/>
  <c r="BI187" i="3"/>
  <c r="BH187" i="3"/>
  <c r="BG187" i="3"/>
  <c r="BE187" i="3"/>
  <c r="AA187" i="3"/>
  <c r="Y187" i="3"/>
  <c r="W187" i="3"/>
  <c r="BK187" i="3"/>
  <c r="N187" i="3"/>
  <c r="BF187" i="3" s="1"/>
  <c r="BI186" i="3"/>
  <c r="BH186" i="3"/>
  <c r="BG186" i="3"/>
  <c r="BE186" i="3"/>
  <c r="AA186" i="3"/>
  <c r="Y186" i="3"/>
  <c r="W186" i="3"/>
  <c r="W181" i="3" s="1"/>
  <c r="BK186" i="3"/>
  <c r="N186" i="3"/>
  <c r="BF186" i="3"/>
  <c r="BI185" i="3"/>
  <c r="BH185" i="3"/>
  <c r="BG185" i="3"/>
  <c r="BE185" i="3"/>
  <c r="AA185" i="3"/>
  <c r="Y185" i="3"/>
  <c r="W185" i="3"/>
  <c r="BK185" i="3"/>
  <c r="N185" i="3"/>
  <c r="BF185" i="3" s="1"/>
  <c r="BI184" i="3"/>
  <c r="BH184" i="3"/>
  <c r="BG184" i="3"/>
  <c r="BE184" i="3"/>
  <c r="AA184" i="3"/>
  <c r="Y184" i="3"/>
  <c r="Y181" i="3" s="1"/>
  <c r="W184" i="3"/>
  <c r="BK184" i="3"/>
  <c r="N184" i="3"/>
  <c r="BF184" i="3" s="1"/>
  <c r="BI183" i="3"/>
  <c r="BH183" i="3"/>
  <c r="BG183" i="3"/>
  <c r="BE183" i="3"/>
  <c r="AA183" i="3"/>
  <c r="Y183" i="3"/>
  <c r="W183" i="3"/>
  <c r="BK183" i="3"/>
  <c r="N183" i="3"/>
  <c r="BF183" i="3" s="1"/>
  <c r="BI182" i="3"/>
  <c r="BH182" i="3"/>
  <c r="BG182" i="3"/>
  <c r="BE182" i="3"/>
  <c r="AA182" i="3"/>
  <c r="Y182" i="3"/>
  <c r="W182" i="3"/>
  <c r="BK182" i="3"/>
  <c r="N182" i="3"/>
  <c r="BF182" i="3" s="1"/>
  <c r="BI180" i="3"/>
  <c r="BH180" i="3"/>
  <c r="BG180" i="3"/>
  <c r="BE180" i="3"/>
  <c r="AA180" i="3"/>
  <c r="Y180" i="3"/>
  <c r="W180" i="3"/>
  <c r="BK180" i="3"/>
  <c r="N180" i="3"/>
  <c r="BF180" i="3" s="1"/>
  <c r="BI179" i="3"/>
  <c r="BH179" i="3"/>
  <c r="BG179" i="3"/>
  <c r="BE179" i="3"/>
  <c r="AA179" i="3"/>
  <c r="AA178" i="3"/>
  <c r="Y179" i="3"/>
  <c r="Y178" i="3" s="1"/>
  <c r="W179" i="3"/>
  <c r="W178" i="3"/>
  <c r="BK179" i="3"/>
  <c r="N179" i="3"/>
  <c r="BF179" i="3" s="1"/>
  <c r="BI177" i="3"/>
  <c r="BH177" i="3"/>
  <c r="BG177" i="3"/>
  <c r="BE177" i="3"/>
  <c r="AA177" i="3"/>
  <c r="AA176" i="3"/>
  <c r="Y177" i="3"/>
  <c r="Y176" i="3" s="1"/>
  <c r="W177" i="3"/>
  <c r="W176" i="3"/>
  <c r="BK177" i="3"/>
  <c r="BK176" i="3"/>
  <c r="N176" i="3" s="1"/>
  <c r="N97" i="3" s="1"/>
  <c r="N177" i="3"/>
  <c r="BF177" i="3" s="1"/>
  <c r="BI175" i="3"/>
  <c r="BH175" i="3"/>
  <c r="BG175" i="3"/>
  <c r="BE175" i="3"/>
  <c r="AA175" i="3"/>
  <c r="Y175" i="3"/>
  <c r="W175" i="3"/>
  <c r="BK175" i="3"/>
  <c r="N175" i="3"/>
  <c r="BF175" i="3" s="1"/>
  <c r="BI174" i="3"/>
  <c r="BH174" i="3"/>
  <c r="BG174" i="3"/>
  <c r="BE174" i="3"/>
  <c r="AA174" i="3"/>
  <c r="Y174" i="3"/>
  <c r="W174" i="3"/>
  <c r="BK174" i="3"/>
  <c r="N174" i="3"/>
  <c r="BF174" i="3" s="1"/>
  <c r="BI173" i="3"/>
  <c r="BH173" i="3"/>
  <c r="BG173" i="3"/>
  <c r="BE173" i="3"/>
  <c r="AA173" i="3"/>
  <c r="Y173" i="3"/>
  <c r="W173" i="3"/>
  <c r="BK173" i="3"/>
  <c r="N173" i="3"/>
  <c r="BF173" i="3"/>
  <c r="BI172" i="3"/>
  <c r="BH172" i="3"/>
  <c r="BG172" i="3"/>
  <c r="BE172" i="3"/>
  <c r="AA172" i="3"/>
  <c r="Y172" i="3"/>
  <c r="W172" i="3"/>
  <c r="BK172" i="3"/>
  <c r="N172" i="3"/>
  <c r="BF172" i="3"/>
  <c r="BI171" i="3"/>
  <c r="BH171" i="3"/>
  <c r="BG171" i="3"/>
  <c r="BE171" i="3"/>
  <c r="AA171" i="3"/>
  <c r="Y171" i="3"/>
  <c r="W171" i="3"/>
  <c r="BK171" i="3"/>
  <c r="N171" i="3"/>
  <c r="BF171" i="3" s="1"/>
  <c r="BI170" i="3"/>
  <c r="BH170" i="3"/>
  <c r="BG170" i="3"/>
  <c r="BE170" i="3"/>
  <c r="AA170" i="3"/>
  <c r="Y170" i="3"/>
  <c r="W170" i="3"/>
  <c r="BK170" i="3"/>
  <c r="N170" i="3"/>
  <c r="BF170" i="3" s="1"/>
  <c r="BI169" i="3"/>
  <c r="BH169" i="3"/>
  <c r="BG169" i="3"/>
  <c r="BE169" i="3"/>
  <c r="AA169" i="3"/>
  <c r="Y169" i="3"/>
  <c r="W169" i="3"/>
  <c r="BK169" i="3"/>
  <c r="N169" i="3"/>
  <c r="BF169" i="3" s="1"/>
  <c r="BI168" i="3"/>
  <c r="BH168" i="3"/>
  <c r="BG168" i="3"/>
  <c r="BE168" i="3"/>
  <c r="AA168" i="3"/>
  <c r="AA166" i="3" s="1"/>
  <c r="Y168" i="3"/>
  <c r="W168" i="3"/>
  <c r="BK168" i="3"/>
  <c r="N168" i="3"/>
  <c r="BF168" i="3"/>
  <c r="BI167" i="3"/>
  <c r="BH167" i="3"/>
  <c r="BG167" i="3"/>
  <c r="BE167" i="3"/>
  <c r="AA167" i="3"/>
  <c r="Y167" i="3"/>
  <c r="W167" i="3"/>
  <c r="W166" i="3" s="1"/>
  <c r="BK167" i="3"/>
  <c r="N167" i="3"/>
  <c r="BF167" i="3" s="1"/>
  <c r="BI165" i="3"/>
  <c r="BH165" i="3"/>
  <c r="BG165" i="3"/>
  <c r="BE165" i="3"/>
  <c r="AA165" i="3"/>
  <c r="Y165" i="3"/>
  <c r="W165" i="3"/>
  <c r="BK165" i="3"/>
  <c r="N165" i="3"/>
  <c r="BF165" i="3" s="1"/>
  <c r="BI164" i="3"/>
  <c r="BH164" i="3"/>
  <c r="BG164" i="3"/>
  <c r="BE164" i="3"/>
  <c r="AA164" i="3"/>
  <c r="AA163" i="3" s="1"/>
  <c r="Y164" i="3"/>
  <c r="Y163" i="3" s="1"/>
  <c r="W164" i="3"/>
  <c r="W163" i="3"/>
  <c r="BK164" i="3"/>
  <c r="BK163" i="3" s="1"/>
  <c r="N164" i="3"/>
  <c r="BF164" i="3" s="1"/>
  <c r="BI161" i="3"/>
  <c r="BH161" i="3"/>
  <c r="BG161" i="3"/>
  <c r="BE161" i="3"/>
  <c r="AA161" i="3"/>
  <c r="AA160" i="3" s="1"/>
  <c r="Y161" i="3"/>
  <c r="Y160" i="3" s="1"/>
  <c r="W161" i="3"/>
  <c r="W160" i="3"/>
  <c r="BK161" i="3"/>
  <c r="BK160" i="3" s="1"/>
  <c r="N160" i="3" s="1"/>
  <c r="N93" i="3" s="1"/>
  <c r="N161" i="3"/>
  <c r="BF161" i="3" s="1"/>
  <c r="BI159" i="3"/>
  <c r="BH159" i="3"/>
  <c r="BG159" i="3"/>
  <c r="BE159" i="3"/>
  <c r="AA159" i="3"/>
  <c r="Y159" i="3"/>
  <c r="W159" i="3"/>
  <c r="BK159" i="3"/>
  <c r="N159" i="3"/>
  <c r="BF159" i="3" s="1"/>
  <c r="BI158" i="3"/>
  <c r="BH158" i="3"/>
  <c r="BG158" i="3"/>
  <c r="BE158" i="3"/>
  <c r="AA158" i="3"/>
  <c r="Y158" i="3"/>
  <c r="W158" i="3"/>
  <c r="BK158" i="3"/>
  <c r="N158" i="3"/>
  <c r="BF158" i="3" s="1"/>
  <c r="BI157" i="3"/>
  <c r="BH157" i="3"/>
  <c r="BG157" i="3"/>
  <c r="BE157" i="3"/>
  <c r="AA157" i="3"/>
  <c r="Y157" i="3"/>
  <c r="W157" i="3"/>
  <c r="BK157" i="3"/>
  <c r="N157" i="3"/>
  <c r="BF157" i="3" s="1"/>
  <c r="BI156" i="3"/>
  <c r="BH156" i="3"/>
  <c r="BG156" i="3"/>
  <c r="BE156" i="3"/>
  <c r="AA156" i="3"/>
  <c r="Y156" i="3"/>
  <c r="W156" i="3"/>
  <c r="BK156" i="3"/>
  <c r="N156" i="3"/>
  <c r="BF156" i="3" s="1"/>
  <c r="BI155" i="3"/>
  <c r="BH155" i="3"/>
  <c r="BG155" i="3"/>
  <c r="BE155" i="3"/>
  <c r="AA155" i="3"/>
  <c r="Y155" i="3"/>
  <c r="W155" i="3"/>
  <c r="BK155" i="3"/>
  <c r="N155" i="3"/>
  <c r="BF155" i="3"/>
  <c r="BI154" i="3"/>
  <c r="BH154" i="3"/>
  <c r="BG154" i="3"/>
  <c r="BE154" i="3"/>
  <c r="AA154" i="3"/>
  <c r="Y154" i="3"/>
  <c r="W154" i="3"/>
  <c r="BK154" i="3"/>
  <c r="N154" i="3"/>
  <c r="BF154" i="3" s="1"/>
  <c r="BI153" i="3"/>
  <c r="BH153" i="3"/>
  <c r="BG153" i="3"/>
  <c r="BE153" i="3"/>
  <c r="AA153" i="3"/>
  <c r="Y153" i="3"/>
  <c r="W153" i="3"/>
  <c r="BK153" i="3"/>
  <c r="N153" i="3"/>
  <c r="BF153" i="3" s="1"/>
  <c r="BI152" i="3"/>
  <c r="BH152" i="3"/>
  <c r="BG152" i="3"/>
  <c r="BE152" i="3"/>
  <c r="AA152" i="3"/>
  <c r="Y152" i="3"/>
  <c r="W152" i="3"/>
  <c r="BK152" i="3"/>
  <c r="N152" i="3"/>
  <c r="BF152" i="3" s="1"/>
  <c r="BI151" i="3"/>
  <c r="BH151" i="3"/>
  <c r="BG151" i="3"/>
  <c r="BE151" i="3"/>
  <c r="AA151" i="3"/>
  <c r="Y151" i="3"/>
  <c r="W151" i="3"/>
  <c r="BK151" i="3"/>
  <c r="N151" i="3"/>
  <c r="BF151" i="3"/>
  <c r="BI150" i="3"/>
  <c r="BH150" i="3"/>
  <c r="BG150" i="3"/>
  <c r="BE150" i="3"/>
  <c r="AA150" i="3"/>
  <c r="Y150" i="3"/>
  <c r="W150" i="3"/>
  <c r="BK150" i="3"/>
  <c r="N150" i="3"/>
  <c r="BF150" i="3" s="1"/>
  <c r="BI149" i="3"/>
  <c r="BH149" i="3"/>
  <c r="BG149" i="3"/>
  <c r="BE149" i="3"/>
  <c r="AA149" i="3"/>
  <c r="Y149" i="3"/>
  <c r="W149" i="3"/>
  <c r="BK149" i="3"/>
  <c r="N149" i="3"/>
  <c r="BF149" i="3" s="1"/>
  <c r="BI148" i="3"/>
  <c r="BH148" i="3"/>
  <c r="BG148" i="3"/>
  <c r="BE148" i="3"/>
  <c r="AA148" i="3"/>
  <c r="Y148" i="3"/>
  <c r="W148" i="3"/>
  <c r="BK148" i="3"/>
  <c r="N148" i="3"/>
  <c r="BF148" i="3" s="1"/>
  <c r="BI147" i="3"/>
  <c r="BH147" i="3"/>
  <c r="BG147" i="3"/>
  <c r="BE147" i="3"/>
  <c r="AA147" i="3"/>
  <c r="Y147" i="3"/>
  <c r="W147" i="3"/>
  <c r="BK147" i="3"/>
  <c r="N147" i="3"/>
  <c r="BF147" i="3"/>
  <c r="BI146" i="3"/>
  <c r="BH146" i="3"/>
  <c r="BG146" i="3"/>
  <c r="BE146" i="3"/>
  <c r="AA146" i="3"/>
  <c r="Y146" i="3"/>
  <c r="W146" i="3"/>
  <c r="BK146" i="3"/>
  <c r="N146" i="3"/>
  <c r="BF146" i="3" s="1"/>
  <c r="BI145" i="3"/>
  <c r="BH145" i="3"/>
  <c r="BG145" i="3"/>
  <c r="BE145" i="3"/>
  <c r="AA145" i="3"/>
  <c r="Y145" i="3"/>
  <c r="W145" i="3"/>
  <c r="BK145" i="3"/>
  <c r="N145" i="3"/>
  <c r="BF145" i="3"/>
  <c r="BI144" i="3"/>
  <c r="BH144" i="3"/>
  <c r="BG144" i="3"/>
  <c r="BE144" i="3"/>
  <c r="AA144" i="3"/>
  <c r="Y144" i="3"/>
  <c r="W144" i="3"/>
  <c r="BK144" i="3"/>
  <c r="N144" i="3"/>
  <c r="BF144" i="3" s="1"/>
  <c r="BI143" i="3"/>
  <c r="BH143" i="3"/>
  <c r="BG143" i="3"/>
  <c r="BE143" i="3"/>
  <c r="AA143" i="3"/>
  <c r="AA140" i="3" s="1"/>
  <c r="Y143" i="3"/>
  <c r="W143" i="3"/>
  <c r="BK143" i="3"/>
  <c r="N143" i="3"/>
  <c r="BF143" i="3"/>
  <c r="BI142" i="3"/>
  <c r="BH142" i="3"/>
  <c r="BG142" i="3"/>
  <c r="BE142" i="3"/>
  <c r="AA142" i="3"/>
  <c r="Y142" i="3"/>
  <c r="W142" i="3"/>
  <c r="BK142" i="3"/>
  <c r="N142" i="3"/>
  <c r="BF142" i="3"/>
  <c r="BI141" i="3"/>
  <c r="BH141" i="3"/>
  <c r="BG141" i="3"/>
  <c r="BE141" i="3"/>
  <c r="AA141" i="3"/>
  <c r="Y141" i="3"/>
  <c r="W141" i="3"/>
  <c r="W140" i="3"/>
  <c r="BK141" i="3"/>
  <c r="N141" i="3"/>
  <c r="BF141" i="3" s="1"/>
  <c r="BI139" i="3"/>
  <c r="BH139" i="3"/>
  <c r="BG139" i="3"/>
  <c r="BE139" i="3"/>
  <c r="AA139" i="3"/>
  <c r="Y139" i="3"/>
  <c r="W139" i="3"/>
  <c r="BK139" i="3"/>
  <c r="N139" i="3"/>
  <c r="BF139" i="3" s="1"/>
  <c r="BI138" i="3"/>
  <c r="BH138" i="3"/>
  <c r="BG138" i="3"/>
  <c r="BE138" i="3"/>
  <c r="AA138" i="3"/>
  <c r="Y138" i="3"/>
  <c r="W138" i="3"/>
  <c r="BK138" i="3"/>
  <c r="N138" i="3"/>
  <c r="BF138" i="3"/>
  <c r="BI137" i="3"/>
  <c r="BH137" i="3"/>
  <c r="BG137" i="3"/>
  <c r="BE137" i="3"/>
  <c r="AA137" i="3"/>
  <c r="Y137" i="3"/>
  <c r="W137" i="3"/>
  <c r="BK137" i="3"/>
  <c r="N137" i="3"/>
  <c r="BF137" i="3" s="1"/>
  <c r="BI136" i="3"/>
  <c r="BH136" i="3"/>
  <c r="BG136" i="3"/>
  <c r="BE136" i="3"/>
  <c r="AA136" i="3"/>
  <c r="Y136" i="3"/>
  <c r="W136" i="3"/>
  <c r="BK136" i="3"/>
  <c r="N136" i="3"/>
  <c r="BF136" i="3" s="1"/>
  <c r="BI135" i="3"/>
  <c r="BH135" i="3"/>
  <c r="BG135" i="3"/>
  <c r="BE135" i="3"/>
  <c r="AA135" i="3"/>
  <c r="Y135" i="3"/>
  <c r="W135" i="3"/>
  <c r="BK135" i="3"/>
  <c r="N135" i="3"/>
  <c r="BF135" i="3" s="1"/>
  <c r="BI134" i="3"/>
  <c r="BH134" i="3"/>
  <c r="BG134" i="3"/>
  <c r="BE134" i="3"/>
  <c r="AA134" i="3"/>
  <c r="Y134" i="3"/>
  <c r="W134" i="3"/>
  <c r="BK134" i="3"/>
  <c r="N134" i="3"/>
  <c r="BF134" i="3" s="1"/>
  <c r="BI133" i="3"/>
  <c r="BH133" i="3"/>
  <c r="BG133" i="3"/>
  <c r="BE133" i="3"/>
  <c r="AA133" i="3"/>
  <c r="Y133" i="3"/>
  <c r="W133" i="3"/>
  <c r="W130" i="3" s="1"/>
  <c r="BK133" i="3"/>
  <c r="N133" i="3"/>
  <c r="BF133" i="3"/>
  <c r="BI132" i="3"/>
  <c r="BH132" i="3"/>
  <c r="BG132" i="3"/>
  <c r="BE132" i="3"/>
  <c r="AA132" i="3"/>
  <c r="Y132" i="3"/>
  <c r="W132" i="3"/>
  <c r="BK132" i="3"/>
  <c r="N132" i="3"/>
  <c r="BF132" i="3"/>
  <c r="BI131" i="3"/>
  <c r="BH131" i="3"/>
  <c r="BG131" i="3"/>
  <c r="BE131" i="3"/>
  <c r="AA131" i="3"/>
  <c r="AA130" i="3"/>
  <c r="Y131" i="3"/>
  <c r="W131" i="3"/>
  <c r="BK131" i="3"/>
  <c r="N131" i="3"/>
  <c r="BF131" i="3" s="1"/>
  <c r="BI129" i="3"/>
  <c r="BH129" i="3"/>
  <c r="BG129" i="3"/>
  <c r="BE129" i="3"/>
  <c r="AA129" i="3"/>
  <c r="Y129" i="3"/>
  <c r="W129" i="3"/>
  <c r="BK129" i="3"/>
  <c r="N129" i="3"/>
  <c r="BF129" i="3" s="1"/>
  <c r="BI128" i="3"/>
  <c r="BH128" i="3"/>
  <c r="BG128" i="3"/>
  <c r="BE128" i="3"/>
  <c r="AA128" i="3"/>
  <c r="AA127" i="3"/>
  <c r="Y128" i="3"/>
  <c r="Y127" i="3" s="1"/>
  <c r="W128" i="3"/>
  <c r="W127" i="3"/>
  <c r="BK128" i="3"/>
  <c r="BK127" i="3" s="1"/>
  <c r="N128" i="3"/>
  <c r="BF128" i="3" s="1"/>
  <c r="F119" i="3"/>
  <c r="F117" i="3"/>
  <c r="M28" i="3"/>
  <c r="AS89" i="1"/>
  <c r="F81" i="3"/>
  <c r="F79" i="3"/>
  <c r="O21" i="3"/>
  <c r="E21" i="3"/>
  <c r="M122" i="3" s="1"/>
  <c r="O20" i="3"/>
  <c r="O18" i="3"/>
  <c r="E18" i="3"/>
  <c r="M121" i="3"/>
  <c r="M83" i="3"/>
  <c r="O17" i="3"/>
  <c r="O15" i="3"/>
  <c r="E15" i="3"/>
  <c r="F122" i="3" s="1"/>
  <c r="O14" i="3"/>
  <c r="O12" i="3"/>
  <c r="E12" i="3"/>
  <c r="F83" i="3" s="1"/>
  <c r="F121" i="3"/>
  <c r="O11" i="3"/>
  <c r="M81" i="3"/>
  <c r="M119" i="3"/>
  <c r="F6" i="3"/>
  <c r="F116" i="3" s="1"/>
  <c r="AY88" i="1"/>
  <c r="AX88" i="1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AA153" i="2"/>
  <c r="Y154" i="2"/>
  <c r="Y153" i="2" s="1"/>
  <c r="W154" i="2"/>
  <c r="W153" i="2"/>
  <c r="BK154" i="2"/>
  <c r="N154" i="2"/>
  <c r="BF154" i="2" s="1"/>
  <c r="BI152" i="2"/>
  <c r="BH152" i="2"/>
  <c r="BG152" i="2"/>
  <c r="BE152" i="2"/>
  <c r="AA152" i="2"/>
  <c r="Y152" i="2"/>
  <c r="W152" i="2"/>
  <c r="BK152" i="2"/>
  <c r="N152" i="2"/>
  <c r="BF152" i="2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AA146" i="2" s="1"/>
  <c r="Y147" i="2"/>
  <c r="W147" i="2"/>
  <c r="W146" i="2" s="1"/>
  <c r="BK147" i="2"/>
  <c r="N147" i="2"/>
  <c r="BF147" i="2" s="1"/>
  <c r="BI145" i="2"/>
  <c r="BH145" i="2"/>
  <c r="BG145" i="2"/>
  <c r="BE145" i="2"/>
  <c r="AA145" i="2"/>
  <c r="AA144" i="2"/>
  <c r="Y145" i="2"/>
  <c r="Y144" i="2" s="1"/>
  <c r="W145" i="2"/>
  <c r="W144" i="2"/>
  <c r="BK145" i="2"/>
  <c r="BK144" i="2" s="1"/>
  <c r="N145" i="2"/>
  <c r="BF145" i="2"/>
  <c r="BI142" i="2"/>
  <c r="BH142" i="2"/>
  <c r="BG142" i="2"/>
  <c r="BE142" i="2"/>
  <c r="AA142" i="2"/>
  <c r="AA141" i="2"/>
  <c r="Y142" i="2"/>
  <c r="Y141" i="2"/>
  <c r="W142" i="2"/>
  <c r="W141" i="2" s="1"/>
  <c r="BK142" i="2"/>
  <c r="BK141" i="2"/>
  <c r="N141" i="2" s="1"/>
  <c r="N142" i="2"/>
  <c r="BF142" i="2" s="1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Y139" i="2"/>
  <c r="W139" i="2"/>
  <c r="BK139" i="2"/>
  <c r="N139" i="2"/>
  <c r="BF139" i="2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BK136" i="2"/>
  <c r="N136" i="2"/>
  <c r="BF136" i="2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AA130" i="2" s="1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W130" i="2"/>
  <c r="BK131" i="2"/>
  <c r="N131" i="2"/>
  <c r="BF131" i="2" s="1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E128" i="2"/>
  <c r="AA128" i="2"/>
  <c r="Y128" i="2"/>
  <c r="W128" i="2"/>
  <c r="BK128" i="2"/>
  <c r="N128" i="2"/>
  <c r="BF128" i="2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E126" i="2"/>
  <c r="AA126" i="2"/>
  <c r="Y126" i="2"/>
  <c r="W126" i="2"/>
  <c r="BK126" i="2"/>
  <c r="N126" i="2"/>
  <c r="BF126" i="2"/>
  <c r="BI125" i="2"/>
  <c r="BH125" i="2"/>
  <c r="BG125" i="2"/>
  <c r="BE125" i="2"/>
  <c r="AA125" i="2"/>
  <c r="Y125" i="2"/>
  <c r="W125" i="2"/>
  <c r="BK125" i="2"/>
  <c r="N125" i="2"/>
  <c r="BF125" i="2" s="1"/>
  <c r="BI124" i="2"/>
  <c r="BH124" i="2"/>
  <c r="BG124" i="2"/>
  <c r="BE124" i="2"/>
  <c r="AA124" i="2"/>
  <c r="Y124" i="2"/>
  <c r="W124" i="2"/>
  <c r="BK124" i="2"/>
  <c r="N124" i="2"/>
  <c r="BF124" i="2" s="1"/>
  <c r="BI123" i="2"/>
  <c r="BH123" i="2"/>
  <c r="BG123" i="2"/>
  <c r="BE123" i="2"/>
  <c r="AA123" i="2"/>
  <c r="Y123" i="2"/>
  <c r="W123" i="2"/>
  <c r="BK123" i="2"/>
  <c r="N123" i="2"/>
  <c r="BF123" i="2" s="1"/>
  <c r="BI122" i="2"/>
  <c r="BH122" i="2"/>
  <c r="BG122" i="2"/>
  <c r="BE122" i="2"/>
  <c r="AA122" i="2"/>
  <c r="Y122" i="2"/>
  <c r="W122" i="2"/>
  <c r="W119" i="2" s="1"/>
  <c r="BK122" i="2"/>
  <c r="N122" i="2"/>
  <c r="BF122" i="2"/>
  <c r="BI121" i="2"/>
  <c r="BH121" i="2"/>
  <c r="BG121" i="2"/>
  <c r="BE121" i="2"/>
  <c r="AA121" i="2"/>
  <c r="Y121" i="2"/>
  <c r="W121" i="2"/>
  <c r="BK121" i="2"/>
  <c r="N121" i="2"/>
  <c r="BF121" i="2" s="1"/>
  <c r="BI120" i="2"/>
  <c r="BH120" i="2"/>
  <c r="BG120" i="2"/>
  <c r="BE120" i="2"/>
  <c r="AA120" i="2"/>
  <c r="AA119" i="2" s="1"/>
  <c r="Y120" i="2"/>
  <c r="Y119" i="2"/>
  <c r="W120" i="2"/>
  <c r="BK120" i="2"/>
  <c r="N120" i="2"/>
  <c r="BF120" i="2" s="1"/>
  <c r="F111" i="2"/>
  <c r="F109" i="2"/>
  <c r="M28" i="2"/>
  <c r="AS88" i="1"/>
  <c r="F81" i="2"/>
  <c r="F79" i="2"/>
  <c r="O21" i="2"/>
  <c r="E21" i="2"/>
  <c r="M114" i="2" s="1"/>
  <c r="O20" i="2"/>
  <c r="O18" i="2"/>
  <c r="E18" i="2"/>
  <c r="M113" i="2" s="1"/>
  <c r="M83" i="2"/>
  <c r="O17" i="2"/>
  <c r="O15" i="2"/>
  <c r="E15" i="2"/>
  <c r="F114" i="2" s="1"/>
  <c r="F84" i="2"/>
  <c r="O14" i="2"/>
  <c r="O12" i="2"/>
  <c r="E12" i="2"/>
  <c r="F83" i="2" s="1"/>
  <c r="O11" i="2"/>
  <c r="M81" i="2"/>
  <c r="F6" i="2"/>
  <c r="F108" i="2" s="1"/>
  <c r="AK27" i="1"/>
  <c r="AS87" i="1"/>
  <c r="AM83" i="1"/>
  <c r="L83" i="1"/>
  <c r="AM82" i="1"/>
  <c r="L82" i="1"/>
  <c r="AM80" i="1"/>
  <c r="L80" i="1"/>
  <c r="L78" i="1"/>
  <c r="L77" i="1"/>
  <c r="W118" i="2" l="1"/>
  <c r="AA118" i="2"/>
  <c r="AA181" i="3"/>
  <c r="AA162" i="3" s="1"/>
  <c r="AA199" i="3"/>
  <c r="Y214" i="3"/>
  <c r="AA143" i="2"/>
  <c r="Y130" i="2"/>
  <c r="Y146" i="2"/>
  <c r="AA126" i="3"/>
  <c r="AA220" i="3"/>
  <c r="F84" i="4"/>
  <c r="F113" i="2"/>
  <c r="BK153" i="2"/>
  <c r="N153" i="2" s="1"/>
  <c r="F84" i="3"/>
  <c r="Y140" i="3"/>
  <c r="W207" i="3"/>
  <c r="M108" i="4"/>
  <c r="W126" i="3"/>
  <c r="W125" i="3" s="1"/>
  <c r="AU89" i="1" s="1"/>
  <c r="W162" i="3"/>
  <c r="W143" i="2"/>
  <c r="Y143" i="2"/>
  <c r="Y130" i="3"/>
  <c r="Y126" i="3" s="1"/>
  <c r="Y166" i="3"/>
  <c r="Y162" i="3" s="1"/>
  <c r="AA207" i="3"/>
  <c r="H32" i="4"/>
  <c r="AZ90" i="1" s="1"/>
  <c r="BK113" i="4"/>
  <c r="N90" i="4" s="1"/>
  <c r="H36" i="4"/>
  <c r="BD90" i="1" s="1"/>
  <c r="H34" i="4"/>
  <c r="BB90" i="1" s="1"/>
  <c r="H35" i="4"/>
  <c r="BC90" i="1" s="1"/>
  <c r="BK220" i="3"/>
  <c r="N220" i="3" s="1"/>
  <c r="N104" i="3" s="1"/>
  <c r="BK214" i="3"/>
  <c r="N214" i="3" s="1"/>
  <c r="N103" i="3" s="1"/>
  <c r="BK207" i="3"/>
  <c r="N207" i="3" s="1"/>
  <c r="N102" i="3" s="1"/>
  <c r="BK199" i="3"/>
  <c r="N199" i="3" s="1"/>
  <c r="N100" i="3" s="1"/>
  <c r="BK181" i="3"/>
  <c r="N181" i="3" s="1"/>
  <c r="N99" i="3" s="1"/>
  <c r="BK178" i="3"/>
  <c r="N178" i="3" s="1"/>
  <c r="N98" i="3" s="1"/>
  <c r="BK166" i="3"/>
  <c r="N166" i="3" s="1"/>
  <c r="N96" i="3" s="1"/>
  <c r="BK140" i="3"/>
  <c r="N140" i="3" s="1"/>
  <c r="N92" i="3" s="1"/>
  <c r="H35" i="3"/>
  <c r="BC89" i="1" s="1"/>
  <c r="BK130" i="3"/>
  <c r="N130" i="3" s="1"/>
  <c r="N91" i="3" s="1"/>
  <c r="H34" i="3"/>
  <c r="BB89" i="1" s="1"/>
  <c r="H36" i="3"/>
  <c r="BD89" i="1" s="1"/>
  <c r="M32" i="3"/>
  <c r="AV89" i="1" s="1"/>
  <c r="BK146" i="2"/>
  <c r="N146" i="2" s="1"/>
  <c r="BK130" i="2"/>
  <c r="N130" i="2" s="1"/>
  <c r="BK119" i="2"/>
  <c r="H35" i="2"/>
  <c r="BC88" i="1" s="1"/>
  <c r="H36" i="2"/>
  <c r="BD88" i="1" s="1"/>
  <c r="M32" i="2"/>
  <c r="AV88" i="1" s="1"/>
  <c r="H34" i="2"/>
  <c r="BB88" i="1" s="1"/>
  <c r="M111" i="2"/>
  <c r="F78" i="2"/>
  <c r="F78" i="4"/>
  <c r="F78" i="3"/>
  <c r="M33" i="4"/>
  <c r="AW90" i="1" s="1"/>
  <c r="H33" i="4"/>
  <c r="BA90" i="1" s="1"/>
  <c r="BA89" i="1"/>
  <c r="AW89" i="1"/>
  <c r="N127" i="3"/>
  <c r="N90" i="3" s="1"/>
  <c r="N163" i="3"/>
  <c r="N95" i="3" s="1"/>
  <c r="BA88" i="1"/>
  <c r="AW88" i="1"/>
  <c r="Y118" i="2"/>
  <c r="N144" i="2"/>
  <c r="M84" i="2"/>
  <c r="M84" i="3"/>
  <c r="H32" i="2"/>
  <c r="AZ88" i="1" s="1"/>
  <c r="H32" i="3"/>
  <c r="AZ89" i="1" s="1"/>
  <c r="M83" i="4"/>
  <c r="M32" i="4"/>
  <c r="AV90" i="1" s="1"/>
  <c r="Y125" i="3" l="1"/>
  <c r="Y117" i="2"/>
  <c r="AA125" i="3"/>
  <c r="AA117" i="2"/>
  <c r="W117" i="2"/>
  <c r="AU88" i="1" s="1"/>
  <c r="AU87" i="1" s="1"/>
  <c r="BK112" i="4"/>
  <c r="BK111" i="4" s="1"/>
  <c r="N88" i="4" s="1"/>
  <c r="AT90" i="1"/>
  <c r="BK162" i="3"/>
  <c r="N162" i="3" s="1"/>
  <c r="N94" i="3" s="1"/>
  <c r="BC87" i="1"/>
  <c r="W34" i="1" s="1"/>
  <c r="BB87" i="1"/>
  <c r="W33" i="1" s="1"/>
  <c r="BD87" i="1"/>
  <c r="W35" i="1" s="1"/>
  <c r="BK126" i="3"/>
  <c r="N126" i="3" s="1"/>
  <c r="N89" i="3" s="1"/>
  <c r="AT89" i="1"/>
  <c r="BA87" i="1"/>
  <c r="AW87" i="1" s="1"/>
  <c r="BK143" i="2"/>
  <c r="N143" i="2" s="1"/>
  <c r="BK118" i="2"/>
  <c r="AT88" i="1"/>
  <c r="AZ87" i="1"/>
  <c r="N89" i="4" l="1"/>
  <c r="BK125" i="3"/>
  <c r="N125" i="3" s="1"/>
  <c r="N88" i="3" s="1"/>
  <c r="L108" i="3" s="1"/>
  <c r="AX87" i="1"/>
  <c r="AY87" i="1"/>
  <c r="BK117" i="2"/>
  <c r="W31" i="1"/>
  <c r="AV87" i="1"/>
  <c r="M30" i="2"/>
  <c r="L100" i="2"/>
  <c r="M27" i="4"/>
  <c r="M30" i="4" s="1"/>
  <c r="L94" i="4"/>
  <c r="M30" i="3"/>
  <c r="L38" i="2" l="1"/>
  <c r="AT87" i="1"/>
  <c r="AK31" i="1"/>
  <c r="L38" i="3"/>
  <c r="AG94" i="1" l="1"/>
  <c r="AK29" i="1"/>
  <c r="AN94" i="1"/>
</calcChain>
</file>

<file path=xl/sharedStrings.xml><?xml version="1.0" encoding="utf-8"?>
<sst xmlns="http://schemas.openxmlformats.org/spreadsheetml/2006/main" count="2811" uniqueCount="529">
  <si>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</si>
  <si>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</si>
  <si>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</si>
  <si>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</si>
  <si>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</si>
  <si>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</si>
  <si>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</si>
  <si>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</si>
  <si>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</si>
  <si>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</si>
  <si>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</si>
  <si>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</si>
  <si>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</si>
  <si>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</si>
  <si>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</si>
  <si>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</si>
  <si>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</si>
  <si>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</si>
  <si>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</si>
  <si>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</si>
  <si>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</si>
  <si>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</si>
  <si>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</si>
  <si>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</si>
  <si>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</si>
  <si>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</si>
  <si>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</si>
  <si>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</si>
  <si>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</si>
  <si>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</si>
  <si>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</si>
  <si>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</si>
  <si>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</si>
  <si>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</si>
  <si>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</si>
  <si>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</si>
  <si>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</si>
  <si>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</si>
  <si>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</si>
  <si>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</si>
  <si>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</si>
  <si>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</si>
  <si>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</si>
  <si>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</si>
  <si>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</si>
  <si>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</si>
  <si>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</si>
  <si>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</si>
  <si>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</si>
  <si>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</si>
  <si>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</si>
  <si>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</si>
  <si>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</si>
  <si>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</si>
  <si>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</si>
  <si>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</si>
  <si>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</si>
  <si>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</si>
  <si>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</si>
  <si>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</si>
  <si>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</si>
  <si>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</si>
  <si>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</si>
  <si>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</si>
  <si>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</si>
  <si>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</si>
  <si>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</si>
  <si>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</si>
  <si>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</si>
  <si>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</si>
  <si>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</si>
  <si>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{8d8e3ca0-09a6-4064-aeaf-c17e180bb11c}</t>
  </si>
  <si>
    <t>{00000000-0000-0000-0000-000000000000}</t>
  </si>
  <si>
    <t>/</t>
  </si>
  <si>
    <t>06-1 - Učebne</t>
  </si>
  <si>
    <t>1</t>
  </si>
  <si>
    <t>{d9fb8a5b-ea67-4a91-a0c2-183ef06f8e2b}</t>
  </si>
  <si>
    <t>06-2 - toalety, chodba, š...</t>
  </si>
  <si>
    <t>{b7ad8611-1651-410c-8ecf-0d19d4d4aa11}</t>
  </si>
  <si>
    <t>06-3 - Elektromontáže</t>
  </si>
  <si>
    <t>{67e8fc97-13f9-467f-aafa-5d3c2a8181ac}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</si>
  <si>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</si>
  <si>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</si>
  <si>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</si>
  <si>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</si>
  <si>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</si>
  <si>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</si>
  <si>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</si>
  <si>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</si>
  <si>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</si>
  <si>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</si>
  <si>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</si>
  <si>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</si>
  <si>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</si>
  <si>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</si>
  <si>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</si>
  <si>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</si>
  <si>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</si>
  <si>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</si>
  <si>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</si>
  <si>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</si>
  <si>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</si>
  <si>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</si>
  <si>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</si>
  <si>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775 - Podlahy vlysové a parketové</t>
  </si>
  <si>
    <t xml:space="preserve">    776 - Podlahy povlakové</t>
  </si>
  <si>
    <t xml:space="preserve">    784 - Dokončovacie práce - maľby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</si>
  <si>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</si>
  <si>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</si>
  <si>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</si>
  <si>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</si>
  <si>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</si>
  <si>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</si>
  <si>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</si>
  <si>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</si>
  <si>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</si>
  <si>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</si>
  <si>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</si>
  <si>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</si>
  <si>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</si>
  <si>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</si>
  <si>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</si>
  <si>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</si>
  <si>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</si>
  <si>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612409991</t>
  </si>
  <si>
    <t>Začistenie omietok (s dodaním hmoty) okolo okien, dverí,podláh, obkladov atď.</t>
  </si>
  <si>
    <t>m</t>
  </si>
  <si>
    <t>4</t>
  </si>
  <si>
    <t>2</t>
  </si>
  <si>
    <t>612421321</t>
  </si>
  <si>
    <t>Oprava vnútorných vápenných omietok stien, v množstve opravenej plochy nad 10 do 30 % hladkých</t>
  </si>
  <si>
    <t>m2</t>
  </si>
  <si>
    <t>3</t>
  </si>
  <si>
    <t>612425921</t>
  </si>
  <si>
    <t>Omietka vápenná vnútorného ostenia okenného alebo dverného hladká</t>
  </si>
  <si>
    <t>6</t>
  </si>
  <si>
    <t>612465113</t>
  </si>
  <si>
    <t>Príprava vnútorného podkladu stien BAUMIT, penetračný náter Baumit BetonPrimer</t>
  </si>
  <si>
    <t>8</t>
  </si>
  <si>
    <t>5</t>
  </si>
  <si>
    <t>612465126</t>
  </si>
  <si>
    <t>Vnútorná omietka stien BAUMIT, sadrová, ručné miešanie a nanášanie</t>
  </si>
  <si>
    <t>10</t>
  </si>
  <si>
    <t>612481119</t>
  </si>
  <si>
    <t>Potiahnutie vnútorných stien sklotextílnou mriežkou s celoplošným prilepením</t>
  </si>
  <si>
    <t>12</t>
  </si>
  <si>
    <t>7</t>
  </si>
  <si>
    <t>632440061</t>
  </si>
  <si>
    <t>Zhotovenie penetračného náteru pred nanesením samonivelizačných poterov Baumit Grund (jednonásobný)</t>
  </si>
  <si>
    <t>14</t>
  </si>
  <si>
    <t>M</t>
  </si>
  <si>
    <t>5858151015</t>
  </si>
  <si>
    <t>Penetračný náter na báze disperzie, Baumit Grund, 25 kg</t>
  </si>
  <si>
    <t>kg</t>
  </si>
  <si>
    <t>16</t>
  </si>
  <si>
    <t>9</t>
  </si>
  <si>
    <t>632450024</t>
  </si>
  <si>
    <t>Betónový poter PCI Pericem EBF hrubý samonosný hr. 50 mm</t>
  </si>
  <si>
    <t>18</t>
  </si>
  <si>
    <t>632477205</t>
  </si>
  <si>
    <t>Samonivelizačná podl. hmota Weber - Terranova, weber.nivelit, na nasiakavý podklad, vnútorné použitie, hr. 10 mm</t>
  </si>
  <si>
    <t>11</t>
  </si>
  <si>
    <t>952901111</t>
  </si>
  <si>
    <t>Vyčistenie budov pri výške podlaží do 4m</t>
  </si>
  <si>
    <t>22</t>
  </si>
  <si>
    <t>953995113</t>
  </si>
  <si>
    <t>BAUMIT Rohová lišta z PVC</t>
  </si>
  <si>
    <t>24</t>
  </si>
  <si>
    <t>13</t>
  </si>
  <si>
    <t>953995183</t>
  </si>
  <si>
    <t>BAUMIT Okenný a dverový dilatačný profil Basic (plastový)</t>
  </si>
  <si>
    <t>26</t>
  </si>
  <si>
    <t>978013191</t>
  </si>
  <si>
    <t>Otlčenie omietok stien vnútorných vápenných alebo vápennocementových v rozsahu do 100 %,  -0,04600t</t>
  </si>
  <si>
    <t>28</t>
  </si>
  <si>
    <t>15</t>
  </si>
  <si>
    <t>979011131</t>
  </si>
  <si>
    <t>Zvislá doprava sutiny po schodoch ručne do 3.5 m</t>
  </si>
  <si>
    <t>t</t>
  </si>
  <si>
    <t>30</t>
  </si>
  <si>
    <t>979081111</t>
  </si>
  <si>
    <t>Odvoz sutiny a vybúraných hmôt na skládku do 1 km</t>
  </si>
  <si>
    <t>32</t>
  </si>
  <si>
    <t>17</t>
  </si>
  <si>
    <t>979081121</t>
  </si>
  <si>
    <t>Odvoz sutiny a vybúraných hmôt na skládku za každý ďalší 1 km</t>
  </si>
  <si>
    <t>34</t>
  </si>
  <si>
    <t>979082111</t>
  </si>
  <si>
    <t>Vnútrostavenisková doprava sutiny a vybúraných hmôt do 10 m</t>
  </si>
  <si>
    <t>36</t>
  </si>
  <si>
    <t>19</t>
  </si>
  <si>
    <t>979082121</t>
  </si>
  <si>
    <t>Vnútrostavenisková doprava sutiny a vybúraných hmôt za každých ďalších 5 m</t>
  </si>
  <si>
    <t>38</t>
  </si>
  <si>
    <t>979089012</t>
  </si>
  <si>
    <t>Poplatok za skladovanie - betón, tehly, dlaždice (17 01 ), ostatné</t>
  </si>
  <si>
    <t>40</t>
  </si>
  <si>
    <t>21</t>
  </si>
  <si>
    <t>999281111</t>
  </si>
  <si>
    <t>Presun hmôt pre opravy a údržbu objektov vrátane vonkajších plášťov výšky do 25 m</t>
  </si>
  <si>
    <t>42</t>
  </si>
  <si>
    <t>775591910</t>
  </si>
  <si>
    <t>Ostatné opravy na nášľapnej ploche brúsenie podláh strojné</t>
  </si>
  <si>
    <t>44</t>
  </si>
  <si>
    <t>23</t>
  </si>
  <si>
    <t>776411000</t>
  </si>
  <si>
    <t>Lepenie podlahových líšt soklových</t>
  </si>
  <si>
    <t>46</t>
  </si>
  <si>
    <t>6970005090</t>
  </si>
  <si>
    <t>Lišta PVC</t>
  </si>
  <si>
    <t>48</t>
  </si>
  <si>
    <t>25</t>
  </si>
  <si>
    <t>776511820</t>
  </si>
  <si>
    <t>Odstránenie povlakových podláh z nášľapnej plochy lepených s podložkou,  -0,00100t</t>
  </si>
  <si>
    <t>50</t>
  </si>
  <si>
    <t>776541100</t>
  </si>
  <si>
    <t>Lepenie povlakových podláh PVC heterogénnych v pásoch</t>
  </si>
  <si>
    <t>52</t>
  </si>
  <si>
    <t>27</t>
  </si>
  <si>
    <t>284130105</t>
  </si>
  <si>
    <t>PVC podlaha heterogénna Spoltex LVT Tajima Ambiente PUR 3mm 0,55mm tr.42</t>
  </si>
  <si>
    <t>54</t>
  </si>
  <si>
    <t>998776201</t>
  </si>
  <si>
    <t>Presun hmôt pre podlahy povlakové v objektoch výšky do 6 m</t>
  </si>
  <si>
    <t>%</t>
  </si>
  <si>
    <t>56</t>
  </si>
  <si>
    <t>29</t>
  </si>
  <si>
    <t>784152371</t>
  </si>
  <si>
    <t>Maľby z maliarskych zmesí Primalex, Farmal, dvojnásobné  jemnozrnný podklad výšky do 3, 80 m</t>
  </si>
  <si>
    <t>58</t>
  </si>
  <si>
    <t>784402801</t>
  </si>
  <si>
    <t>Odstránenie malieb oškrabaním, výšky do 3, 80 m</t>
  </si>
  <si>
    <t>60</t>
  </si>
  <si>
    <t xml:space="preserve">    2 - Zakladanie</t>
  </si>
  <si>
    <t xml:space="preserve">    711 - Izolácie proti vode a vlhkosti</t>
  </si>
  <si>
    <t xml:space="preserve">    725 - Zdravotechnika - zariaď. predmety</t>
  </si>
  <si>
    <t xml:space="preserve">    731 - Ústredné kúrenie, kotolne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</si>
  <si>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</si>
  <si>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</si>
  <si>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</si>
  <si>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781 - Dokončovacie práce a obklady</t>
  </si>
  <si>
    <t>273313711</t>
  </si>
  <si>
    <t>Betón základových dosiek, prostý tr. C 25/30</t>
  </si>
  <si>
    <t>m3</t>
  </si>
  <si>
    <t>273362021</t>
  </si>
  <si>
    <t>Výstuž základových dosiek zo zvár. sietí KARI</t>
  </si>
  <si>
    <t>611421321</t>
  </si>
  <si>
    <t>Oprava vnútorných vápenných omietok stropov železobetónových rovných tvárnicových a klenieb,  opravovaná plocha nad 10 do 30 % hladkých</t>
  </si>
  <si>
    <t>631313711</t>
  </si>
  <si>
    <t>Mazanina z betónu prostého (m3) tr. C 25/30 hr.nad 80 do 120 mm</t>
  </si>
  <si>
    <t>631362021</t>
  </si>
  <si>
    <t>Výstuž mazanín z betónov (z kameniva) a z ľahkých betónov zo zváraných sietí z drôtov typu KARI</t>
  </si>
  <si>
    <t>632440031</t>
  </si>
  <si>
    <t>Penetračný náter pred nanesením samonivelizačných poterov Baumit Grund (jednonásobný)</t>
  </si>
  <si>
    <t>941955003</t>
  </si>
  <si>
    <t>Lešenie ľahké pracovné pomocné s výškou lešeňovej podlahy nad 1,90 do 2,50 m</t>
  </si>
  <si>
    <t>962031132</t>
  </si>
  <si>
    <t>Búranie priečok z tehál pálených, plných alebo dutých hr. do 150 mm,  -0,19600t</t>
  </si>
  <si>
    <t>965043441</t>
  </si>
  <si>
    <t>Búranie podkladov pod dlažby, liatych dlažieb a mazanín,betón s poterom,teracom hr.do 150 mm,  plochy nad 4 m2 -2,20000t</t>
  </si>
  <si>
    <t>965081812</t>
  </si>
  <si>
    <t>Búranie dlažieb, z kamen., cement., terazzových, čadičových alebo keram. dĺžky , hr.nad 10 mm,  -0,06500t</t>
  </si>
  <si>
    <t>968061125</t>
  </si>
  <si>
    <t>Vyvesenie dreveného dverného krídla do suti plochy do 2 m2, -0,02400t</t>
  </si>
  <si>
    <t>ks</t>
  </si>
  <si>
    <t>968061126</t>
  </si>
  <si>
    <t>Vyvesenie dreveného dverného krídla do suti plochy nad 2 m2, -0,02700t</t>
  </si>
  <si>
    <t>971033631</t>
  </si>
  <si>
    <t>Vybúranie otvorov v murive tehl. plochy do 4 m2 hr.do 150 mm,  -0,27000t</t>
  </si>
  <si>
    <t>978011141</t>
  </si>
  <si>
    <t>Otlčenie omietok stropov vnútorných vápenných alebo vápennocementových v rozsahu do 30 %,  -0,01000t</t>
  </si>
  <si>
    <t>978013141</t>
  </si>
  <si>
    <t>Otlčenie omietok stien vnútorných vápenných alebo vápennocementových v rozsahu do 30 %,  -0,01000t</t>
  </si>
  <si>
    <t>978059531</t>
  </si>
  <si>
    <t>Odsekanie a odobratie stien z obkladačiek vnútorných nad 2 m2,  -0,06800t</t>
  </si>
  <si>
    <t>978071251</t>
  </si>
  <si>
    <t>Odsekanie a odstránenie izolácie lepenkovej vodorovnej,  -0,07300t</t>
  </si>
  <si>
    <t>978071411</t>
  </si>
  <si>
    <t>Odsekanie a odstránenie izolácie z dosiek hr. nad 50 mm,  -0,11200t</t>
  </si>
  <si>
    <t>31</t>
  </si>
  <si>
    <t>62</t>
  </si>
  <si>
    <t>71121</t>
  </si>
  <si>
    <t>Hydroizolačný náter Dichtbeschichtung 2K - vodorný náter vr. penetrácie pod nátery</t>
  </si>
  <si>
    <t>64</t>
  </si>
  <si>
    <t>33</t>
  </si>
  <si>
    <t>998711201</t>
  </si>
  <si>
    <t>Presun hmôt pre izoláciu proti vode v objektoch výšky do 6 m</t>
  </si>
  <si>
    <t>66</t>
  </si>
  <si>
    <t>725110811</t>
  </si>
  <si>
    <t>Demontáž záchoda splachovacieho s nádržou alebo s tlakovým splachovačom,  -0,01933t</t>
  </si>
  <si>
    <t>súb.</t>
  </si>
  <si>
    <t>68</t>
  </si>
  <si>
    <t>35</t>
  </si>
  <si>
    <t>725122813</t>
  </si>
  <si>
    <t>Demontáž pisoára s nádržkou a 1 záchodom,  -0,01720t</t>
  </si>
  <si>
    <t>70</t>
  </si>
  <si>
    <t>725210821</t>
  </si>
  <si>
    <t>Demontáž umývadiel alebo umývadielok bez výtokovej armatúry,  -0,01946t</t>
  </si>
  <si>
    <t>72</t>
  </si>
  <si>
    <t>37</t>
  </si>
  <si>
    <t>725240812</t>
  </si>
  <si>
    <t>Demontáž sprchovej kabíny a misy bez výtokových armatúr mís,  -0,02450t</t>
  </si>
  <si>
    <t>74</t>
  </si>
  <si>
    <t>725330820</t>
  </si>
  <si>
    <t>Demontáž výlevky bez výtok. armatúry, bez nádrže a splachovacieho potrubia,diturvitovej,  -0,03470t</t>
  </si>
  <si>
    <t>76</t>
  </si>
  <si>
    <t>39</t>
  </si>
  <si>
    <t>725820810</t>
  </si>
  <si>
    <t>Demontáž batérie drezovej, umývadlovej nástennej,  -0,0026t</t>
  </si>
  <si>
    <t>78</t>
  </si>
  <si>
    <t>725840870</t>
  </si>
  <si>
    <t>Demontáž batérie vaňovej, sprchovej nástennej,  -0,00225t</t>
  </si>
  <si>
    <t>80</t>
  </si>
  <si>
    <t>41</t>
  </si>
  <si>
    <t>72599-001</t>
  </si>
  <si>
    <t>Zdravotechnika - nové zariaďovacie predmety</t>
  </si>
  <si>
    <t>kpl</t>
  </si>
  <si>
    <t>82</t>
  </si>
  <si>
    <t>998725201</t>
  </si>
  <si>
    <t>Presun hmôt pre zariaďovacie predmety v objektoch výšky do 6 m</t>
  </si>
  <si>
    <t>84</t>
  </si>
  <si>
    <t>43</t>
  </si>
  <si>
    <t>7311</t>
  </si>
  <si>
    <t>Vykurovanie - nový radiátor vr. pripojenie ventila</t>
  </si>
  <si>
    <t>86</t>
  </si>
  <si>
    <t>763112113</t>
  </si>
  <si>
    <t>Priečka SDK Habito hr. 125 mm vr. spevnenej konštrukcie</t>
  </si>
  <si>
    <t>88</t>
  </si>
  <si>
    <t>45</t>
  </si>
  <si>
    <t>998763201</t>
  </si>
  <si>
    <t>Presun hmôt pre drevostavby v objektoch výšky do 12 m</t>
  </si>
  <si>
    <t>90</t>
  </si>
  <si>
    <t>766124100</t>
  </si>
  <si>
    <t>Montáž drevených stien záchodových (inštalačný blok WC) s dvoma krídlami alebo s jedným krídlom a dvierkami</t>
  </si>
  <si>
    <t>92</t>
  </si>
  <si>
    <t>47</t>
  </si>
  <si>
    <t>61146598555</t>
  </si>
  <si>
    <t>WC bunky 900*1400 mm</t>
  </si>
  <si>
    <t>94</t>
  </si>
  <si>
    <t>766641161</t>
  </si>
  <si>
    <t>Montáž dverí plastových, vchodových, 1 m obvodu dverí</t>
  </si>
  <si>
    <t>96</t>
  </si>
  <si>
    <t>49</t>
  </si>
  <si>
    <t>611412240-1</t>
  </si>
  <si>
    <t>Plastová presklená stena s dojkrídlovými dverami 2400*3650 mm</t>
  </si>
  <si>
    <t>98</t>
  </si>
  <si>
    <t>766662112</t>
  </si>
  <si>
    <t>Montáž dverového krídla otočného jednokrídlového poldrážkového, do existujúcej zárubne, vrátane kovania</t>
  </si>
  <si>
    <t>100</t>
  </si>
  <si>
    <t>51</t>
  </si>
  <si>
    <t>5491502040</t>
  </si>
  <si>
    <t>Kovanie - 2x kľučka, povrch nerez brúsený, 2x rozeta BB, FAB</t>
  </si>
  <si>
    <t>102</t>
  </si>
  <si>
    <t>6117103100</t>
  </si>
  <si>
    <t>Dvere vnútorné jednokrídlové, výplň papierová voština, povrch fólia M10, plné, šírka 600-900 mm</t>
  </si>
  <si>
    <t>104</t>
  </si>
  <si>
    <t>53</t>
  </si>
  <si>
    <t>766662132</t>
  </si>
  <si>
    <t>Montáž dverového krídla otočného dvojkrídlového poldrážkového, do existujúcej zárubne, vrátane kovania</t>
  </si>
  <si>
    <t>106</t>
  </si>
  <si>
    <t>108</t>
  </si>
  <si>
    <t>55</t>
  </si>
  <si>
    <t>110</t>
  </si>
  <si>
    <t>6117103109</t>
  </si>
  <si>
    <t>Dvere vnútorné dvojkrídlové, výplň papierová voština, povrch fólia M10, plné, šírka 1200-1800 mm</t>
  </si>
  <si>
    <t>112</t>
  </si>
  <si>
    <t>57</t>
  </si>
  <si>
    <t>766695212</t>
  </si>
  <si>
    <t>Montáž prahu dverí, jednokrídlových</t>
  </si>
  <si>
    <t>114</t>
  </si>
  <si>
    <t>6118711600</t>
  </si>
  <si>
    <t>Prah dubový L=62 B=10 cm</t>
  </si>
  <si>
    <t>116</t>
  </si>
  <si>
    <t>59</t>
  </si>
  <si>
    <t>6118715600</t>
  </si>
  <si>
    <t>Prah dubový L=82 B=10 cm</t>
  </si>
  <si>
    <t>118</t>
  </si>
  <si>
    <t>766695232</t>
  </si>
  <si>
    <t>Montáž prahu dverí, dvojkrídlových</t>
  </si>
  <si>
    <t>120</t>
  </si>
  <si>
    <t>61</t>
  </si>
  <si>
    <t>6118721600</t>
  </si>
  <si>
    <t>Prah dubový L=127 B=10 cm</t>
  </si>
  <si>
    <t>122</t>
  </si>
  <si>
    <t>998766201</t>
  </si>
  <si>
    <t>Presun hmot pre konštrukcie stolárske v objektoch výšky do 6 m</t>
  </si>
  <si>
    <t>124</t>
  </si>
  <si>
    <t>93</t>
  </si>
  <si>
    <t>771575530</t>
  </si>
  <si>
    <t>Montáž podláh z dlaždíc keramických do tmelu veľ. 300 x 600 mm</t>
  </si>
  <si>
    <t>126</t>
  </si>
  <si>
    <t>5978651130</t>
  </si>
  <si>
    <t>Dlažba keramická  - podľa výberu investora</t>
  </si>
  <si>
    <t>128</t>
  </si>
  <si>
    <t>65</t>
  </si>
  <si>
    <t>5858400060</t>
  </si>
  <si>
    <t>Škárovacia hmota na obklady a dlažby šedá, 5 kg vrece</t>
  </si>
  <si>
    <t>130</t>
  </si>
  <si>
    <t>585605101</t>
  </si>
  <si>
    <t>Lepidlo</t>
  </si>
  <si>
    <t>132</t>
  </si>
  <si>
    <t>67</t>
  </si>
  <si>
    <t>998771201</t>
  </si>
  <si>
    <t>Presun hmôt pre podlahy z dlaždíc v objektoch výšky do 6m</t>
  </si>
  <si>
    <t>134</t>
  </si>
  <si>
    <t>136</t>
  </si>
  <si>
    <t>69</t>
  </si>
  <si>
    <t>138</t>
  </si>
  <si>
    <t>140</t>
  </si>
  <si>
    <t>71</t>
  </si>
  <si>
    <t>142</t>
  </si>
  <si>
    <t>776541109</t>
  </si>
  <si>
    <t>Montáž vinylovej podlahovej krytiny</t>
  </si>
  <si>
    <t>144</t>
  </si>
  <si>
    <t>73</t>
  </si>
  <si>
    <t>2841291620</t>
  </si>
  <si>
    <t>PVC Vinyl-heterogénna MODULEO TRANSFORM CLICK, trieda záťaže 42,</t>
  </si>
  <si>
    <t>146</t>
  </si>
  <si>
    <t>148</t>
  </si>
  <si>
    <t>75</t>
  </si>
  <si>
    <t>781445020</t>
  </si>
  <si>
    <t>Montáž obkladov vnútor. stien z obkladačiek kladených do tmelu veľ. 300x300 mm</t>
  </si>
  <si>
    <t>150</t>
  </si>
  <si>
    <t>5976498050</t>
  </si>
  <si>
    <t>Keramický obklad 300x300 mm  - podľa výberu investora</t>
  </si>
  <si>
    <t>152</t>
  </si>
  <si>
    <t>77</t>
  </si>
  <si>
    <t>154</t>
  </si>
  <si>
    <t>156</t>
  </si>
  <si>
    <t>79</t>
  </si>
  <si>
    <t>998781201</t>
  </si>
  <si>
    <t>Presun hmôt pre obklady keramické v objektoch výšky do 6 m</t>
  </si>
  <si>
    <t>158</t>
  </si>
  <si>
    <t>160</t>
  </si>
  <si>
    <t>81</t>
  </si>
  <si>
    <t>162</t>
  </si>
  <si>
    <t>M - Práce a dodávky M</t>
  </si>
  <si>
    <t xml:space="preserve">    M 21- Elektromontáže - M 21- Elektromontáže</t>
  </si>
  <si>
    <t>210010033</t>
  </si>
  <si>
    <t>Rúrka elektroinšt. ohybná kovová, "Kopex", uložená voľne alebo pod omietkou typ 2423, 23 mm</t>
  </si>
  <si>
    <t>3450710300</t>
  </si>
  <si>
    <t>Rúrka FXP 25   v podlahe</t>
  </si>
  <si>
    <t>210100001</t>
  </si>
  <si>
    <t>Ukončenie vodičov v rozvádzač. vrátane zapojenia a vodičovej koncovky do 2.5 mm2</t>
  </si>
  <si>
    <t>210100002</t>
  </si>
  <si>
    <t>Ukončenie vodičov v rozvádzač. vrátane zapojenia a vodičovej koncovky do 6 mm2</t>
  </si>
  <si>
    <t>210100003</t>
  </si>
  <si>
    <t>Ukončenie vodičov v rozvádzač. vrátane zapojenia a vodičovej koncovky do 16 mm2</t>
  </si>
  <si>
    <t>210110041</t>
  </si>
  <si>
    <t>Spínač polozapustený a zapustený vč.zapojenia jednopólový - radenie 1</t>
  </si>
  <si>
    <t>Pol1</t>
  </si>
  <si>
    <t>Lišta PVC LEGRAND DPL biela</t>
  </si>
  <si>
    <t>Pol2</t>
  </si>
  <si>
    <t>Kryt PVC LEGRAND biela</t>
  </si>
  <si>
    <t>3450202870</t>
  </si>
  <si>
    <t>Prístroj spínača    3558-A01340    1,1So</t>
  </si>
  <si>
    <t>3450203660</t>
  </si>
  <si>
    <t>Kryt kolísky, radenie 1,6,7,1/0    3558A-A651 B    biely</t>
  </si>
  <si>
    <t>3450204890</t>
  </si>
  <si>
    <t>Jednorámček    3901A-B10 B    biely</t>
  </si>
  <si>
    <t>210110043</t>
  </si>
  <si>
    <t>Spínač polozapustený a zapustený vrátane zapojenia sériový prep.stried. - radenie 5 A</t>
  </si>
  <si>
    <t>3450202890</t>
  </si>
  <si>
    <t>Prístroj prepínača    3558-A05340   5</t>
  </si>
  <si>
    <t>3450204730</t>
  </si>
  <si>
    <t>Kryt kolísky delený    3558C-A652 B1    lesklá biela</t>
  </si>
  <si>
    <t>210111012</t>
  </si>
  <si>
    <t>Domová zásuvka na povrch, 10/16 A 250 V 2P + Z 2 x zapojenie</t>
  </si>
  <si>
    <t>3450364120</t>
  </si>
  <si>
    <t>Dvojzásuvka 230V/16A na povrch kompet B    biela</t>
  </si>
  <si>
    <t>210201045</t>
  </si>
  <si>
    <t>Zapojenie svietidlá IP20, 1 x svetelný zdroj,, stropného - nástenného interierového s lineárnou žiarivkou</t>
  </si>
  <si>
    <t>3486301550</t>
  </si>
  <si>
    <t>A-LED SVIETIDLO, UX-PLAST SI1 L 45W 6100lm 4000K 80Ra IP 44, (OMS)</t>
  </si>
  <si>
    <t>210220031</t>
  </si>
  <si>
    <t>Ekvipotenciálna svorkovnica EPS 2 v krabici KO 125 E KA</t>
  </si>
  <si>
    <t>3410300258</t>
  </si>
  <si>
    <t>Krabica odbočná krabica</t>
  </si>
  <si>
    <t>210220300</t>
  </si>
  <si>
    <t>Ochranné pospájanie v práčovniach, kúpeľniach, voľne ulož.,alebo v omietke Cu 4-16mm2</t>
  </si>
  <si>
    <t>210191012</t>
  </si>
  <si>
    <t>Montáž rozvádzača R-LAB.145</t>
  </si>
  <si>
    <t>3097028000</t>
  </si>
  <si>
    <t>Istič  B20/3 QM - tr. B+C</t>
  </si>
  <si>
    <t>309001001626</t>
  </si>
  <si>
    <t>Istič 16B/3</t>
  </si>
  <si>
    <t>KUS</t>
  </si>
  <si>
    <t>309001001632</t>
  </si>
  <si>
    <t>Istič 16B/1</t>
  </si>
  <si>
    <t>30900278954</t>
  </si>
  <si>
    <t>Stykač 16B/1</t>
  </si>
  <si>
    <t>kus</t>
  </si>
  <si>
    <t>309001001668</t>
  </si>
  <si>
    <t>Popisovací štítok</t>
  </si>
  <si>
    <t>309001141024</t>
  </si>
  <si>
    <t>Spojovací pomocný materiál</t>
  </si>
  <si>
    <t>309001002482</t>
  </si>
  <si>
    <t>Rozvádzač</t>
  </si>
  <si>
    <t>210800107</t>
  </si>
  <si>
    <t>Kábel medený uložený voľne CYKY 450/750 V 3x1,5</t>
  </si>
  <si>
    <t>3410350085</t>
  </si>
  <si>
    <t>CHKE-R 3x1,5 Kábel nehorľavý , medený STN</t>
  </si>
  <si>
    <t>210800108</t>
  </si>
  <si>
    <t>Kábel medený uložený voľne CYKY 450/750 V 3x2,5</t>
  </si>
  <si>
    <t>3410350086</t>
  </si>
  <si>
    <t>CHKE-R 3x2,5 Kábel nehorľavý , medený STN</t>
  </si>
  <si>
    <t>210800120</t>
  </si>
  <si>
    <t>Kábel medený uložený voľne CYKY 450/750 V 5x2,5</t>
  </si>
  <si>
    <t>3410350098</t>
  </si>
  <si>
    <t>CHKE-R 5x2,5 Kábel pre pevné uloženie, medený STN</t>
  </si>
  <si>
    <t>210800121</t>
  </si>
  <si>
    <t>Kábel medený uložený voľne/V LIšTE CYKY 450/750 V 5x6</t>
  </si>
  <si>
    <t>3410350099</t>
  </si>
  <si>
    <t>CHKE-R 5x6 Kábel pre uloženie v lište, medený STN</t>
  </si>
  <si>
    <t>HZS000111</t>
  </si>
  <si>
    <t>Stavebno montážne práce pri demontáži</t>
  </si>
  <si>
    <t>hod</t>
  </si>
  <si>
    <t>HZS-001</t>
  </si>
  <si>
    <t>Revízie</t>
  </si>
  <si>
    <t>MD</t>
  </si>
  <si>
    <t>Mimostavenisková doprava</t>
  </si>
  <si>
    <t>MV</t>
  </si>
  <si>
    <t>Murárske výpomoci</t>
  </si>
  <si>
    <t>PM</t>
  </si>
  <si>
    <t>Podružný materiál</t>
  </si>
  <si>
    <t>PM.1</t>
  </si>
  <si>
    <t>Digitálny duálny snímač pohybu 2xPIR - 2 úrovne citlivosti</t>
  </si>
  <si>
    <t xml:space="preserve"> 06-2 - toalety, chodba, š...</t>
  </si>
  <si>
    <t>Stavebné úpravy Stredná priemyselná škola Jozefa Murgaša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</si>
</sst>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16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5"/>
  <sheetViews>
    <sheetView showGridLines="0" workbookViewId="0">
      <pane ySplit="1" topLeftCell="A2" activePane="bottomLeft" state="frozen"/>
      <selection pane="bottomLeft" activeCell="AN91" sqref="AN9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R2" s="190" t="s">
        <v>8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61" t="s">
        <v>11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23"/>
      <c r="AS4" s="17" t="s">
        <v>12</v>
      </c>
      <c r="BS4" s="18" t="s">
        <v>9</v>
      </c>
    </row>
    <row r="5" spans="1:73" ht="14.45" customHeight="1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188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14</v>
      </c>
      <c r="E6" s="24"/>
      <c r="F6" s="24"/>
      <c r="G6" s="24"/>
      <c r="H6" s="24"/>
      <c r="I6" s="24"/>
      <c r="J6" s="24"/>
      <c r="K6" s="189" t="s">
        <v>528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24"/>
      <c r="AQ6" s="23"/>
      <c r="BS6" s="18" t="s">
        <v>9</v>
      </c>
    </row>
    <row r="7" spans="1:73" ht="14.45" customHeight="1">
      <c r="B7" s="22"/>
      <c r="C7" s="24"/>
      <c r="D7" s="28" t="s">
        <v>15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16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17</v>
      </c>
      <c r="E8" s="24"/>
      <c r="F8" s="24"/>
      <c r="G8" s="24"/>
      <c r="H8" s="24"/>
      <c r="I8" s="24"/>
      <c r="J8" s="24"/>
      <c r="K8" s="26" t="s">
        <v>18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19</v>
      </c>
      <c r="AL8" s="24"/>
      <c r="AM8" s="24"/>
      <c r="AN8" s="155"/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21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18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22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21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 t="s">
        <v>18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22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21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 t="s">
        <v>18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22</v>
      </c>
      <c r="AL17" s="24"/>
      <c r="AM17" s="24"/>
      <c r="AN17" s="26" t="s">
        <v>5</v>
      </c>
      <c r="AO17" s="24"/>
      <c r="AP17" s="24"/>
      <c r="AQ17" s="23"/>
      <c r="BS17" s="18" t="s">
        <v>25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26</v>
      </c>
    </row>
    <row r="19" spans="2:71" ht="14.45" customHeight="1">
      <c r="B19" s="22"/>
      <c r="C19" s="24"/>
      <c r="D19" s="28" t="s">
        <v>27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21</v>
      </c>
      <c r="AL19" s="24"/>
      <c r="AM19" s="24"/>
      <c r="AN19" s="26" t="s">
        <v>5</v>
      </c>
      <c r="AO19" s="24"/>
      <c r="AP19" s="24"/>
      <c r="AQ19" s="23"/>
      <c r="BS19" s="18" t="s">
        <v>26</v>
      </c>
    </row>
    <row r="20" spans="2:71" ht="18.399999999999999" customHeight="1">
      <c r="B20" s="22"/>
      <c r="C20" s="24"/>
      <c r="D20" s="24"/>
      <c r="E20" s="26" t="s">
        <v>18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22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28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70" t="s">
        <v>5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29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1">
        <v>0</v>
      </c>
      <c r="AL26" s="172"/>
      <c r="AM26" s="172"/>
      <c r="AN26" s="172"/>
      <c r="AO26" s="172"/>
      <c r="AP26" s="24"/>
      <c r="AQ26" s="23"/>
    </row>
    <row r="27" spans="2:71" ht="14.45" customHeight="1">
      <c r="B27" s="22"/>
      <c r="C27" s="24"/>
      <c r="D27" s="30" t="s">
        <v>30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1">
        <f>ROUND(AG92,2)</f>
        <v>0</v>
      </c>
      <c r="AL27" s="171"/>
      <c r="AM27" s="171"/>
      <c r="AN27" s="171"/>
      <c r="AO27" s="171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31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73">
        <f>ROUND(AK26+AK27,2)</f>
        <v>0</v>
      </c>
      <c r="AL29" s="174"/>
      <c r="AM29" s="174"/>
      <c r="AN29" s="174"/>
      <c r="AO29" s="174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32</v>
      </c>
      <c r="E31" s="37"/>
      <c r="F31" s="38" t="s">
        <v>33</v>
      </c>
      <c r="G31" s="37"/>
      <c r="H31" s="37"/>
      <c r="I31" s="37"/>
      <c r="J31" s="37"/>
      <c r="K31" s="37"/>
      <c r="L31" s="192">
        <v>0.2</v>
      </c>
      <c r="M31" s="176"/>
      <c r="N31" s="176"/>
      <c r="O31" s="176"/>
      <c r="P31" s="37"/>
      <c r="Q31" s="37"/>
      <c r="R31" s="37"/>
      <c r="S31" s="37"/>
      <c r="T31" s="40" t="s">
        <v>34</v>
      </c>
      <c r="U31" s="37"/>
      <c r="V31" s="37"/>
      <c r="W31" s="175">
        <f>ROUND(AZ87+SUM(CD93),2)</f>
        <v>0</v>
      </c>
      <c r="X31" s="176"/>
      <c r="Y31" s="176"/>
      <c r="Z31" s="176"/>
      <c r="AA31" s="176"/>
      <c r="AB31" s="176"/>
      <c r="AC31" s="176"/>
      <c r="AD31" s="176"/>
      <c r="AE31" s="176"/>
      <c r="AF31" s="37"/>
      <c r="AG31" s="37"/>
      <c r="AH31" s="37"/>
      <c r="AI31" s="37"/>
      <c r="AJ31" s="37"/>
      <c r="AK31" s="175">
        <f>ROUND(AV87+SUM(BY93),2)</f>
        <v>0</v>
      </c>
      <c r="AL31" s="176"/>
      <c r="AM31" s="176"/>
      <c r="AN31" s="176"/>
      <c r="AO31" s="176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35</v>
      </c>
      <c r="G32" s="37"/>
      <c r="H32" s="37"/>
      <c r="I32" s="37"/>
      <c r="J32" s="37"/>
      <c r="K32" s="37"/>
      <c r="L32" s="192">
        <v>0.2</v>
      </c>
      <c r="M32" s="176"/>
      <c r="N32" s="176"/>
      <c r="O32" s="176"/>
      <c r="P32" s="37"/>
      <c r="Q32" s="37"/>
      <c r="R32" s="37"/>
      <c r="S32" s="37"/>
      <c r="T32" s="40" t="s">
        <v>34</v>
      </c>
      <c r="U32" s="37"/>
      <c r="V32" s="37"/>
      <c r="W32" s="175">
        <v>0</v>
      </c>
      <c r="X32" s="176"/>
      <c r="Y32" s="176"/>
      <c r="Z32" s="176"/>
      <c r="AA32" s="176"/>
      <c r="AB32" s="176"/>
      <c r="AC32" s="176"/>
      <c r="AD32" s="176"/>
      <c r="AE32" s="176"/>
      <c r="AF32" s="37"/>
      <c r="AG32" s="37"/>
      <c r="AH32" s="37"/>
      <c r="AI32" s="37"/>
      <c r="AJ32" s="37"/>
      <c r="AK32" s="175">
        <v>0</v>
      </c>
      <c r="AL32" s="176"/>
      <c r="AM32" s="176"/>
      <c r="AN32" s="176"/>
      <c r="AO32" s="176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36</v>
      </c>
      <c r="G33" s="37"/>
      <c r="H33" s="37"/>
      <c r="I33" s="37"/>
      <c r="J33" s="37"/>
      <c r="K33" s="37"/>
      <c r="L33" s="192">
        <v>0.2</v>
      </c>
      <c r="M33" s="176"/>
      <c r="N33" s="176"/>
      <c r="O33" s="176"/>
      <c r="P33" s="37"/>
      <c r="Q33" s="37"/>
      <c r="R33" s="37"/>
      <c r="S33" s="37"/>
      <c r="T33" s="40" t="s">
        <v>34</v>
      </c>
      <c r="U33" s="37"/>
      <c r="V33" s="37"/>
      <c r="W33" s="175">
        <f>ROUND(BB87+SUM(CF93),2)</f>
        <v>0</v>
      </c>
      <c r="X33" s="176"/>
      <c r="Y33" s="176"/>
      <c r="Z33" s="176"/>
      <c r="AA33" s="176"/>
      <c r="AB33" s="176"/>
      <c r="AC33" s="176"/>
      <c r="AD33" s="176"/>
      <c r="AE33" s="176"/>
      <c r="AF33" s="37"/>
      <c r="AG33" s="37"/>
      <c r="AH33" s="37"/>
      <c r="AI33" s="37"/>
      <c r="AJ33" s="37"/>
      <c r="AK33" s="175">
        <v>0</v>
      </c>
      <c r="AL33" s="176"/>
      <c r="AM33" s="176"/>
      <c r="AN33" s="176"/>
      <c r="AO33" s="176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37</v>
      </c>
      <c r="G34" s="37"/>
      <c r="H34" s="37"/>
      <c r="I34" s="37"/>
      <c r="J34" s="37"/>
      <c r="K34" s="37"/>
      <c r="L34" s="192">
        <v>0.2</v>
      </c>
      <c r="M34" s="176"/>
      <c r="N34" s="176"/>
      <c r="O34" s="176"/>
      <c r="P34" s="37"/>
      <c r="Q34" s="37"/>
      <c r="R34" s="37"/>
      <c r="S34" s="37"/>
      <c r="T34" s="40" t="s">
        <v>34</v>
      </c>
      <c r="U34" s="37"/>
      <c r="V34" s="37"/>
      <c r="W34" s="175">
        <f>ROUND(BC87+SUM(CG93),2)</f>
        <v>0</v>
      </c>
      <c r="X34" s="176"/>
      <c r="Y34" s="176"/>
      <c r="Z34" s="176"/>
      <c r="AA34" s="176"/>
      <c r="AB34" s="176"/>
      <c r="AC34" s="176"/>
      <c r="AD34" s="176"/>
      <c r="AE34" s="176"/>
      <c r="AF34" s="37"/>
      <c r="AG34" s="37"/>
      <c r="AH34" s="37"/>
      <c r="AI34" s="37"/>
      <c r="AJ34" s="37"/>
      <c r="AK34" s="175">
        <v>0</v>
      </c>
      <c r="AL34" s="176"/>
      <c r="AM34" s="176"/>
      <c r="AN34" s="176"/>
      <c r="AO34" s="176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38</v>
      </c>
      <c r="G35" s="37"/>
      <c r="H35" s="37"/>
      <c r="I35" s="37"/>
      <c r="J35" s="37"/>
      <c r="K35" s="37"/>
      <c r="L35" s="192">
        <v>0</v>
      </c>
      <c r="M35" s="176"/>
      <c r="N35" s="176"/>
      <c r="O35" s="176"/>
      <c r="P35" s="37"/>
      <c r="Q35" s="37"/>
      <c r="R35" s="37"/>
      <c r="S35" s="37"/>
      <c r="T35" s="40" t="s">
        <v>34</v>
      </c>
      <c r="U35" s="37"/>
      <c r="V35" s="37"/>
      <c r="W35" s="175">
        <f>ROUND(BD87+SUM(CH93),2)</f>
        <v>0</v>
      </c>
      <c r="X35" s="176"/>
      <c r="Y35" s="176"/>
      <c r="Z35" s="176"/>
      <c r="AA35" s="176"/>
      <c r="AB35" s="176"/>
      <c r="AC35" s="176"/>
      <c r="AD35" s="176"/>
      <c r="AE35" s="176"/>
      <c r="AF35" s="37"/>
      <c r="AG35" s="37"/>
      <c r="AH35" s="37"/>
      <c r="AI35" s="37"/>
      <c r="AJ35" s="37"/>
      <c r="AK35" s="175">
        <v>0</v>
      </c>
      <c r="AL35" s="176"/>
      <c r="AM35" s="176"/>
      <c r="AN35" s="176"/>
      <c r="AO35" s="176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39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40</v>
      </c>
      <c r="U37" s="44"/>
      <c r="V37" s="44"/>
      <c r="W37" s="44"/>
      <c r="X37" s="157" t="s">
        <v>41</v>
      </c>
      <c r="Y37" s="158"/>
      <c r="Z37" s="158"/>
      <c r="AA37" s="158"/>
      <c r="AB37" s="158"/>
      <c r="AC37" s="44"/>
      <c r="AD37" s="44"/>
      <c r="AE37" s="44"/>
      <c r="AF37" s="44"/>
      <c r="AG37" s="44"/>
      <c r="AH37" s="44"/>
      <c r="AI37" s="44"/>
      <c r="AJ37" s="44"/>
      <c r="AK37" s="159">
        <v>0</v>
      </c>
      <c r="AL37" s="158"/>
      <c r="AM37" s="158"/>
      <c r="AN37" s="158"/>
      <c r="AO37" s="160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43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44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45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44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45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46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47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44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45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44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45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61" t="s">
        <v>48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>
        <f>K5</f>
        <v>0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14</v>
      </c>
      <c r="D78" s="66"/>
      <c r="E78" s="66"/>
      <c r="F78" s="66"/>
      <c r="G78" s="66"/>
      <c r="H78" s="66"/>
      <c r="I78" s="66"/>
      <c r="J78" s="66"/>
      <c r="K78" s="66"/>
      <c r="L78" s="163" t="str">
        <f>K6</f>
        <v>Stavebné úpravy Stredná priemyselná škola Jozefa Murgaša</v>
      </c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17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19</v>
      </c>
      <c r="AJ80" s="32"/>
      <c r="AK80" s="32"/>
      <c r="AL80" s="32"/>
      <c r="AM80" s="69" t="str">
        <f>IF(AN8= "","",AN8)</f>
        <v/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20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24</v>
      </c>
      <c r="AJ82" s="32"/>
      <c r="AK82" s="32"/>
      <c r="AL82" s="32"/>
      <c r="AM82" s="168" t="str">
        <f>IF(E17="","",E17)</f>
        <v xml:space="preserve"> </v>
      </c>
      <c r="AN82" s="168"/>
      <c r="AO82" s="168"/>
      <c r="AP82" s="168"/>
      <c r="AQ82" s="33"/>
      <c r="AS82" s="181" t="s">
        <v>49</v>
      </c>
      <c r="AT82" s="182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23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27</v>
      </c>
      <c r="AJ83" s="32"/>
      <c r="AK83" s="32"/>
      <c r="AL83" s="32"/>
      <c r="AM83" s="168" t="str">
        <f>IF(E20="","",E20)</f>
        <v xml:space="preserve"> </v>
      </c>
      <c r="AN83" s="168"/>
      <c r="AO83" s="168"/>
      <c r="AP83" s="168"/>
      <c r="AQ83" s="33"/>
      <c r="AS83" s="183"/>
      <c r="AT83" s="184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83"/>
      <c r="AT84" s="184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65" t="s">
        <v>50</v>
      </c>
      <c r="D85" s="166"/>
      <c r="E85" s="166"/>
      <c r="F85" s="166"/>
      <c r="G85" s="166"/>
      <c r="H85" s="71"/>
      <c r="I85" s="167" t="s">
        <v>51</v>
      </c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7" t="s">
        <v>52</v>
      </c>
      <c r="AH85" s="166"/>
      <c r="AI85" s="166"/>
      <c r="AJ85" s="166"/>
      <c r="AK85" s="166"/>
      <c r="AL85" s="166"/>
      <c r="AM85" s="166"/>
      <c r="AN85" s="167" t="s">
        <v>53</v>
      </c>
      <c r="AO85" s="166"/>
      <c r="AP85" s="185"/>
      <c r="AQ85" s="33"/>
      <c r="AS85" s="72" t="s">
        <v>54</v>
      </c>
      <c r="AT85" s="73" t="s">
        <v>55</v>
      </c>
      <c r="AU85" s="73" t="s">
        <v>56</v>
      </c>
      <c r="AV85" s="73" t="s">
        <v>57</v>
      </c>
      <c r="AW85" s="73" t="s">
        <v>58</v>
      </c>
      <c r="AX85" s="73" t="s">
        <v>59</v>
      </c>
      <c r="AY85" s="73" t="s">
        <v>60</v>
      </c>
      <c r="AZ85" s="73" t="s">
        <v>61</v>
      </c>
      <c r="BA85" s="73" t="s">
        <v>62</v>
      </c>
      <c r="BB85" s="73" t="s">
        <v>63</v>
      </c>
      <c r="BC85" s="73" t="s">
        <v>64</v>
      </c>
      <c r="BD85" s="74" t="s">
        <v>65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66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79">
        <v>0</v>
      </c>
      <c r="AH87" s="179"/>
      <c r="AI87" s="179"/>
      <c r="AJ87" s="179"/>
      <c r="AK87" s="179"/>
      <c r="AL87" s="179"/>
      <c r="AM87" s="179"/>
      <c r="AN87" s="180">
        <v>0</v>
      </c>
      <c r="AO87" s="180"/>
      <c r="AP87" s="180"/>
      <c r="AQ87" s="67"/>
      <c r="AS87" s="78">
        <f>ROUND(SUM(AS88:AS90),2)</f>
        <v>0</v>
      </c>
      <c r="AT87" s="79" t="e">
        <f>ROUND(SUM(AV87:AW87),2)</f>
        <v>#VALUE!</v>
      </c>
      <c r="AU87" s="80">
        <f>ROUND(SUM(AU88:AU90),5)</f>
        <v>0</v>
      </c>
      <c r="AV87" s="79">
        <f>ROUND(AZ87*L31,2)</f>
        <v>0</v>
      </c>
      <c r="AW87" s="79" t="e">
        <f>ROUND(BA87*L32,2)</f>
        <v>#VALUE!</v>
      </c>
      <c r="AX87" s="79">
        <f>ROUND(BB87*L31,2)</f>
        <v>0</v>
      </c>
      <c r="AY87" s="79">
        <f>ROUND(BC87*L32,2)</f>
        <v>0</v>
      </c>
      <c r="AZ87" s="79">
        <f>ROUND(SUM(AZ88:AZ90),2)</f>
        <v>0</v>
      </c>
      <c r="BA87" s="79" t="e">
        <f>ROUND(SUM(BA88:BA90),2)</f>
        <v>#VALUE!</v>
      </c>
      <c r="BB87" s="79">
        <f>ROUND(SUM(BB88:BB90),2)</f>
        <v>0</v>
      </c>
      <c r="BC87" s="79">
        <f>ROUND(SUM(BC88:BC90),2)</f>
        <v>0</v>
      </c>
      <c r="BD87" s="81">
        <f>ROUND(SUM(BD88:BD90),2)</f>
        <v>0</v>
      </c>
      <c r="BS87" s="82" t="s">
        <v>67</v>
      </c>
      <c r="BT87" s="82" t="s">
        <v>68</v>
      </c>
      <c r="BU87" s="83" t="s">
        <v>69</v>
      </c>
      <c r="BV87" s="82" t="s">
        <v>70</v>
      </c>
      <c r="BW87" s="82" t="s">
        <v>71</v>
      </c>
      <c r="BX87" s="82" t="s">
        <v>72</v>
      </c>
    </row>
    <row r="88" spans="1:76" s="5" customFormat="1" ht="47.25" customHeight="1">
      <c r="A88" s="84" t="s">
        <v>73</v>
      </c>
      <c r="B88" s="85"/>
      <c r="C88" s="86"/>
      <c r="D88" s="156">
        <v>1</v>
      </c>
      <c r="E88" s="156"/>
      <c r="F88" s="156"/>
      <c r="G88" s="156"/>
      <c r="H88" s="156"/>
      <c r="I88" s="87"/>
      <c r="J88" s="156" t="s">
        <v>74</v>
      </c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77">
        <v>0</v>
      </c>
      <c r="AH88" s="178"/>
      <c r="AI88" s="178"/>
      <c r="AJ88" s="178"/>
      <c r="AK88" s="178"/>
      <c r="AL88" s="178"/>
      <c r="AM88" s="178"/>
      <c r="AN88" s="177">
        <v>0</v>
      </c>
      <c r="AO88" s="178"/>
      <c r="AP88" s="178"/>
      <c r="AQ88" s="88"/>
      <c r="AS88" s="89">
        <f>'06-1 - Učebne - 06-1 - Uč...'!M28</f>
        <v>0</v>
      </c>
      <c r="AT88" s="90">
        <f>ROUND(SUM(AV88:AW88),2)</f>
        <v>0</v>
      </c>
      <c r="AU88" s="91">
        <f>'06-1 - Učebne - 06-1 - Uč...'!W117</f>
        <v>0</v>
      </c>
      <c r="AV88" s="90">
        <f>'06-1 - Učebne - 06-1 - Uč...'!M32</f>
        <v>0</v>
      </c>
      <c r="AW88" s="90">
        <f>'06-1 - Učebne - 06-1 - Uč...'!M33</f>
        <v>0</v>
      </c>
      <c r="AX88" s="90">
        <f>'06-1 - Učebne - 06-1 - Uč...'!M34</f>
        <v>0</v>
      </c>
      <c r="AY88" s="90">
        <f>'06-1 - Učebne - 06-1 - Uč...'!M35</f>
        <v>0</v>
      </c>
      <c r="AZ88" s="90">
        <f>'06-1 - Učebne - 06-1 - Uč...'!H32</f>
        <v>0</v>
      </c>
      <c r="BA88" s="90">
        <f>'06-1 - Učebne - 06-1 - Uč...'!H33</f>
        <v>0</v>
      </c>
      <c r="BB88" s="90">
        <f>'06-1 - Učebne - 06-1 - Uč...'!H34</f>
        <v>0</v>
      </c>
      <c r="BC88" s="90">
        <f>'06-1 - Učebne - 06-1 - Uč...'!H35</f>
        <v>0</v>
      </c>
      <c r="BD88" s="92">
        <f>'06-1 - Učebne - 06-1 - Uč...'!H36</f>
        <v>0</v>
      </c>
      <c r="BT88" s="93" t="s">
        <v>75</v>
      </c>
      <c r="BV88" s="93" t="s">
        <v>70</v>
      </c>
      <c r="BW88" s="93" t="s">
        <v>76</v>
      </c>
      <c r="BX88" s="93" t="s">
        <v>71</v>
      </c>
    </row>
    <row r="89" spans="1:76" s="5" customFormat="1" ht="63" customHeight="1">
      <c r="A89" s="84" t="s">
        <v>73</v>
      </c>
      <c r="B89" s="85"/>
      <c r="C89" s="86"/>
      <c r="D89" s="156">
        <v>2</v>
      </c>
      <c r="E89" s="156"/>
      <c r="F89" s="156"/>
      <c r="G89" s="156"/>
      <c r="H89" s="156"/>
      <c r="I89" s="87"/>
      <c r="J89" s="156" t="s">
        <v>77</v>
      </c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77">
        <v>0</v>
      </c>
      <c r="AH89" s="178"/>
      <c r="AI89" s="178"/>
      <c r="AJ89" s="178"/>
      <c r="AK89" s="178"/>
      <c r="AL89" s="178"/>
      <c r="AM89" s="178"/>
      <c r="AN89" s="177">
        <v>0</v>
      </c>
      <c r="AO89" s="178"/>
      <c r="AP89" s="178"/>
      <c r="AQ89" s="88"/>
      <c r="AS89" s="89">
        <f>'06-2 - toalety, chod - 06...'!M28</f>
        <v>0</v>
      </c>
      <c r="AT89" s="90">
        <f>ROUND(SUM(AV89:AW89),2)</f>
        <v>0</v>
      </c>
      <c r="AU89" s="91">
        <f>'06-2 - toalety, chod - 06...'!W125</f>
        <v>0</v>
      </c>
      <c r="AV89" s="90">
        <f>'06-2 - toalety, chod - 06...'!M32</f>
        <v>0</v>
      </c>
      <c r="AW89" s="90">
        <f>'06-2 - toalety, chod - 06...'!M33</f>
        <v>0</v>
      </c>
      <c r="AX89" s="90">
        <f>'06-2 - toalety, chod - 06...'!M34</f>
        <v>0</v>
      </c>
      <c r="AY89" s="90">
        <f>'06-2 - toalety, chod - 06...'!M35</f>
        <v>0</v>
      </c>
      <c r="AZ89" s="90">
        <f>'06-2 - toalety, chod - 06...'!H32</f>
        <v>0</v>
      </c>
      <c r="BA89" s="90">
        <f>'06-2 - toalety, chod - 06...'!H33</f>
        <v>0</v>
      </c>
      <c r="BB89" s="90">
        <f>'06-2 - toalety, chod - 06...'!H34</f>
        <v>0</v>
      </c>
      <c r="BC89" s="90">
        <f>'06-2 - toalety, chod - 06...'!H35</f>
        <v>0</v>
      </c>
      <c r="BD89" s="92">
        <f>'06-2 - toalety, chod - 06...'!H36</f>
        <v>0</v>
      </c>
      <c r="BT89" s="93" t="s">
        <v>75</v>
      </c>
      <c r="BV89" s="93" t="s">
        <v>70</v>
      </c>
      <c r="BW89" s="93" t="s">
        <v>78</v>
      </c>
      <c r="BX89" s="93" t="s">
        <v>71</v>
      </c>
    </row>
    <row r="90" spans="1:76" s="5" customFormat="1" ht="63" customHeight="1">
      <c r="A90" s="84" t="s">
        <v>73</v>
      </c>
      <c r="B90" s="85"/>
      <c r="C90" s="86"/>
      <c r="D90" s="156">
        <v>3</v>
      </c>
      <c r="E90" s="156"/>
      <c r="F90" s="156"/>
      <c r="G90" s="156"/>
      <c r="H90" s="156"/>
      <c r="I90" s="87"/>
      <c r="J90" s="156" t="s">
        <v>79</v>
      </c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77">
        <v>0</v>
      </c>
      <c r="AH90" s="178"/>
      <c r="AI90" s="178"/>
      <c r="AJ90" s="178"/>
      <c r="AK90" s="178"/>
      <c r="AL90" s="178"/>
      <c r="AM90" s="178"/>
      <c r="AN90" s="177">
        <v>0</v>
      </c>
      <c r="AO90" s="178"/>
      <c r="AP90" s="178"/>
      <c r="AQ90" s="88"/>
      <c r="AS90" s="94">
        <f>'06-3 - Elektromontáž - 06...'!M28</f>
        <v>0</v>
      </c>
      <c r="AT90" s="95" t="e">
        <f>ROUND(SUM(AV90:AW90),2)</f>
        <v>#VALUE!</v>
      </c>
      <c r="AU90" s="96">
        <f>'06-3 - Elektromontáž - 06...'!W111</f>
        <v>0</v>
      </c>
      <c r="AV90" s="95">
        <f>'06-3 - Elektromontáž - 06...'!M32</f>
        <v>0</v>
      </c>
      <c r="AW90" s="95" t="e">
        <f>'06-3 - Elektromontáž - 06...'!M33</f>
        <v>#VALUE!</v>
      </c>
      <c r="AX90" s="95">
        <f>'06-3 - Elektromontáž - 06...'!M34</f>
        <v>0</v>
      </c>
      <c r="AY90" s="95">
        <f>'06-3 - Elektromontáž - 06...'!M35</f>
        <v>0</v>
      </c>
      <c r="AZ90" s="95">
        <f>'06-3 - Elektromontáž - 06...'!H32</f>
        <v>0</v>
      </c>
      <c r="BA90" s="95" t="e">
        <f>'06-3 - Elektromontáž - 06...'!H33</f>
        <v>#VALUE!</v>
      </c>
      <c r="BB90" s="95">
        <f>'06-3 - Elektromontáž - 06...'!H34</f>
        <v>0</v>
      </c>
      <c r="BC90" s="95">
        <f>'06-3 - Elektromontáž - 06...'!H35</f>
        <v>0</v>
      </c>
      <c r="BD90" s="97">
        <f>'06-3 - Elektromontáž - 06...'!H36</f>
        <v>0</v>
      </c>
      <c r="BT90" s="93" t="s">
        <v>75</v>
      </c>
      <c r="BV90" s="93" t="s">
        <v>70</v>
      </c>
      <c r="BW90" s="93" t="s">
        <v>80</v>
      </c>
      <c r="BX90" s="93" t="s">
        <v>71</v>
      </c>
    </row>
    <row r="91" spans="1:76">
      <c r="B91" s="22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3"/>
    </row>
    <row r="92" spans="1:76" s="1" customFormat="1" ht="30" customHeight="1">
      <c r="B92" s="31"/>
      <c r="C92" s="76" t="s">
        <v>81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180">
        <v>0</v>
      </c>
      <c r="AH92" s="180"/>
      <c r="AI92" s="180"/>
      <c r="AJ92" s="180"/>
      <c r="AK92" s="180"/>
      <c r="AL92" s="180"/>
      <c r="AM92" s="180"/>
      <c r="AN92" s="180">
        <v>0</v>
      </c>
      <c r="AO92" s="180"/>
      <c r="AP92" s="180"/>
      <c r="AQ92" s="33"/>
      <c r="AS92" s="72" t="s">
        <v>82</v>
      </c>
      <c r="AT92" s="73" t="s">
        <v>83</v>
      </c>
      <c r="AU92" s="73" t="s">
        <v>32</v>
      </c>
      <c r="AV92" s="74" t="s">
        <v>55</v>
      </c>
    </row>
    <row r="93" spans="1:76" s="1" customFormat="1" ht="10.9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3"/>
      <c r="AS93" s="98"/>
      <c r="AT93" s="52"/>
      <c r="AU93" s="52"/>
      <c r="AV93" s="54"/>
    </row>
    <row r="94" spans="1:76" s="1" customFormat="1" ht="30" customHeight="1">
      <c r="B94" s="31"/>
      <c r="C94" s="99" t="s">
        <v>84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69">
        <f>ROUND(AG87+AG92,2)</f>
        <v>0</v>
      </c>
      <c r="AH94" s="169"/>
      <c r="AI94" s="169"/>
      <c r="AJ94" s="169"/>
      <c r="AK94" s="169"/>
      <c r="AL94" s="169"/>
      <c r="AM94" s="169"/>
      <c r="AN94" s="169">
        <f>AN87+AN92</f>
        <v>0</v>
      </c>
      <c r="AO94" s="169"/>
      <c r="AP94" s="169"/>
      <c r="AQ94" s="33"/>
    </row>
    <row r="95" spans="1:76" s="1" customFormat="1" ht="6.95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7"/>
    </row>
  </sheetData>
  <mergeCells count="53">
    <mergeCell ref="L35:O35"/>
    <mergeCell ref="L33:O33"/>
    <mergeCell ref="L31:O31"/>
    <mergeCell ref="L32:O32"/>
    <mergeCell ref="L34:O34"/>
    <mergeCell ref="C2:AP2"/>
    <mergeCell ref="C4:AP4"/>
    <mergeCell ref="K5:AO5"/>
    <mergeCell ref="K6:AO6"/>
    <mergeCell ref="AR2:BE2"/>
    <mergeCell ref="AS82:AT84"/>
    <mergeCell ref="AM83:AP83"/>
    <mergeCell ref="AN85:AP85"/>
    <mergeCell ref="AN88:AP88"/>
    <mergeCell ref="AG88:AM88"/>
    <mergeCell ref="AN90:AP90"/>
    <mergeCell ref="AG90:AM90"/>
    <mergeCell ref="AG87:AM87"/>
    <mergeCell ref="AN87:AP87"/>
    <mergeCell ref="AG92:AM92"/>
    <mergeCell ref="AN92:AP92"/>
    <mergeCell ref="AN89:AP89"/>
    <mergeCell ref="AG89:AM89"/>
    <mergeCell ref="AG94:AM94"/>
    <mergeCell ref="AN94:AP94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K34:AO34"/>
    <mergeCell ref="W35:AE35"/>
    <mergeCell ref="AK35:AO35"/>
    <mergeCell ref="AK37:AO37"/>
    <mergeCell ref="J88:AF88"/>
    <mergeCell ref="C76:AP76"/>
    <mergeCell ref="L78:AO78"/>
    <mergeCell ref="C85:G85"/>
    <mergeCell ref="I85:AF85"/>
    <mergeCell ref="AG85:AM85"/>
    <mergeCell ref="D88:H88"/>
    <mergeCell ref="AM82:AP82"/>
    <mergeCell ref="D89:H89"/>
    <mergeCell ref="J89:AF89"/>
    <mergeCell ref="D90:H90"/>
    <mergeCell ref="J90:AF90"/>
    <mergeCell ref="X37:AB37"/>
  </mergeCells>
  <hyperlinks>
    <hyperlink ref="K1:S1" location="C2" display="1) Súhrnný list stavby"/>
    <hyperlink ref="W1:AF1" location="C87" display="2) Rekapitulácia objektov"/>
    <hyperlink ref="A88" location="'06-1 - Učebne - 06-1 - Uč...'!C2" display="/"/>
    <hyperlink ref="A89" location="'06-2 - toalety, chod - 06...'!C2" display="/"/>
    <hyperlink ref="A90" location="'06-3 - Elektromontáž - 06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6"/>
  <sheetViews>
    <sheetView showGridLines="0" tabSelected="1" workbookViewId="0">
      <pane ySplit="1" topLeftCell="A89" activePane="bottomLeft" state="frozen"/>
      <selection pane="bottomLeft" activeCell="L156" sqref="L15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85</v>
      </c>
      <c r="G1" s="13"/>
      <c r="H1" s="225" t="s">
        <v>86</v>
      </c>
      <c r="I1" s="225"/>
      <c r="J1" s="225"/>
      <c r="K1" s="225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190" t="s">
        <v>8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T2" s="18" t="s">
        <v>76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68</v>
      </c>
    </row>
    <row r="4" spans="1:66" ht="36.950000000000003" customHeight="1">
      <c r="B4" s="22"/>
      <c r="C4" s="161" t="s">
        <v>90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14</v>
      </c>
      <c r="E6" s="24"/>
      <c r="F6" s="210" t="str">
        <f>'Rekapitulácia stavby'!K6</f>
        <v>Stavebné úpravy Stredná priemyselná škola Jozefa Murgaša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4"/>
      <c r="R6" s="23"/>
    </row>
    <row r="7" spans="1:66" s="1" customFormat="1" ht="32.85" customHeight="1">
      <c r="B7" s="31"/>
      <c r="C7" s="32"/>
      <c r="D7" s="27" t="s">
        <v>91</v>
      </c>
      <c r="E7" s="32"/>
      <c r="F7" s="189" t="s">
        <v>74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32"/>
      <c r="R7" s="33"/>
    </row>
    <row r="8" spans="1:66" s="1" customFormat="1" ht="14.45" customHeight="1">
      <c r="B8" s="31"/>
      <c r="C8" s="32"/>
      <c r="D8" s="28" t="s">
        <v>15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16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17</v>
      </c>
      <c r="E9" s="32"/>
      <c r="F9" s="26" t="s">
        <v>18</v>
      </c>
      <c r="G9" s="32"/>
      <c r="H9" s="32"/>
      <c r="I9" s="32"/>
      <c r="J9" s="32"/>
      <c r="K9" s="32"/>
      <c r="L9" s="32"/>
      <c r="M9" s="28" t="s">
        <v>19</v>
      </c>
      <c r="N9" s="32"/>
      <c r="O9" s="212"/>
      <c r="P9" s="212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20</v>
      </c>
      <c r="E11" s="32"/>
      <c r="F11" s="32"/>
      <c r="G11" s="32"/>
      <c r="H11" s="32"/>
      <c r="I11" s="32"/>
      <c r="J11" s="32"/>
      <c r="K11" s="32"/>
      <c r="L11" s="32"/>
      <c r="M11" s="28" t="s">
        <v>21</v>
      </c>
      <c r="N11" s="32"/>
      <c r="O11" s="213" t="str">
        <f>IF('Rekapitulácia stavby'!AN10="","",'Rekapitulácia stavby'!AN10)</f>
        <v/>
      </c>
      <c r="P11" s="213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22</v>
      </c>
      <c r="N12" s="32"/>
      <c r="O12" s="213" t="str">
        <f>IF('Rekapitulácia stavby'!AN11="","",'Rekapitulácia stavby'!AN11)</f>
        <v/>
      </c>
      <c r="P12" s="213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23</v>
      </c>
      <c r="E14" s="32"/>
      <c r="F14" s="32"/>
      <c r="G14" s="32"/>
      <c r="H14" s="32"/>
      <c r="I14" s="32"/>
      <c r="J14" s="32"/>
      <c r="K14" s="32"/>
      <c r="L14" s="32"/>
      <c r="M14" s="28" t="s">
        <v>21</v>
      </c>
      <c r="N14" s="32"/>
      <c r="O14" s="213" t="str">
        <f>IF('Rekapitulácia stavby'!AN13="","",'Rekapitulácia stavby'!AN13)</f>
        <v/>
      </c>
      <c r="P14" s="213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22</v>
      </c>
      <c r="N15" s="32"/>
      <c r="O15" s="213" t="str">
        <f>IF('Rekapitulácia stavby'!AN14="","",'Rekapitulácia stavby'!AN14)</f>
        <v/>
      </c>
      <c r="P15" s="213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24</v>
      </c>
      <c r="E17" s="32"/>
      <c r="F17" s="32"/>
      <c r="G17" s="32"/>
      <c r="H17" s="32"/>
      <c r="I17" s="32"/>
      <c r="J17" s="32"/>
      <c r="K17" s="32"/>
      <c r="L17" s="32"/>
      <c r="M17" s="28" t="s">
        <v>21</v>
      </c>
      <c r="N17" s="32"/>
      <c r="O17" s="213" t="str">
        <f>IF('Rekapitulácia stavby'!AN16="","",'Rekapitulácia stavby'!AN16)</f>
        <v/>
      </c>
      <c r="P17" s="213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22</v>
      </c>
      <c r="N18" s="32"/>
      <c r="O18" s="213" t="str">
        <f>IF('Rekapitulácia stavby'!AN17="","",'Rekapitulácia stavby'!AN17)</f>
        <v/>
      </c>
      <c r="P18" s="213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27</v>
      </c>
      <c r="E20" s="32"/>
      <c r="F20" s="32"/>
      <c r="G20" s="32"/>
      <c r="H20" s="32"/>
      <c r="I20" s="32"/>
      <c r="J20" s="32"/>
      <c r="K20" s="32"/>
      <c r="L20" s="32"/>
      <c r="M20" s="28" t="s">
        <v>21</v>
      </c>
      <c r="N20" s="32"/>
      <c r="O20" s="213" t="str">
        <f>IF('Rekapitulácia stavby'!AN19="","",'Rekapitulácia stavby'!AN19)</f>
        <v/>
      </c>
      <c r="P20" s="213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22</v>
      </c>
      <c r="N21" s="32"/>
      <c r="O21" s="213" t="str">
        <f>IF('Rekapitulácia stavby'!AN20="","",'Rekapitulácia stavby'!AN20)</f>
        <v/>
      </c>
      <c r="P21" s="213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70" t="s">
        <v>5</v>
      </c>
      <c r="F24" s="170"/>
      <c r="G24" s="170"/>
      <c r="H24" s="170"/>
      <c r="I24" s="170"/>
      <c r="J24" s="170"/>
      <c r="K24" s="170"/>
      <c r="L24" s="170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92</v>
      </c>
      <c r="E27" s="32"/>
      <c r="F27" s="32"/>
      <c r="G27" s="32"/>
      <c r="H27" s="32"/>
      <c r="I27" s="32"/>
      <c r="J27" s="32"/>
      <c r="K27" s="32"/>
      <c r="L27" s="32"/>
      <c r="M27" s="171">
        <v>0</v>
      </c>
      <c r="N27" s="171"/>
      <c r="O27" s="171"/>
      <c r="P27" s="171"/>
      <c r="Q27" s="32"/>
      <c r="R27" s="33"/>
    </row>
    <row r="28" spans="2:18" s="1" customFormat="1" ht="14.45" customHeight="1">
      <c r="B28" s="31"/>
      <c r="C28" s="32"/>
      <c r="D28" s="30" t="s">
        <v>93</v>
      </c>
      <c r="E28" s="32"/>
      <c r="F28" s="32"/>
      <c r="G28" s="32"/>
      <c r="H28" s="32"/>
      <c r="I28" s="32"/>
      <c r="J28" s="32"/>
      <c r="K28" s="32"/>
      <c r="L28" s="32"/>
      <c r="M28" s="171">
        <f>N98</f>
        <v>0</v>
      </c>
      <c r="N28" s="171"/>
      <c r="O28" s="171"/>
      <c r="P28" s="171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31</v>
      </c>
      <c r="E30" s="32"/>
      <c r="F30" s="32"/>
      <c r="G30" s="32"/>
      <c r="H30" s="32"/>
      <c r="I30" s="32"/>
      <c r="J30" s="32"/>
      <c r="K30" s="32"/>
      <c r="L30" s="32"/>
      <c r="M30" s="226">
        <f>ROUND(M27+M28,2)</f>
        <v>0</v>
      </c>
      <c r="N30" s="209"/>
      <c r="O30" s="209"/>
      <c r="P30" s="209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32</v>
      </c>
      <c r="E32" s="38" t="s">
        <v>33</v>
      </c>
      <c r="F32" s="39">
        <v>0.2</v>
      </c>
      <c r="G32" s="104" t="s">
        <v>34</v>
      </c>
      <c r="H32" s="220">
        <f>ROUND((SUM(BE98:BE99)+SUM(BE117:BE155)), 2)</f>
        <v>0</v>
      </c>
      <c r="I32" s="209"/>
      <c r="J32" s="209"/>
      <c r="K32" s="32"/>
      <c r="L32" s="32"/>
      <c r="M32" s="220">
        <f>ROUND(ROUND((SUM(BE98:BE99)+SUM(BE117:BE155)), 2)*F32, 2)</f>
        <v>0</v>
      </c>
      <c r="N32" s="209"/>
      <c r="O32" s="209"/>
      <c r="P32" s="209"/>
      <c r="Q32" s="32"/>
      <c r="R32" s="33"/>
    </row>
    <row r="33" spans="2:18" s="1" customFormat="1" ht="14.45" customHeight="1">
      <c r="B33" s="31"/>
      <c r="C33" s="32"/>
      <c r="D33" s="32"/>
      <c r="E33" s="38" t="s">
        <v>35</v>
      </c>
      <c r="F33" s="39">
        <v>0.2</v>
      </c>
      <c r="G33" s="104" t="s">
        <v>34</v>
      </c>
      <c r="H33" s="220">
        <v>0</v>
      </c>
      <c r="I33" s="209"/>
      <c r="J33" s="209"/>
      <c r="K33" s="32"/>
      <c r="L33" s="32"/>
      <c r="M33" s="220">
        <v>0</v>
      </c>
      <c r="N33" s="209"/>
      <c r="O33" s="209"/>
      <c r="P33" s="209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36</v>
      </c>
      <c r="F34" s="39">
        <v>0.2</v>
      </c>
      <c r="G34" s="104" t="s">
        <v>34</v>
      </c>
      <c r="H34" s="220">
        <f>ROUND((SUM(BG98:BG99)+SUM(BG117:BG155)), 2)</f>
        <v>0</v>
      </c>
      <c r="I34" s="209"/>
      <c r="J34" s="209"/>
      <c r="K34" s="32"/>
      <c r="L34" s="32"/>
      <c r="M34" s="220">
        <v>0</v>
      </c>
      <c r="N34" s="209"/>
      <c r="O34" s="209"/>
      <c r="P34" s="209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37</v>
      </c>
      <c r="F35" s="39">
        <v>0.2</v>
      </c>
      <c r="G35" s="104" t="s">
        <v>34</v>
      </c>
      <c r="H35" s="220">
        <f>ROUND((SUM(BH98:BH99)+SUM(BH117:BH155)), 2)</f>
        <v>0</v>
      </c>
      <c r="I35" s="209"/>
      <c r="J35" s="209"/>
      <c r="K35" s="32"/>
      <c r="L35" s="32"/>
      <c r="M35" s="220">
        <v>0</v>
      </c>
      <c r="N35" s="209"/>
      <c r="O35" s="209"/>
      <c r="P35" s="209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38</v>
      </c>
      <c r="F36" s="39">
        <v>0</v>
      </c>
      <c r="G36" s="104" t="s">
        <v>34</v>
      </c>
      <c r="H36" s="220">
        <f>ROUND((SUM(BI98:BI99)+SUM(BI117:BI155)), 2)</f>
        <v>0</v>
      </c>
      <c r="I36" s="209"/>
      <c r="J36" s="209"/>
      <c r="K36" s="32"/>
      <c r="L36" s="32"/>
      <c r="M36" s="220">
        <v>0</v>
      </c>
      <c r="N36" s="209"/>
      <c r="O36" s="209"/>
      <c r="P36" s="209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39</v>
      </c>
      <c r="E38" s="71"/>
      <c r="F38" s="71"/>
      <c r="G38" s="106" t="s">
        <v>40</v>
      </c>
      <c r="H38" s="107" t="s">
        <v>41</v>
      </c>
      <c r="I38" s="71"/>
      <c r="J38" s="71"/>
      <c r="K38" s="71"/>
      <c r="L38" s="221">
        <f>SUM(M30:M36)</f>
        <v>0</v>
      </c>
      <c r="M38" s="221"/>
      <c r="N38" s="221"/>
      <c r="O38" s="221"/>
      <c r="P38" s="222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42</v>
      </c>
      <c r="E50" s="47"/>
      <c r="F50" s="47"/>
      <c r="G50" s="47"/>
      <c r="H50" s="48"/>
      <c r="I50" s="32"/>
      <c r="J50" s="46" t="s">
        <v>43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44</v>
      </c>
      <c r="E59" s="52"/>
      <c r="F59" s="52"/>
      <c r="G59" s="53" t="s">
        <v>45</v>
      </c>
      <c r="H59" s="54"/>
      <c r="I59" s="32"/>
      <c r="J59" s="51" t="s">
        <v>44</v>
      </c>
      <c r="K59" s="52"/>
      <c r="L59" s="52"/>
      <c r="M59" s="52"/>
      <c r="N59" s="53" t="s">
        <v>45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46</v>
      </c>
      <c r="E61" s="47"/>
      <c r="F61" s="47"/>
      <c r="G61" s="47"/>
      <c r="H61" s="48"/>
      <c r="I61" s="32"/>
      <c r="J61" s="46" t="s">
        <v>47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44</v>
      </c>
      <c r="E70" s="52"/>
      <c r="F70" s="52"/>
      <c r="G70" s="53" t="s">
        <v>45</v>
      </c>
      <c r="H70" s="54"/>
      <c r="I70" s="32"/>
      <c r="J70" s="51" t="s">
        <v>44</v>
      </c>
      <c r="K70" s="52"/>
      <c r="L70" s="52"/>
      <c r="M70" s="52"/>
      <c r="N70" s="53" t="s">
        <v>45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61" t="s">
        <v>94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210" t="str">
        <f>F6</f>
        <v>Stavebné úpravy Stredná priemyselná škola Jozefa Murgaša</v>
      </c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32"/>
      <c r="R78" s="33"/>
    </row>
    <row r="79" spans="2:18" s="1" customFormat="1" ht="36.950000000000003" customHeight="1">
      <c r="B79" s="31"/>
      <c r="C79" s="65" t="s">
        <v>91</v>
      </c>
      <c r="D79" s="32"/>
      <c r="E79" s="32"/>
      <c r="F79" s="163" t="str">
        <f>F7</f>
        <v>06-1 - Učebne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17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19</v>
      </c>
      <c r="L81" s="32"/>
      <c r="M81" s="212" t="str">
        <f>IF(O9="","",O9)</f>
        <v/>
      </c>
      <c r="N81" s="212"/>
      <c r="O81" s="212"/>
      <c r="P81" s="212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20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24</v>
      </c>
      <c r="L83" s="32"/>
      <c r="M83" s="213" t="str">
        <f>E18</f>
        <v xml:space="preserve"> </v>
      </c>
      <c r="N83" s="213"/>
      <c r="O83" s="213"/>
      <c r="P83" s="213"/>
      <c r="Q83" s="213"/>
      <c r="R83" s="33"/>
    </row>
    <row r="84" spans="2:47" s="1" customFormat="1" ht="14.45" customHeight="1">
      <c r="B84" s="31"/>
      <c r="C84" s="28" t="s">
        <v>23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27</v>
      </c>
      <c r="L84" s="32"/>
      <c r="M84" s="213" t="str">
        <f>E21</f>
        <v xml:space="preserve"> </v>
      </c>
      <c r="N84" s="213"/>
      <c r="O84" s="213"/>
      <c r="P84" s="213"/>
      <c r="Q84" s="213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23" t="s">
        <v>95</v>
      </c>
      <c r="D86" s="224"/>
      <c r="E86" s="224"/>
      <c r="F86" s="224"/>
      <c r="G86" s="224"/>
      <c r="H86" s="100"/>
      <c r="I86" s="100"/>
      <c r="J86" s="100"/>
      <c r="K86" s="100"/>
      <c r="L86" s="100"/>
      <c r="M86" s="100"/>
      <c r="N86" s="223" t="s">
        <v>96</v>
      </c>
      <c r="O86" s="224"/>
      <c r="P86" s="224"/>
      <c r="Q86" s="224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97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0">
        <v>0</v>
      </c>
      <c r="O88" s="207"/>
      <c r="P88" s="207"/>
      <c r="Q88" s="207"/>
      <c r="R88" s="33"/>
      <c r="AU88" s="18" t="s">
        <v>98</v>
      </c>
    </row>
    <row r="89" spans="2:47" s="6" customFormat="1" ht="24.95" customHeight="1">
      <c r="B89" s="109"/>
      <c r="C89" s="110"/>
      <c r="D89" s="111" t="s">
        <v>99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6">
        <v>0</v>
      </c>
      <c r="O89" s="217"/>
      <c r="P89" s="217"/>
      <c r="Q89" s="217"/>
      <c r="R89" s="112"/>
    </row>
    <row r="90" spans="2:47" s="7" customFormat="1" ht="19.899999999999999" customHeight="1">
      <c r="B90" s="113"/>
      <c r="C90" s="114"/>
      <c r="D90" s="115" t="s">
        <v>100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8">
        <v>0</v>
      </c>
      <c r="O90" s="219"/>
      <c r="P90" s="219"/>
      <c r="Q90" s="219"/>
      <c r="R90" s="116"/>
    </row>
    <row r="91" spans="2:47" s="7" customFormat="1" ht="19.899999999999999" customHeight="1">
      <c r="B91" s="113"/>
      <c r="C91" s="114"/>
      <c r="D91" s="115" t="s">
        <v>101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18">
        <v>0</v>
      </c>
      <c r="O91" s="219"/>
      <c r="P91" s="219"/>
      <c r="Q91" s="219"/>
      <c r="R91" s="116"/>
    </row>
    <row r="92" spans="2:47" s="7" customFormat="1" ht="19.899999999999999" customHeight="1">
      <c r="B92" s="113"/>
      <c r="C92" s="114"/>
      <c r="D92" s="115" t="s">
        <v>102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18">
        <v>0</v>
      </c>
      <c r="O92" s="219"/>
      <c r="P92" s="219"/>
      <c r="Q92" s="219"/>
      <c r="R92" s="116"/>
    </row>
    <row r="93" spans="2:47" s="6" customFormat="1" ht="24.95" customHeight="1">
      <c r="B93" s="109"/>
      <c r="C93" s="110"/>
      <c r="D93" s="111" t="s">
        <v>103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16">
        <v>0</v>
      </c>
      <c r="O93" s="217"/>
      <c r="P93" s="217"/>
      <c r="Q93" s="217"/>
      <c r="R93" s="112"/>
    </row>
    <row r="94" spans="2:47" s="7" customFormat="1" ht="19.899999999999999" customHeight="1">
      <c r="B94" s="113"/>
      <c r="C94" s="114"/>
      <c r="D94" s="115" t="s">
        <v>104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18">
        <v>0</v>
      </c>
      <c r="O94" s="219"/>
      <c r="P94" s="219"/>
      <c r="Q94" s="219"/>
      <c r="R94" s="116"/>
    </row>
    <row r="95" spans="2:47" s="7" customFormat="1" ht="19.899999999999999" customHeight="1">
      <c r="B95" s="113"/>
      <c r="C95" s="114"/>
      <c r="D95" s="115" t="s">
        <v>105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18">
        <v>0</v>
      </c>
      <c r="O95" s="219"/>
      <c r="P95" s="219"/>
      <c r="Q95" s="219"/>
      <c r="R95" s="116"/>
    </row>
    <row r="96" spans="2:47" s="7" customFormat="1" ht="19.899999999999999" customHeight="1">
      <c r="B96" s="113"/>
      <c r="C96" s="114"/>
      <c r="D96" s="115" t="s">
        <v>106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18">
        <v>0</v>
      </c>
      <c r="O96" s="219"/>
      <c r="P96" s="219"/>
      <c r="Q96" s="219"/>
      <c r="R96" s="116"/>
    </row>
    <row r="97" spans="2:21" s="1" customFormat="1" ht="21.7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21" s="1" customFormat="1" ht="29.25" customHeight="1">
      <c r="B98" s="31"/>
      <c r="C98" s="108" t="s">
        <v>107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07">
        <v>0</v>
      </c>
      <c r="O98" s="208"/>
      <c r="P98" s="208"/>
      <c r="Q98" s="208"/>
      <c r="R98" s="33"/>
      <c r="T98" s="117"/>
      <c r="U98" s="118" t="s">
        <v>32</v>
      </c>
    </row>
    <row r="99" spans="2:21" s="1" customFormat="1" ht="18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99" t="s">
        <v>84</v>
      </c>
      <c r="D100" s="100"/>
      <c r="E100" s="100"/>
      <c r="F100" s="100"/>
      <c r="G100" s="100"/>
      <c r="H100" s="100"/>
      <c r="I100" s="100"/>
      <c r="J100" s="100"/>
      <c r="K100" s="100"/>
      <c r="L100" s="169">
        <f>ROUND(SUM(N88+N98),2)</f>
        <v>0</v>
      </c>
      <c r="M100" s="169"/>
      <c r="N100" s="169"/>
      <c r="O100" s="169"/>
      <c r="P100" s="169"/>
      <c r="Q100" s="169"/>
      <c r="R100" s="33"/>
    </row>
    <row r="101" spans="2:21" s="1" customFormat="1" ht="6.95" customHeight="1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</row>
    <row r="105" spans="2:21" s="1" customFormat="1" ht="6.95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6" spans="2:21" s="1" customFormat="1" ht="36.950000000000003" customHeight="1">
      <c r="B106" s="31"/>
      <c r="C106" s="161" t="s">
        <v>108</v>
      </c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33"/>
    </row>
    <row r="107" spans="2:21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21" s="1" customFormat="1" ht="30" customHeight="1">
      <c r="B108" s="31"/>
      <c r="C108" s="28" t="s">
        <v>14</v>
      </c>
      <c r="D108" s="32"/>
      <c r="E108" s="32"/>
      <c r="F108" s="210" t="str">
        <f>F6</f>
        <v>Stavebné úpravy Stredná priemyselná škola Jozefa Murgaša</v>
      </c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32"/>
      <c r="R108" s="33"/>
    </row>
    <row r="109" spans="2:21" s="1" customFormat="1" ht="36.950000000000003" customHeight="1">
      <c r="B109" s="31"/>
      <c r="C109" s="65" t="s">
        <v>91</v>
      </c>
      <c r="D109" s="32"/>
      <c r="E109" s="32"/>
      <c r="F109" s="163" t="str">
        <f>F7</f>
        <v>06-1 - Učebne</v>
      </c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32"/>
      <c r="R109" s="33"/>
    </row>
    <row r="110" spans="2:21" s="1" customFormat="1" ht="6.95" customHeight="1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21" s="1" customFormat="1" ht="18" customHeight="1">
      <c r="B111" s="31"/>
      <c r="C111" s="28" t="s">
        <v>17</v>
      </c>
      <c r="D111" s="32"/>
      <c r="E111" s="32"/>
      <c r="F111" s="26" t="str">
        <f>F9</f>
        <v xml:space="preserve"> </v>
      </c>
      <c r="G111" s="32"/>
      <c r="H111" s="32"/>
      <c r="I111" s="32"/>
      <c r="J111" s="32"/>
      <c r="K111" s="28" t="s">
        <v>19</v>
      </c>
      <c r="L111" s="32"/>
      <c r="M111" s="212" t="str">
        <f>IF(O9="","",O9)</f>
        <v/>
      </c>
      <c r="N111" s="212"/>
      <c r="O111" s="212"/>
      <c r="P111" s="212"/>
      <c r="Q111" s="32"/>
      <c r="R111" s="33"/>
    </row>
    <row r="112" spans="2:21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1" customFormat="1" ht="15">
      <c r="B113" s="31"/>
      <c r="C113" s="28" t="s">
        <v>20</v>
      </c>
      <c r="D113" s="32"/>
      <c r="E113" s="32"/>
      <c r="F113" s="26" t="str">
        <f>E12</f>
        <v xml:space="preserve"> </v>
      </c>
      <c r="G113" s="32"/>
      <c r="H113" s="32"/>
      <c r="I113" s="32"/>
      <c r="J113" s="32"/>
      <c r="K113" s="28" t="s">
        <v>24</v>
      </c>
      <c r="L113" s="32"/>
      <c r="M113" s="213" t="str">
        <f>E18</f>
        <v xml:space="preserve"> </v>
      </c>
      <c r="N113" s="213"/>
      <c r="O113" s="213"/>
      <c r="P113" s="213"/>
      <c r="Q113" s="213"/>
      <c r="R113" s="33"/>
    </row>
    <row r="114" spans="2:65" s="1" customFormat="1" ht="14.45" customHeight="1">
      <c r="B114" s="31"/>
      <c r="C114" s="28" t="s">
        <v>23</v>
      </c>
      <c r="D114" s="32"/>
      <c r="E114" s="32"/>
      <c r="F114" s="26" t="str">
        <f>IF(E15="","",E15)</f>
        <v xml:space="preserve"> </v>
      </c>
      <c r="G114" s="32"/>
      <c r="H114" s="32"/>
      <c r="I114" s="32"/>
      <c r="J114" s="32"/>
      <c r="K114" s="28" t="s">
        <v>27</v>
      </c>
      <c r="L114" s="32"/>
      <c r="M114" s="213" t="str">
        <f>E21</f>
        <v xml:space="preserve"> </v>
      </c>
      <c r="N114" s="213"/>
      <c r="O114" s="213"/>
      <c r="P114" s="213"/>
      <c r="Q114" s="213"/>
      <c r="R114" s="33"/>
    </row>
    <row r="115" spans="2:65" s="1" customFormat="1" ht="10.3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65" s="8" customFormat="1" ht="29.25" customHeight="1">
      <c r="B116" s="119"/>
      <c r="C116" s="120" t="s">
        <v>109</v>
      </c>
      <c r="D116" s="121" t="s">
        <v>110</v>
      </c>
      <c r="E116" s="121" t="s">
        <v>50</v>
      </c>
      <c r="F116" s="214" t="s">
        <v>111</v>
      </c>
      <c r="G116" s="214"/>
      <c r="H116" s="214"/>
      <c r="I116" s="214"/>
      <c r="J116" s="121" t="s">
        <v>112</v>
      </c>
      <c r="K116" s="121" t="s">
        <v>113</v>
      </c>
      <c r="L116" s="214" t="s">
        <v>114</v>
      </c>
      <c r="M116" s="214"/>
      <c r="N116" s="214" t="s">
        <v>96</v>
      </c>
      <c r="O116" s="214"/>
      <c r="P116" s="214"/>
      <c r="Q116" s="215"/>
      <c r="R116" s="122"/>
      <c r="T116" s="72" t="s">
        <v>115</v>
      </c>
      <c r="U116" s="73" t="s">
        <v>32</v>
      </c>
      <c r="V116" s="73" t="s">
        <v>116</v>
      </c>
      <c r="W116" s="73" t="s">
        <v>117</v>
      </c>
      <c r="X116" s="73" t="s">
        <v>118</v>
      </c>
      <c r="Y116" s="73" t="s">
        <v>119</v>
      </c>
      <c r="Z116" s="73" t="s">
        <v>120</v>
      </c>
      <c r="AA116" s="74" t="s">
        <v>121</v>
      </c>
    </row>
    <row r="117" spans="2:65" s="1" customFormat="1" ht="29.25" customHeight="1">
      <c r="B117" s="31"/>
      <c r="C117" s="76" t="s">
        <v>92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203">
        <v>0</v>
      </c>
      <c r="O117" s="204"/>
      <c r="P117" s="204"/>
      <c r="Q117" s="204"/>
      <c r="R117" s="33"/>
      <c r="T117" s="75"/>
      <c r="U117" s="47"/>
      <c r="V117" s="47"/>
      <c r="W117" s="123">
        <f>W118+W143</f>
        <v>0</v>
      </c>
      <c r="X117" s="47"/>
      <c r="Y117" s="123">
        <f>Y118+Y143</f>
        <v>0</v>
      </c>
      <c r="Z117" s="47"/>
      <c r="AA117" s="124">
        <f>AA118+AA143</f>
        <v>0</v>
      </c>
      <c r="AT117" s="18" t="s">
        <v>67</v>
      </c>
      <c r="AU117" s="18" t="s">
        <v>98</v>
      </c>
      <c r="BK117" s="125">
        <f>BK118+BK143</f>
        <v>679.07899999999995</v>
      </c>
    </row>
    <row r="118" spans="2:65" s="9" customFormat="1" ht="37.35" customHeight="1">
      <c r="B118" s="126"/>
      <c r="C118" s="127"/>
      <c r="D118" s="128" t="s">
        <v>99</v>
      </c>
      <c r="E118" s="128"/>
      <c r="F118" s="128"/>
      <c r="G118" s="128"/>
      <c r="H118" s="128"/>
      <c r="I118" s="128"/>
      <c r="J118" s="128"/>
      <c r="K118" s="128"/>
      <c r="L118" s="128"/>
      <c r="M118" s="128"/>
      <c r="N118" s="205">
        <v>0</v>
      </c>
      <c r="O118" s="206"/>
      <c r="P118" s="206"/>
      <c r="Q118" s="206"/>
      <c r="R118" s="129"/>
      <c r="T118" s="130"/>
      <c r="U118" s="127"/>
      <c r="V118" s="127"/>
      <c r="W118" s="131">
        <f>W119+W130+W141</f>
        <v>0</v>
      </c>
      <c r="X118" s="127"/>
      <c r="Y118" s="131">
        <f>Y119+Y130+Y141</f>
        <v>0</v>
      </c>
      <c r="Z118" s="127"/>
      <c r="AA118" s="132">
        <f>AA119+AA130+AA141</f>
        <v>0</v>
      </c>
      <c r="AR118" s="133" t="s">
        <v>75</v>
      </c>
      <c r="AT118" s="134" t="s">
        <v>67</v>
      </c>
      <c r="AU118" s="134" t="s">
        <v>68</v>
      </c>
      <c r="AY118" s="133" t="s">
        <v>122</v>
      </c>
      <c r="BK118" s="135">
        <f>BK119+BK130+BK141</f>
        <v>679.07899999999995</v>
      </c>
    </row>
    <row r="119" spans="2:65" s="9" customFormat="1" ht="19.899999999999999" customHeight="1">
      <c r="B119" s="126"/>
      <c r="C119" s="127"/>
      <c r="D119" s="136" t="s">
        <v>100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198">
        <v>0</v>
      </c>
      <c r="O119" s="199"/>
      <c r="P119" s="199"/>
      <c r="Q119" s="199"/>
      <c r="R119" s="129"/>
      <c r="T119" s="130"/>
      <c r="U119" s="127"/>
      <c r="V119" s="127"/>
      <c r="W119" s="131">
        <f>SUM(W120:W129)</f>
        <v>0</v>
      </c>
      <c r="X119" s="127"/>
      <c r="Y119" s="131">
        <f>SUM(Y120:Y129)</f>
        <v>0</v>
      </c>
      <c r="Z119" s="127"/>
      <c r="AA119" s="132">
        <f>SUM(AA120:AA129)</f>
        <v>0</v>
      </c>
      <c r="AR119" s="133" t="s">
        <v>75</v>
      </c>
      <c r="AT119" s="134" t="s">
        <v>67</v>
      </c>
      <c r="AU119" s="134" t="s">
        <v>75</v>
      </c>
      <c r="AY119" s="133" t="s">
        <v>122</v>
      </c>
      <c r="BK119" s="135">
        <f>SUM(BK120:BK129)</f>
        <v>0</v>
      </c>
    </row>
    <row r="120" spans="2:65" s="1" customFormat="1" ht="38.25" customHeight="1">
      <c r="B120" s="137"/>
      <c r="C120" s="138" t="s">
        <v>75</v>
      </c>
      <c r="D120" s="138" t="s">
        <v>123</v>
      </c>
      <c r="E120" s="139" t="s">
        <v>124</v>
      </c>
      <c r="F120" s="201" t="s">
        <v>125</v>
      </c>
      <c r="G120" s="201"/>
      <c r="H120" s="201"/>
      <c r="I120" s="201"/>
      <c r="J120" s="140" t="s">
        <v>126</v>
      </c>
      <c r="K120" s="141">
        <v>90.56</v>
      </c>
      <c r="L120" s="195">
        <v>0</v>
      </c>
      <c r="M120" s="195"/>
      <c r="N120" s="195">
        <f t="shared" ref="N120:N129" si="0">ROUND(L120*K120,3)</f>
        <v>0</v>
      </c>
      <c r="O120" s="195"/>
      <c r="P120" s="195"/>
      <c r="Q120" s="195"/>
      <c r="R120" s="142"/>
      <c r="T120" s="143" t="s">
        <v>5</v>
      </c>
      <c r="U120" s="40" t="s">
        <v>35</v>
      </c>
      <c r="V120" s="144">
        <v>0</v>
      </c>
      <c r="W120" s="144">
        <f t="shared" ref="W120:W129" si="1">V120*K120</f>
        <v>0</v>
      </c>
      <c r="X120" s="144">
        <v>0</v>
      </c>
      <c r="Y120" s="144">
        <f t="shared" ref="Y120:Y129" si="2">X120*K120</f>
        <v>0</v>
      </c>
      <c r="Z120" s="144">
        <v>0</v>
      </c>
      <c r="AA120" s="145">
        <f t="shared" ref="AA120:AA129" si="3">Z120*K120</f>
        <v>0</v>
      </c>
      <c r="AR120" s="18" t="s">
        <v>127</v>
      </c>
      <c r="AT120" s="18" t="s">
        <v>123</v>
      </c>
      <c r="AU120" s="18" t="s">
        <v>128</v>
      </c>
      <c r="AY120" s="18" t="s">
        <v>122</v>
      </c>
      <c r="BE120" s="146">
        <f t="shared" ref="BE120:BE129" si="4">IF(U120="základná",N120,0)</f>
        <v>0</v>
      </c>
      <c r="BF120" s="146">
        <f t="shared" ref="BF120:BF129" si="5">IF(U120="znížená",N120,0)</f>
        <v>0</v>
      </c>
      <c r="BG120" s="146">
        <f t="shared" ref="BG120:BG129" si="6">IF(U120="zákl. prenesená",N120,0)</f>
        <v>0</v>
      </c>
      <c r="BH120" s="146">
        <f t="shared" ref="BH120:BH129" si="7">IF(U120="zníž. prenesená",N120,0)</f>
        <v>0</v>
      </c>
      <c r="BI120" s="146">
        <f t="shared" ref="BI120:BI129" si="8">IF(U120="nulová",N120,0)</f>
        <v>0</v>
      </c>
      <c r="BJ120" s="18" t="s">
        <v>128</v>
      </c>
      <c r="BK120" s="147">
        <f t="shared" ref="BK120:BK129" si="9">ROUND(L120*K120,3)</f>
        <v>0</v>
      </c>
      <c r="BL120" s="18" t="s">
        <v>127</v>
      </c>
      <c r="BM120" s="18" t="s">
        <v>128</v>
      </c>
    </row>
    <row r="121" spans="2:65" s="1" customFormat="1" ht="38.25" customHeight="1">
      <c r="B121" s="137"/>
      <c r="C121" s="138" t="s">
        <v>128</v>
      </c>
      <c r="D121" s="138" t="s">
        <v>123</v>
      </c>
      <c r="E121" s="139" t="s">
        <v>129</v>
      </c>
      <c r="F121" s="201" t="s">
        <v>130</v>
      </c>
      <c r="G121" s="201"/>
      <c r="H121" s="201"/>
      <c r="I121" s="201"/>
      <c r="J121" s="140" t="s">
        <v>131</v>
      </c>
      <c r="K121" s="141">
        <v>237.226</v>
      </c>
      <c r="L121" s="195">
        <v>0</v>
      </c>
      <c r="M121" s="195"/>
      <c r="N121" s="195">
        <f t="shared" si="0"/>
        <v>0</v>
      </c>
      <c r="O121" s="195"/>
      <c r="P121" s="195"/>
      <c r="Q121" s="195"/>
      <c r="R121" s="142"/>
      <c r="T121" s="143" t="s">
        <v>5</v>
      </c>
      <c r="U121" s="40" t="s">
        <v>35</v>
      </c>
      <c r="V121" s="144">
        <v>0</v>
      </c>
      <c r="W121" s="144">
        <f t="shared" si="1"/>
        <v>0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8" t="s">
        <v>127</v>
      </c>
      <c r="AT121" s="18" t="s">
        <v>123</v>
      </c>
      <c r="AU121" s="18" t="s">
        <v>128</v>
      </c>
      <c r="AY121" s="18" t="s">
        <v>122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8" t="s">
        <v>128</v>
      </c>
      <c r="BK121" s="147">
        <f t="shared" si="9"/>
        <v>0</v>
      </c>
      <c r="BL121" s="18" t="s">
        <v>127</v>
      </c>
      <c r="BM121" s="18" t="s">
        <v>127</v>
      </c>
    </row>
    <row r="122" spans="2:65" s="1" customFormat="1" ht="25.5" customHeight="1">
      <c r="B122" s="137"/>
      <c r="C122" s="138" t="s">
        <v>132</v>
      </c>
      <c r="D122" s="138" t="s">
        <v>123</v>
      </c>
      <c r="E122" s="139" t="s">
        <v>133</v>
      </c>
      <c r="F122" s="201" t="s">
        <v>134</v>
      </c>
      <c r="G122" s="201"/>
      <c r="H122" s="201"/>
      <c r="I122" s="201"/>
      <c r="J122" s="140" t="s">
        <v>131</v>
      </c>
      <c r="K122" s="141">
        <v>15.3</v>
      </c>
      <c r="L122" s="195">
        <v>0</v>
      </c>
      <c r="M122" s="195"/>
      <c r="N122" s="195">
        <f t="shared" si="0"/>
        <v>0</v>
      </c>
      <c r="O122" s="195"/>
      <c r="P122" s="195"/>
      <c r="Q122" s="195"/>
      <c r="R122" s="142"/>
      <c r="T122" s="143" t="s">
        <v>5</v>
      </c>
      <c r="U122" s="40" t="s">
        <v>35</v>
      </c>
      <c r="V122" s="144">
        <v>0</v>
      </c>
      <c r="W122" s="144">
        <f t="shared" si="1"/>
        <v>0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8" t="s">
        <v>127</v>
      </c>
      <c r="AT122" s="18" t="s">
        <v>123</v>
      </c>
      <c r="AU122" s="18" t="s">
        <v>128</v>
      </c>
      <c r="AY122" s="18" t="s">
        <v>122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8" t="s">
        <v>128</v>
      </c>
      <c r="BK122" s="147">
        <f t="shared" si="9"/>
        <v>0</v>
      </c>
      <c r="BL122" s="18" t="s">
        <v>127</v>
      </c>
      <c r="BM122" s="18" t="s">
        <v>135</v>
      </c>
    </row>
    <row r="123" spans="2:65" s="1" customFormat="1" ht="38.25" customHeight="1">
      <c r="B123" s="137"/>
      <c r="C123" s="138" t="s">
        <v>127</v>
      </c>
      <c r="D123" s="138" t="s">
        <v>123</v>
      </c>
      <c r="E123" s="139" t="s">
        <v>136</v>
      </c>
      <c r="F123" s="201" t="s">
        <v>137</v>
      </c>
      <c r="G123" s="201"/>
      <c r="H123" s="201"/>
      <c r="I123" s="201"/>
      <c r="J123" s="140" t="s">
        <v>131</v>
      </c>
      <c r="K123" s="141">
        <v>237.226</v>
      </c>
      <c r="L123" s="195">
        <v>0</v>
      </c>
      <c r="M123" s="195"/>
      <c r="N123" s="195">
        <f t="shared" si="0"/>
        <v>0</v>
      </c>
      <c r="O123" s="195"/>
      <c r="P123" s="195"/>
      <c r="Q123" s="195"/>
      <c r="R123" s="142"/>
      <c r="T123" s="143" t="s">
        <v>5</v>
      </c>
      <c r="U123" s="40" t="s">
        <v>35</v>
      </c>
      <c r="V123" s="144">
        <v>0</v>
      </c>
      <c r="W123" s="144">
        <f t="shared" si="1"/>
        <v>0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8" t="s">
        <v>127</v>
      </c>
      <c r="AT123" s="18" t="s">
        <v>123</v>
      </c>
      <c r="AU123" s="18" t="s">
        <v>128</v>
      </c>
      <c r="AY123" s="18" t="s">
        <v>122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8" t="s">
        <v>128</v>
      </c>
      <c r="BK123" s="147">
        <f t="shared" si="9"/>
        <v>0</v>
      </c>
      <c r="BL123" s="18" t="s">
        <v>127</v>
      </c>
      <c r="BM123" s="18" t="s">
        <v>138</v>
      </c>
    </row>
    <row r="124" spans="2:65" s="1" customFormat="1" ht="25.5" customHeight="1">
      <c r="B124" s="137"/>
      <c r="C124" s="138" t="s">
        <v>139</v>
      </c>
      <c r="D124" s="138" t="s">
        <v>123</v>
      </c>
      <c r="E124" s="139" t="s">
        <v>140</v>
      </c>
      <c r="F124" s="201" t="s">
        <v>141</v>
      </c>
      <c r="G124" s="201"/>
      <c r="H124" s="201"/>
      <c r="I124" s="201"/>
      <c r="J124" s="140" t="s">
        <v>131</v>
      </c>
      <c r="K124" s="141">
        <v>237.226</v>
      </c>
      <c r="L124" s="195">
        <v>0</v>
      </c>
      <c r="M124" s="195"/>
      <c r="N124" s="195">
        <f t="shared" si="0"/>
        <v>0</v>
      </c>
      <c r="O124" s="195"/>
      <c r="P124" s="195"/>
      <c r="Q124" s="195"/>
      <c r="R124" s="142"/>
      <c r="T124" s="143" t="s">
        <v>5</v>
      </c>
      <c r="U124" s="40" t="s">
        <v>35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8" t="s">
        <v>127</v>
      </c>
      <c r="AT124" s="18" t="s">
        <v>123</v>
      </c>
      <c r="AU124" s="18" t="s">
        <v>128</v>
      </c>
      <c r="AY124" s="18" t="s">
        <v>122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8" t="s">
        <v>128</v>
      </c>
      <c r="BK124" s="147">
        <f t="shared" si="9"/>
        <v>0</v>
      </c>
      <c r="BL124" s="18" t="s">
        <v>127</v>
      </c>
      <c r="BM124" s="18" t="s">
        <v>142</v>
      </c>
    </row>
    <row r="125" spans="2:65" s="1" customFormat="1" ht="25.5" customHeight="1">
      <c r="B125" s="137"/>
      <c r="C125" s="138" t="s">
        <v>135</v>
      </c>
      <c r="D125" s="138" t="s">
        <v>123</v>
      </c>
      <c r="E125" s="139" t="s">
        <v>143</v>
      </c>
      <c r="F125" s="201" t="s">
        <v>144</v>
      </c>
      <c r="G125" s="201"/>
      <c r="H125" s="201"/>
      <c r="I125" s="201"/>
      <c r="J125" s="140" t="s">
        <v>131</v>
      </c>
      <c r="K125" s="141">
        <v>252.52600000000001</v>
      </c>
      <c r="L125" s="195">
        <v>0</v>
      </c>
      <c r="M125" s="195"/>
      <c r="N125" s="195">
        <f t="shared" si="0"/>
        <v>0</v>
      </c>
      <c r="O125" s="195"/>
      <c r="P125" s="195"/>
      <c r="Q125" s="195"/>
      <c r="R125" s="142"/>
      <c r="T125" s="143" t="s">
        <v>5</v>
      </c>
      <c r="U125" s="40" t="s">
        <v>35</v>
      </c>
      <c r="V125" s="144">
        <v>0</v>
      </c>
      <c r="W125" s="144">
        <f t="shared" si="1"/>
        <v>0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8" t="s">
        <v>127</v>
      </c>
      <c r="AT125" s="18" t="s">
        <v>123</v>
      </c>
      <c r="AU125" s="18" t="s">
        <v>128</v>
      </c>
      <c r="AY125" s="18" t="s">
        <v>122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8" t="s">
        <v>128</v>
      </c>
      <c r="BK125" s="147">
        <f t="shared" si="9"/>
        <v>0</v>
      </c>
      <c r="BL125" s="18" t="s">
        <v>127</v>
      </c>
      <c r="BM125" s="18" t="s">
        <v>145</v>
      </c>
    </row>
    <row r="126" spans="2:65" s="1" customFormat="1" ht="38.25" customHeight="1">
      <c r="B126" s="137"/>
      <c r="C126" s="138" t="s">
        <v>146</v>
      </c>
      <c r="D126" s="138" t="s">
        <v>123</v>
      </c>
      <c r="E126" s="139" t="s">
        <v>147</v>
      </c>
      <c r="F126" s="201" t="s">
        <v>148</v>
      </c>
      <c r="G126" s="201"/>
      <c r="H126" s="201"/>
      <c r="I126" s="201"/>
      <c r="J126" s="140" t="s">
        <v>131</v>
      </c>
      <c r="K126" s="141">
        <v>144.012</v>
      </c>
      <c r="L126" s="195">
        <v>0</v>
      </c>
      <c r="M126" s="195"/>
      <c r="N126" s="195">
        <f t="shared" si="0"/>
        <v>0</v>
      </c>
      <c r="O126" s="195"/>
      <c r="P126" s="195"/>
      <c r="Q126" s="195"/>
      <c r="R126" s="142"/>
      <c r="T126" s="143" t="s">
        <v>5</v>
      </c>
      <c r="U126" s="40" t="s">
        <v>35</v>
      </c>
      <c r="V126" s="144">
        <v>0</v>
      </c>
      <c r="W126" s="144">
        <f t="shared" si="1"/>
        <v>0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8" t="s">
        <v>127</v>
      </c>
      <c r="AT126" s="18" t="s">
        <v>123</v>
      </c>
      <c r="AU126" s="18" t="s">
        <v>128</v>
      </c>
      <c r="AY126" s="18" t="s">
        <v>122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8" t="s">
        <v>128</v>
      </c>
      <c r="BK126" s="147">
        <f t="shared" si="9"/>
        <v>0</v>
      </c>
      <c r="BL126" s="18" t="s">
        <v>127</v>
      </c>
      <c r="BM126" s="18" t="s">
        <v>149</v>
      </c>
    </row>
    <row r="127" spans="2:65" s="1" customFormat="1" ht="25.5" customHeight="1">
      <c r="B127" s="137"/>
      <c r="C127" s="148" t="s">
        <v>138</v>
      </c>
      <c r="D127" s="148" t="s">
        <v>150</v>
      </c>
      <c r="E127" s="149" t="s">
        <v>151</v>
      </c>
      <c r="F127" s="200" t="s">
        <v>152</v>
      </c>
      <c r="G127" s="200"/>
      <c r="H127" s="200"/>
      <c r="I127" s="200"/>
      <c r="J127" s="150" t="s">
        <v>153</v>
      </c>
      <c r="K127" s="151">
        <v>22.25</v>
      </c>
      <c r="L127" s="202">
        <v>0</v>
      </c>
      <c r="M127" s="202"/>
      <c r="N127" s="202">
        <f t="shared" si="0"/>
        <v>0</v>
      </c>
      <c r="O127" s="195"/>
      <c r="P127" s="195"/>
      <c r="Q127" s="195"/>
      <c r="R127" s="142"/>
      <c r="T127" s="143" t="s">
        <v>5</v>
      </c>
      <c r="U127" s="40" t="s">
        <v>35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8" t="s">
        <v>138</v>
      </c>
      <c r="AT127" s="18" t="s">
        <v>150</v>
      </c>
      <c r="AU127" s="18" t="s">
        <v>128</v>
      </c>
      <c r="AY127" s="18" t="s">
        <v>122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8" t="s">
        <v>128</v>
      </c>
      <c r="BK127" s="147">
        <f t="shared" si="9"/>
        <v>0</v>
      </c>
      <c r="BL127" s="18" t="s">
        <v>127</v>
      </c>
      <c r="BM127" s="18" t="s">
        <v>154</v>
      </c>
    </row>
    <row r="128" spans="2:65" s="1" customFormat="1" ht="25.5" customHeight="1">
      <c r="B128" s="137"/>
      <c r="C128" s="138" t="s">
        <v>155</v>
      </c>
      <c r="D128" s="138" t="s">
        <v>123</v>
      </c>
      <c r="E128" s="139" t="s">
        <v>156</v>
      </c>
      <c r="F128" s="201" t="s">
        <v>157</v>
      </c>
      <c r="G128" s="201"/>
      <c r="H128" s="201"/>
      <c r="I128" s="201"/>
      <c r="J128" s="140" t="s">
        <v>131</v>
      </c>
      <c r="K128" s="141">
        <v>144.012</v>
      </c>
      <c r="L128" s="195">
        <v>0</v>
      </c>
      <c r="M128" s="195"/>
      <c r="N128" s="195">
        <f t="shared" si="0"/>
        <v>0</v>
      </c>
      <c r="O128" s="195"/>
      <c r="P128" s="195"/>
      <c r="Q128" s="195"/>
      <c r="R128" s="142"/>
      <c r="T128" s="143" t="s">
        <v>5</v>
      </c>
      <c r="U128" s="40" t="s">
        <v>35</v>
      </c>
      <c r="V128" s="144">
        <v>0</v>
      </c>
      <c r="W128" s="144">
        <f t="shared" si="1"/>
        <v>0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8" t="s">
        <v>127</v>
      </c>
      <c r="AT128" s="18" t="s">
        <v>123</v>
      </c>
      <c r="AU128" s="18" t="s">
        <v>128</v>
      </c>
      <c r="AY128" s="18" t="s">
        <v>122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8" t="s">
        <v>128</v>
      </c>
      <c r="BK128" s="147">
        <f t="shared" si="9"/>
        <v>0</v>
      </c>
      <c r="BL128" s="18" t="s">
        <v>127</v>
      </c>
      <c r="BM128" s="18" t="s">
        <v>158</v>
      </c>
    </row>
    <row r="129" spans="2:65" s="1" customFormat="1" ht="51" customHeight="1">
      <c r="B129" s="137"/>
      <c r="C129" s="138" t="s">
        <v>142</v>
      </c>
      <c r="D129" s="138" t="s">
        <v>123</v>
      </c>
      <c r="E129" s="139" t="s">
        <v>159</v>
      </c>
      <c r="F129" s="201" t="s">
        <v>160</v>
      </c>
      <c r="G129" s="201"/>
      <c r="H129" s="201"/>
      <c r="I129" s="201"/>
      <c r="J129" s="140" t="s">
        <v>131</v>
      </c>
      <c r="K129" s="141">
        <v>144.012</v>
      </c>
      <c r="L129" s="195">
        <v>0</v>
      </c>
      <c r="M129" s="195"/>
      <c r="N129" s="195">
        <f t="shared" si="0"/>
        <v>0</v>
      </c>
      <c r="O129" s="195"/>
      <c r="P129" s="195"/>
      <c r="Q129" s="195"/>
      <c r="R129" s="142"/>
      <c r="T129" s="143" t="s">
        <v>5</v>
      </c>
      <c r="U129" s="40" t="s">
        <v>35</v>
      </c>
      <c r="V129" s="144">
        <v>0</v>
      </c>
      <c r="W129" s="144">
        <f t="shared" si="1"/>
        <v>0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8" t="s">
        <v>127</v>
      </c>
      <c r="AT129" s="18" t="s">
        <v>123</v>
      </c>
      <c r="AU129" s="18" t="s">
        <v>128</v>
      </c>
      <c r="AY129" s="18" t="s">
        <v>122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128</v>
      </c>
      <c r="BK129" s="147">
        <f t="shared" si="9"/>
        <v>0</v>
      </c>
      <c r="BL129" s="18" t="s">
        <v>127</v>
      </c>
      <c r="BM129" s="18" t="s">
        <v>10</v>
      </c>
    </row>
    <row r="130" spans="2:65" s="9" customFormat="1" ht="29.85" customHeight="1">
      <c r="B130" s="126"/>
      <c r="C130" s="127"/>
      <c r="D130" s="136" t="s">
        <v>101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193">
        <f>BK130</f>
        <v>0</v>
      </c>
      <c r="O130" s="194"/>
      <c r="P130" s="194"/>
      <c r="Q130" s="194"/>
      <c r="R130" s="129"/>
      <c r="T130" s="130"/>
      <c r="U130" s="127"/>
      <c r="V130" s="127"/>
      <c r="W130" s="131">
        <f>SUM(W131:W140)</f>
        <v>0</v>
      </c>
      <c r="X130" s="127"/>
      <c r="Y130" s="131">
        <f>SUM(Y131:Y140)</f>
        <v>0</v>
      </c>
      <c r="Z130" s="127"/>
      <c r="AA130" s="132">
        <f>SUM(AA131:AA140)</f>
        <v>0</v>
      </c>
      <c r="AR130" s="133" t="s">
        <v>75</v>
      </c>
      <c r="AT130" s="134" t="s">
        <v>67</v>
      </c>
      <c r="AU130" s="134" t="s">
        <v>75</v>
      </c>
      <c r="AY130" s="133" t="s">
        <v>122</v>
      </c>
      <c r="BK130" s="135">
        <f>SUM(BK131:BK140)</f>
        <v>0</v>
      </c>
    </row>
    <row r="131" spans="2:65" s="1" customFormat="1" ht="25.5" customHeight="1">
      <c r="B131" s="137"/>
      <c r="C131" s="138" t="s">
        <v>161</v>
      </c>
      <c r="D131" s="138" t="s">
        <v>123</v>
      </c>
      <c r="E131" s="139" t="s">
        <v>162</v>
      </c>
      <c r="F131" s="201" t="s">
        <v>163</v>
      </c>
      <c r="G131" s="201"/>
      <c r="H131" s="201"/>
      <c r="I131" s="201"/>
      <c r="J131" s="140" t="s">
        <v>131</v>
      </c>
      <c r="K131" s="141">
        <v>144.012</v>
      </c>
      <c r="L131" s="195">
        <v>0</v>
      </c>
      <c r="M131" s="195"/>
      <c r="N131" s="195">
        <f t="shared" ref="N131:N140" si="10">ROUND(L131*K131,3)</f>
        <v>0</v>
      </c>
      <c r="O131" s="195"/>
      <c r="P131" s="195"/>
      <c r="Q131" s="195"/>
      <c r="R131" s="142"/>
      <c r="T131" s="143" t="s">
        <v>5</v>
      </c>
      <c r="U131" s="40" t="s">
        <v>35</v>
      </c>
      <c r="V131" s="144">
        <v>0</v>
      </c>
      <c r="W131" s="144">
        <f t="shared" ref="W131:W140" si="11">V131*K131</f>
        <v>0</v>
      </c>
      <c r="X131" s="144">
        <v>0</v>
      </c>
      <c r="Y131" s="144">
        <f t="shared" ref="Y131:Y140" si="12">X131*K131</f>
        <v>0</v>
      </c>
      <c r="Z131" s="144">
        <v>0</v>
      </c>
      <c r="AA131" s="145">
        <f t="shared" ref="AA131:AA140" si="13">Z131*K131</f>
        <v>0</v>
      </c>
      <c r="AR131" s="18" t="s">
        <v>127</v>
      </c>
      <c r="AT131" s="18" t="s">
        <v>123</v>
      </c>
      <c r="AU131" s="18" t="s">
        <v>128</v>
      </c>
      <c r="AY131" s="18" t="s">
        <v>122</v>
      </c>
      <c r="BE131" s="146">
        <f t="shared" ref="BE131:BE140" si="14">IF(U131="základná",N131,0)</f>
        <v>0</v>
      </c>
      <c r="BF131" s="146">
        <f t="shared" ref="BF131:BF140" si="15">IF(U131="znížená",N131,0)</f>
        <v>0</v>
      </c>
      <c r="BG131" s="146">
        <f t="shared" ref="BG131:BG140" si="16">IF(U131="zákl. prenesená",N131,0)</f>
        <v>0</v>
      </c>
      <c r="BH131" s="146">
        <f t="shared" ref="BH131:BH140" si="17">IF(U131="zníž. prenesená",N131,0)</f>
        <v>0</v>
      </c>
      <c r="BI131" s="146">
        <f t="shared" ref="BI131:BI140" si="18">IF(U131="nulová",N131,0)</f>
        <v>0</v>
      </c>
      <c r="BJ131" s="18" t="s">
        <v>128</v>
      </c>
      <c r="BK131" s="147">
        <f t="shared" ref="BK131:BK140" si="19">ROUND(L131*K131,3)</f>
        <v>0</v>
      </c>
      <c r="BL131" s="18" t="s">
        <v>127</v>
      </c>
      <c r="BM131" s="18" t="s">
        <v>164</v>
      </c>
    </row>
    <row r="132" spans="2:65" s="1" customFormat="1" ht="16.5" customHeight="1">
      <c r="B132" s="137"/>
      <c r="C132" s="138" t="s">
        <v>145</v>
      </c>
      <c r="D132" s="138" t="s">
        <v>123</v>
      </c>
      <c r="E132" s="139" t="s">
        <v>165</v>
      </c>
      <c r="F132" s="201" t="s">
        <v>166</v>
      </c>
      <c r="G132" s="201"/>
      <c r="H132" s="201"/>
      <c r="I132" s="201"/>
      <c r="J132" s="140" t="s">
        <v>126</v>
      </c>
      <c r="K132" s="141">
        <v>51</v>
      </c>
      <c r="L132" s="195">
        <v>0</v>
      </c>
      <c r="M132" s="195"/>
      <c r="N132" s="195">
        <f t="shared" si="10"/>
        <v>0</v>
      </c>
      <c r="O132" s="195"/>
      <c r="P132" s="195"/>
      <c r="Q132" s="195"/>
      <c r="R132" s="142"/>
      <c r="T132" s="143" t="s">
        <v>5</v>
      </c>
      <c r="U132" s="40" t="s">
        <v>35</v>
      </c>
      <c r="V132" s="144">
        <v>0</v>
      </c>
      <c r="W132" s="144">
        <f t="shared" si="11"/>
        <v>0</v>
      </c>
      <c r="X132" s="144">
        <v>0</v>
      </c>
      <c r="Y132" s="144">
        <f t="shared" si="12"/>
        <v>0</v>
      </c>
      <c r="Z132" s="144">
        <v>0</v>
      </c>
      <c r="AA132" s="145">
        <f t="shared" si="13"/>
        <v>0</v>
      </c>
      <c r="AR132" s="18" t="s">
        <v>127</v>
      </c>
      <c r="AT132" s="18" t="s">
        <v>123</v>
      </c>
      <c r="AU132" s="18" t="s">
        <v>128</v>
      </c>
      <c r="AY132" s="18" t="s">
        <v>122</v>
      </c>
      <c r="BE132" s="146">
        <f t="shared" si="14"/>
        <v>0</v>
      </c>
      <c r="BF132" s="146">
        <f t="shared" si="15"/>
        <v>0</v>
      </c>
      <c r="BG132" s="146">
        <f t="shared" si="16"/>
        <v>0</v>
      </c>
      <c r="BH132" s="146">
        <f t="shared" si="17"/>
        <v>0</v>
      </c>
      <c r="BI132" s="146">
        <f t="shared" si="18"/>
        <v>0</v>
      </c>
      <c r="BJ132" s="18" t="s">
        <v>128</v>
      </c>
      <c r="BK132" s="147">
        <f t="shared" si="19"/>
        <v>0</v>
      </c>
      <c r="BL132" s="18" t="s">
        <v>127</v>
      </c>
      <c r="BM132" s="18" t="s">
        <v>167</v>
      </c>
    </row>
    <row r="133" spans="2:65" s="1" customFormat="1" ht="25.5" customHeight="1">
      <c r="B133" s="137"/>
      <c r="C133" s="138" t="s">
        <v>168</v>
      </c>
      <c r="D133" s="138" t="s">
        <v>123</v>
      </c>
      <c r="E133" s="139" t="s">
        <v>169</v>
      </c>
      <c r="F133" s="201" t="s">
        <v>170</v>
      </c>
      <c r="G133" s="201"/>
      <c r="H133" s="201"/>
      <c r="I133" s="201"/>
      <c r="J133" s="140" t="s">
        <v>126</v>
      </c>
      <c r="K133" s="141">
        <v>51</v>
      </c>
      <c r="L133" s="195">
        <v>0</v>
      </c>
      <c r="M133" s="195"/>
      <c r="N133" s="195">
        <f t="shared" si="10"/>
        <v>0</v>
      </c>
      <c r="O133" s="195"/>
      <c r="P133" s="195"/>
      <c r="Q133" s="195"/>
      <c r="R133" s="142"/>
      <c r="T133" s="143" t="s">
        <v>5</v>
      </c>
      <c r="U133" s="40" t="s">
        <v>35</v>
      </c>
      <c r="V133" s="144">
        <v>0</v>
      </c>
      <c r="W133" s="144">
        <f t="shared" si="11"/>
        <v>0</v>
      </c>
      <c r="X133" s="144">
        <v>0</v>
      </c>
      <c r="Y133" s="144">
        <f t="shared" si="12"/>
        <v>0</v>
      </c>
      <c r="Z133" s="144">
        <v>0</v>
      </c>
      <c r="AA133" s="145">
        <f t="shared" si="13"/>
        <v>0</v>
      </c>
      <c r="AR133" s="18" t="s">
        <v>127</v>
      </c>
      <c r="AT133" s="18" t="s">
        <v>123</v>
      </c>
      <c r="AU133" s="18" t="s">
        <v>128</v>
      </c>
      <c r="AY133" s="18" t="s">
        <v>122</v>
      </c>
      <c r="BE133" s="146">
        <f t="shared" si="14"/>
        <v>0</v>
      </c>
      <c r="BF133" s="146">
        <f t="shared" si="15"/>
        <v>0</v>
      </c>
      <c r="BG133" s="146">
        <f t="shared" si="16"/>
        <v>0</v>
      </c>
      <c r="BH133" s="146">
        <f t="shared" si="17"/>
        <v>0</v>
      </c>
      <c r="BI133" s="146">
        <f t="shared" si="18"/>
        <v>0</v>
      </c>
      <c r="BJ133" s="18" t="s">
        <v>128</v>
      </c>
      <c r="BK133" s="147">
        <f t="shared" si="19"/>
        <v>0</v>
      </c>
      <c r="BL133" s="18" t="s">
        <v>127</v>
      </c>
      <c r="BM133" s="18" t="s">
        <v>171</v>
      </c>
    </row>
    <row r="134" spans="2:65" s="1" customFormat="1" ht="38.25" customHeight="1">
      <c r="B134" s="137"/>
      <c r="C134" s="138" t="s">
        <v>149</v>
      </c>
      <c r="D134" s="138" t="s">
        <v>123</v>
      </c>
      <c r="E134" s="139" t="s">
        <v>172</v>
      </c>
      <c r="F134" s="201" t="s">
        <v>173</v>
      </c>
      <c r="G134" s="201"/>
      <c r="H134" s="201"/>
      <c r="I134" s="201"/>
      <c r="J134" s="140" t="s">
        <v>131</v>
      </c>
      <c r="K134" s="141">
        <v>237.226</v>
      </c>
      <c r="L134" s="195">
        <v>0</v>
      </c>
      <c r="M134" s="195"/>
      <c r="N134" s="195">
        <f t="shared" si="10"/>
        <v>0</v>
      </c>
      <c r="O134" s="195"/>
      <c r="P134" s="195"/>
      <c r="Q134" s="195"/>
      <c r="R134" s="142"/>
      <c r="T134" s="143" t="s">
        <v>5</v>
      </c>
      <c r="U134" s="40" t="s">
        <v>35</v>
      </c>
      <c r="V134" s="144">
        <v>0</v>
      </c>
      <c r="W134" s="144">
        <f t="shared" si="11"/>
        <v>0</v>
      </c>
      <c r="X134" s="144">
        <v>0</v>
      </c>
      <c r="Y134" s="144">
        <f t="shared" si="12"/>
        <v>0</v>
      </c>
      <c r="Z134" s="144">
        <v>0</v>
      </c>
      <c r="AA134" s="145">
        <f t="shared" si="13"/>
        <v>0</v>
      </c>
      <c r="AR134" s="18" t="s">
        <v>127</v>
      </c>
      <c r="AT134" s="18" t="s">
        <v>123</v>
      </c>
      <c r="AU134" s="18" t="s">
        <v>128</v>
      </c>
      <c r="AY134" s="18" t="s">
        <v>122</v>
      </c>
      <c r="BE134" s="146">
        <f t="shared" si="14"/>
        <v>0</v>
      </c>
      <c r="BF134" s="146">
        <f t="shared" si="15"/>
        <v>0</v>
      </c>
      <c r="BG134" s="146">
        <f t="shared" si="16"/>
        <v>0</v>
      </c>
      <c r="BH134" s="146">
        <f t="shared" si="17"/>
        <v>0</v>
      </c>
      <c r="BI134" s="146">
        <f t="shared" si="18"/>
        <v>0</v>
      </c>
      <c r="BJ134" s="18" t="s">
        <v>128</v>
      </c>
      <c r="BK134" s="147">
        <f t="shared" si="19"/>
        <v>0</v>
      </c>
      <c r="BL134" s="18" t="s">
        <v>127</v>
      </c>
      <c r="BM134" s="18" t="s">
        <v>174</v>
      </c>
    </row>
    <row r="135" spans="2:65" s="1" customFormat="1" ht="25.5" customHeight="1">
      <c r="B135" s="137"/>
      <c r="C135" s="138" t="s">
        <v>175</v>
      </c>
      <c r="D135" s="138" t="s">
        <v>123</v>
      </c>
      <c r="E135" s="139" t="s">
        <v>176</v>
      </c>
      <c r="F135" s="201" t="s">
        <v>177</v>
      </c>
      <c r="G135" s="201"/>
      <c r="H135" s="201"/>
      <c r="I135" s="201"/>
      <c r="J135" s="140" t="s">
        <v>178</v>
      </c>
      <c r="K135" s="141">
        <v>11.055999999999999</v>
      </c>
      <c r="L135" s="195">
        <v>0</v>
      </c>
      <c r="M135" s="195"/>
      <c r="N135" s="195">
        <f t="shared" si="10"/>
        <v>0</v>
      </c>
      <c r="O135" s="195"/>
      <c r="P135" s="195"/>
      <c r="Q135" s="195"/>
      <c r="R135" s="142"/>
      <c r="T135" s="143" t="s">
        <v>5</v>
      </c>
      <c r="U135" s="40" t="s">
        <v>35</v>
      </c>
      <c r="V135" s="144">
        <v>0</v>
      </c>
      <c r="W135" s="144">
        <f t="shared" si="11"/>
        <v>0</v>
      </c>
      <c r="X135" s="144">
        <v>0</v>
      </c>
      <c r="Y135" s="144">
        <f t="shared" si="12"/>
        <v>0</v>
      </c>
      <c r="Z135" s="144">
        <v>0</v>
      </c>
      <c r="AA135" s="145">
        <f t="shared" si="13"/>
        <v>0</v>
      </c>
      <c r="AR135" s="18" t="s">
        <v>127</v>
      </c>
      <c r="AT135" s="18" t="s">
        <v>123</v>
      </c>
      <c r="AU135" s="18" t="s">
        <v>128</v>
      </c>
      <c r="AY135" s="18" t="s">
        <v>122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8" t="s">
        <v>128</v>
      </c>
      <c r="BK135" s="147">
        <f t="shared" si="19"/>
        <v>0</v>
      </c>
      <c r="BL135" s="18" t="s">
        <v>127</v>
      </c>
      <c r="BM135" s="18" t="s">
        <v>179</v>
      </c>
    </row>
    <row r="136" spans="2:65" s="1" customFormat="1" ht="25.5" customHeight="1">
      <c r="B136" s="137"/>
      <c r="C136" s="138" t="s">
        <v>154</v>
      </c>
      <c r="D136" s="138" t="s">
        <v>123</v>
      </c>
      <c r="E136" s="139" t="s">
        <v>180</v>
      </c>
      <c r="F136" s="201" t="s">
        <v>181</v>
      </c>
      <c r="G136" s="201"/>
      <c r="H136" s="201"/>
      <c r="I136" s="201"/>
      <c r="J136" s="140" t="s">
        <v>178</v>
      </c>
      <c r="K136" s="141">
        <v>11.055999999999999</v>
      </c>
      <c r="L136" s="195">
        <v>0</v>
      </c>
      <c r="M136" s="195"/>
      <c r="N136" s="195">
        <f t="shared" si="10"/>
        <v>0</v>
      </c>
      <c r="O136" s="195"/>
      <c r="P136" s="195"/>
      <c r="Q136" s="195"/>
      <c r="R136" s="142"/>
      <c r="T136" s="143" t="s">
        <v>5</v>
      </c>
      <c r="U136" s="40" t="s">
        <v>35</v>
      </c>
      <c r="V136" s="144">
        <v>0</v>
      </c>
      <c r="W136" s="144">
        <f t="shared" si="11"/>
        <v>0</v>
      </c>
      <c r="X136" s="144">
        <v>0</v>
      </c>
      <c r="Y136" s="144">
        <f t="shared" si="12"/>
        <v>0</v>
      </c>
      <c r="Z136" s="144">
        <v>0</v>
      </c>
      <c r="AA136" s="145">
        <f t="shared" si="13"/>
        <v>0</v>
      </c>
      <c r="AR136" s="18" t="s">
        <v>127</v>
      </c>
      <c r="AT136" s="18" t="s">
        <v>123</v>
      </c>
      <c r="AU136" s="18" t="s">
        <v>128</v>
      </c>
      <c r="AY136" s="18" t="s">
        <v>122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8" t="s">
        <v>128</v>
      </c>
      <c r="BK136" s="147">
        <f t="shared" si="19"/>
        <v>0</v>
      </c>
      <c r="BL136" s="18" t="s">
        <v>127</v>
      </c>
      <c r="BM136" s="18" t="s">
        <v>182</v>
      </c>
    </row>
    <row r="137" spans="2:65" s="1" customFormat="1" ht="25.5" customHeight="1">
      <c r="B137" s="137"/>
      <c r="C137" s="138" t="s">
        <v>183</v>
      </c>
      <c r="D137" s="138" t="s">
        <v>123</v>
      </c>
      <c r="E137" s="139" t="s">
        <v>184</v>
      </c>
      <c r="F137" s="201" t="s">
        <v>185</v>
      </c>
      <c r="G137" s="201"/>
      <c r="H137" s="201"/>
      <c r="I137" s="201"/>
      <c r="J137" s="140" t="s">
        <v>178</v>
      </c>
      <c r="K137" s="141">
        <v>165.84</v>
      </c>
      <c r="L137" s="195">
        <v>0</v>
      </c>
      <c r="M137" s="195"/>
      <c r="N137" s="195">
        <f t="shared" si="10"/>
        <v>0</v>
      </c>
      <c r="O137" s="195"/>
      <c r="P137" s="195"/>
      <c r="Q137" s="195"/>
      <c r="R137" s="142"/>
      <c r="T137" s="143" t="s">
        <v>5</v>
      </c>
      <c r="U137" s="40" t="s">
        <v>35</v>
      </c>
      <c r="V137" s="144">
        <v>0</v>
      </c>
      <c r="W137" s="144">
        <f t="shared" si="11"/>
        <v>0</v>
      </c>
      <c r="X137" s="144">
        <v>0</v>
      </c>
      <c r="Y137" s="144">
        <f t="shared" si="12"/>
        <v>0</v>
      </c>
      <c r="Z137" s="144">
        <v>0</v>
      </c>
      <c r="AA137" s="145">
        <f t="shared" si="13"/>
        <v>0</v>
      </c>
      <c r="AR137" s="18" t="s">
        <v>127</v>
      </c>
      <c r="AT137" s="18" t="s">
        <v>123</v>
      </c>
      <c r="AU137" s="18" t="s">
        <v>128</v>
      </c>
      <c r="AY137" s="18" t="s">
        <v>122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8" t="s">
        <v>128</v>
      </c>
      <c r="BK137" s="147">
        <f t="shared" si="19"/>
        <v>0</v>
      </c>
      <c r="BL137" s="18" t="s">
        <v>127</v>
      </c>
      <c r="BM137" s="18" t="s">
        <v>186</v>
      </c>
    </row>
    <row r="138" spans="2:65" s="1" customFormat="1" ht="25.5" customHeight="1">
      <c r="B138" s="137"/>
      <c r="C138" s="138" t="s">
        <v>158</v>
      </c>
      <c r="D138" s="138" t="s">
        <v>123</v>
      </c>
      <c r="E138" s="139" t="s">
        <v>187</v>
      </c>
      <c r="F138" s="201" t="s">
        <v>188</v>
      </c>
      <c r="G138" s="201"/>
      <c r="H138" s="201"/>
      <c r="I138" s="201"/>
      <c r="J138" s="140" t="s">
        <v>178</v>
      </c>
      <c r="K138" s="141">
        <v>11.055999999999999</v>
      </c>
      <c r="L138" s="195">
        <v>0</v>
      </c>
      <c r="M138" s="195"/>
      <c r="N138" s="195">
        <f t="shared" si="10"/>
        <v>0</v>
      </c>
      <c r="O138" s="195"/>
      <c r="P138" s="195"/>
      <c r="Q138" s="195"/>
      <c r="R138" s="142"/>
      <c r="T138" s="143" t="s">
        <v>5</v>
      </c>
      <c r="U138" s="40" t="s">
        <v>35</v>
      </c>
      <c r="V138" s="144">
        <v>0</v>
      </c>
      <c r="W138" s="144">
        <f t="shared" si="11"/>
        <v>0</v>
      </c>
      <c r="X138" s="144">
        <v>0</v>
      </c>
      <c r="Y138" s="144">
        <f t="shared" si="12"/>
        <v>0</v>
      </c>
      <c r="Z138" s="144">
        <v>0</v>
      </c>
      <c r="AA138" s="145">
        <f t="shared" si="13"/>
        <v>0</v>
      </c>
      <c r="AR138" s="18" t="s">
        <v>127</v>
      </c>
      <c r="AT138" s="18" t="s">
        <v>123</v>
      </c>
      <c r="AU138" s="18" t="s">
        <v>128</v>
      </c>
      <c r="AY138" s="18" t="s">
        <v>122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8" t="s">
        <v>128</v>
      </c>
      <c r="BK138" s="147">
        <f t="shared" si="19"/>
        <v>0</v>
      </c>
      <c r="BL138" s="18" t="s">
        <v>127</v>
      </c>
      <c r="BM138" s="18" t="s">
        <v>189</v>
      </c>
    </row>
    <row r="139" spans="2:65" s="1" customFormat="1" ht="38.25" customHeight="1">
      <c r="B139" s="137"/>
      <c r="C139" s="138" t="s">
        <v>190</v>
      </c>
      <c r="D139" s="138" t="s">
        <v>123</v>
      </c>
      <c r="E139" s="139" t="s">
        <v>191</v>
      </c>
      <c r="F139" s="201" t="s">
        <v>192</v>
      </c>
      <c r="G139" s="201"/>
      <c r="H139" s="201"/>
      <c r="I139" s="201"/>
      <c r="J139" s="140" t="s">
        <v>178</v>
      </c>
      <c r="K139" s="141">
        <v>55.28</v>
      </c>
      <c r="L139" s="195">
        <v>0</v>
      </c>
      <c r="M139" s="195"/>
      <c r="N139" s="195">
        <f t="shared" si="10"/>
        <v>0</v>
      </c>
      <c r="O139" s="195"/>
      <c r="P139" s="195"/>
      <c r="Q139" s="195"/>
      <c r="R139" s="142"/>
      <c r="T139" s="143" t="s">
        <v>5</v>
      </c>
      <c r="U139" s="40" t="s">
        <v>35</v>
      </c>
      <c r="V139" s="144">
        <v>0</v>
      </c>
      <c r="W139" s="144">
        <f t="shared" si="11"/>
        <v>0</v>
      </c>
      <c r="X139" s="144">
        <v>0</v>
      </c>
      <c r="Y139" s="144">
        <f t="shared" si="12"/>
        <v>0</v>
      </c>
      <c r="Z139" s="144">
        <v>0</v>
      </c>
      <c r="AA139" s="145">
        <f t="shared" si="13"/>
        <v>0</v>
      </c>
      <c r="AR139" s="18" t="s">
        <v>127</v>
      </c>
      <c r="AT139" s="18" t="s">
        <v>123</v>
      </c>
      <c r="AU139" s="18" t="s">
        <v>128</v>
      </c>
      <c r="AY139" s="18" t="s">
        <v>122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8" t="s">
        <v>128</v>
      </c>
      <c r="BK139" s="147">
        <f t="shared" si="19"/>
        <v>0</v>
      </c>
      <c r="BL139" s="18" t="s">
        <v>127</v>
      </c>
      <c r="BM139" s="18" t="s">
        <v>193</v>
      </c>
    </row>
    <row r="140" spans="2:65" s="1" customFormat="1" ht="25.5" customHeight="1">
      <c r="B140" s="137"/>
      <c r="C140" s="138" t="s">
        <v>10</v>
      </c>
      <c r="D140" s="138" t="s">
        <v>123</v>
      </c>
      <c r="E140" s="139" t="s">
        <v>194</v>
      </c>
      <c r="F140" s="201" t="s">
        <v>195</v>
      </c>
      <c r="G140" s="201"/>
      <c r="H140" s="201"/>
      <c r="I140" s="201"/>
      <c r="J140" s="140" t="s">
        <v>178</v>
      </c>
      <c r="K140" s="141">
        <v>11.055999999999999</v>
      </c>
      <c r="L140" s="195">
        <v>0</v>
      </c>
      <c r="M140" s="195"/>
      <c r="N140" s="195">
        <f t="shared" si="10"/>
        <v>0</v>
      </c>
      <c r="O140" s="195"/>
      <c r="P140" s="195"/>
      <c r="Q140" s="195"/>
      <c r="R140" s="142"/>
      <c r="T140" s="143" t="s">
        <v>5</v>
      </c>
      <c r="U140" s="40" t="s">
        <v>35</v>
      </c>
      <c r="V140" s="144">
        <v>0</v>
      </c>
      <c r="W140" s="144">
        <f t="shared" si="11"/>
        <v>0</v>
      </c>
      <c r="X140" s="144">
        <v>0</v>
      </c>
      <c r="Y140" s="144">
        <f t="shared" si="12"/>
        <v>0</v>
      </c>
      <c r="Z140" s="144">
        <v>0</v>
      </c>
      <c r="AA140" s="145">
        <f t="shared" si="13"/>
        <v>0</v>
      </c>
      <c r="AR140" s="18" t="s">
        <v>127</v>
      </c>
      <c r="AT140" s="18" t="s">
        <v>123</v>
      </c>
      <c r="AU140" s="18" t="s">
        <v>128</v>
      </c>
      <c r="AY140" s="18" t="s">
        <v>122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8" t="s">
        <v>128</v>
      </c>
      <c r="BK140" s="147">
        <f t="shared" si="19"/>
        <v>0</v>
      </c>
      <c r="BL140" s="18" t="s">
        <v>127</v>
      </c>
      <c r="BM140" s="18" t="s">
        <v>196</v>
      </c>
    </row>
    <row r="141" spans="2:65" s="9" customFormat="1" ht="29.85" customHeight="1">
      <c r="B141" s="126"/>
      <c r="C141" s="127"/>
      <c r="D141" s="136" t="s">
        <v>102</v>
      </c>
      <c r="E141" s="136"/>
      <c r="F141" s="136"/>
      <c r="G141" s="136"/>
      <c r="H141" s="136"/>
      <c r="I141" s="136"/>
      <c r="J141" s="136"/>
      <c r="K141" s="136"/>
      <c r="L141" s="136"/>
      <c r="M141" s="136"/>
      <c r="N141" s="193">
        <f>BK141</f>
        <v>679.07899999999995</v>
      </c>
      <c r="O141" s="194"/>
      <c r="P141" s="194"/>
      <c r="Q141" s="194"/>
      <c r="R141" s="129"/>
      <c r="T141" s="130"/>
      <c r="U141" s="127"/>
      <c r="V141" s="127"/>
      <c r="W141" s="131">
        <f>W142</f>
        <v>0</v>
      </c>
      <c r="X141" s="127"/>
      <c r="Y141" s="131">
        <f>Y142</f>
        <v>0</v>
      </c>
      <c r="Z141" s="127"/>
      <c r="AA141" s="132">
        <f>AA142</f>
        <v>0</v>
      </c>
      <c r="AR141" s="133" t="s">
        <v>75</v>
      </c>
      <c r="AT141" s="134" t="s">
        <v>67</v>
      </c>
      <c r="AU141" s="134" t="s">
        <v>75</v>
      </c>
      <c r="AY141" s="133" t="s">
        <v>122</v>
      </c>
      <c r="BK141" s="135">
        <f>BK142</f>
        <v>679.07899999999995</v>
      </c>
    </row>
    <row r="142" spans="2:65" s="1" customFormat="1" ht="38.25" customHeight="1">
      <c r="B142" s="137"/>
      <c r="C142" s="138" t="s">
        <v>197</v>
      </c>
      <c r="D142" s="138" t="s">
        <v>123</v>
      </c>
      <c r="E142" s="139" t="s">
        <v>198</v>
      </c>
      <c r="F142" s="201" t="s">
        <v>199</v>
      </c>
      <c r="G142" s="201"/>
      <c r="H142" s="201"/>
      <c r="I142" s="201"/>
      <c r="J142" s="140" t="s">
        <v>178</v>
      </c>
      <c r="K142" s="141">
        <v>21.800999999999998</v>
      </c>
      <c r="L142" s="195">
        <v>31.149000000000001</v>
      </c>
      <c r="M142" s="195"/>
      <c r="N142" s="195">
        <f>ROUND(L142*K142,3)</f>
        <v>679.07899999999995</v>
      </c>
      <c r="O142" s="195"/>
      <c r="P142" s="195"/>
      <c r="Q142" s="195"/>
      <c r="R142" s="142"/>
      <c r="T142" s="143" t="s">
        <v>5</v>
      </c>
      <c r="U142" s="40" t="s">
        <v>35</v>
      </c>
      <c r="V142" s="144">
        <v>0</v>
      </c>
      <c r="W142" s="144">
        <f>V142*K142</f>
        <v>0</v>
      </c>
      <c r="X142" s="144">
        <v>0</v>
      </c>
      <c r="Y142" s="144">
        <f>X142*K142</f>
        <v>0</v>
      </c>
      <c r="Z142" s="144">
        <v>0</v>
      </c>
      <c r="AA142" s="145">
        <f>Z142*K142</f>
        <v>0</v>
      </c>
      <c r="AR142" s="18" t="s">
        <v>127</v>
      </c>
      <c r="AT142" s="18" t="s">
        <v>123</v>
      </c>
      <c r="AU142" s="18" t="s">
        <v>128</v>
      </c>
      <c r="AY142" s="18" t="s">
        <v>122</v>
      </c>
      <c r="BE142" s="146">
        <f>IF(U142="základná",N142,0)</f>
        <v>0</v>
      </c>
      <c r="BF142" s="146">
        <f>IF(U142="znížená",N142,0)</f>
        <v>679.07899999999995</v>
      </c>
      <c r="BG142" s="146">
        <f>IF(U142="zákl. prenesená",N142,0)</f>
        <v>0</v>
      </c>
      <c r="BH142" s="146">
        <f>IF(U142="zníž. prenesená",N142,0)</f>
        <v>0</v>
      </c>
      <c r="BI142" s="146">
        <f>IF(U142="nulová",N142,0)</f>
        <v>0</v>
      </c>
      <c r="BJ142" s="18" t="s">
        <v>128</v>
      </c>
      <c r="BK142" s="147">
        <f>ROUND(L142*K142,3)</f>
        <v>679.07899999999995</v>
      </c>
      <c r="BL142" s="18" t="s">
        <v>127</v>
      </c>
      <c r="BM142" s="18" t="s">
        <v>200</v>
      </c>
    </row>
    <row r="143" spans="2:65" s="9" customFormat="1" ht="37.35" customHeight="1">
      <c r="B143" s="126"/>
      <c r="C143" s="127"/>
      <c r="D143" s="128" t="s">
        <v>103</v>
      </c>
      <c r="E143" s="128"/>
      <c r="F143" s="128"/>
      <c r="G143" s="128"/>
      <c r="H143" s="128"/>
      <c r="I143" s="128"/>
      <c r="J143" s="128"/>
      <c r="K143" s="128"/>
      <c r="L143" s="128"/>
      <c r="M143" s="128"/>
      <c r="N143" s="196">
        <f>BK143</f>
        <v>0</v>
      </c>
      <c r="O143" s="197"/>
      <c r="P143" s="197"/>
      <c r="Q143" s="197"/>
      <c r="R143" s="129"/>
      <c r="T143" s="130"/>
      <c r="U143" s="127"/>
      <c r="V143" s="127"/>
      <c r="W143" s="131">
        <f>W144+W146+W153</f>
        <v>0</v>
      </c>
      <c r="X143" s="127"/>
      <c r="Y143" s="131">
        <f>Y144+Y146+Y153</f>
        <v>0</v>
      </c>
      <c r="Z143" s="127"/>
      <c r="AA143" s="132">
        <f>AA144+AA146+AA153</f>
        <v>0</v>
      </c>
      <c r="AR143" s="133" t="s">
        <v>128</v>
      </c>
      <c r="AT143" s="134" t="s">
        <v>67</v>
      </c>
      <c r="AU143" s="134" t="s">
        <v>68</v>
      </c>
      <c r="AY143" s="133" t="s">
        <v>122</v>
      </c>
      <c r="BK143" s="135">
        <f>BK144+BK146+BK153</f>
        <v>0</v>
      </c>
    </row>
    <row r="144" spans="2:65" s="9" customFormat="1" ht="19.899999999999999" customHeight="1">
      <c r="B144" s="126"/>
      <c r="C144" s="127"/>
      <c r="D144" s="136" t="s">
        <v>104</v>
      </c>
      <c r="E144" s="136"/>
      <c r="F144" s="136"/>
      <c r="G144" s="136"/>
      <c r="H144" s="136"/>
      <c r="I144" s="136"/>
      <c r="J144" s="136"/>
      <c r="K144" s="136"/>
      <c r="L144" s="136"/>
      <c r="M144" s="136"/>
      <c r="N144" s="198">
        <f>BK144</f>
        <v>0</v>
      </c>
      <c r="O144" s="199"/>
      <c r="P144" s="199"/>
      <c r="Q144" s="199"/>
      <c r="R144" s="129"/>
      <c r="T144" s="130"/>
      <c r="U144" s="127"/>
      <c r="V144" s="127"/>
      <c r="W144" s="131">
        <f>W145</f>
        <v>0</v>
      </c>
      <c r="X144" s="127"/>
      <c r="Y144" s="131">
        <f>Y145</f>
        <v>0</v>
      </c>
      <c r="Z144" s="127"/>
      <c r="AA144" s="132">
        <f>AA145</f>
        <v>0</v>
      </c>
      <c r="AR144" s="133" t="s">
        <v>128</v>
      </c>
      <c r="AT144" s="134" t="s">
        <v>67</v>
      </c>
      <c r="AU144" s="134" t="s">
        <v>75</v>
      </c>
      <c r="AY144" s="133" t="s">
        <v>122</v>
      </c>
      <c r="BK144" s="135">
        <f>BK145</f>
        <v>0</v>
      </c>
    </row>
    <row r="145" spans="2:65" s="1" customFormat="1" ht="25.5" customHeight="1">
      <c r="B145" s="137"/>
      <c r="C145" s="138" t="s">
        <v>164</v>
      </c>
      <c r="D145" s="138" t="s">
        <v>123</v>
      </c>
      <c r="E145" s="139" t="s">
        <v>201</v>
      </c>
      <c r="F145" s="201" t="s">
        <v>202</v>
      </c>
      <c r="G145" s="201"/>
      <c r="H145" s="201"/>
      <c r="I145" s="201"/>
      <c r="J145" s="140" t="s">
        <v>131</v>
      </c>
      <c r="K145" s="141">
        <v>144.012</v>
      </c>
      <c r="L145" s="195">
        <v>0</v>
      </c>
      <c r="M145" s="195"/>
      <c r="N145" s="195">
        <f>ROUND(L145*K145,3)</f>
        <v>0</v>
      </c>
      <c r="O145" s="195"/>
      <c r="P145" s="195"/>
      <c r="Q145" s="195"/>
      <c r="R145" s="142"/>
      <c r="T145" s="143" t="s">
        <v>5</v>
      </c>
      <c r="U145" s="40" t="s">
        <v>35</v>
      </c>
      <c r="V145" s="144">
        <v>0</v>
      </c>
      <c r="W145" s="144">
        <f>V145*K145</f>
        <v>0</v>
      </c>
      <c r="X145" s="144">
        <v>0</v>
      </c>
      <c r="Y145" s="144">
        <f>X145*K145</f>
        <v>0</v>
      </c>
      <c r="Z145" s="144">
        <v>0</v>
      </c>
      <c r="AA145" s="145">
        <f>Z145*K145</f>
        <v>0</v>
      </c>
      <c r="AR145" s="18" t="s">
        <v>154</v>
      </c>
      <c r="AT145" s="18" t="s">
        <v>123</v>
      </c>
      <c r="AU145" s="18" t="s">
        <v>128</v>
      </c>
      <c r="AY145" s="18" t="s">
        <v>122</v>
      </c>
      <c r="BE145" s="146">
        <f>IF(U145="základná",N145,0)</f>
        <v>0</v>
      </c>
      <c r="BF145" s="146">
        <f>IF(U145="znížená",N145,0)</f>
        <v>0</v>
      </c>
      <c r="BG145" s="146">
        <f>IF(U145="zákl. prenesená",N145,0)</f>
        <v>0</v>
      </c>
      <c r="BH145" s="146">
        <f>IF(U145="zníž. prenesená",N145,0)</f>
        <v>0</v>
      </c>
      <c r="BI145" s="146">
        <f>IF(U145="nulová",N145,0)</f>
        <v>0</v>
      </c>
      <c r="BJ145" s="18" t="s">
        <v>128</v>
      </c>
      <c r="BK145" s="147">
        <f>ROUND(L145*K145,3)</f>
        <v>0</v>
      </c>
      <c r="BL145" s="18" t="s">
        <v>154</v>
      </c>
      <c r="BM145" s="18" t="s">
        <v>203</v>
      </c>
    </row>
    <row r="146" spans="2:65" s="9" customFormat="1" ht="29.85" customHeight="1">
      <c r="B146" s="126"/>
      <c r="C146" s="127"/>
      <c r="D146" s="136" t="s">
        <v>105</v>
      </c>
      <c r="E146" s="136"/>
      <c r="F146" s="136"/>
      <c r="G146" s="136"/>
      <c r="H146" s="136"/>
      <c r="I146" s="136"/>
      <c r="J146" s="136"/>
      <c r="K146" s="136"/>
      <c r="L146" s="136"/>
      <c r="M146" s="136"/>
      <c r="N146" s="193">
        <f>BK146</f>
        <v>0</v>
      </c>
      <c r="O146" s="194"/>
      <c r="P146" s="194"/>
      <c r="Q146" s="194"/>
      <c r="R146" s="129"/>
      <c r="T146" s="130"/>
      <c r="U146" s="127"/>
      <c r="V146" s="127"/>
      <c r="W146" s="131">
        <f>SUM(W147:W152)</f>
        <v>0</v>
      </c>
      <c r="X146" s="127"/>
      <c r="Y146" s="131">
        <f>SUM(Y147:Y152)</f>
        <v>0</v>
      </c>
      <c r="Z146" s="127"/>
      <c r="AA146" s="132">
        <f>SUM(AA147:AA152)</f>
        <v>0</v>
      </c>
      <c r="AR146" s="133" t="s">
        <v>128</v>
      </c>
      <c r="AT146" s="134" t="s">
        <v>67</v>
      </c>
      <c r="AU146" s="134" t="s">
        <v>75</v>
      </c>
      <c r="AY146" s="133" t="s">
        <v>122</v>
      </c>
      <c r="BK146" s="135">
        <f>SUM(BK147:BK152)</f>
        <v>0</v>
      </c>
    </row>
    <row r="147" spans="2:65" s="1" customFormat="1" ht="16.5" customHeight="1">
      <c r="B147" s="137"/>
      <c r="C147" s="138" t="s">
        <v>204</v>
      </c>
      <c r="D147" s="138" t="s">
        <v>123</v>
      </c>
      <c r="E147" s="139" t="s">
        <v>205</v>
      </c>
      <c r="F147" s="201" t="s">
        <v>206</v>
      </c>
      <c r="G147" s="201"/>
      <c r="H147" s="201"/>
      <c r="I147" s="201"/>
      <c r="J147" s="140" t="s">
        <v>126</v>
      </c>
      <c r="K147" s="141">
        <v>71</v>
      </c>
      <c r="L147" s="195">
        <v>0</v>
      </c>
      <c r="M147" s="195"/>
      <c r="N147" s="195">
        <f t="shared" ref="N147:N152" si="20">ROUND(L147*K147,3)</f>
        <v>0</v>
      </c>
      <c r="O147" s="195"/>
      <c r="P147" s="195"/>
      <c r="Q147" s="195"/>
      <c r="R147" s="142"/>
      <c r="T147" s="143" t="s">
        <v>5</v>
      </c>
      <c r="U147" s="40" t="s">
        <v>35</v>
      </c>
      <c r="V147" s="144">
        <v>0</v>
      </c>
      <c r="W147" s="144">
        <f t="shared" ref="W147:W152" si="21">V147*K147</f>
        <v>0</v>
      </c>
      <c r="X147" s="144">
        <v>0</v>
      </c>
      <c r="Y147" s="144">
        <f t="shared" ref="Y147:Y152" si="22">X147*K147</f>
        <v>0</v>
      </c>
      <c r="Z147" s="144">
        <v>0</v>
      </c>
      <c r="AA147" s="145">
        <f t="shared" ref="AA147:AA152" si="23">Z147*K147</f>
        <v>0</v>
      </c>
      <c r="AR147" s="18" t="s">
        <v>154</v>
      </c>
      <c r="AT147" s="18" t="s">
        <v>123</v>
      </c>
      <c r="AU147" s="18" t="s">
        <v>128</v>
      </c>
      <c r="AY147" s="18" t="s">
        <v>122</v>
      </c>
      <c r="BE147" s="146">
        <f t="shared" ref="BE147:BE152" si="24">IF(U147="základná",N147,0)</f>
        <v>0</v>
      </c>
      <c r="BF147" s="146">
        <f t="shared" ref="BF147:BF152" si="25">IF(U147="znížená",N147,0)</f>
        <v>0</v>
      </c>
      <c r="BG147" s="146">
        <f t="shared" ref="BG147:BG152" si="26">IF(U147="zákl. prenesená",N147,0)</f>
        <v>0</v>
      </c>
      <c r="BH147" s="146">
        <f t="shared" ref="BH147:BH152" si="27">IF(U147="zníž. prenesená",N147,0)</f>
        <v>0</v>
      </c>
      <c r="BI147" s="146">
        <f t="shared" ref="BI147:BI152" si="28">IF(U147="nulová",N147,0)</f>
        <v>0</v>
      </c>
      <c r="BJ147" s="18" t="s">
        <v>128</v>
      </c>
      <c r="BK147" s="147">
        <f t="shared" ref="BK147:BK152" si="29">ROUND(L147*K147,3)</f>
        <v>0</v>
      </c>
      <c r="BL147" s="18" t="s">
        <v>154</v>
      </c>
      <c r="BM147" s="18" t="s">
        <v>207</v>
      </c>
    </row>
    <row r="148" spans="2:65" s="1" customFormat="1" ht="16.5" customHeight="1">
      <c r="B148" s="137"/>
      <c r="C148" s="148" t="s">
        <v>167</v>
      </c>
      <c r="D148" s="148" t="s">
        <v>150</v>
      </c>
      <c r="E148" s="149" t="s">
        <v>208</v>
      </c>
      <c r="F148" s="200" t="s">
        <v>209</v>
      </c>
      <c r="G148" s="200"/>
      <c r="H148" s="200"/>
      <c r="I148" s="200"/>
      <c r="J148" s="150" t="s">
        <v>126</v>
      </c>
      <c r="K148" s="151">
        <v>71.709999999999994</v>
      </c>
      <c r="L148" s="202">
        <v>0</v>
      </c>
      <c r="M148" s="202"/>
      <c r="N148" s="202">
        <f t="shared" si="20"/>
        <v>0</v>
      </c>
      <c r="O148" s="195"/>
      <c r="P148" s="195"/>
      <c r="Q148" s="195"/>
      <c r="R148" s="142"/>
      <c r="T148" s="143" t="s">
        <v>5</v>
      </c>
      <c r="U148" s="40" t="s">
        <v>35</v>
      </c>
      <c r="V148" s="144">
        <v>0</v>
      </c>
      <c r="W148" s="144">
        <f t="shared" si="21"/>
        <v>0</v>
      </c>
      <c r="X148" s="144">
        <v>0</v>
      </c>
      <c r="Y148" s="144">
        <f t="shared" si="22"/>
        <v>0</v>
      </c>
      <c r="Z148" s="144">
        <v>0</v>
      </c>
      <c r="AA148" s="145">
        <f t="shared" si="23"/>
        <v>0</v>
      </c>
      <c r="AR148" s="18" t="s">
        <v>182</v>
      </c>
      <c r="AT148" s="18" t="s">
        <v>150</v>
      </c>
      <c r="AU148" s="18" t="s">
        <v>128</v>
      </c>
      <c r="AY148" s="18" t="s">
        <v>122</v>
      </c>
      <c r="BE148" s="146">
        <f t="shared" si="24"/>
        <v>0</v>
      </c>
      <c r="BF148" s="146">
        <f t="shared" si="25"/>
        <v>0</v>
      </c>
      <c r="BG148" s="146">
        <f t="shared" si="26"/>
        <v>0</v>
      </c>
      <c r="BH148" s="146">
        <f t="shared" si="27"/>
        <v>0</v>
      </c>
      <c r="BI148" s="146">
        <f t="shared" si="28"/>
        <v>0</v>
      </c>
      <c r="BJ148" s="18" t="s">
        <v>128</v>
      </c>
      <c r="BK148" s="147">
        <f t="shared" si="29"/>
        <v>0</v>
      </c>
      <c r="BL148" s="18" t="s">
        <v>154</v>
      </c>
      <c r="BM148" s="18" t="s">
        <v>210</v>
      </c>
    </row>
    <row r="149" spans="2:65" s="1" customFormat="1" ht="38.25" customHeight="1">
      <c r="B149" s="137"/>
      <c r="C149" s="138" t="s">
        <v>211</v>
      </c>
      <c r="D149" s="138" t="s">
        <v>123</v>
      </c>
      <c r="E149" s="139" t="s">
        <v>212</v>
      </c>
      <c r="F149" s="201" t="s">
        <v>213</v>
      </c>
      <c r="G149" s="201"/>
      <c r="H149" s="201"/>
      <c r="I149" s="201"/>
      <c r="J149" s="140" t="s">
        <v>131</v>
      </c>
      <c r="K149" s="141">
        <v>144.012</v>
      </c>
      <c r="L149" s="195">
        <v>0</v>
      </c>
      <c r="M149" s="195"/>
      <c r="N149" s="195">
        <f t="shared" si="20"/>
        <v>0</v>
      </c>
      <c r="O149" s="195"/>
      <c r="P149" s="195"/>
      <c r="Q149" s="195"/>
      <c r="R149" s="142"/>
      <c r="T149" s="143" t="s">
        <v>5</v>
      </c>
      <c r="U149" s="40" t="s">
        <v>35</v>
      </c>
      <c r="V149" s="144">
        <v>0</v>
      </c>
      <c r="W149" s="144">
        <f t="shared" si="21"/>
        <v>0</v>
      </c>
      <c r="X149" s="144">
        <v>0</v>
      </c>
      <c r="Y149" s="144">
        <f t="shared" si="22"/>
        <v>0</v>
      </c>
      <c r="Z149" s="144">
        <v>0</v>
      </c>
      <c r="AA149" s="145">
        <f t="shared" si="23"/>
        <v>0</v>
      </c>
      <c r="AR149" s="18" t="s">
        <v>154</v>
      </c>
      <c r="AT149" s="18" t="s">
        <v>123</v>
      </c>
      <c r="AU149" s="18" t="s">
        <v>128</v>
      </c>
      <c r="AY149" s="18" t="s">
        <v>122</v>
      </c>
      <c r="BE149" s="146">
        <f t="shared" si="24"/>
        <v>0</v>
      </c>
      <c r="BF149" s="146">
        <f t="shared" si="25"/>
        <v>0</v>
      </c>
      <c r="BG149" s="146">
        <f t="shared" si="26"/>
        <v>0</v>
      </c>
      <c r="BH149" s="146">
        <f t="shared" si="27"/>
        <v>0</v>
      </c>
      <c r="BI149" s="146">
        <f t="shared" si="28"/>
        <v>0</v>
      </c>
      <c r="BJ149" s="18" t="s">
        <v>128</v>
      </c>
      <c r="BK149" s="147">
        <f t="shared" si="29"/>
        <v>0</v>
      </c>
      <c r="BL149" s="18" t="s">
        <v>154</v>
      </c>
      <c r="BM149" s="18" t="s">
        <v>214</v>
      </c>
    </row>
    <row r="150" spans="2:65" s="1" customFormat="1" ht="25.5" customHeight="1">
      <c r="B150" s="137"/>
      <c r="C150" s="138" t="s">
        <v>171</v>
      </c>
      <c r="D150" s="138" t="s">
        <v>123</v>
      </c>
      <c r="E150" s="139" t="s">
        <v>215</v>
      </c>
      <c r="F150" s="201" t="s">
        <v>216</v>
      </c>
      <c r="G150" s="201"/>
      <c r="H150" s="201"/>
      <c r="I150" s="201"/>
      <c r="J150" s="140" t="s">
        <v>131</v>
      </c>
      <c r="K150" s="141">
        <v>144.012</v>
      </c>
      <c r="L150" s="195">
        <v>0</v>
      </c>
      <c r="M150" s="195"/>
      <c r="N150" s="195">
        <f t="shared" si="20"/>
        <v>0</v>
      </c>
      <c r="O150" s="195"/>
      <c r="P150" s="195"/>
      <c r="Q150" s="195"/>
      <c r="R150" s="142"/>
      <c r="T150" s="143" t="s">
        <v>5</v>
      </c>
      <c r="U150" s="40" t="s">
        <v>35</v>
      </c>
      <c r="V150" s="144">
        <v>0</v>
      </c>
      <c r="W150" s="144">
        <f t="shared" si="21"/>
        <v>0</v>
      </c>
      <c r="X150" s="144">
        <v>0</v>
      </c>
      <c r="Y150" s="144">
        <f t="shared" si="22"/>
        <v>0</v>
      </c>
      <c r="Z150" s="144">
        <v>0</v>
      </c>
      <c r="AA150" s="145">
        <f t="shared" si="23"/>
        <v>0</v>
      </c>
      <c r="AR150" s="18" t="s">
        <v>154</v>
      </c>
      <c r="AT150" s="18" t="s">
        <v>123</v>
      </c>
      <c r="AU150" s="18" t="s">
        <v>128</v>
      </c>
      <c r="AY150" s="18" t="s">
        <v>122</v>
      </c>
      <c r="BE150" s="146">
        <f t="shared" si="24"/>
        <v>0</v>
      </c>
      <c r="BF150" s="146">
        <f t="shared" si="25"/>
        <v>0</v>
      </c>
      <c r="BG150" s="146">
        <f t="shared" si="26"/>
        <v>0</v>
      </c>
      <c r="BH150" s="146">
        <f t="shared" si="27"/>
        <v>0</v>
      </c>
      <c r="BI150" s="146">
        <f t="shared" si="28"/>
        <v>0</v>
      </c>
      <c r="BJ150" s="18" t="s">
        <v>128</v>
      </c>
      <c r="BK150" s="147">
        <f t="shared" si="29"/>
        <v>0</v>
      </c>
      <c r="BL150" s="18" t="s">
        <v>154</v>
      </c>
      <c r="BM150" s="18" t="s">
        <v>217</v>
      </c>
    </row>
    <row r="151" spans="2:65" s="1" customFormat="1" ht="38.25" customHeight="1">
      <c r="B151" s="137"/>
      <c r="C151" s="148" t="s">
        <v>218</v>
      </c>
      <c r="D151" s="148" t="s">
        <v>150</v>
      </c>
      <c r="E151" s="149" t="s">
        <v>219</v>
      </c>
      <c r="F151" s="200" t="s">
        <v>220</v>
      </c>
      <c r="G151" s="200"/>
      <c r="H151" s="200"/>
      <c r="I151" s="200"/>
      <c r="J151" s="150" t="s">
        <v>131</v>
      </c>
      <c r="K151" s="151">
        <v>145.452</v>
      </c>
      <c r="L151" s="202">
        <v>0</v>
      </c>
      <c r="M151" s="202"/>
      <c r="N151" s="202">
        <f t="shared" si="20"/>
        <v>0</v>
      </c>
      <c r="O151" s="195"/>
      <c r="P151" s="195"/>
      <c r="Q151" s="195"/>
      <c r="R151" s="142"/>
      <c r="T151" s="143" t="s">
        <v>5</v>
      </c>
      <c r="U151" s="40" t="s">
        <v>35</v>
      </c>
      <c r="V151" s="144">
        <v>0</v>
      </c>
      <c r="W151" s="144">
        <f t="shared" si="21"/>
        <v>0</v>
      </c>
      <c r="X151" s="144">
        <v>0</v>
      </c>
      <c r="Y151" s="144">
        <f t="shared" si="22"/>
        <v>0</v>
      </c>
      <c r="Z151" s="144">
        <v>0</v>
      </c>
      <c r="AA151" s="145">
        <f t="shared" si="23"/>
        <v>0</v>
      </c>
      <c r="AR151" s="18" t="s">
        <v>182</v>
      </c>
      <c r="AT151" s="18" t="s">
        <v>150</v>
      </c>
      <c r="AU151" s="18" t="s">
        <v>128</v>
      </c>
      <c r="AY151" s="18" t="s">
        <v>122</v>
      </c>
      <c r="BE151" s="146">
        <f t="shared" si="24"/>
        <v>0</v>
      </c>
      <c r="BF151" s="146">
        <f t="shared" si="25"/>
        <v>0</v>
      </c>
      <c r="BG151" s="146">
        <f t="shared" si="26"/>
        <v>0</v>
      </c>
      <c r="BH151" s="146">
        <f t="shared" si="27"/>
        <v>0</v>
      </c>
      <c r="BI151" s="146">
        <f t="shared" si="28"/>
        <v>0</v>
      </c>
      <c r="BJ151" s="18" t="s">
        <v>128</v>
      </c>
      <c r="BK151" s="147">
        <f t="shared" si="29"/>
        <v>0</v>
      </c>
      <c r="BL151" s="18" t="s">
        <v>154</v>
      </c>
      <c r="BM151" s="18" t="s">
        <v>221</v>
      </c>
    </row>
    <row r="152" spans="2:65" s="1" customFormat="1" ht="25.5" customHeight="1">
      <c r="B152" s="137"/>
      <c r="C152" s="138" t="s">
        <v>174</v>
      </c>
      <c r="D152" s="138" t="s">
        <v>123</v>
      </c>
      <c r="E152" s="139" t="s">
        <v>222</v>
      </c>
      <c r="F152" s="201" t="s">
        <v>223</v>
      </c>
      <c r="G152" s="201"/>
      <c r="H152" s="201"/>
      <c r="I152" s="201"/>
      <c r="J152" s="140" t="s">
        <v>224</v>
      </c>
      <c r="K152" s="141">
        <v>39.533000000000001</v>
      </c>
      <c r="L152" s="195">
        <v>0</v>
      </c>
      <c r="M152" s="195"/>
      <c r="N152" s="195">
        <f t="shared" si="20"/>
        <v>0</v>
      </c>
      <c r="O152" s="195"/>
      <c r="P152" s="195"/>
      <c r="Q152" s="195"/>
      <c r="R152" s="142"/>
      <c r="T152" s="143" t="s">
        <v>5</v>
      </c>
      <c r="U152" s="40" t="s">
        <v>35</v>
      </c>
      <c r="V152" s="144">
        <v>0</v>
      </c>
      <c r="W152" s="144">
        <f t="shared" si="21"/>
        <v>0</v>
      </c>
      <c r="X152" s="144">
        <v>0</v>
      </c>
      <c r="Y152" s="144">
        <f t="shared" si="22"/>
        <v>0</v>
      </c>
      <c r="Z152" s="144">
        <v>0</v>
      </c>
      <c r="AA152" s="145">
        <f t="shared" si="23"/>
        <v>0</v>
      </c>
      <c r="AR152" s="18" t="s">
        <v>154</v>
      </c>
      <c r="AT152" s="18" t="s">
        <v>123</v>
      </c>
      <c r="AU152" s="18" t="s">
        <v>128</v>
      </c>
      <c r="AY152" s="18" t="s">
        <v>122</v>
      </c>
      <c r="BE152" s="146">
        <f t="shared" si="24"/>
        <v>0</v>
      </c>
      <c r="BF152" s="146">
        <f t="shared" si="25"/>
        <v>0</v>
      </c>
      <c r="BG152" s="146">
        <f t="shared" si="26"/>
        <v>0</v>
      </c>
      <c r="BH152" s="146">
        <f t="shared" si="27"/>
        <v>0</v>
      </c>
      <c r="BI152" s="146">
        <f t="shared" si="28"/>
        <v>0</v>
      </c>
      <c r="BJ152" s="18" t="s">
        <v>128</v>
      </c>
      <c r="BK152" s="147">
        <f t="shared" si="29"/>
        <v>0</v>
      </c>
      <c r="BL152" s="18" t="s">
        <v>154</v>
      </c>
      <c r="BM152" s="18" t="s">
        <v>225</v>
      </c>
    </row>
    <row r="153" spans="2:65" s="9" customFormat="1" ht="29.85" customHeight="1">
      <c r="B153" s="126"/>
      <c r="C153" s="127"/>
      <c r="D153" s="136" t="s">
        <v>106</v>
      </c>
      <c r="E153" s="136"/>
      <c r="F153" s="136"/>
      <c r="G153" s="136"/>
      <c r="H153" s="136"/>
      <c r="I153" s="136"/>
      <c r="J153" s="136"/>
      <c r="K153" s="136"/>
      <c r="L153" s="136"/>
      <c r="M153" s="136"/>
      <c r="N153" s="193">
        <f>BK153</f>
        <v>0</v>
      </c>
      <c r="O153" s="194"/>
      <c r="P153" s="194"/>
      <c r="Q153" s="194"/>
      <c r="R153" s="129"/>
      <c r="T153" s="130"/>
      <c r="U153" s="127"/>
      <c r="V153" s="127"/>
      <c r="W153" s="131">
        <f>SUM(W154:W155)</f>
        <v>0</v>
      </c>
      <c r="X153" s="127"/>
      <c r="Y153" s="131">
        <f>SUM(Y154:Y155)</f>
        <v>0</v>
      </c>
      <c r="Z153" s="127"/>
      <c r="AA153" s="132">
        <f>SUM(AA154:AA155)</f>
        <v>0</v>
      </c>
      <c r="AR153" s="133" t="s">
        <v>128</v>
      </c>
      <c r="AT153" s="134" t="s">
        <v>67</v>
      </c>
      <c r="AU153" s="134" t="s">
        <v>75</v>
      </c>
      <c r="AY153" s="133" t="s">
        <v>122</v>
      </c>
      <c r="BK153" s="135">
        <f>SUM(BK154:BK155)</f>
        <v>0</v>
      </c>
    </row>
    <row r="154" spans="2:65" s="1" customFormat="1" ht="38.25" customHeight="1">
      <c r="B154" s="137"/>
      <c r="C154" s="138" t="s">
        <v>226</v>
      </c>
      <c r="D154" s="138" t="s">
        <v>123</v>
      </c>
      <c r="E154" s="139" t="s">
        <v>227</v>
      </c>
      <c r="F154" s="201" t="s">
        <v>228</v>
      </c>
      <c r="G154" s="201"/>
      <c r="H154" s="201"/>
      <c r="I154" s="201"/>
      <c r="J154" s="140" t="s">
        <v>131</v>
      </c>
      <c r="K154" s="141">
        <v>381.238</v>
      </c>
      <c r="L154" s="195">
        <v>0</v>
      </c>
      <c r="M154" s="195"/>
      <c r="N154" s="195">
        <f>ROUND(L154*K154,3)</f>
        <v>0</v>
      </c>
      <c r="O154" s="195"/>
      <c r="P154" s="195"/>
      <c r="Q154" s="195"/>
      <c r="R154" s="142"/>
      <c r="T154" s="143" t="s">
        <v>5</v>
      </c>
      <c r="U154" s="40" t="s">
        <v>35</v>
      </c>
      <c r="V154" s="144">
        <v>0</v>
      </c>
      <c r="W154" s="144">
        <f>V154*K154</f>
        <v>0</v>
      </c>
      <c r="X154" s="144">
        <v>0</v>
      </c>
      <c r="Y154" s="144">
        <f>X154*K154</f>
        <v>0</v>
      </c>
      <c r="Z154" s="144">
        <v>0</v>
      </c>
      <c r="AA154" s="145">
        <f>Z154*K154</f>
        <v>0</v>
      </c>
      <c r="AR154" s="18" t="s">
        <v>154</v>
      </c>
      <c r="AT154" s="18" t="s">
        <v>123</v>
      </c>
      <c r="AU154" s="18" t="s">
        <v>128</v>
      </c>
      <c r="AY154" s="18" t="s">
        <v>122</v>
      </c>
      <c r="BE154" s="146">
        <f>IF(U154="základná",N154,0)</f>
        <v>0</v>
      </c>
      <c r="BF154" s="146">
        <f>IF(U154="znížená",N154,0)</f>
        <v>0</v>
      </c>
      <c r="BG154" s="146">
        <f>IF(U154="zákl. prenesená",N154,0)</f>
        <v>0</v>
      </c>
      <c r="BH154" s="146">
        <f>IF(U154="zníž. prenesená",N154,0)</f>
        <v>0</v>
      </c>
      <c r="BI154" s="146">
        <f>IF(U154="nulová",N154,0)</f>
        <v>0</v>
      </c>
      <c r="BJ154" s="18" t="s">
        <v>128</v>
      </c>
      <c r="BK154" s="147">
        <f>ROUND(L154*K154,3)</f>
        <v>0</v>
      </c>
      <c r="BL154" s="18" t="s">
        <v>154</v>
      </c>
      <c r="BM154" s="18" t="s">
        <v>229</v>
      </c>
    </row>
    <row r="155" spans="2:65" s="1" customFormat="1" ht="25.5" customHeight="1">
      <c r="B155" s="137"/>
      <c r="C155" s="138" t="s">
        <v>179</v>
      </c>
      <c r="D155" s="138" t="s">
        <v>123</v>
      </c>
      <c r="E155" s="139" t="s">
        <v>230</v>
      </c>
      <c r="F155" s="201" t="s">
        <v>231</v>
      </c>
      <c r="G155" s="201"/>
      <c r="H155" s="201"/>
      <c r="I155" s="201"/>
      <c r="J155" s="140" t="s">
        <v>131</v>
      </c>
      <c r="K155" s="141">
        <v>381.238</v>
      </c>
      <c r="L155" s="195">
        <v>0</v>
      </c>
      <c r="M155" s="195"/>
      <c r="N155" s="195">
        <f>ROUND(L155*K155,3)</f>
        <v>0</v>
      </c>
      <c r="O155" s="195"/>
      <c r="P155" s="195"/>
      <c r="Q155" s="195"/>
      <c r="R155" s="142"/>
      <c r="T155" s="143" t="s">
        <v>5</v>
      </c>
      <c r="U155" s="152" t="s">
        <v>35</v>
      </c>
      <c r="V155" s="153">
        <v>0</v>
      </c>
      <c r="W155" s="153">
        <f>V155*K155</f>
        <v>0</v>
      </c>
      <c r="X155" s="153">
        <v>0</v>
      </c>
      <c r="Y155" s="153">
        <f>X155*K155</f>
        <v>0</v>
      </c>
      <c r="Z155" s="153">
        <v>0</v>
      </c>
      <c r="AA155" s="154">
        <f>Z155*K155</f>
        <v>0</v>
      </c>
      <c r="AR155" s="18" t="s">
        <v>154</v>
      </c>
      <c r="AT155" s="18" t="s">
        <v>123</v>
      </c>
      <c r="AU155" s="18" t="s">
        <v>128</v>
      </c>
      <c r="AY155" s="18" t="s">
        <v>122</v>
      </c>
      <c r="BE155" s="146">
        <f>IF(U155="základná",N155,0)</f>
        <v>0</v>
      </c>
      <c r="BF155" s="146">
        <f>IF(U155="znížená",N155,0)</f>
        <v>0</v>
      </c>
      <c r="BG155" s="146">
        <f>IF(U155="zákl. prenesená",N155,0)</f>
        <v>0</v>
      </c>
      <c r="BH155" s="146">
        <f>IF(U155="zníž. prenesená",N155,0)</f>
        <v>0</v>
      </c>
      <c r="BI155" s="146">
        <f>IF(U155="nulová",N155,0)</f>
        <v>0</v>
      </c>
      <c r="BJ155" s="18" t="s">
        <v>128</v>
      </c>
      <c r="BK155" s="147">
        <f>ROUND(L155*K155,3)</f>
        <v>0</v>
      </c>
      <c r="BL155" s="18" t="s">
        <v>154</v>
      </c>
      <c r="BM155" s="18" t="s">
        <v>232</v>
      </c>
    </row>
    <row r="156" spans="2:65" s="1" customFormat="1" ht="6.95" customHeight="1"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7"/>
    </row>
  </sheetData>
  <mergeCells count="157">
    <mergeCell ref="F138:I138"/>
    <mergeCell ref="F137:I137"/>
    <mergeCell ref="F139:I139"/>
    <mergeCell ref="F140:I140"/>
    <mergeCell ref="F142:I142"/>
    <mergeCell ref="F145:I145"/>
    <mergeCell ref="F147:I147"/>
    <mergeCell ref="F148:I148"/>
    <mergeCell ref="F149:I149"/>
    <mergeCell ref="F150:I150"/>
    <mergeCell ref="F151:I151"/>
    <mergeCell ref="F152:I152"/>
    <mergeCell ref="F154:I154"/>
    <mergeCell ref="F155:I155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  <mergeCell ref="H35:J35"/>
    <mergeCell ref="M35:P35"/>
    <mergeCell ref="H36:J36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117:Q117"/>
    <mergeCell ref="N118:Q118"/>
    <mergeCell ref="N119:Q119"/>
    <mergeCell ref="L138:M138"/>
    <mergeCell ref="L137:M137"/>
    <mergeCell ref="L139:M139"/>
    <mergeCell ref="L140:M140"/>
    <mergeCell ref="L142:M142"/>
    <mergeCell ref="L145:M145"/>
    <mergeCell ref="N127:Q127"/>
    <mergeCell ref="N128:Q128"/>
    <mergeCell ref="N129:Q129"/>
    <mergeCell ref="L127:M127"/>
    <mergeCell ref="L128:M128"/>
    <mergeCell ref="L129:M129"/>
    <mergeCell ref="L131:M131"/>
    <mergeCell ref="L132:M132"/>
    <mergeCell ref="L133:M133"/>
    <mergeCell ref="L134:M134"/>
    <mergeCell ref="L135:M135"/>
    <mergeCell ref="L136:M136"/>
    <mergeCell ref="L147:M147"/>
    <mergeCell ref="L148:M148"/>
    <mergeCell ref="L149:M149"/>
    <mergeCell ref="L150:M150"/>
    <mergeCell ref="L151:M151"/>
    <mergeCell ref="L152:M152"/>
    <mergeCell ref="L154:M154"/>
    <mergeCell ref="L155:M155"/>
    <mergeCell ref="N151:Q151"/>
    <mergeCell ref="N150:Q150"/>
    <mergeCell ref="N152:Q152"/>
    <mergeCell ref="N154:Q154"/>
    <mergeCell ref="N155:Q155"/>
    <mergeCell ref="N153:Q153"/>
    <mergeCell ref="N149:Q149"/>
    <mergeCell ref="N147:Q147"/>
    <mergeCell ref="N148:Q148"/>
    <mergeCell ref="F120:I120"/>
    <mergeCell ref="L120:M120"/>
    <mergeCell ref="N120:Q120"/>
    <mergeCell ref="N121:Q121"/>
    <mergeCell ref="N122:Q122"/>
    <mergeCell ref="N123:Q123"/>
    <mergeCell ref="N124:Q124"/>
    <mergeCell ref="N125:Q125"/>
    <mergeCell ref="N126:Q126"/>
    <mergeCell ref="F121:I121"/>
    <mergeCell ref="F125:I125"/>
    <mergeCell ref="F124:I124"/>
    <mergeCell ref="F122:I122"/>
    <mergeCell ref="F123:I123"/>
    <mergeCell ref="F126:I126"/>
    <mergeCell ref="L121:M121"/>
    <mergeCell ref="L122:M122"/>
    <mergeCell ref="L123:M123"/>
    <mergeCell ref="L124:M124"/>
    <mergeCell ref="L125:M125"/>
    <mergeCell ref="L126:M126"/>
    <mergeCell ref="F127:I127"/>
    <mergeCell ref="F128:I128"/>
    <mergeCell ref="F129:I129"/>
    <mergeCell ref="F131:I131"/>
    <mergeCell ref="F132:I132"/>
    <mergeCell ref="F133:I133"/>
    <mergeCell ref="F134:I134"/>
    <mergeCell ref="F135:I135"/>
    <mergeCell ref="F136:I136"/>
    <mergeCell ref="N146:Q146"/>
    <mergeCell ref="N130:Q130"/>
    <mergeCell ref="N131:Q131"/>
    <mergeCell ref="N135:Q135"/>
    <mergeCell ref="N132:Q132"/>
    <mergeCell ref="N133:Q133"/>
    <mergeCell ref="N134:Q134"/>
    <mergeCell ref="N136:Q136"/>
    <mergeCell ref="N137:Q137"/>
    <mergeCell ref="N138:Q138"/>
    <mergeCell ref="N139:Q139"/>
    <mergeCell ref="N140:Q140"/>
    <mergeCell ref="N142:Q142"/>
    <mergeCell ref="N145:Q145"/>
    <mergeCell ref="N141:Q141"/>
    <mergeCell ref="N143:Q143"/>
    <mergeCell ref="N144:Q144"/>
  </mergeCells>
  <hyperlinks>
    <hyperlink ref="F1:G1" location="C2" display="1) Krycí list rozpočtu"/>
    <hyperlink ref="H1:K1" location="C86" display="2) Rekapitulácia rozpočtu"/>
    <hyperlink ref="L1" location="C11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3"/>
  <sheetViews>
    <sheetView showGridLines="0" workbookViewId="0">
      <pane ySplit="1" topLeftCell="A2" activePane="bottomLeft" state="frozen"/>
      <selection pane="bottomLeft" activeCell="L228" sqref="L22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85</v>
      </c>
      <c r="G1" s="13"/>
      <c r="H1" s="225" t="s">
        <v>86</v>
      </c>
      <c r="I1" s="225"/>
      <c r="J1" s="225"/>
      <c r="K1" s="225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190" t="s">
        <v>8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T2" s="18" t="s">
        <v>78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68</v>
      </c>
    </row>
    <row r="4" spans="1:66" ht="36.950000000000003" customHeight="1">
      <c r="B4" s="22"/>
      <c r="C4" s="161" t="s">
        <v>90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14</v>
      </c>
      <c r="E6" s="24"/>
      <c r="F6" s="210" t="str">
        <f>'Rekapitulácia stavby'!K6</f>
        <v>Stavebné úpravy Stredná priemyselná škola Jozefa Murgaša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4"/>
      <c r="R6" s="23"/>
    </row>
    <row r="7" spans="1:66" s="1" customFormat="1" ht="32.85" customHeight="1">
      <c r="B7" s="31"/>
      <c r="C7" s="32"/>
      <c r="D7" s="27" t="s">
        <v>91</v>
      </c>
      <c r="E7" s="32"/>
      <c r="F7" s="189" t="s">
        <v>527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32"/>
      <c r="R7" s="33"/>
    </row>
    <row r="8" spans="1:66" s="1" customFormat="1" ht="14.45" customHeight="1">
      <c r="B8" s="31"/>
      <c r="C8" s="32"/>
      <c r="D8" s="28" t="s">
        <v>15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16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17</v>
      </c>
      <c r="E9" s="32"/>
      <c r="F9" s="26" t="s">
        <v>18</v>
      </c>
      <c r="G9" s="32"/>
      <c r="H9" s="32"/>
      <c r="I9" s="32"/>
      <c r="J9" s="32"/>
      <c r="K9" s="32"/>
      <c r="L9" s="32"/>
      <c r="M9" s="28" t="s">
        <v>19</v>
      </c>
      <c r="N9" s="32"/>
      <c r="O9" s="212"/>
      <c r="P9" s="212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20</v>
      </c>
      <c r="E11" s="32"/>
      <c r="F11" s="32"/>
      <c r="G11" s="32"/>
      <c r="H11" s="32"/>
      <c r="I11" s="32"/>
      <c r="J11" s="32"/>
      <c r="K11" s="32"/>
      <c r="L11" s="32"/>
      <c r="M11" s="28" t="s">
        <v>21</v>
      </c>
      <c r="N11" s="32"/>
      <c r="O11" s="213" t="str">
        <f>IF('Rekapitulácia stavby'!AN10="","",'Rekapitulácia stavby'!AN10)</f>
        <v/>
      </c>
      <c r="P11" s="213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22</v>
      </c>
      <c r="N12" s="32"/>
      <c r="O12" s="213" t="str">
        <f>IF('Rekapitulácia stavby'!AN11="","",'Rekapitulácia stavby'!AN11)</f>
        <v/>
      </c>
      <c r="P12" s="213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23</v>
      </c>
      <c r="E14" s="32"/>
      <c r="F14" s="32"/>
      <c r="G14" s="32"/>
      <c r="H14" s="32"/>
      <c r="I14" s="32"/>
      <c r="J14" s="32"/>
      <c r="K14" s="32"/>
      <c r="L14" s="32"/>
      <c r="M14" s="28" t="s">
        <v>21</v>
      </c>
      <c r="N14" s="32"/>
      <c r="O14" s="213" t="str">
        <f>IF('Rekapitulácia stavby'!AN13="","",'Rekapitulácia stavby'!AN13)</f>
        <v/>
      </c>
      <c r="P14" s="213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22</v>
      </c>
      <c r="N15" s="32"/>
      <c r="O15" s="213" t="str">
        <f>IF('Rekapitulácia stavby'!AN14="","",'Rekapitulácia stavby'!AN14)</f>
        <v/>
      </c>
      <c r="P15" s="213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24</v>
      </c>
      <c r="E17" s="32"/>
      <c r="F17" s="32"/>
      <c r="G17" s="32"/>
      <c r="H17" s="32"/>
      <c r="I17" s="32"/>
      <c r="J17" s="32"/>
      <c r="K17" s="32"/>
      <c r="L17" s="32"/>
      <c r="M17" s="28" t="s">
        <v>21</v>
      </c>
      <c r="N17" s="32"/>
      <c r="O17" s="213" t="str">
        <f>IF('Rekapitulácia stavby'!AN16="","",'Rekapitulácia stavby'!AN16)</f>
        <v/>
      </c>
      <c r="P17" s="213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22</v>
      </c>
      <c r="N18" s="32"/>
      <c r="O18" s="213" t="str">
        <f>IF('Rekapitulácia stavby'!AN17="","",'Rekapitulácia stavby'!AN17)</f>
        <v/>
      </c>
      <c r="P18" s="213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27</v>
      </c>
      <c r="E20" s="32"/>
      <c r="F20" s="32"/>
      <c r="G20" s="32"/>
      <c r="H20" s="32"/>
      <c r="I20" s="32"/>
      <c r="J20" s="32"/>
      <c r="K20" s="32"/>
      <c r="L20" s="32"/>
      <c r="M20" s="28" t="s">
        <v>21</v>
      </c>
      <c r="N20" s="32"/>
      <c r="O20" s="213" t="str">
        <f>IF('Rekapitulácia stavby'!AN19="","",'Rekapitulácia stavby'!AN19)</f>
        <v/>
      </c>
      <c r="P20" s="213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22</v>
      </c>
      <c r="N21" s="32"/>
      <c r="O21" s="213" t="str">
        <f>IF('Rekapitulácia stavby'!AN20="","",'Rekapitulácia stavby'!AN20)</f>
        <v/>
      </c>
      <c r="P21" s="213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70" t="s">
        <v>5</v>
      </c>
      <c r="F24" s="170"/>
      <c r="G24" s="170"/>
      <c r="H24" s="170"/>
      <c r="I24" s="170"/>
      <c r="J24" s="170"/>
      <c r="K24" s="170"/>
      <c r="L24" s="170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92</v>
      </c>
      <c r="E27" s="32"/>
      <c r="F27" s="32"/>
      <c r="G27" s="32"/>
      <c r="H27" s="32"/>
      <c r="I27" s="32"/>
      <c r="J27" s="32"/>
      <c r="K27" s="32"/>
      <c r="L27" s="32"/>
      <c r="M27" s="171">
        <v>0</v>
      </c>
      <c r="N27" s="171"/>
      <c r="O27" s="171"/>
      <c r="P27" s="171"/>
      <c r="Q27" s="32"/>
      <c r="R27" s="33"/>
    </row>
    <row r="28" spans="2:18" s="1" customFormat="1" ht="14.45" customHeight="1">
      <c r="B28" s="31"/>
      <c r="C28" s="32"/>
      <c r="D28" s="30" t="s">
        <v>93</v>
      </c>
      <c r="E28" s="32"/>
      <c r="F28" s="32"/>
      <c r="G28" s="32"/>
      <c r="H28" s="32"/>
      <c r="I28" s="32"/>
      <c r="J28" s="32"/>
      <c r="K28" s="32"/>
      <c r="L28" s="32"/>
      <c r="M28" s="171">
        <f>N106</f>
        <v>0</v>
      </c>
      <c r="N28" s="171"/>
      <c r="O28" s="171"/>
      <c r="P28" s="171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31</v>
      </c>
      <c r="E30" s="32"/>
      <c r="F30" s="32"/>
      <c r="G30" s="32"/>
      <c r="H30" s="32"/>
      <c r="I30" s="32"/>
      <c r="J30" s="32"/>
      <c r="K30" s="32"/>
      <c r="L30" s="32"/>
      <c r="M30" s="226">
        <f>ROUND(M27+M28,2)</f>
        <v>0</v>
      </c>
      <c r="N30" s="209"/>
      <c r="O30" s="209"/>
      <c r="P30" s="209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32</v>
      </c>
      <c r="E32" s="38" t="s">
        <v>33</v>
      </c>
      <c r="F32" s="39">
        <v>0.2</v>
      </c>
      <c r="G32" s="104" t="s">
        <v>34</v>
      </c>
      <c r="H32" s="220">
        <f>ROUND((SUM(BE106:BE107)+SUM(BE125:BE222)), 2)</f>
        <v>0</v>
      </c>
      <c r="I32" s="209"/>
      <c r="J32" s="209"/>
      <c r="K32" s="32"/>
      <c r="L32" s="32"/>
      <c r="M32" s="220">
        <f>ROUND(ROUND((SUM(BE106:BE107)+SUM(BE125:BE222)), 2)*F32, 2)</f>
        <v>0</v>
      </c>
      <c r="N32" s="209"/>
      <c r="O32" s="209"/>
      <c r="P32" s="209"/>
      <c r="Q32" s="32"/>
      <c r="R32" s="33"/>
    </row>
    <row r="33" spans="2:18" s="1" customFormat="1" ht="14.45" customHeight="1">
      <c r="B33" s="31"/>
      <c r="C33" s="32"/>
      <c r="D33" s="32"/>
      <c r="E33" s="38" t="s">
        <v>35</v>
      </c>
      <c r="F33" s="39">
        <v>0.2</v>
      </c>
      <c r="G33" s="104" t="s">
        <v>34</v>
      </c>
      <c r="H33" s="220">
        <v>0</v>
      </c>
      <c r="I33" s="209"/>
      <c r="J33" s="209"/>
      <c r="K33" s="32"/>
      <c r="L33" s="32"/>
      <c r="M33" s="220">
        <v>0</v>
      </c>
      <c r="N33" s="209"/>
      <c r="O33" s="209"/>
      <c r="P33" s="209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36</v>
      </c>
      <c r="F34" s="39">
        <v>0.2</v>
      </c>
      <c r="G34" s="104" t="s">
        <v>34</v>
      </c>
      <c r="H34" s="220">
        <f>ROUND((SUM(BG106:BG107)+SUM(BG125:BG222)), 2)</f>
        <v>0</v>
      </c>
      <c r="I34" s="209"/>
      <c r="J34" s="209"/>
      <c r="K34" s="32"/>
      <c r="L34" s="32"/>
      <c r="M34" s="220">
        <v>0</v>
      </c>
      <c r="N34" s="209"/>
      <c r="O34" s="209"/>
      <c r="P34" s="209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37</v>
      </c>
      <c r="F35" s="39">
        <v>0.2</v>
      </c>
      <c r="G35" s="104" t="s">
        <v>34</v>
      </c>
      <c r="H35" s="220">
        <f>ROUND((SUM(BH106:BH107)+SUM(BH125:BH222)), 2)</f>
        <v>0</v>
      </c>
      <c r="I35" s="209"/>
      <c r="J35" s="209"/>
      <c r="K35" s="32"/>
      <c r="L35" s="32"/>
      <c r="M35" s="220">
        <v>0</v>
      </c>
      <c r="N35" s="209"/>
      <c r="O35" s="209"/>
      <c r="P35" s="209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38</v>
      </c>
      <c r="F36" s="39">
        <v>0</v>
      </c>
      <c r="G36" s="104" t="s">
        <v>34</v>
      </c>
      <c r="H36" s="220">
        <f>ROUND((SUM(BI106:BI107)+SUM(BI125:BI222)), 2)</f>
        <v>0</v>
      </c>
      <c r="I36" s="209"/>
      <c r="J36" s="209"/>
      <c r="K36" s="32"/>
      <c r="L36" s="32"/>
      <c r="M36" s="220">
        <v>0</v>
      </c>
      <c r="N36" s="209"/>
      <c r="O36" s="209"/>
      <c r="P36" s="209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39</v>
      </c>
      <c r="E38" s="71"/>
      <c r="F38" s="71"/>
      <c r="G38" s="106" t="s">
        <v>40</v>
      </c>
      <c r="H38" s="107" t="s">
        <v>41</v>
      </c>
      <c r="I38" s="71"/>
      <c r="J38" s="71"/>
      <c r="K38" s="71"/>
      <c r="L38" s="221">
        <f>SUM(M30:M36)</f>
        <v>0</v>
      </c>
      <c r="M38" s="221"/>
      <c r="N38" s="221"/>
      <c r="O38" s="221"/>
      <c r="P38" s="222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42</v>
      </c>
      <c r="E50" s="47"/>
      <c r="F50" s="47"/>
      <c r="G50" s="47"/>
      <c r="H50" s="48"/>
      <c r="I50" s="32"/>
      <c r="J50" s="46" t="s">
        <v>43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44</v>
      </c>
      <c r="E59" s="52"/>
      <c r="F59" s="52"/>
      <c r="G59" s="53" t="s">
        <v>45</v>
      </c>
      <c r="H59" s="54"/>
      <c r="I59" s="32"/>
      <c r="J59" s="51" t="s">
        <v>44</v>
      </c>
      <c r="K59" s="52"/>
      <c r="L59" s="52"/>
      <c r="M59" s="52"/>
      <c r="N59" s="53" t="s">
        <v>45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46</v>
      </c>
      <c r="E61" s="47"/>
      <c r="F61" s="47"/>
      <c r="G61" s="47"/>
      <c r="H61" s="48"/>
      <c r="I61" s="32"/>
      <c r="J61" s="46" t="s">
        <v>47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44</v>
      </c>
      <c r="E70" s="52"/>
      <c r="F70" s="52"/>
      <c r="G70" s="53" t="s">
        <v>45</v>
      </c>
      <c r="H70" s="54"/>
      <c r="I70" s="32"/>
      <c r="J70" s="51" t="s">
        <v>44</v>
      </c>
      <c r="K70" s="52"/>
      <c r="L70" s="52"/>
      <c r="M70" s="52"/>
      <c r="N70" s="53" t="s">
        <v>45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61" t="s">
        <v>94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210" t="str">
        <f>F6</f>
        <v>Stavebné úpravy Stredná priemyselná škola Jozefa Murgaša</v>
      </c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32"/>
      <c r="R78" s="33"/>
    </row>
    <row r="79" spans="2:18" s="1" customFormat="1" ht="36.950000000000003" customHeight="1">
      <c r="B79" s="31"/>
      <c r="C79" s="65" t="s">
        <v>91</v>
      </c>
      <c r="D79" s="32"/>
      <c r="E79" s="32"/>
      <c r="F79" s="163" t="str">
        <f>F7</f>
        <v xml:space="preserve"> 06-2 - toalety, chodba, š...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17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19</v>
      </c>
      <c r="L81" s="32"/>
      <c r="M81" s="212" t="str">
        <f>IF(O9="","",O9)</f>
        <v/>
      </c>
      <c r="N81" s="212"/>
      <c r="O81" s="212"/>
      <c r="P81" s="212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20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24</v>
      </c>
      <c r="L83" s="32"/>
      <c r="M83" s="213" t="str">
        <f>E18</f>
        <v xml:space="preserve"> </v>
      </c>
      <c r="N83" s="213"/>
      <c r="O83" s="213"/>
      <c r="P83" s="213"/>
      <c r="Q83" s="213"/>
      <c r="R83" s="33"/>
    </row>
    <row r="84" spans="2:47" s="1" customFormat="1" ht="14.45" customHeight="1">
      <c r="B84" s="31"/>
      <c r="C84" s="28" t="s">
        <v>23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27</v>
      </c>
      <c r="L84" s="32"/>
      <c r="M84" s="213" t="str">
        <f>E21</f>
        <v xml:space="preserve"> </v>
      </c>
      <c r="N84" s="213"/>
      <c r="O84" s="213"/>
      <c r="P84" s="213"/>
      <c r="Q84" s="213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23" t="s">
        <v>95</v>
      </c>
      <c r="D86" s="224"/>
      <c r="E86" s="224"/>
      <c r="F86" s="224"/>
      <c r="G86" s="224"/>
      <c r="H86" s="100"/>
      <c r="I86" s="100"/>
      <c r="J86" s="100"/>
      <c r="K86" s="100"/>
      <c r="L86" s="100"/>
      <c r="M86" s="100"/>
      <c r="N86" s="223" t="s">
        <v>96</v>
      </c>
      <c r="O86" s="224"/>
      <c r="P86" s="224"/>
      <c r="Q86" s="224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97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0">
        <f>N125</f>
        <v>0</v>
      </c>
      <c r="O88" s="207"/>
      <c r="P88" s="207"/>
      <c r="Q88" s="207"/>
      <c r="R88" s="33"/>
      <c r="AU88" s="18" t="s">
        <v>98</v>
      </c>
    </row>
    <row r="89" spans="2:47" s="6" customFormat="1" ht="24.95" customHeight="1">
      <c r="B89" s="109"/>
      <c r="C89" s="110"/>
      <c r="D89" s="111" t="s">
        <v>99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6">
        <f>N126</f>
        <v>0</v>
      </c>
      <c r="O89" s="217"/>
      <c r="P89" s="217"/>
      <c r="Q89" s="217"/>
      <c r="R89" s="112"/>
    </row>
    <row r="90" spans="2:47" s="7" customFormat="1" ht="19.899999999999999" customHeight="1">
      <c r="B90" s="113"/>
      <c r="C90" s="114"/>
      <c r="D90" s="115" t="s">
        <v>233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8">
        <f>N127</f>
        <v>0</v>
      </c>
      <c r="O90" s="219"/>
      <c r="P90" s="219"/>
      <c r="Q90" s="219"/>
      <c r="R90" s="116"/>
    </row>
    <row r="91" spans="2:47" s="7" customFormat="1" ht="19.899999999999999" customHeight="1">
      <c r="B91" s="113"/>
      <c r="C91" s="114"/>
      <c r="D91" s="115" t="s">
        <v>100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18">
        <f>N130</f>
        <v>0</v>
      </c>
      <c r="O91" s="219"/>
      <c r="P91" s="219"/>
      <c r="Q91" s="219"/>
      <c r="R91" s="116"/>
    </row>
    <row r="92" spans="2:47" s="7" customFormat="1" ht="19.899999999999999" customHeight="1">
      <c r="B92" s="113"/>
      <c r="C92" s="114"/>
      <c r="D92" s="115" t="s">
        <v>101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18">
        <f>N140</f>
        <v>0</v>
      </c>
      <c r="O92" s="219"/>
      <c r="P92" s="219"/>
      <c r="Q92" s="219"/>
      <c r="R92" s="116"/>
    </row>
    <row r="93" spans="2:47" s="7" customFormat="1" ht="19.899999999999999" customHeight="1">
      <c r="B93" s="113"/>
      <c r="C93" s="114"/>
      <c r="D93" s="115" t="s">
        <v>102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18">
        <f>N160</f>
        <v>0</v>
      </c>
      <c r="O93" s="219"/>
      <c r="P93" s="219"/>
      <c r="Q93" s="219"/>
      <c r="R93" s="116"/>
    </row>
    <row r="94" spans="2:47" s="6" customFormat="1" ht="24.95" customHeight="1">
      <c r="B94" s="109"/>
      <c r="C94" s="110"/>
      <c r="D94" s="111" t="s">
        <v>103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16">
        <f>N162</f>
        <v>0</v>
      </c>
      <c r="O94" s="217"/>
      <c r="P94" s="217"/>
      <c r="Q94" s="217"/>
      <c r="R94" s="112"/>
    </row>
    <row r="95" spans="2:47" s="7" customFormat="1" ht="19.899999999999999" customHeight="1">
      <c r="B95" s="113"/>
      <c r="C95" s="114"/>
      <c r="D95" s="115" t="s">
        <v>234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18">
        <f>N163</f>
        <v>0</v>
      </c>
      <c r="O95" s="219"/>
      <c r="P95" s="219"/>
      <c r="Q95" s="219"/>
      <c r="R95" s="116"/>
    </row>
    <row r="96" spans="2:47" s="7" customFormat="1" ht="19.899999999999999" customHeight="1">
      <c r="B96" s="113"/>
      <c r="C96" s="114"/>
      <c r="D96" s="115" t="s">
        <v>235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18">
        <f>N166</f>
        <v>0</v>
      </c>
      <c r="O96" s="219"/>
      <c r="P96" s="219"/>
      <c r="Q96" s="219"/>
      <c r="R96" s="116"/>
    </row>
    <row r="97" spans="2:21" s="7" customFormat="1" ht="19.899999999999999" customHeight="1">
      <c r="B97" s="113"/>
      <c r="C97" s="114"/>
      <c r="D97" s="115" t="s">
        <v>236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18">
        <f>N176</f>
        <v>0</v>
      </c>
      <c r="O97" s="219"/>
      <c r="P97" s="219"/>
      <c r="Q97" s="219"/>
      <c r="R97" s="116"/>
    </row>
    <row r="98" spans="2:21" s="7" customFormat="1" ht="19.899999999999999" customHeight="1">
      <c r="B98" s="113"/>
      <c r="C98" s="114"/>
      <c r="D98" s="115" t="s">
        <v>237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18">
        <f>N178</f>
        <v>0</v>
      </c>
      <c r="O98" s="219"/>
      <c r="P98" s="219"/>
      <c r="Q98" s="219"/>
      <c r="R98" s="116"/>
    </row>
    <row r="99" spans="2:21" s="7" customFormat="1" ht="19.899999999999999" customHeight="1">
      <c r="B99" s="113"/>
      <c r="C99" s="114"/>
      <c r="D99" s="115" t="s">
        <v>238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18">
        <f>N181</f>
        <v>0</v>
      </c>
      <c r="O99" s="219"/>
      <c r="P99" s="219"/>
      <c r="Q99" s="219"/>
      <c r="R99" s="116"/>
    </row>
    <row r="100" spans="2:21" s="7" customFormat="1" ht="19.899999999999999" customHeight="1">
      <c r="B100" s="113"/>
      <c r="C100" s="114"/>
      <c r="D100" s="115" t="s">
        <v>239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218">
        <f>N199</f>
        <v>0</v>
      </c>
      <c r="O100" s="219"/>
      <c r="P100" s="219"/>
      <c r="Q100" s="219"/>
      <c r="R100" s="116"/>
    </row>
    <row r="101" spans="2:21" s="7" customFormat="1" ht="19.899999999999999" customHeight="1">
      <c r="B101" s="113"/>
      <c r="C101" s="114"/>
      <c r="D101" s="115" t="s">
        <v>104</v>
      </c>
      <c r="E101" s="114"/>
      <c r="F101" s="114"/>
      <c r="G101" s="114"/>
      <c r="H101" s="114"/>
      <c r="I101" s="114"/>
      <c r="J101" s="114"/>
      <c r="K101" s="114"/>
      <c r="L101" s="114"/>
      <c r="M101" s="114"/>
      <c r="N101" s="218">
        <f>N205</f>
        <v>0</v>
      </c>
      <c r="O101" s="219"/>
      <c r="P101" s="219"/>
      <c r="Q101" s="219"/>
      <c r="R101" s="116"/>
    </row>
    <row r="102" spans="2:21" s="7" customFormat="1" ht="19.899999999999999" customHeight="1">
      <c r="B102" s="113"/>
      <c r="C102" s="114"/>
      <c r="D102" s="115" t="s">
        <v>105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218">
        <f>N207</f>
        <v>0</v>
      </c>
      <c r="O102" s="219"/>
      <c r="P102" s="219"/>
      <c r="Q102" s="219"/>
      <c r="R102" s="116"/>
    </row>
    <row r="103" spans="2:21" s="7" customFormat="1" ht="19.899999999999999" customHeight="1">
      <c r="B103" s="113"/>
      <c r="C103" s="114"/>
      <c r="D103" s="115" t="s">
        <v>240</v>
      </c>
      <c r="E103" s="114"/>
      <c r="F103" s="114"/>
      <c r="G103" s="114"/>
      <c r="H103" s="114"/>
      <c r="I103" s="114"/>
      <c r="J103" s="114"/>
      <c r="K103" s="114"/>
      <c r="L103" s="114"/>
      <c r="M103" s="114"/>
      <c r="N103" s="218">
        <f>N214</f>
        <v>0</v>
      </c>
      <c r="O103" s="219"/>
      <c r="P103" s="219"/>
      <c r="Q103" s="219"/>
      <c r="R103" s="116"/>
    </row>
    <row r="104" spans="2:21" s="7" customFormat="1" ht="19.899999999999999" customHeight="1">
      <c r="B104" s="113"/>
      <c r="C104" s="114"/>
      <c r="D104" s="115" t="s">
        <v>106</v>
      </c>
      <c r="E104" s="114"/>
      <c r="F104" s="114"/>
      <c r="G104" s="114"/>
      <c r="H104" s="114"/>
      <c r="I104" s="114"/>
      <c r="J104" s="114"/>
      <c r="K104" s="114"/>
      <c r="L104" s="114"/>
      <c r="M104" s="114"/>
      <c r="N104" s="218">
        <f>N220</f>
        <v>0</v>
      </c>
      <c r="O104" s="219"/>
      <c r="P104" s="219"/>
      <c r="Q104" s="219"/>
      <c r="R104" s="116"/>
    </row>
    <row r="105" spans="2:21" s="1" customFormat="1" ht="21.7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21" s="1" customFormat="1" ht="29.25" customHeight="1">
      <c r="B106" s="31"/>
      <c r="C106" s="108" t="s">
        <v>107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207">
        <v>0</v>
      </c>
      <c r="O106" s="208"/>
      <c r="P106" s="208"/>
      <c r="Q106" s="208"/>
      <c r="R106" s="33"/>
      <c r="T106" s="117"/>
      <c r="U106" s="118" t="s">
        <v>32</v>
      </c>
    </row>
    <row r="107" spans="2:21" s="1" customFormat="1" ht="18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21" s="1" customFormat="1" ht="29.25" customHeight="1">
      <c r="B108" s="31"/>
      <c r="C108" s="99" t="s">
        <v>84</v>
      </c>
      <c r="D108" s="100"/>
      <c r="E108" s="100"/>
      <c r="F108" s="100"/>
      <c r="G108" s="100"/>
      <c r="H108" s="100"/>
      <c r="I108" s="100"/>
      <c r="J108" s="100"/>
      <c r="K108" s="100"/>
      <c r="L108" s="169">
        <f>ROUND(SUM(N88+N106),2)</f>
        <v>0</v>
      </c>
      <c r="M108" s="169"/>
      <c r="N108" s="169"/>
      <c r="O108" s="169"/>
      <c r="P108" s="169"/>
      <c r="Q108" s="169"/>
      <c r="R108" s="33"/>
    </row>
    <row r="109" spans="2:21" s="1" customFormat="1" ht="6.95" customHeight="1"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7"/>
    </row>
    <row r="113" spans="2:65" s="1" customFormat="1" ht="6.95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</row>
    <row r="114" spans="2:65" s="1" customFormat="1" ht="36.950000000000003" customHeight="1">
      <c r="B114" s="31"/>
      <c r="C114" s="161" t="s">
        <v>108</v>
      </c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33"/>
    </row>
    <row r="115" spans="2:65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65" s="1" customFormat="1" ht="30" customHeight="1">
      <c r="B116" s="31"/>
      <c r="C116" s="28" t="s">
        <v>14</v>
      </c>
      <c r="D116" s="32"/>
      <c r="E116" s="32"/>
      <c r="F116" s="210" t="str">
        <f>F6</f>
        <v>Stavebné úpravy Stredná priemyselná škola Jozefa Murgaša</v>
      </c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32"/>
      <c r="R116" s="33"/>
    </row>
    <row r="117" spans="2:65" s="1" customFormat="1" ht="36.950000000000003" customHeight="1">
      <c r="B117" s="31"/>
      <c r="C117" s="65" t="s">
        <v>91</v>
      </c>
      <c r="D117" s="32"/>
      <c r="E117" s="32"/>
      <c r="F117" s="163" t="str">
        <f>F7</f>
        <v xml:space="preserve"> 06-2 - toalety, chodba, š...</v>
      </c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32"/>
      <c r="R117" s="33"/>
    </row>
    <row r="118" spans="2:65" s="1" customFormat="1" ht="6.9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65" s="1" customFormat="1" ht="18" customHeight="1">
      <c r="B119" s="31"/>
      <c r="C119" s="28" t="s">
        <v>17</v>
      </c>
      <c r="D119" s="32"/>
      <c r="E119" s="32"/>
      <c r="F119" s="26" t="str">
        <f>F9</f>
        <v xml:space="preserve"> </v>
      </c>
      <c r="G119" s="32"/>
      <c r="H119" s="32"/>
      <c r="I119" s="32"/>
      <c r="J119" s="32"/>
      <c r="K119" s="28" t="s">
        <v>19</v>
      </c>
      <c r="L119" s="32"/>
      <c r="M119" s="212" t="str">
        <f>IF(O9="","",O9)</f>
        <v/>
      </c>
      <c r="N119" s="212"/>
      <c r="O119" s="212"/>
      <c r="P119" s="212"/>
      <c r="Q119" s="32"/>
      <c r="R119" s="33"/>
    </row>
    <row r="120" spans="2:65" s="1" customFormat="1" ht="6.9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65" s="1" customFormat="1" ht="15">
      <c r="B121" s="31"/>
      <c r="C121" s="28" t="s">
        <v>20</v>
      </c>
      <c r="D121" s="32"/>
      <c r="E121" s="32"/>
      <c r="F121" s="26" t="str">
        <f>E12</f>
        <v xml:space="preserve"> </v>
      </c>
      <c r="G121" s="32"/>
      <c r="H121" s="32"/>
      <c r="I121" s="32"/>
      <c r="J121" s="32"/>
      <c r="K121" s="28" t="s">
        <v>24</v>
      </c>
      <c r="L121" s="32"/>
      <c r="M121" s="213" t="str">
        <f>E18</f>
        <v xml:space="preserve"> </v>
      </c>
      <c r="N121" s="213"/>
      <c r="O121" s="213"/>
      <c r="P121" s="213"/>
      <c r="Q121" s="213"/>
      <c r="R121" s="33"/>
    </row>
    <row r="122" spans="2:65" s="1" customFormat="1" ht="14.45" customHeight="1">
      <c r="B122" s="31"/>
      <c r="C122" s="28" t="s">
        <v>23</v>
      </c>
      <c r="D122" s="32"/>
      <c r="E122" s="32"/>
      <c r="F122" s="26" t="str">
        <f>IF(E15="","",E15)</f>
        <v xml:space="preserve"> </v>
      </c>
      <c r="G122" s="32"/>
      <c r="H122" s="32"/>
      <c r="I122" s="32"/>
      <c r="J122" s="32"/>
      <c r="K122" s="28" t="s">
        <v>27</v>
      </c>
      <c r="L122" s="32"/>
      <c r="M122" s="213" t="str">
        <f>E21</f>
        <v xml:space="preserve"> </v>
      </c>
      <c r="N122" s="213"/>
      <c r="O122" s="213"/>
      <c r="P122" s="213"/>
      <c r="Q122" s="213"/>
      <c r="R122" s="33"/>
    </row>
    <row r="123" spans="2:65" s="1" customFormat="1" ht="10.35" customHeight="1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</row>
    <row r="124" spans="2:65" s="8" customFormat="1" ht="29.25" customHeight="1">
      <c r="B124" s="119"/>
      <c r="C124" s="120" t="s">
        <v>109</v>
      </c>
      <c r="D124" s="121" t="s">
        <v>110</v>
      </c>
      <c r="E124" s="121" t="s">
        <v>50</v>
      </c>
      <c r="F124" s="214" t="s">
        <v>111</v>
      </c>
      <c r="G124" s="214"/>
      <c r="H124" s="214"/>
      <c r="I124" s="214"/>
      <c r="J124" s="121" t="s">
        <v>112</v>
      </c>
      <c r="K124" s="121" t="s">
        <v>113</v>
      </c>
      <c r="L124" s="214" t="s">
        <v>114</v>
      </c>
      <c r="M124" s="214"/>
      <c r="N124" s="214" t="s">
        <v>96</v>
      </c>
      <c r="O124" s="214"/>
      <c r="P124" s="214"/>
      <c r="Q124" s="215"/>
      <c r="R124" s="122"/>
      <c r="T124" s="72" t="s">
        <v>115</v>
      </c>
      <c r="U124" s="73" t="s">
        <v>32</v>
      </c>
      <c r="V124" s="73" t="s">
        <v>116</v>
      </c>
      <c r="W124" s="73" t="s">
        <v>117</v>
      </c>
      <c r="X124" s="73" t="s">
        <v>118</v>
      </c>
      <c r="Y124" s="73" t="s">
        <v>119</v>
      </c>
      <c r="Z124" s="73" t="s">
        <v>120</v>
      </c>
      <c r="AA124" s="74" t="s">
        <v>121</v>
      </c>
    </row>
    <row r="125" spans="2:65" s="1" customFormat="1" ht="29.25" customHeight="1">
      <c r="B125" s="31"/>
      <c r="C125" s="76" t="s">
        <v>92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203">
        <f>BK125</f>
        <v>0</v>
      </c>
      <c r="O125" s="204"/>
      <c r="P125" s="204"/>
      <c r="Q125" s="204"/>
      <c r="R125" s="33"/>
      <c r="T125" s="75"/>
      <c r="U125" s="47"/>
      <c r="V125" s="47"/>
      <c r="W125" s="123">
        <f>W126+W162</f>
        <v>0</v>
      </c>
      <c r="X125" s="47"/>
      <c r="Y125" s="123">
        <f>Y126+Y162</f>
        <v>0</v>
      </c>
      <c r="Z125" s="47"/>
      <c r="AA125" s="124">
        <f>AA126+AA162</f>
        <v>0</v>
      </c>
      <c r="AT125" s="18" t="s">
        <v>67</v>
      </c>
      <c r="AU125" s="18" t="s">
        <v>98</v>
      </c>
      <c r="BK125" s="125">
        <f>BK126+BK162</f>
        <v>0</v>
      </c>
    </row>
    <row r="126" spans="2:65" s="9" customFormat="1" ht="37.35" customHeight="1">
      <c r="B126" s="126"/>
      <c r="C126" s="127"/>
      <c r="D126" s="128" t="s">
        <v>99</v>
      </c>
      <c r="E126" s="128"/>
      <c r="F126" s="128"/>
      <c r="G126" s="128"/>
      <c r="H126" s="128"/>
      <c r="I126" s="128"/>
      <c r="J126" s="128"/>
      <c r="K126" s="128"/>
      <c r="L126" s="128"/>
      <c r="M126" s="128"/>
      <c r="N126" s="205">
        <f>BK126</f>
        <v>0</v>
      </c>
      <c r="O126" s="206"/>
      <c r="P126" s="206"/>
      <c r="Q126" s="206"/>
      <c r="R126" s="129"/>
      <c r="T126" s="130"/>
      <c r="U126" s="127"/>
      <c r="V126" s="127"/>
      <c r="W126" s="131">
        <f>W127+W130+W140+W160</f>
        <v>0</v>
      </c>
      <c r="X126" s="127"/>
      <c r="Y126" s="131">
        <f>Y127+Y130+Y140+Y160</f>
        <v>0</v>
      </c>
      <c r="Z126" s="127"/>
      <c r="AA126" s="132">
        <f>AA127+AA130+AA140+AA160</f>
        <v>0</v>
      </c>
      <c r="AR126" s="133" t="s">
        <v>75</v>
      </c>
      <c r="AT126" s="134" t="s">
        <v>67</v>
      </c>
      <c r="AU126" s="134" t="s">
        <v>68</v>
      </c>
      <c r="AY126" s="133" t="s">
        <v>122</v>
      </c>
      <c r="BK126" s="135">
        <f>BK127+BK130+BK140+BK160</f>
        <v>0</v>
      </c>
    </row>
    <row r="127" spans="2:65" s="9" customFormat="1" ht="19.899999999999999" customHeight="1">
      <c r="B127" s="126"/>
      <c r="C127" s="127"/>
      <c r="D127" s="136" t="s">
        <v>233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198">
        <f>BK127</f>
        <v>0</v>
      </c>
      <c r="O127" s="199"/>
      <c r="P127" s="199"/>
      <c r="Q127" s="199"/>
      <c r="R127" s="129"/>
      <c r="T127" s="130"/>
      <c r="U127" s="127"/>
      <c r="V127" s="127"/>
      <c r="W127" s="131">
        <f>SUM(W128:W129)</f>
        <v>0</v>
      </c>
      <c r="X127" s="127"/>
      <c r="Y127" s="131">
        <f>SUM(Y128:Y129)</f>
        <v>0</v>
      </c>
      <c r="Z127" s="127"/>
      <c r="AA127" s="132">
        <f>SUM(AA128:AA129)</f>
        <v>0</v>
      </c>
      <c r="AR127" s="133" t="s">
        <v>75</v>
      </c>
      <c r="AT127" s="134" t="s">
        <v>67</v>
      </c>
      <c r="AU127" s="134" t="s">
        <v>75</v>
      </c>
      <c r="AY127" s="133" t="s">
        <v>122</v>
      </c>
      <c r="BK127" s="135">
        <f>SUM(BK128:BK129)</f>
        <v>0</v>
      </c>
    </row>
    <row r="128" spans="2:65" s="1" customFormat="1" ht="25.5" customHeight="1">
      <c r="B128" s="137"/>
      <c r="C128" s="138" t="s">
        <v>75</v>
      </c>
      <c r="D128" s="138" t="s">
        <v>123</v>
      </c>
      <c r="E128" s="139" t="s">
        <v>241</v>
      </c>
      <c r="F128" s="201" t="s">
        <v>242</v>
      </c>
      <c r="G128" s="201"/>
      <c r="H128" s="201"/>
      <c r="I128" s="201"/>
      <c r="J128" s="140" t="s">
        <v>243</v>
      </c>
      <c r="K128" s="141">
        <v>5.5679999999999996</v>
      </c>
      <c r="L128" s="195">
        <v>0</v>
      </c>
      <c r="M128" s="195"/>
      <c r="N128" s="195">
        <f>ROUND(L128*K128,3)</f>
        <v>0</v>
      </c>
      <c r="O128" s="195"/>
      <c r="P128" s="195"/>
      <c r="Q128" s="195"/>
      <c r="R128" s="142"/>
      <c r="T128" s="143" t="s">
        <v>5</v>
      </c>
      <c r="U128" s="40" t="s">
        <v>35</v>
      </c>
      <c r="V128" s="144">
        <v>0</v>
      </c>
      <c r="W128" s="144">
        <f>V128*K128</f>
        <v>0</v>
      </c>
      <c r="X128" s="144">
        <v>0</v>
      </c>
      <c r="Y128" s="144">
        <f>X128*K128</f>
        <v>0</v>
      </c>
      <c r="Z128" s="144">
        <v>0</v>
      </c>
      <c r="AA128" s="145">
        <f>Z128*K128</f>
        <v>0</v>
      </c>
      <c r="AR128" s="18" t="s">
        <v>127</v>
      </c>
      <c r="AT128" s="18" t="s">
        <v>123</v>
      </c>
      <c r="AU128" s="18" t="s">
        <v>128</v>
      </c>
      <c r="AY128" s="18" t="s">
        <v>122</v>
      </c>
      <c r="BE128" s="146">
        <f>IF(U128="základná",N128,0)</f>
        <v>0</v>
      </c>
      <c r="BF128" s="146">
        <f>IF(U128="znížená",N128,0)</f>
        <v>0</v>
      </c>
      <c r="BG128" s="146">
        <f>IF(U128="zákl. prenesená",N128,0)</f>
        <v>0</v>
      </c>
      <c r="BH128" s="146">
        <f>IF(U128="zníž. prenesená",N128,0)</f>
        <v>0</v>
      </c>
      <c r="BI128" s="146">
        <f>IF(U128="nulová",N128,0)</f>
        <v>0</v>
      </c>
      <c r="BJ128" s="18" t="s">
        <v>128</v>
      </c>
      <c r="BK128" s="147">
        <f>ROUND(L128*K128,3)</f>
        <v>0</v>
      </c>
      <c r="BL128" s="18" t="s">
        <v>127</v>
      </c>
      <c r="BM128" s="18" t="s">
        <v>128</v>
      </c>
    </row>
    <row r="129" spans="2:65" s="1" customFormat="1" ht="25.5" customHeight="1">
      <c r="B129" s="137"/>
      <c r="C129" s="138" t="s">
        <v>128</v>
      </c>
      <c r="D129" s="138" t="s">
        <v>123</v>
      </c>
      <c r="E129" s="139" t="s">
        <v>244</v>
      </c>
      <c r="F129" s="201" t="s">
        <v>245</v>
      </c>
      <c r="G129" s="201"/>
      <c r="H129" s="201"/>
      <c r="I129" s="201"/>
      <c r="J129" s="140" t="s">
        <v>178</v>
      </c>
      <c r="K129" s="141">
        <v>0.19500000000000001</v>
      </c>
      <c r="L129" s="195">
        <v>0</v>
      </c>
      <c r="M129" s="195"/>
      <c r="N129" s="195">
        <f>ROUND(L129*K129,3)</f>
        <v>0</v>
      </c>
      <c r="O129" s="195"/>
      <c r="P129" s="195"/>
      <c r="Q129" s="195"/>
      <c r="R129" s="142"/>
      <c r="T129" s="143" t="s">
        <v>5</v>
      </c>
      <c r="U129" s="40" t="s">
        <v>35</v>
      </c>
      <c r="V129" s="144">
        <v>0</v>
      </c>
      <c r="W129" s="144">
        <f>V129*K129</f>
        <v>0</v>
      </c>
      <c r="X129" s="144">
        <v>0</v>
      </c>
      <c r="Y129" s="144">
        <f>X129*K129</f>
        <v>0</v>
      </c>
      <c r="Z129" s="144">
        <v>0</v>
      </c>
      <c r="AA129" s="145">
        <f>Z129*K129</f>
        <v>0</v>
      </c>
      <c r="AR129" s="18" t="s">
        <v>127</v>
      </c>
      <c r="AT129" s="18" t="s">
        <v>123</v>
      </c>
      <c r="AU129" s="18" t="s">
        <v>128</v>
      </c>
      <c r="AY129" s="18" t="s">
        <v>122</v>
      </c>
      <c r="BE129" s="146">
        <f>IF(U129="základná",N129,0)</f>
        <v>0</v>
      </c>
      <c r="BF129" s="146">
        <f>IF(U129="znížená",N129,0)</f>
        <v>0</v>
      </c>
      <c r="BG129" s="146">
        <f>IF(U129="zákl. prenesená",N129,0)</f>
        <v>0</v>
      </c>
      <c r="BH129" s="146">
        <f>IF(U129="zníž. prenesená",N129,0)</f>
        <v>0</v>
      </c>
      <c r="BI129" s="146">
        <f>IF(U129="nulová",N129,0)</f>
        <v>0</v>
      </c>
      <c r="BJ129" s="18" t="s">
        <v>128</v>
      </c>
      <c r="BK129" s="147">
        <f>ROUND(L129*K129,3)</f>
        <v>0</v>
      </c>
      <c r="BL129" s="18" t="s">
        <v>127</v>
      </c>
      <c r="BM129" s="18" t="s">
        <v>127</v>
      </c>
    </row>
    <row r="130" spans="2:65" s="9" customFormat="1" ht="29.85" customHeight="1">
      <c r="B130" s="126"/>
      <c r="C130" s="127"/>
      <c r="D130" s="136" t="s">
        <v>100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193">
        <f>BK130</f>
        <v>0</v>
      </c>
      <c r="O130" s="194"/>
      <c r="P130" s="194"/>
      <c r="Q130" s="194"/>
      <c r="R130" s="129"/>
      <c r="T130" s="130"/>
      <c r="U130" s="127"/>
      <c r="V130" s="127"/>
      <c r="W130" s="131">
        <f>SUM(W131:W139)</f>
        <v>0</v>
      </c>
      <c r="X130" s="127"/>
      <c r="Y130" s="131">
        <f>SUM(Y131:Y139)</f>
        <v>0</v>
      </c>
      <c r="Z130" s="127"/>
      <c r="AA130" s="132">
        <f>SUM(AA131:AA139)</f>
        <v>0</v>
      </c>
      <c r="AR130" s="133" t="s">
        <v>75</v>
      </c>
      <c r="AT130" s="134" t="s">
        <v>67</v>
      </c>
      <c r="AU130" s="134" t="s">
        <v>75</v>
      </c>
      <c r="AY130" s="133" t="s">
        <v>122</v>
      </c>
      <c r="BK130" s="135">
        <f>SUM(BK131:BK139)</f>
        <v>0</v>
      </c>
    </row>
    <row r="131" spans="2:65" s="1" customFormat="1" ht="51" customHeight="1">
      <c r="B131" s="137"/>
      <c r="C131" s="138" t="s">
        <v>132</v>
      </c>
      <c r="D131" s="138" t="s">
        <v>123</v>
      </c>
      <c r="E131" s="139" t="s">
        <v>246</v>
      </c>
      <c r="F131" s="201" t="s">
        <v>247</v>
      </c>
      <c r="G131" s="201"/>
      <c r="H131" s="201"/>
      <c r="I131" s="201"/>
      <c r="J131" s="140" t="s">
        <v>131</v>
      </c>
      <c r="K131" s="141">
        <v>552.70799999999997</v>
      </c>
      <c r="L131" s="195">
        <v>0</v>
      </c>
      <c r="M131" s="195"/>
      <c r="N131" s="195">
        <f t="shared" ref="N131:N139" si="0">ROUND(L131*K131,3)</f>
        <v>0</v>
      </c>
      <c r="O131" s="195"/>
      <c r="P131" s="195"/>
      <c r="Q131" s="195"/>
      <c r="R131" s="142"/>
      <c r="T131" s="143" t="s">
        <v>5</v>
      </c>
      <c r="U131" s="40" t="s">
        <v>35</v>
      </c>
      <c r="V131" s="144">
        <v>0</v>
      </c>
      <c r="W131" s="144">
        <f t="shared" ref="W131:W139" si="1">V131*K131</f>
        <v>0</v>
      </c>
      <c r="X131" s="144">
        <v>0</v>
      </c>
      <c r="Y131" s="144">
        <f t="shared" ref="Y131:Y139" si="2">X131*K131</f>
        <v>0</v>
      </c>
      <c r="Z131" s="144">
        <v>0</v>
      </c>
      <c r="AA131" s="145">
        <f t="shared" ref="AA131:AA139" si="3">Z131*K131</f>
        <v>0</v>
      </c>
      <c r="AR131" s="18" t="s">
        <v>127</v>
      </c>
      <c r="AT131" s="18" t="s">
        <v>123</v>
      </c>
      <c r="AU131" s="18" t="s">
        <v>128</v>
      </c>
      <c r="AY131" s="18" t="s">
        <v>122</v>
      </c>
      <c r="BE131" s="146">
        <f t="shared" ref="BE131:BE139" si="4">IF(U131="základná",N131,0)</f>
        <v>0</v>
      </c>
      <c r="BF131" s="146">
        <f t="shared" ref="BF131:BF139" si="5">IF(U131="znížená",N131,0)</f>
        <v>0</v>
      </c>
      <c r="BG131" s="146">
        <f t="shared" ref="BG131:BG139" si="6">IF(U131="zákl. prenesená",N131,0)</f>
        <v>0</v>
      </c>
      <c r="BH131" s="146">
        <f t="shared" ref="BH131:BH139" si="7">IF(U131="zníž. prenesená",N131,0)</f>
        <v>0</v>
      </c>
      <c r="BI131" s="146">
        <f t="shared" ref="BI131:BI139" si="8">IF(U131="nulová",N131,0)</f>
        <v>0</v>
      </c>
      <c r="BJ131" s="18" t="s">
        <v>128</v>
      </c>
      <c r="BK131" s="147">
        <f t="shared" ref="BK131:BK139" si="9">ROUND(L131*K131,3)</f>
        <v>0</v>
      </c>
      <c r="BL131" s="18" t="s">
        <v>127</v>
      </c>
      <c r="BM131" s="18" t="s">
        <v>135</v>
      </c>
    </row>
    <row r="132" spans="2:65" s="1" customFormat="1" ht="38.25" customHeight="1">
      <c r="B132" s="137"/>
      <c r="C132" s="138" t="s">
        <v>127</v>
      </c>
      <c r="D132" s="138" t="s">
        <v>123</v>
      </c>
      <c r="E132" s="139" t="s">
        <v>129</v>
      </c>
      <c r="F132" s="201" t="s">
        <v>130</v>
      </c>
      <c r="G132" s="201"/>
      <c r="H132" s="201"/>
      <c r="I132" s="201"/>
      <c r="J132" s="140" t="s">
        <v>131</v>
      </c>
      <c r="K132" s="141">
        <v>1181.107</v>
      </c>
      <c r="L132" s="195">
        <v>0</v>
      </c>
      <c r="M132" s="195"/>
      <c r="N132" s="195">
        <f t="shared" si="0"/>
        <v>0</v>
      </c>
      <c r="O132" s="195"/>
      <c r="P132" s="195"/>
      <c r="Q132" s="195"/>
      <c r="R132" s="142"/>
      <c r="T132" s="143" t="s">
        <v>5</v>
      </c>
      <c r="U132" s="40" t="s">
        <v>35</v>
      </c>
      <c r="V132" s="144">
        <v>0</v>
      </c>
      <c r="W132" s="144">
        <f t="shared" si="1"/>
        <v>0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8" t="s">
        <v>127</v>
      </c>
      <c r="AT132" s="18" t="s">
        <v>123</v>
      </c>
      <c r="AU132" s="18" t="s">
        <v>128</v>
      </c>
      <c r="AY132" s="18" t="s">
        <v>122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128</v>
      </c>
      <c r="BK132" s="147">
        <f t="shared" si="9"/>
        <v>0</v>
      </c>
      <c r="BL132" s="18" t="s">
        <v>127</v>
      </c>
      <c r="BM132" s="18" t="s">
        <v>138</v>
      </c>
    </row>
    <row r="133" spans="2:65" s="1" customFormat="1" ht="38.25" customHeight="1">
      <c r="B133" s="137"/>
      <c r="C133" s="138" t="s">
        <v>139</v>
      </c>
      <c r="D133" s="138" t="s">
        <v>123</v>
      </c>
      <c r="E133" s="139" t="s">
        <v>136</v>
      </c>
      <c r="F133" s="201" t="s">
        <v>137</v>
      </c>
      <c r="G133" s="201"/>
      <c r="H133" s="201"/>
      <c r="I133" s="201"/>
      <c r="J133" s="140" t="s">
        <v>131</v>
      </c>
      <c r="K133" s="141">
        <v>1389.3510000000001</v>
      </c>
      <c r="L133" s="195">
        <v>0</v>
      </c>
      <c r="M133" s="195"/>
      <c r="N133" s="195">
        <f t="shared" si="0"/>
        <v>0</v>
      </c>
      <c r="O133" s="195"/>
      <c r="P133" s="195"/>
      <c r="Q133" s="195"/>
      <c r="R133" s="142"/>
      <c r="T133" s="143" t="s">
        <v>5</v>
      </c>
      <c r="U133" s="40" t="s">
        <v>35</v>
      </c>
      <c r="V133" s="144">
        <v>0</v>
      </c>
      <c r="W133" s="144">
        <f t="shared" si="1"/>
        <v>0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8" t="s">
        <v>127</v>
      </c>
      <c r="AT133" s="18" t="s">
        <v>123</v>
      </c>
      <c r="AU133" s="18" t="s">
        <v>128</v>
      </c>
      <c r="AY133" s="18" t="s">
        <v>122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128</v>
      </c>
      <c r="BK133" s="147">
        <f t="shared" si="9"/>
        <v>0</v>
      </c>
      <c r="BL133" s="18" t="s">
        <v>127</v>
      </c>
      <c r="BM133" s="18" t="s">
        <v>142</v>
      </c>
    </row>
    <row r="134" spans="2:65" s="1" customFormat="1" ht="25.5" customHeight="1">
      <c r="B134" s="137"/>
      <c r="C134" s="138" t="s">
        <v>135</v>
      </c>
      <c r="D134" s="138" t="s">
        <v>123</v>
      </c>
      <c r="E134" s="139" t="s">
        <v>140</v>
      </c>
      <c r="F134" s="201" t="s">
        <v>141</v>
      </c>
      <c r="G134" s="201"/>
      <c r="H134" s="201"/>
      <c r="I134" s="201"/>
      <c r="J134" s="140" t="s">
        <v>131</v>
      </c>
      <c r="K134" s="141">
        <v>1389.3510000000001</v>
      </c>
      <c r="L134" s="195">
        <v>0</v>
      </c>
      <c r="M134" s="195"/>
      <c r="N134" s="195">
        <f t="shared" si="0"/>
        <v>0</v>
      </c>
      <c r="O134" s="195"/>
      <c r="P134" s="195"/>
      <c r="Q134" s="195"/>
      <c r="R134" s="142"/>
      <c r="T134" s="143" t="s">
        <v>5</v>
      </c>
      <c r="U134" s="40" t="s">
        <v>35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127</v>
      </c>
      <c r="AT134" s="18" t="s">
        <v>123</v>
      </c>
      <c r="AU134" s="18" t="s">
        <v>128</v>
      </c>
      <c r="AY134" s="18" t="s">
        <v>122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128</v>
      </c>
      <c r="BK134" s="147">
        <f t="shared" si="9"/>
        <v>0</v>
      </c>
      <c r="BL134" s="18" t="s">
        <v>127</v>
      </c>
      <c r="BM134" s="18" t="s">
        <v>145</v>
      </c>
    </row>
    <row r="135" spans="2:65" s="1" customFormat="1" ht="25.5" customHeight="1">
      <c r="B135" s="137"/>
      <c r="C135" s="138" t="s">
        <v>146</v>
      </c>
      <c r="D135" s="138" t="s">
        <v>123</v>
      </c>
      <c r="E135" s="139" t="s">
        <v>143</v>
      </c>
      <c r="F135" s="201" t="s">
        <v>144</v>
      </c>
      <c r="G135" s="201"/>
      <c r="H135" s="201"/>
      <c r="I135" s="201"/>
      <c r="J135" s="140" t="s">
        <v>131</v>
      </c>
      <c r="K135" s="141">
        <v>1389.3510000000001</v>
      </c>
      <c r="L135" s="195">
        <v>0</v>
      </c>
      <c r="M135" s="195"/>
      <c r="N135" s="195">
        <f t="shared" si="0"/>
        <v>0</v>
      </c>
      <c r="O135" s="195"/>
      <c r="P135" s="195"/>
      <c r="Q135" s="195"/>
      <c r="R135" s="142"/>
      <c r="T135" s="143" t="s">
        <v>5</v>
      </c>
      <c r="U135" s="40" t="s">
        <v>35</v>
      </c>
      <c r="V135" s="144">
        <v>0</v>
      </c>
      <c r="W135" s="144">
        <f t="shared" si="1"/>
        <v>0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127</v>
      </c>
      <c r="AT135" s="18" t="s">
        <v>123</v>
      </c>
      <c r="AU135" s="18" t="s">
        <v>128</v>
      </c>
      <c r="AY135" s="18" t="s">
        <v>122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128</v>
      </c>
      <c r="BK135" s="147">
        <f t="shared" si="9"/>
        <v>0</v>
      </c>
      <c r="BL135" s="18" t="s">
        <v>127</v>
      </c>
      <c r="BM135" s="18" t="s">
        <v>149</v>
      </c>
    </row>
    <row r="136" spans="2:65" s="1" customFormat="1" ht="25.5" customHeight="1">
      <c r="B136" s="137"/>
      <c r="C136" s="138" t="s">
        <v>138</v>
      </c>
      <c r="D136" s="138" t="s">
        <v>123</v>
      </c>
      <c r="E136" s="139" t="s">
        <v>248</v>
      </c>
      <c r="F136" s="201" t="s">
        <v>249</v>
      </c>
      <c r="G136" s="201"/>
      <c r="H136" s="201"/>
      <c r="I136" s="201"/>
      <c r="J136" s="140" t="s">
        <v>243</v>
      </c>
      <c r="K136" s="141">
        <v>4.1760000000000002</v>
      </c>
      <c r="L136" s="195">
        <v>0</v>
      </c>
      <c r="M136" s="195"/>
      <c r="N136" s="195">
        <f t="shared" si="0"/>
        <v>0</v>
      </c>
      <c r="O136" s="195"/>
      <c r="P136" s="195"/>
      <c r="Q136" s="195"/>
      <c r="R136" s="142"/>
      <c r="T136" s="143" t="s">
        <v>5</v>
      </c>
      <c r="U136" s="40" t="s">
        <v>35</v>
      </c>
      <c r="V136" s="144">
        <v>0</v>
      </c>
      <c r="W136" s="144">
        <f t="shared" si="1"/>
        <v>0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127</v>
      </c>
      <c r="AT136" s="18" t="s">
        <v>123</v>
      </c>
      <c r="AU136" s="18" t="s">
        <v>128</v>
      </c>
      <c r="AY136" s="18" t="s">
        <v>122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128</v>
      </c>
      <c r="BK136" s="147">
        <f t="shared" si="9"/>
        <v>0</v>
      </c>
      <c r="BL136" s="18" t="s">
        <v>127</v>
      </c>
      <c r="BM136" s="18" t="s">
        <v>154</v>
      </c>
    </row>
    <row r="137" spans="2:65" s="1" customFormat="1" ht="38.25" customHeight="1">
      <c r="B137" s="137"/>
      <c r="C137" s="138" t="s">
        <v>155</v>
      </c>
      <c r="D137" s="138" t="s">
        <v>123</v>
      </c>
      <c r="E137" s="139" t="s">
        <v>250</v>
      </c>
      <c r="F137" s="201" t="s">
        <v>251</v>
      </c>
      <c r="G137" s="201"/>
      <c r="H137" s="201"/>
      <c r="I137" s="201"/>
      <c r="J137" s="140" t="s">
        <v>178</v>
      </c>
      <c r="K137" s="141">
        <v>0.19500000000000001</v>
      </c>
      <c r="L137" s="195">
        <v>0</v>
      </c>
      <c r="M137" s="195"/>
      <c r="N137" s="195">
        <f t="shared" si="0"/>
        <v>0</v>
      </c>
      <c r="O137" s="195"/>
      <c r="P137" s="195"/>
      <c r="Q137" s="195"/>
      <c r="R137" s="142"/>
      <c r="T137" s="143" t="s">
        <v>5</v>
      </c>
      <c r="U137" s="40" t="s">
        <v>35</v>
      </c>
      <c r="V137" s="144">
        <v>0</v>
      </c>
      <c r="W137" s="144">
        <f t="shared" si="1"/>
        <v>0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8" t="s">
        <v>127</v>
      </c>
      <c r="AT137" s="18" t="s">
        <v>123</v>
      </c>
      <c r="AU137" s="18" t="s">
        <v>128</v>
      </c>
      <c r="AY137" s="18" t="s">
        <v>122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128</v>
      </c>
      <c r="BK137" s="147">
        <f t="shared" si="9"/>
        <v>0</v>
      </c>
      <c r="BL137" s="18" t="s">
        <v>127</v>
      </c>
      <c r="BM137" s="18" t="s">
        <v>158</v>
      </c>
    </row>
    <row r="138" spans="2:65" s="1" customFormat="1" ht="38.25" customHeight="1">
      <c r="B138" s="137"/>
      <c r="C138" s="138" t="s">
        <v>142</v>
      </c>
      <c r="D138" s="138" t="s">
        <v>123</v>
      </c>
      <c r="E138" s="139" t="s">
        <v>252</v>
      </c>
      <c r="F138" s="201" t="s">
        <v>253</v>
      </c>
      <c r="G138" s="201"/>
      <c r="H138" s="201"/>
      <c r="I138" s="201"/>
      <c r="J138" s="140" t="s">
        <v>131</v>
      </c>
      <c r="K138" s="141">
        <v>242.096</v>
      </c>
      <c r="L138" s="195">
        <v>0</v>
      </c>
      <c r="M138" s="195"/>
      <c r="N138" s="195">
        <f t="shared" si="0"/>
        <v>0</v>
      </c>
      <c r="O138" s="195"/>
      <c r="P138" s="195"/>
      <c r="Q138" s="195"/>
      <c r="R138" s="142"/>
      <c r="T138" s="143" t="s">
        <v>5</v>
      </c>
      <c r="U138" s="40" t="s">
        <v>35</v>
      </c>
      <c r="V138" s="144">
        <v>0</v>
      </c>
      <c r="W138" s="144">
        <f t="shared" si="1"/>
        <v>0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127</v>
      </c>
      <c r="AT138" s="18" t="s">
        <v>123</v>
      </c>
      <c r="AU138" s="18" t="s">
        <v>128</v>
      </c>
      <c r="AY138" s="18" t="s">
        <v>122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128</v>
      </c>
      <c r="BK138" s="147">
        <f t="shared" si="9"/>
        <v>0</v>
      </c>
      <c r="BL138" s="18" t="s">
        <v>127</v>
      </c>
      <c r="BM138" s="18" t="s">
        <v>10</v>
      </c>
    </row>
    <row r="139" spans="2:65" s="1" customFormat="1" ht="51" customHeight="1">
      <c r="B139" s="137"/>
      <c r="C139" s="138" t="s">
        <v>161</v>
      </c>
      <c r="D139" s="138" t="s">
        <v>123</v>
      </c>
      <c r="E139" s="139" t="s">
        <v>159</v>
      </c>
      <c r="F139" s="201" t="s">
        <v>160</v>
      </c>
      <c r="G139" s="201"/>
      <c r="H139" s="201"/>
      <c r="I139" s="201"/>
      <c r="J139" s="140" t="s">
        <v>131</v>
      </c>
      <c r="K139" s="141">
        <v>242.096</v>
      </c>
      <c r="L139" s="195">
        <v>0</v>
      </c>
      <c r="M139" s="195"/>
      <c r="N139" s="195">
        <f t="shared" si="0"/>
        <v>0</v>
      </c>
      <c r="O139" s="195"/>
      <c r="P139" s="195"/>
      <c r="Q139" s="195"/>
      <c r="R139" s="142"/>
      <c r="T139" s="143" t="s">
        <v>5</v>
      </c>
      <c r="U139" s="40" t="s">
        <v>35</v>
      </c>
      <c r="V139" s="144">
        <v>0</v>
      </c>
      <c r="W139" s="144">
        <f t="shared" si="1"/>
        <v>0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127</v>
      </c>
      <c r="AT139" s="18" t="s">
        <v>123</v>
      </c>
      <c r="AU139" s="18" t="s">
        <v>128</v>
      </c>
      <c r="AY139" s="18" t="s">
        <v>122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128</v>
      </c>
      <c r="BK139" s="147">
        <f t="shared" si="9"/>
        <v>0</v>
      </c>
      <c r="BL139" s="18" t="s">
        <v>127</v>
      </c>
      <c r="BM139" s="18" t="s">
        <v>164</v>
      </c>
    </row>
    <row r="140" spans="2:65" s="9" customFormat="1" ht="29.85" customHeight="1">
      <c r="B140" s="126"/>
      <c r="C140" s="127"/>
      <c r="D140" s="136" t="s">
        <v>101</v>
      </c>
      <c r="E140" s="136"/>
      <c r="F140" s="136"/>
      <c r="G140" s="136"/>
      <c r="H140" s="136"/>
      <c r="I140" s="136"/>
      <c r="J140" s="136"/>
      <c r="K140" s="136"/>
      <c r="L140" s="136"/>
      <c r="M140" s="136"/>
      <c r="N140" s="193">
        <f>BK140</f>
        <v>0</v>
      </c>
      <c r="O140" s="194"/>
      <c r="P140" s="194"/>
      <c r="Q140" s="194"/>
      <c r="R140" s="129"/>
      <c r="T140" s="130"/>
      <c r="U140" s="127"/>
      <c r="V140" s="127"/>
      <c r="W140" s="131">
        <f>SUM(W141:W159)</f>
        <v>0</v>
      </c>
      <c r="X140" s="127"/>
      <c r="Y140" s="131">
        <f>SUM(Y141:Y159)</f>
        <v>0</v>
      </c>
      <c r="Z140" s="127"/>
      <c r="AA140" s="132">
        <f>SUM(AA141:AA159)</f>
        <v>0</v>
      </c>
      <c r="AR140" s="133" t="s">
        <v>75</v>
      </c>
      <c r="AT140" s="134" t="s">
        <v>67</v>
      </c>
      <c r="AU140" s="134" t="s">
        <v>75</v>
      </c>
      <c r="AY140" s="133" t="s">
        <v>122</v>
      </c>
      <c r="BK140" s="135">
        <f>SUM(BK141:BK159)</f>
        <v>0</v>
      </c>
    </row>
    <row r="141" spans="2:65" s="1" customFormat="1" ht="38.25" customHeight="1">
      <c r="B141" s="137"/>
      <c r="C141" s="138" t="s">
        <v>145</v>
      </c>
      <c r="D141" s="138" t="s">
        <v>123</v>
      </c>
      <c r="E141" s="139" t="s">
        <v>254</v>
      </c>
      <c r="F141" s="201" t="s">
        <v>255</v>
      </c>
      <c r="G141" s="201"/>
      <c r="H141" s="201"/>
      <c r="I141" s="201"/>
      <c r="J141" s="140" t="s">
        <v>131</v>
      </c>
      <c r="K141" s="141">
        <v>552.70799999999997</v>
      </c>
      <c r="L141" s="195">
        <v>0</v>
      </c>
      <c r="M141" s="195"/>
      <c r="N141" s="195">
        <f t="shared" ref="N141:N159" si="10">ROUND(L141*K141,3)</f>
        <v>0</v>
      </c>
      <c r="O141" s="195"/>
      <c r="P141" s="195"/>
      <c r="Q141" s="195"/>
      <c r="R141" s="142"/>
      <c r="T141" s="143" t="s">
        <v>5</v>
      </c>
      <c r="U141" s="40" t="s">
        <v>35</v>
      </c>
      <c r="V141" s="144">
        <v>0</v>
      </c>
      <c r="W141" s="144">
        <f t="shared" ref="W141:W159" si="11">V141*K141</f>
        <v>0</v>
      </c>
      <c r="X141" s="144">
        <v>0</v>
      </c>
      <c r="Y141" s="144">
        <f t="shared" ref="Y141:Y159" si="12">X141*K141</f>
        <v>0</v>
      </c>
      <c r="Z141" s="144">
        <v>0</v>
      </c>
      <c r="AA141" s="145">
        <f t="shared" ref="AA141:AA159" si="13">Z141*K141</f>
        <v>0</v>
      </c>
      <c r="AR141" s="18" t="s">
        <v>127</v>
      </c>
      <c r="AT141" s="18" t="s">
        <v>123</v>
      </c>
      <c r="AU141" s="18" t="s">
        <v>128</v>
      </c>
      <c r="AY141" s="18" t="s">
        <v>122</v>
      </c>
      <c r="BE141" s="146">
        <f t="shared" ref="BE141:BE159" si="14">IF(U141="základná",N141,0)</f>
        <v>0</v>
      </c>
      <c r="BF141" s="146">
        <f t="shared" ref="BF141:BF159" si="15">IF(U141="znížená",N141,0)</f>
        <v>0</v>
      </c>
      <c r="BG141" s="146">
        <f t="shared" ref="BG141:BG159" si="16">IF(U141="zákl. prenesená",N141,0)</f>
        <v>0</v>
      </c>
      <c r="BH141" s="146">
        <f t="shared" ref="BH141:BH159" si="17">IF(U141="zníž. prenesená",N141,0)</f>
        <v>0</v>
      </c>
      <c r="BI141" s="146">
        <f t="shared" ref="BI141:BI159" si="18">IF(U141="nulová",N141,0)</f>
        <v>0</v>
      </c>
      <c r="BJ141" s="18" t="s">
        <v>128</v>
      </c>
      <c r="BK141" s="147">
        <f t="shared" ref="BK141:BK159" si="19">ROUND(L141*K141,3)</f>
        <v>0</v>
      </c>
      <c r="BL141" s="18" t="s">
        <v>127</v>
      </c>
      <c r="BM141" s="18" t="s">
        <v>167</v>
      </c>
    </row>
    <row r="142" spans="2:65" s="1" customFormat="1" ht="25.5" customHeight="1">
      <c r="B142" s="137"/>
      <c r="C142" s="138" t="s">
        <v>168</v>
      </c>
      <c r="D142" s="138" t="s">
        <v>123</v>
      </c>
      <c r="E142" s="139" t="s">
        <v>162</v>
      </c>
      <c r="F142" s="201" t="s">
        <v>163</v>
      </c>
      <c r="G142" s="201"/>
      <c r="H142" s="201"/>
      <c r="I142" s="201"/>
      <c r="J142" s="140" t="s">
        <v>131</v>
      </c>
      <c r="K142" s="141">
        <v>552.70799999999997</v>
      </c>
      <c r="L142" s="195">
        <v>0</v>
      </c>
      <c r="M142" s="195"/>
      <c r="N142" s="195">
        <f t="shared" si="10"/>
        <v>0</v>
      </c>
      <c r="O142" s="195"/>
      <c r="P142" s="195"/>
      <c r="Q142" s="195"/>
      <c r="R142" s="142"/>
      <c r="T142" s="143" t="s">
        <v>5</v>
      </c>
      <c r="U142" s="40" t="s">
        <v>35</v>
      </c>
      <c r="V142" s="144">
        <v>0</v>
      </c>
      <c r="W142" s="144">
        <f t="shared" si="11"/>
        <v>0</v>
      </c>
      <c r="X142" s="144">
        <v>0</v>
      </c>
      <c r="Y142" s="144">
        <f t="shared" si="12"/>
        <v>0</v>
      </c>
      <c r="Z142" s="144">
        <v>0</v>
      </c>
      <c r="AA142" s="145">
        <f t="shared" si="13"/>
        <v>0</v>
      </c>
      <c r="AR142" s="18" t="s">
        <v>127</v>
      </c>
      <c r="AT142" s="18" t="s">
        <v>123</v>
      </c>
      <c r="AU142" s="18" t="s">
        <v>128</v>
      </c>
      <c r="AY142" s="18" t="s">
        <v>122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8" t="s">
        <v>128</v>
      </c>
      <c r="BK142" s="147">
        <f t="shared" si="19"/>
        <v>0</v>
      </c>
      <c r="BL142" s="18" t="s">
        <v>127</v>
      </c>
      <c r="BM142" s="18" t="s">
        <v>171</v>
      </c>
    </row>
    <row r="143" spans="2:65" s="1" customFormat="1" ht="38.25" customHeight="1">
      <c r="B143" s="137"/>
      <c r="C143" s="138" t="s">
        <v>149</v>
      </c>
      <c r="D143" s="138" t="s">
        <v>123</v>
      </c>
      <c r="E143" s="139" t="s">
        <v>256</v>
      </c>
      <c r="F143" s="201" t="s">
        <v>257</v>
      </c>
      <c r="G143" s="201"/>
      <c r="H143" s="201"/>
      <c r="I143" s="201"/>
      <c r="J143" s="140" t="s">
        <v>131</v>
      </c>
      <c r="K143" s="141">
        <v>160.94800000000001</v>
      </c>
      <c r="L143" s="195">
        <v>0</v>
      </c>
      <c r="M143" s="195"/>
      <c r="N143" s="195">
        <f t="shared" si="10"/>
        <v>0</v>
      </c>
      <c r="O143" s="195"/>
      <c r="P143" s="195"/>
      <c r="Q143" s="195"/>
      <c r="R143" s="142"/>
      <c r="T143" s="143" t="s">
        <v>5</v>
      </c>
      <c r="U143" s="40" t="s">
        <v>35</v>
      </c>
      <c r="V143" s="144">
        <v>0</v>
      </c>
      <c r="W143" s="144">
        <f t="shared" si="11"/>
        <v>0</v>
      </c>
      <c r="X143" s="144">
        <v>0</v>
      </c>
      <c r="Y143" s="144">
        <f t="shared" si="12"/>
        <v>0</v>
      </c>
      <c r="Z143" s="144">
        <v>0</v>
      </c>
      <c r="AA143" s="145">
        <f t="shared" si="13"/>
        <v>0</v>
      </c>
      <c r="AR143" s="18" t="s">
        <v>127</v>
      </c>
      <c r="AT143" s="18" t="s">
        <v>123</v>
      </c>
      <c r="AU143" s="18" t="s">
        <v>128</v>
      </c>
      <c r="AY143" s="18" t="s">
        <v>122</v>
      </c>
      <c r="BE143" s="146">
        <f t="shared" si="14"/>
        <v>0</v>
      </c>
      <c r="BF143" s="146">
        <f t="shared" si="15"/>
        <v>0</v>
      </c>
      <c r="BG143" s="146">
        <f t="shared" si="16"/>
        <v>0</v>
      </c>
      <c r="BH143" s="146">
        <f t="shared" si="17"/>
        <v>0</v>
      </c>
      <c r="BI143" s="146">
        <f t="shared" si="18"/>
        <v>0</v>
      </c>
      <c r="BJ143" s="18" t="s">
        <v>128</v>
      </c>
      <c r="BK143" s="147">
        <f t="shared" si="19"/>
        <v>0</v>
      </c>
      <c r="BL143" s="18" t="s">
        <v>127</v>
      </c>
      <c r="BM143" s="18" t="s">
        <v>174</v>
      </c>
    </row>
    <row r="144" spans="2:65" s="1" customFormat="1" ht="51" customHeight="1">
      <c r="B144" s="137"/>
      <c r="C144" s="138" t="s">
        <v>175</v>
      </c>
      <c r="D144" s="138" t="s">
        <v>123</v>
      </c>
      <c r="E144" s="139" t="s">
        <v>258</v>
      </c>
      <c r="F144" s="201" t="s">
        <v>259</v>
      </c>
      <c r="G144" s="201"/>
      <c r="H144" s="201"/>
      <c r="I144" s="201"/>
      <c r="J144" s="140" t="s">
        <v>243</v>
      </c>
      <c r="K144" s="141">
        <v>5.5679999999999996</v>
      </c>
      <c r="L144" s="195">
        <v>0</v>
      </c>
      <c r="M144" s="195"/>
      <c r="N144" s="195">
        <f t="shared" si="10"/>
        <v>0</v>
      </c>
      <c r="O144" s="195"/>
      <c r="P144" s="195"/>
      <c r="Q144" s="195"/>
      <c r="R144" s="142"/>
      <c r="T144" s="143" t="s">
        <v>5</v>
      </c>
      <c r="U144" s="40" t="s">
        <v>35</v>
      </c>
      <c r="V144" s="144">
        <v>0</v>
      </c>
      <c r="W144" s="144">
        <f t="shared" si="11"/>
        <v>0</v>
      </c>
      <c r="X144" s="144">
        <v>0</v>
      </c>
      <c r="Y144" s="144">
        <f t="shared" si="12"/>
        <v>0</v>
      </c>
      <c r="Z144" s="144">
        <v>0</v>
      </c>
      <c r="AA144" s="145">
        <f t="shared" si="13"/>
        <v>0</v>
      </c>
      <c r="AR144" s="18" t="s">
        <v>127</v>
      </c>
      <c r="AT144" s="18" t="s">
        <v>123</v>
      </c>
      <c r="AU144" s="18" t="s">
        <v>128</v>
      </c>
      <c r="AY144" s="18" t="s">
        <v>122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8" t="s">
        <v>128</v>
      </c>
      <c r="BK144" s="147">
        <f t="shared" si="19"/>
        <v>0</v>
      </c>
      <c r="BL144" s="18" t="s">
        <v>127</v>
      </c>
      <c r="BM144" s="18" t="s">
        <v>179</v>
      </c>
    </row>
    <row r="145" spans="2:65" s="1" customFormat="1" ht="38.25" customHeight="1">
      <c r="B145" s="137"/>
      <c r="C145" s="138" t="s">
        <v>154</v>
      </c>
      <c r="D145" s="138" t="s">
        <v>123</v>
      </c>
      <c r="E145" s="139" t="s">
        <v>260</v>
      </c>
      <c r="F145" s="201" t="s">
        <v>261</v>
      </c>
      <c r="G145" s="201"/>
      <c r="H145" s="201"/>
      <c r="I145" s="201"/>
      <c r="J145" s="140" t="s">
        <v>131</v>
      </c>
      <c r="K145" s="141">
        <v>84.564999999999998</v>
      </c>
      <c r="L145" s="195">
        <v>0</v>
      </c>
      <c r="M145" s="195"/>
      <c r="N145" s="195">
        <f t="shared" si="10"/>
        <v>0</v>
      </c>
      <c r="O145" s="195"/>
      <c r="P145" s="195"/>
      <c r="Q145" s="195"/>
      <c r="R145" s="142"/>
      <c r="T145" s="143" t="s">
        <v>5</v>
      </c>
      <c r="U145" s="40" t="s">
        <v>35</v>
      </c>
      <c r="V145" s="144">
        <v>0</v>
      </c>
      <c r="W145" s="144">
        <f t="shared" si="11"/>
        <v>0</v>
      </c>
      <c r="X145" s="144">
        <v>0</v>
      </c>
      <c r="Y145" s="144">
        <f t="shared" si="12"/>
        <v>0</v>
      </c>
      <c r="Z145" s="144">
        <v>0</v>
      </c>
      <c r="AA145" s="145">
        <f t="shared" si="13"/>
        <v>0</v>
      </c>
      <c r="AR145" s="18" t="s">
        <v>127</v>
      </c>
      <c r="AT145" s="18" t="s">
        <v>123</v>
      </c>
      <c r="AU145" s="18" t="s">
        <v>128</v>
      </c>
      <c r="AY145" s="18" t="s">
        <v>122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8" t="s">
        <v>128</v>
      </c>
      <c r="BK145" s="147">
        <f t="shared" si="19"/>
        <v>0</v>
      </c>
      <c r="BL145" s="18" t="s">
        <v>127</v>
      </c>
      <c r="BM145" s="18" t="s">
        <v>182</v>
      </c>
    </row>
    <row r="146" spans="2:65" s="1" customFormat="1" ht="25.5" customHeight="1">
      <c r="B146" s="137"/>
      <c r="C146" s="138" t="s">
        <v>183</v>
      </c>
      <c r="D146" s="138" t="s">
        <v>123</v>
      </c>
      <c r="E146" s="139" t="s">
        <v>262</v>
      </c>
      <c r="F146" s="201" t="s">
        <v>263</v>
      </c>
      <c r="G146" s="201"/>
      <c r="H146" s="201"/>
      <c r="I146" s="201"/>
      <c r="J146" s="140" t="s">
        <v>264</v>
      </c>
      <c r="K146" s="141">
        <v>20</v>
      </c>
      <c r="L146" s="195">
        <v>0</v>
      </c>
      <c r="M146" s="195"/>
      <c r="N146" s="195">
        <f t="shared" si="10"/>
        <v>0</v>
      </c>
      <c r="O146" s="195"/>
      <c r="P146" s="195"/>
      <c r="Q146" s="195"/>
      <c r="R146" s="142"/>
      <c r="T146" s="143" t="s">
        <v>5</v>
      </c>
      <c r="U146" s="40" t="s">
        <v>35</v>
      </c>
      <c r="V146" s="144">
        <v>0</v>
      </c>
      <c r="W146" s="144">
        <f t="shared" si="11"/>
        <v>0</v>
      </c>
      <c r="X146" s="144">
        <v>0</v>
      </c>
      <c r="Y146" s="144">
        <f t="shared" si="12"/>
        <v>0</v>
      </c>
      <c r="Z146" s="144">
        <v>0</v>
      </c>
      <c r="AA146" s="145">
        <f t="shared" si="13"/>
        <v>0</v>
      </c>
      <c r="AR146" s="18" t="s">
        <v>127</v>
      </c>
      <c r="AT146" s="18" t="s">
        <v>123</v>
      </c>
      <c r="AU146" s="18" t="s">
        <v>128</v>
      </c>
      <c r="AY146" s="18" t="s">
        <v>122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8" t="s">
        <v>128</v>
      </c>
      <c r="BK146" s="147">
        <f t="shared" si="19"/>
        <v>0</v>
      </c>
      <c r="BL146" s="18" t="s">
        <v>127</v>
      </c>
      <c r="BM146" s="18" t="s">
        <v>186</v>
      </c>
    </row>
    <row r="147" spans="2:65" s="1" customFormat="1" ht="25.5" customHeight="1">
      <c r="B147" s="137"/>
      <c r="C147" s="138" t="s">
        <v>158</v>
      </c>
      <c r="D147" s="138" t="s">
        <v>123</v>
      </c>
      <c r="E147" s="139" t="s">
        <v>265</v>
      </c>
      <c r="F147" s="201" t="s">
        <v>266</v>
      </c>
      <c r="G147" s="201"/>
      <c r="H147" s="201"/>
      <c r="I147" s="201"/>
      <c r="J147" s="140" t="s">
        <v>264</v>
      </c>
      <c r="K147" s="141">
        <v>4</v>
      </c>
      <c r="L147" s="195">
        <v>0</v>
      </c>
      <c r="M147" s="195"/>
      <c r="N147" s="195">
        <f t="shared" si="10"/>
        <v>0</v>
      </c>
      <c r="O147" s="195"/>
      <c r="P147" s="195"/>
      <c r="Q147" s="195"/>
      <c r="R147" s="142"/>
      <c r="T147" s="143" t="s">
        <v>5</v>
      </c>
      <c r="U147" s="40" t="s">
        <v>35</v>
      </c>
      <c r="V147" s="144">
        <v>0</v>
      </c>
      <c r="W147" s="144">
        <f t="shared" si="11"/>
        <v>0</v>
      </c>
      <c r="X147" s="144">
        <v>0</v>
      </c>
      <c r="Y147" s="144">
        <f t="shared" si="12"/>
        <v>0</v>
      </c>
      <c r="Z147" s="144">
        <v>0</v>
      </c>
      <c r="AA147" s="145">
        <f t="shared" si="13"/>
        <v>0</v>
      </c>
      <c r="AR147" s="18" t="s">
        <v>127</v>
      </c>
      <c r="AT147" s="18" t="s">
        <v>123</v>
      </c>
      <c r="AU147" s="18" t="s">
        <v>128</v>
      </c>
      <c r="AY147" s="18" t="s">
        <v>122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8" t="s">
        <v>128</v>
      </c>
      <c r="BK147" s="147">
        <f t="shared" si="19"/>
        <v>0</v>
      </c>
      <c r="BL147" s="18" t="s">
        <v>127</v>
      </c>
      <c r="BM147" s="18" t="s">
        <v>189</v>
      </c>
    </row>
    <row r="148" spans="2:65" s="1" customFormat="1" ht="38.25" customHeight="1">
      <c r="B148" s="137"/>
      <c r="C148" s="138" t="s">
        <v>190</v>
      </c>
      <c r="D148" s="138" t="s">
        <v>123</v>
      </c>
      <c r="E148" s="139" t="s">
        <v>267</v>
      </c>
      <c r="F148" s="201" t="s">
        <v>268</v>
      </c>
      <c r="G148" s="201"/>
      <c r="H148" s="201"/>
      <c r="I148" s="201"/>
      <c r="J148" s="140" t="s">
        <v>131</v>
      </c>
      <c r="K148" s="141">
        <v>3.69</v>
      </c>
      <c r="L148" s="195">
        <v>0</v>
      </c>
      <c r="M148" s="195"/>
      <c r="N148" s="195">
        <f t="shared" si="10"/>
        <v>0</v>
      </c>
      <c r="O148" s="195"/>
      <c r="P148" s="195"/>
      <c r="Q148" s="195"/>
      <c r="R148" s="142"/>
      <c r="T148" s="143" t="s">
        <v>5</v>
      </c>
      <c r="U148" s="40" t="s">
        <v>35</v>
      </c>
      <c r="V148" s="144">
        <v>0</v>
      </c>
      <c r="W148" s="144">
        <f t="shared" si="11"/>
        <v>0</v>
      </c>
      <c r="X148" s="144">
        <v>0</v>
      </c>
      <c r="Y148" s="144">
        <f t="shared" si="12"/>
        <v>0</v>
      </c>
      <c r="Z148" s="144">
        <v>0</v>
      </c>
      <c r="AA148" s="145">
        <f t="shared" si="13"/>
        <v>0</v>
      </c>
      <c r="AR148" s="18" t="s">
        <v>127</v>
      </c>
      <c r="AT148" s="18" t="s">
        <v>123</v>
      </c>
      <c r="AU148" s="18" t="s">
        <v>128</v>
      </c>
      <c r="AY148" s="18" t="s">
        <v>122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8" t="s">
        <v>128</v>
      </c>
      <c r="BK148" s="147">
        <f t="shared" si="19"/>
        <v>0</v>
      </c>
      <c r="BL148" s="18" t="s">
        <v>127</v>
      </c>
      <c r="BM148" s="18" t="s">
        <v>193</v>
      </c>
    </row>
    <row r="149" spans="2:65" s="1" customFormat="1" ht="38.25" customHeight="1">
      <c r="B149" s="137"/>
      <c r="C149" s="138" t="s">
        <v>10</v>
      </c>
      <c r="D149" s="138" t="s">
        <v>123</v>
      </c>
      <c r="E149" s="139" t="s">
        <v>269</v>
      </c>
      <c r="F149" s="201" t="s">
        <v>270</v>
      </c>
      <c r="G149" s="201"/>
      <c r="H149" s="201"/>
      <c r="I149" s="201"/>
      <c r="J149" s="140" t="s">
        <v>131</v>
      </c>
      <c r="K149" s="141">
        <v>552.70799999999997</v>
      </c>
      <c r="L149" s="195">
        <v>0</v>
      </c>
      <c r="M149" s="195"/>
      <c r="N149" s="195">
        <f t="shared" si="10"/>
        <v>0</v>
      </c>
      <c r="O149" s="195"/>
      <c r="P149" s="195"/>
      <c r="Q149" s="195"/>
      <c r="R149" s="142"/>
      <c r="T149" s="143" t="s">
        <v>5</v>
      </c>
      <c r="U149" s="40" t="s">
        <v>35</v>
      </c>
      <c r="V149" s="144">
        <v>0</v>
      </c>
      <c r="W149" s="144">
        <f t="shared" si="11"/>
        <v>0</v>
      </c>
      <c r="X149" s="144">
        <v>0</v>
      </c>
      <c r="Y149" s="144">
        <f t="shared" si="12"/>
        <v>0</v>
      </c>
      <c r="Z149" s="144">
        <v>0</v>
      </c>
      <c r="AA149" s="145">
        <f t="shared" si="13"/>
        <v>0</v>
      </c>
      <c r="AR149" s="18" t="s">
        <v>127</v>
      </c>
      <c r="AT149" s="18" t="s">
        <v>123</v>
      </c>
      <c r="AU149" s="18" t="s">
        <v>128</v>
      </c>
      <c r="AY149" s="18" t="s">
        <v>122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8" t="s">
        <v>128</v>
      </c>
      <c r="BK149" s="147">
        <f t="shared" si="19"/>
        <v>0</v>
      </c>
      <c r="BL149" s="18" t="s">
        <v>127</v>
      </c>
      <c r="BM149" s="18" t="s">
        <v>196</v>
      </c>
    </row>
    <row r="150" spans="2:65" s="1" customFormat="1" ht="38.25" customHeight="1">
      <c r="B150" s="137"/>
      <c r="C150" s="138" t="s">
        <v>197</v>
      </c>
      <c r="D150" s="138" t="s">
        <v>123</v>
      </c>
      <c r="E150" s="139" t="s">
        <v>271</v>
      </c>
      <c r="F150" s="201" t="s">
        <v>272</v>
      </c>
      <c r="G150" s="201"/>
      <c r="H150" s="201"/>
      <c r="I150" s="201"/>
      <c r="J150" s="140" t="s">
        <v>131</v>
      </c>
      <c r="K150" s="141">
        <v>1181.107</v>
      </c>
      <c r="L150" s="195">
        <v>0</v>
      </c>
      <c r="M150" s="195"/>
      <c r="N150" s="195">
        <f t="shared" si="10"/>
        <v>0</v>
      </c>
      <c r="O150" s="195"/>
      <c r="P150" s="195"/>
      <c r="Q150" s="195"/>
      <c r="R150" s="142"/>
      <c r="T150" s="143" t="s">
        <v>5</v>
      </c>
      <c r="U150" s="40" t="s">
        <v>35</v>
      </c>
      <c r="V150" s="144">
        <v>0</v>
      </c>
      <c r="W150" s="144">
        <f t="shared" si="11"/>
        <v>0</v>
      </c>
      <c r="X150" s="144">
        <v>0</v>
      </c>
      <c r="Y150" s="144">
        <f t="shared" si="12"/>
        <v>0</v>
      </c>
      <c r="Z150" s="144">
        <v>0</v>
      </c>
      <c r="AA150" s="145">
        <f t="shared" si="13"/>
        <v>0</v>
      </c>
      <c r="AR150" s="18" t="s">
        <v>127</v>
      </c>
      <c r="AT150" s="18" t="s">
        <v>123</v>
      </c>
      <c r="AU150" s="18" t="s">
        <v>128</v>
      </c>
      <c r="AY150" s="18" t="s">
        <v>122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8" t="s">
        <v>128</v>
      </c>
      <c r="BK150" s="147">
        <f t="shared" si="19"/>
        <v>0</v>
      </c>
      <c r="BL150" s="18" t="s">
        <v>127</v>
      </c>
      <c r="BM150" s="18" t="s">
        <v>200</v>
      </c>
    </row>
    <row r="151" spans="2:65" s="1" customFormat="1" ht="25.5" customHeight="1">
      <c r="B151" s="137"/>
      <c r="C151" s="138" t="s">
        <v>164</v>
      </c>
      <c r="D151" s="138" t="s">
        <v>123</v>
      </c>
      <c r="E151" s="139" t="s">
        <v>273</v>
      </c>
      <c r="F151" s="201" t="s">
        <v>274</v>
      </c>
      <c r="G151" s="201"/>
      <c r="H151" s="201"/>
      <c r="I151" s="201"/>
      <c r="J151" s="140" t="s">
        <v>131</v>
      </c>
      <c r="K151" s="141">
        <v>279.45999999999998</v>
      </c>
      <c r="L151" s="195">
        <v>0</v>
      </c>
      <c r="M151" s="195"/>
      <c r="N151" s="195">
        <f t="shared" si="10"/>
        <v>0</v>
      </c>
      <c r="O151" s="195"/>
      <c r="P151" s="195"/>
      <c r="Q151" s="195"/>
      <c r="R151" s="142"/>
      <c r="T151" s="143" t="s">
        <v>5</v>
      </c>
      <c r="U151" s="40" t="s">
        <v>35</v>
      </c>
      <c r="V151" s="144">
        <v>0</v>
      </c>
      <c r="W151" s="144">
        <f t="shared" si="11"/>
        <v>0</v>
      </c>
      <c r="X151" s="144">
        <v>0</v>
      </c>
      <c r="Y151" s="144">
        <f t="shared" si="12"/>
        <v>0</v>
      </c>
      <c r="Z151" s="144">
        <v>0</v>
      </c>
      <c r="AA151" s="145">
        <f t="shared" si="13"/>
        <v>0</v>
      </c>
      <c r="AR151" s="18" t="s">
        <v>127</v>
      </c>
      <c r="AT151" s="18" t="s">
        <v>123</v>
      </c>
      <c r="AU151" s="18" t="s">
        <v>128</v>
      </c>
      <c r="AY151" s="18" t="s">
        <v>122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8" t="s">
        <v>128</v>
      </c>
      <c r="BK151" s="147">
        <f t="shared" si="19"/>
        <v>0</v>
      </c>
      <c r="BL151" s="18" t="s">
        <v>127</v>
      </c>
      <c r="BM151" s="18" t="s">
        <v>203</v>
      </c>
    </row>
    <row r="152" spans="2:65" s="1" customFormat="1" ht="25.5" customHeight="1">
      <c r="B152" s="137"/>
      <c r="C152" s="138" t="s">
        <v>204</v>
      </c>
      <c r="D152" s="138" t="s">
        <v>123</v>
      </c>
      <c r="E152" s="139" t="s">
        <v>275</v>
      </c>
      <c r="F152" s="201" t="s">
        <v>276</v>
      </c>
      <c r="G152" s="201"/>
      <c r="H152" s="201"/>
      <c r="I152" s="201"/>
      <c r="J152" s="140" t="s">
        <v>131</v>
      </c>
      <c r="K152" s="141">
        <v>27.84</v>
      </c>
      <c r="L152" s="195">
        <v>0</v>
      </c>
      <c r="M152" s="195"/>
      <c r="N152" s="195">
        <f t="shared" si="10"/>
        <v>0</v>
      </c>
      <c r="O152" s="195"/>
      <c r="P152" s="195"/>
      <c r="Q152" s="195"/>
      <c r="R152" s="142"/>
      <c r="T152" s="143" t="s">
        <v>5</v>
      </c>
      <c r="U152" s="40" t="s">
        <v>35</v>
      </c>
      <c r="V152" s="144">
        <v>0</v>
      </c>
      <c r="W152" s="144">
        <f t="shared" si="11"/>
        <v>0</v>
      </c>
      <c r="X152" s="144">
        <v>0</v>
      </c>
      <c r="Y152" s="144">
        <f t="shared" si="12"/>
        <v>0</v>
      </c>
      <c r="Z152" s="144">
        <v>0</v>
      </c>
      <c r="AA152" s="145">
        <f t="shared" si="13"/>
        <v>0</v>
      </c>
      <c r="AR152" s="18" t="s">
        <v>127</v>
      </c>
      <c r="AT152" s="18" t="s">
        <v>123</v>
      </c>
      <c r="AU152" s="18" t="s">
        <v>128</v>
      </c>
      <c r="AY152" s="18" t="s">
        <v>122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8" t="s">
        <v>128</v>
      </c>
      <c r="BK152" s="147">
        <f t="shared" si="19"/>
        <v>0</v>
      </c>
      <c r="BL152" s="18" t="s">
        <v>127</v>
      </c>
      <c r="BM152" s="18" t="s">
        <v>207</v>
      </c>
    </row>
    <row r="153" spans="2:65" s="1" customFormat="1" ht="25.5" customHeight="1">
      <c r="B153" s="137"/>
      <c r="C153" s="138" t="s">
        <v>167</v>
      </c>
      <c r="D153" s="138" t="s">
        <v>123</v>
      </c>
      <c r="E153" s="139" t="s">
        <v>277</v>
      </c>
      <c r="F153" s="201" t="s">
        <v>278</v>
      </c>
      <c r="G153" s="201"/>
      <c r="H153" s="201"/>
      <c r="I153" s="201"/>
      <c r="J153" s="140" t="s">
        <v>131</v>
      </c>
      <c r="K153" s="141">
        <v>27.84</v>
      </c>
      <c r="L153" s="195">
        <v>0</v>
      </c>
      <c r="M153" s="195"/>
      <c r="N153" s="195">
        <f t="shared" si="10"/>
        <v>0</v>
      </c>
      <c r="O153" s="195"/>
      <c r="P153" s="195"/>
      <c r="Q153" s="195"/>
      <c r="R153" s="142"/>
      <c r="T153" s="143" t="s">
        <v>5</v>
      </c>
      <c r="U153" s="40" t="s">
        <v>35</v>
      </c>
      <c r="V153" s="144">
        <v>0</v>
      </c>
      <c r="W153" s="144">
        <f t="shared" si="11"/>
        <v>0</v>
      </c>
      <c r="X153" s="144">
        <v>0</v>
      </c>
      <c r="Y153" s="144">
        <f t="shared" si="12"/>
        <v>0</v>
      </c>
      <c r="Z153" s="144">
        <v>0</v>
      </c>
      <c r="AA153" s="145">
        <f t="shared" si="13"/>
        <v>0</v>
      </c>
      <c r="AR153" s="18" t="s">
        <v>127</v>
      </c>
      <c r="AT153" s="18" t="s">
        <v>123</v>
      </c>
      <c r="AU153" s="18" t="s">
        <v>128</v>
      </c>
      <c r="AY153" s="18" t="s">
        <v>122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8" t="s">
        <v>128</v>
      </c>
      <c r="BK153" s="147">
        <f t="shared" si="19"/>
        <v>0</v>
      </c>
      <c r="BL153" s="18" t="s">
        <v>127</v>
      </c>
      <c r="BM153" s="18" t="s">
        <v>210</v>
      </c>
    </row>
    <row r="154" spans="2:65" s="1" customFormat="1" ht="25.5" customHeight="1">
      <c r="B154" s="137"/>
      <c r="C154" s="138" t="s">
        <v>211</v>
      </c>
      <c r="D154" s="138" t="s">
        <v>123</v>
      </c>
      <c r="E154" s="139" t="s">
        <v>176</v>
      </c>
      <c r="F154" s="201" t="s">
        <v>177</v>
      </c>
      <c r="G154" s="201"/>
      <c r="H154" s="201"/>
      <c r="I154" s="201"/>
      <c r="J154" s="140" t="s">
        <v>178</v>
      </c>
      <c r="K154" s="141">
        <v>93.299000000000007</v>
      </c>
      <c r="L154" s="195">
        <v>0</v>
      </c>
      <c r="M154" s="195"/>
      <c r="N154" s="195">
        <f t="shared" si="10"/>
        <v>0</v>
      </c>
      <c r="O154" s="195"/>
      <c r="P154" s="195"/>
      <c r="Q154" s="195"/>
      <c r="R154" s="142"/>
      <c r="T154" s="143" t="s">
        <v>5</v>
      </c>
      <c r="U154" s="40" t="s">
        <v>35</v>
      </c>
      <c r="V154" s="144">
        <v>0</v>
      </c>
      <c r="W154" s="144">
        <f t="shared" si="11"/>
        <v>0</v>
      </c>
      <c r="X154" s="144">
        <v>0</v>
      </c>
      <c r="Y154" s="144">
        <f t="shared" si="12"/>
        <v>0</v>
      </c>
      <c r="Z154" s="144">
        <v>0</v>
      </c>
      <c r="AA154" s="145">
        <f t="shared" si="13"/>
        <v>0</v>
      </c>
      <c r="AR154" s="18" t="s">
        <v>127</v>
      </c>
      <c r="AT154" s="18" t="s">
        <v>123</v>
      </c>
      <c r="AU154" s="18" t="s">
        <v>128</v>
      </c>
      <c r="AY154" s="18" t="s">
        <v>122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8" t="s">
        <v>128</v>
      </c>
      <c r="BK154" s="147">
        <f t="shared" si="19"/>
        <v>0</v>
      </c>
      <c r="BL154" s="18" t="s">
        <v>127</v>
      </c>
      <c r="BM154" s="18" t="s">
        <v>214</v>
      </c>
    </row>
    <row r="155" spans="2:65" s="1" customFormat="1" ht="25.5" customHeight="1">
      <c r="B155" s="137"/>
      <c r="C155" s="138" t="s">
        <v>171</v>
      </c>
      <c r="D155" s="138" t="s">
        <v>123</v>
      </c>
      <c r="E155" s="139" t="s">
        <v>180</v>
      </c>
      <c r="F155" s="201" t="s">
        <v>181</v>
      </c>
      <c r="G155" s="201"/>
      <c r="H155" s="201"/>
      <c r="I155" s="201"/>
      <c r="J155" s="140" t="s">
        <v>178</v>
      </c>
      <c r="K155" s="141">
        <v>93.299000000000007</v>
      </c>
      <c r="L155" s="195">
        <v>0</v>
      </c>
      <c r="M155" s="195"/>
      <c r="N155" s="195">
        <f t="shared" si="10"/>
        <v>0</v>
      </c>
      <c r="O155" s="195"/>
      <c r="P155" s="195"/>
      <c r="Q155" s="195"/>
      <c r="R155" s="142"/>
      <c r="T155" s="143" t="s">
        <v>5</v>
      </c>
      <c r="U155" s="40" t="s">
        <v>35</v>
      </c>
      <c r="V155" s="144">
        <v>0</v>
      </c>
      <c r="W155" s="144">
        <f t="shared" si="11"/>
        <v>0</v>
      </c>
      <c r="X155" s="144">
        <v>0</v>
      </c>
      <c r="Y155" s="144">
        <f t="shared" si="12"/>
        <v>0</v>
      </c>
      <c r="Z155" s="144">
        <v>0</v>
      </c>
      <c r="AA155" s="145">
        <f t="shared" si="13"/>
        <v>0</v>
      </c>
      <c r="AR155" s="18" t="s">
        <v>127</v>
      </c>
      <c r="AT155" s="18" t="s">
        <v>123</v>
      </c>
      <c r="AU155" s="18" t="s">
        <v>128</v>
      </c>
      <c r="AY155" s="18" t="s">
        <v>122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8" t="s">
        <v>128</v>
      </c>
      <c r="BK155" s="147">
        <f t="shared" si="19"/>
        <v>0</v>
      </c>
      <c r="BL155" s="18" t="s">
        <v>127</v>
      </c>
      <c r="BM155" s="18" t="s">
        <v>217</v>
      </c>
    </row>
    <row r="156" spans="2:65" s="1" customFormat="1" ht="25.5" customHeight="1">
      <c r="B156" s="137"/>
      <c r="C156" s="138" t="s">
        <v>218</v>
      </c>
      <c r="D156" s="138" t="s">
        <v>123</v>
      </c>
      <c r="E156" s="139" t="s">
        <v>184</v>
      </c>
      <c r="F156" s="201" t="s">
        <v>185</v>
      </c>
      <c r="G156" s="201"/>
      <c r="H156" s="201"/>
      <c r="I156" s="201"/>
      <c r="J156" s="140" t="s">
        <v>178</v>
      </c>
      <c r="K156" s="141">
        <v>1399.4849999999999</v>
      </c>
      <c r="L156" s="195">
        <v>0</v>
      </c>
      <c r="M156" s="195"/>
      <c r="N156" s="195">
        <f t="shared" si="10"/>
        <v>0</v>
      </c>
      <c r="O156" s="195"/>
      <c r="P156" s="195"/>
      <c r="Q156" s="195"/>
      <c r="R156" s="142"/>
      <c r="T156" s="143" t="s">
        <v>5</v>
      </c>
      <c r="U156" s="40" t="s">
        <v>35</v>
      </c>
      <c r="V156" s="144">
        <v>0</v>
      </c>
      <c r="W156" s="144">
        <f t="shared" si="11"/>
        <v>0</v>
      </c>
      <c r="X156" s="144">
        <v>0</v>
      </c>
      <c r="Y156" s="144">
        <f t="shared" si="12"/>
        <v>0</v>
      </c>
      <c r="Z156" s="144">
        <v>0</v>
      </c>
      <c r="AA156" s="145">
        <f t="shared" si="13"/>
        <v>0</v>
      </c>
      <c r="AR156" s="18" t="s">
        <v>127</v>
      </c>
      <c r="AT156" s="18" t="s">
        <v>123</v>
      </c>
      <c r="AU156" s="18" t="s">
        <v>128</v>
      </c>
      <c r="AY156" s="18" t="s">
        <v>122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8" t="s">
        <v>128</v>
      </c>
      <c r="BK156" s="147">
        <f t="shared" si="19"/>
        <v>0</v>
      </c>
      <c r="BL156" s="18" t="s">
        <v>127</v>
      </c>
      <c r="BM156" s="18" t="s">
        <v>221</v>
      </c>
    </row>
    <row r="157" spans="2:65" s="1" customFormat="1" ht="25.5" customHeight="1">
      <c r="B157" s="137"/>
      <c r="C157" s="138" t="s">
        <v>174</v>
      </c>
      <c r="D157" s="138" t="s">
        <v>123</v>
      </c>
      <c r="E157" s="139" t="s">
        <v>187</v>
      </c>
      <c r="F157" s="201" t="s">
        <v>188</v>
      </c>
      <c r="G157" s="201"/>
      <c r="H157" s="201"/>
      <c r="I157" s="201"/>
      <c r="J157" s="140" t="s">
        <v>178</v>
      </c>
      <c r="K157" s="141">
        <v>93.299000000000007</v>
      </c>
      <c r="L157" s="195">
        <v>0</v>
      </c>
      <c r="M157" s="195"/>
      <c r="N157" s="195">
        <f t="shared" si="10"/>
        <v>0</v>
      </c>
      <c r="O157" s="195"/>
      <c r="P157" s="195"/>
      <c r="Q157" s="195"/>
      <c r="R157" s="142"/>
      <c r="T157" s="143" t="s">
        <v>5</v>
      </c>
      <c r="U157" s="40" t="s">
        <v>35</v>
      </c>
      <c r="V157" s="144">
        <v>0</v>
      </c>
      <c r="W157" s="144">
        <f t="shared" si="11"/>
        <v>0</v>
      </c>
      <c r="X157" s="144">
        <v>0</v>
      </c>
      <c r="Y157" s="144">
        <f t="shared" si="12"/>
        <v>0</v>
      </c>
      <c r="Z157" s="144">
        <v>0</v>
      </c>
      <c r="AA157" s="145">
        <f t="shared" si="13"/>
        <v>0</v>
      </c>
      <c r="AR157" s="18" t="s">
        <v>127</v>
      </c>
      <c r="AT157" s="18" t="s">
        <v>123</v>
      </c>
      <c r="AU157" s="18" t="s">
        <v>128</v>
      </c>
      <c r="AY157" s="18" t="s">
        <v>122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8" t="s">
        <v>128</v>
      </c>
      <c r="BK157" s="147">
        <f t="shared" si="19"/>
        <v>0</v>
      </c>
      <c r="BL157" s="18" t="s">
        <v>127</v>
      </c>
      <c r="BM157" s="18" t="s">
        <v>225</v>
      </c>
    </row>
    <row r="158" spans="2:65" s="1" customFormat="1" ht="38.25" customHeight="1">
      <c r="B158" s="137"/>
      <c r="C158" s="138" t="s">
        <v>226</v>
      </c>
      <c r="D158" s="138" t="s">
        <v>123</v>
      </c>
      <c r="E158" s="139" t="s">
        <v>191</v>
      </c>
      <c r="F158" s="201" t="s">
        <v>192</v>
      </c>
      <c r="G158" s="201"/>
      <c r="H158" s="201"/>
      <c r="I158" s="201"/>
      <c r="J158" s="140" t="s">
        <v>178</v>
      </c>
      <c r="K158" s="141">
        <v>466.495</v>
      </c>
      <c r="L158" s="195">
        <v>0</v>
      </c>
      <c r="M158" s="195"/>
      <c r="N158" s="195">
        <f t="shared" si="10"/>
        <v>0</v>
      </c>
      <c r="O158" s="195"/>
      <c r="P158" s="195"/>
      <c r="Q158" s="195"/>
      <c r="R158" s="142"/>
      <c r="T158" s="143" t="s">
        <v>5</v>
      </c>
      <c r="U158" s="40" t="s">
        <v>35</v>
      </c>
      <c r="V158" s="144">
        <v>0</v>
      </c>
      <c r="W158" s="144">
        <f t="shared" si="11"/>
        <v>0</v>
      </c>
      <c r="X158" s="144">
        <v>0</v>
      </c>
      <c r="Y158" s="144">
        <f t="shared" si="12"/>
        <v>0</v>
      </c>
      <c r="Z158" s="144">
        <v>0</v>
      </c>
      <c r="AA158" s="145">
        <f t="shared" si="13"/>
        <v>0</v>
      </c>
      <c r="AR158" s="18" t="s">
        <v>127</v>
      </c>
      <c r="AT158" s="18" t="s">
        <v>123</v>
      </c>
      <c r="AU158" s="18" t="s">
        <v>128</v>
      </c>
      <c r="AY158" s="18" t="s">
        <v>122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8" t="s">
        <v>128</v>
      </c>
      <c r="BK158" s="147">
        <f t="shared" si="19"/>
        <v>0</v>
      </c>
      <c r="BL158" s="18" t="s">
        <v>127</v>
      </c>
      <c r="BM158" s="18" t="s">
        <v>229</v>
      </c>
    </row>
    <row r="159" spans="2:65" s="1" customFormat="1" ht="25.5" customHeight="1">
      <c r="B159" s="137"/>
      <c r="C159" s="138" t="s">
        <v>179</v>
      </c>
      <c r="D159" s="138" t="s">
        <v>123</v>
      </c>
      <c r="E159" s="139" t="s">
        <v>194</v>
      </c>
      <c r="F159" s="201" t="s">
        <v>195</v>
      </c>
      <c r="G159" s="201"/>
      <c r="H159" s="201"/>
      <c r="I159" s="201"/>
      <c r="J159" s="140" t="s">
        <v>178</v>
      </c>
      <c r="K159" s="141">
        <v>93.299000000000007</v>
      </c>
      <c r="L159" s="195">
        <v>0</v>
      </c>
      <c r="M159" s="195"/>
      <c r="N159" s="195">
        <f t="shared" si="10"/>
        <v>0</v>
      </c>
      <c r="O159" s="195"/>
      <c r="P159" s="195"/>
      <c r="Q159" s="195"/>
      <c r="R159" s="142"/>
      <c r="T159" s="143" t="s">
        <v>5</v>
      </c>
      <c r="U159" s="40" t="s">
        <v>35</v>
      </c>
      <c r="V159" s="144">
        <v>0</v>
      </c>
      <c r="W159" s="144">
        <f t="shared" si="11"/>
        <v>0</v>
      </c>
      <c r="X159" s="144">
        <v>0</v>
      </c>
      <c r="Y159" s="144">
        <f t="shared" si="12"/>
        <v>0</v>
      </c>
      <c r="Z159" s="144">
        <v>0</v>
      </c>
      <c r="AA159" s="145">
        <f t="shared" si="13"/>
        <v>0</v>
      </c>
      <c r="AR159" s="18" t="s">
        <v>127</v>
      </c>
      <c r="AT159" s="18" t="s">
        <v>123</v>
      </c>
      <c r="AU159" s="18" t="s">
        <v>128</v>
      </c>
      <c r="AY159" s="18" t="s">
        <v>122</v>
      </c>
      <c r="BE159" s="146">
        <f t="shared" si="14"/>
        <v>0</v>
      </c>
      <c r="BF159" s="146">
        <f t="shared" si="15"/>
        <v>0</v>
      </c>
      <c r="BG159" s="146">
        <f t="shared" si="16"/>
        <v>0</v>
      </c>
      <c r="BH159" s="146">
        <f t="shared" si="17"/>
        <v>0</v>
      </c>
      <c r="BI159" s="146">
        <f t="shared" si="18"/>
        <v>0</v>
      </c>
      <c r="BJ159" s="18" t="s">
        <v>128</v>
      </c>
      <c r="BK159" s="147">
        <f t="shared" si="19"/>
        <v>0</v>
      </c>
      <c r="BL159" s="18" t="s">
        <v>127</v>
      </c>
      <c r="BM159" s="18" t="s">
        <v>232</v>
      </c>
    </row>
    <row r="160" spans="2:65" s="9" customFormat="1" ht="29.85" customHeight="1">
      <c r="B160" s="126"/>
      <c r="C160" s="127"/>
      <c r="D160" s="136" t="s">
        <v>102</v>
      </c>
      <c r="E160" s="136"/>
      <c r="F160" s="136"/>
      <c r="G160" s="136"/>
      <c r="H160" s="136"/>
      <c r="I160" s="136"/>
      <c r="J160" s="136"/>
      <c r="K160" s="136"/>
      <c r="L160" s="136"/>
      <c r="M160" s="136"/>
      <c r="N160" s="193">
        <f>BK160</f>
        <v>0</v>
      </c>
      <c r="O160" s="194"/>
      <c r="P160" s="194"/>
      <c r="Q160" s="194"/>
      <c r="R160" s="129"/>
      <c r="T160" s="130"/>
      <c r="U160" s="127"/>
      <c r="V160" s="127"/>
      <c r="W160" s="131">
        <f>W161</f>
        <v>0</v>
      </c>
      <c r="X160" s="127"/>
      <c r="Y160" s="131">
        <f>Y161</f>
        <v>0</v>
      </c>
      <c r="Z160" s="127"/>
      <c r="AA160" s="132">
        <f>AA161</f>
        <v>0</v>
      </c>
      <c r="AR160" s="133" t="s">
        <v>75</v>
      </c>
      <c r="AT160" s="134" t="s">
        <v>67</v>
      </c>
      <c r="AU160" s="134" t="s">
        <v>75</v>
      </c>
      <c r="AY160" s="133" t="s">
        <v>122</v>
      </c>
      <c r="BK160" s="135">
        <f>BK161</f>
        <v>0</v>
      </c>
    </row>
    <row r="161" spans="2:65" s="1" customFormat="1" ht="38.25" customHeight="1">
      <c r="B161" s="137"/>
      <c r="C161" s="138" t="s">
        <v>279</v>
      </c>
      <c r="D161" s="138" t="s">
        <v>123</v>
      </c>
      <c r="E161" s="139" t="s">
        <v>198</v>
      </c>
      <c r="F161" s="201" t="s">
        <v>199</v>
      </c>
      <c r="G161" s="201"/>
      <c r="H161" s="201"/>
      <c r="I161" s="201"/>
      <c r="J161" s="140" t="s">
        <v>178</v>
      </c>
      <c r="K161" s="141">
        <v>68.231999999999999</v>
      </c>
      <c r="L161" s="195">
        <v>0</v>
      </c>
      <c r="M161" s="195"/>
      <c r="N161" s="195">
        <f>ROUND(L161*K161,3)</f>
        <v>0</v>
      </c>
      <c r="O161" s="195"/>
      <c r="P161" s="195"/>
      <c r="Q161" s="195"/>
      <c r="R161" s="142"/>
      <c r="T161" s="143" t="s">
        <v>5</v>
      </c>
      <c r="U161" s="40" t="s">
        <v>35</v>
      </c>
      <c r="V161" s="144">
        <v>0</v>
      </c>
      <c r="W161" s="144">
        <f>V161*K161</f>
        <v>0</v>
      </c>
      <c r="X161" s="144">
        <v>0</v>
      </c>
      <c r="Y161" s="144">
        <f>X161*K161</f>
        <v>0</v>
      </c>
      <c r="Z161" s="144">
        <v>0</v>
      </c>
      <c r="AA161" s="145">
        <f>Z161*K161</f>
        <v>0</v>
      </c>
      <c r="AR161" s="18" t="s">
        <v>127</v>
      </c>
      <c r="AT161" s="18" t="s">
        <v>123</v>
      </c>
      <c r="AU161" s="18" t="s">
        <v>128</v>
      </c>
      <c r="AY161" s="18" t="s">
        <v>122</v>
      </c>
      <c r="BE161" s="146">
        <f>IF(U161="základná",N161,0)</f>
        <v>0</v>
      </c>
      <c r="BF161" s="146">
        <f>IF(U161="znížená",N161,0)</f>
        <v>0</v>
      </c>
      <c r="BG161" s="146">
        <f>IF(U161="zákl. prenesená",N161,0)</f>
        <v>0</v>
      </c>
      <c r="BH161" s="146">
        <f>IF(U161="zníž. prenesená",N161,0)</f>
        <v>0</v>
      </c>
      <c r="BI161" s="146">
        <f>IF(U161="nulová",N161,0)</f>
        <v>0</v>
      </c>
      <c r="BJ161" s="18" t="s">
        <v>128</v>
      </c>
      <c r="BK161" s="147">
        <f>ROUND(L161*K161,3)</f>
        <v>0</v>
      </c>
      <c r="BL161" s="18" t="s">
        <v>127</v>
      </c>
      <c r="BM161" s="18" t="s">
        <v>280</v>
      </c>
    </row>
    <row r="162" spans="2:65" s="9" customFormat="1" ht="37.35" customHeight="1">
      <c r="B162" s="126"/>
      <c r="C162" s="127"/>
      <c r="D162" s="128" t="s">
        <v>103</v>
      </c>
      <c r="E162" s="128"/>
      <c r="F162" s="128"/>
      <c r="G162" s="128"/>
      <c r="H162" s="128"/>
      <c r="I162" s="128"/>
      <c r="J162" s="128"/>
      <c r="K162" s="128"/>
      <c r="L162" s="128"/>
      <c r="M162" s="128"/>
      <c r="N162" s="196">
        <f>BK162</f>
        <v>0</v>
      </c>
      <c r="O162" s="197"/>
      <c r="P162" s="197"/>
      <c r="Q162" s="197"/>
      <c r="R162" s="129"/>
      <c r="T162" s="130"/>
      <c r="U162" s="127"/>
      <c r="V162" s="127"/>
      <c r="W162" s="131">
        <f>W163+W166+W176+W178+W181+W199+W205+W207+W214+W220</f>
        <v>0</v>
      </c>
      <c r="X162" s="127"/>
      <c r="Y162" s="131">
        <f>Y163+Y166+Y176+Y178+Y181+Y199+Y205+Y207+Y214+Y220</f>
        <v>0</v>
      </c>
      <c r="Z162" s="127"/>
      <c r="AA162" s="132">
        <f>AA163+AA166+AA176+AA178+AA181+AA199+AA205+AA207+AA214+AA220</f>
        <v>0</v>
      </c>
      <c r="AR162" s="133" t="s">
        <v>75</v>
      </c>
      <c r="AT162" s="134" t="s">
        <v>67</v>
      </c>
      <c r="AU162" s="134" t="s">
        <v>68</v>
      </c>
      <c r="AY162" s="133" t="s">
        <v>122</v>
      </c>
      <c r="BK162" s="135">
        <f>BK163+BK166+BK176+BK178+BK181+BK199+BK205+BK207+BK214+BK220</f>
        <v>0</v>
      </c>
    </row>
    <row r="163" spans="2:65" s="9" customFormat="1" ht="19.899999999999999" customHeight="1">
      <c r="B163" s="126"/>
      <c r="C163" s="127"/>
      <c r="D163" s="136" t="s">
        <v>234</v>
      </c>
      <c r="E163" s="136"/>
      <c r="F163" s="136"/>
      <c r="G163" s="136"/>
      <c r="H163" s="136"/>
      <c r="I163" s="136"/>
      <c r="J163" s="136"/>
      <c r="K163" s="136"/>
      <c r="L163" s="136"/>
      <c r="M163" s="136"/>
      <c r="N163" s="198">
        <f>BK163</f>
        <v>0</v>
      </c>
      <c r="O163" s="199"/>
      <c r="P163" s="199"/>
      <c r="Q163" s="199"/>
      <c r="R163" s="129"/>
      <c r="T163" s="130"/>
      <c r="U163" s="127"/>
      <c r="V163" s="127"/>
      <c r="W163" s="131">
        <f>SUM(W164:W165)</f>
        <v>0</v>
      </c>
      <c r="X163" s="127"/>
      <c r="Y163" s="131">
        <f>SUM(Y164:Y165)</f>
        <v>0</v>
      </c>
      <c r="Z163" s="127"/>
      <c r="AA163" s="132">
        <f>SUM(AA164:AA165)</f>
        <v>0</v>
      </c>
      <c r="AR163" s="133" t="s">
        <v>75</v>
      </c>
      <c r="AT163" s="134" t="s">
        <v>67</v>
      </c>
      <c r="AU163" s="134" t="s">
        <v>75</v>
      </c>
      <c r="AY163" s="133" t="s">
        <v>122</v>
      </c>
      <c r="BK163" s="135">
        <f>SUM(BK164:BK165)</f>
        <v>0</v>
      </c>
    </row>
    <row r="164" spans="2:65" s="1" customFormat="1" ht="38.25" customHeight="1">
      <c r="B164" s="137"/>
      <c r="C164" s="138" t="s">
        <v>182</v>
      </c>
      <c r="D164" s="138" t="s">
        <v>123</v>
      </c>
      <c r="E164" s="139" t="s">
        <v>281</v>
      </c>
      <c r="F164" s="201" t="s">
        <v>282</v>
      </c>
      <c r="G164" s="201"/>
      <c r="H164" s="201"/>
      <c r="I164" s="201"/>
      <c r="J164" s="140" t="s">
        <v>131</v>
      </c>
      <c r="K164" s="141">
        <v>27.84</v>
      </c>
      <c r="L164" s="195">
        <v>0</v>
      </c>
      <c r="M164" s="195"/>
      <c r="N164" s="195">
        <f>ROUND(L164*K164,3)</f>
        <v>0</v>
      </c>
      <c r="O164" s="195"/>
      <c r="P164" s="195"/>
      <c r="Q164" s="195"/>
      <c r="R164" s="142"/>
      <c r="T164" s="143" t="s">
        <v>5</v>
      </c>
      <c r="U164" s="40" t="s">
        <v>35</v>
      </c>
      <c r="V164" s="144">
        <v>0</v>
      </c>
      <c r="W164" s="144">
        <f>V164*K164</f>
        <v>0</v>
      </c>
      <c r="X164" s="144">
        <v>0</v>
      </c>
      <c r="Y164" s="144">
        <f>X164*K164</f>
        <v>0</v>
      </c>
      <c r="Z164" s="144">
        <v>0</v>
      </c>
      <c r="AA164" s="145">
        <f>Z164*K164</f>
        <v>0</v>
      </c>
      <c r="AR164" s="18" t="s">
        <v>127</v>
      </c>
      <c r="AT164" s="18" t="s">
        <v>123</v>
      </c>
      <c r="AU164" s="18" t="s">
        <v>128</v>
      </c>
      <c r="AY164" s="18" t="s">
        <v>122</v>
      </c>
      <c r="BE164" s="146">
        <f>IF(U164="základná",N164,0)</f>
        <v>0</v>
      </c>
      <c r="BF164" s="146">
        <f>IF(U164="znížená",N164,0)</f>
        <v>0</v>
      </c>
      <c r="BG164" s="146">
        <f>IF(U164="zákl. prenesená",N164,0)</f>
        <v>0</v>
      </c>
      <c r="BH164" s="146">
        <f>IF(U164="zníž. prenesená",N164,0)</f>
        <v>0</v>
      </c>
      <c r="BI164" s="146">
        <f>IF(U164="nulová",N164,0)</f>
        <v>0</v>
      </c>
      <c r="BJ164" s="18" t="s">
        <v>128</v>
      </c>
      <c r="BK164" s="147">
        <f>ROUND(L164*K164,3)</f>
        <v>0</v>
      </c>
      <c r="BL164" s="18" t="s">
        <v>127</v>
      </c>
      <c r="BM164" s="18" t="s">
        <v>283</v>
      </c>
    </row>
    <row r="165" spans="2:65" s="1" customFormat="1" ht="25.5" customHeight="1">
      <c r="B165" s="137"/>
      <c r="C165" s="138" t="s">
        <v>284</v>
      </c>
      <c r="D165" s="138" t="s">
        <v>123</v>
      </c>
      <c r="E165" s="139" t="s">
        <v>285</v>
      </c>
      <c r="F165" s="201" t="s">
        <v>286</v>
      </c>
      <c r="G165" s="201"/>
      <c r="H165" s="201"/>
      <c r="I165" s="201"/>
      <c r="J165" s="140" t="s">
        <v>224</v>
      </c>
      <c r="K165" s="141">
        <v>6.96</v>
      </c>
      <c r="L165" s="195">
        <v>0</v>
      </c>
      <c r="M165" s="195"/>
      <c r="N165" s="195">
        <f>ROUND(L165*K165,3)</f>
        <v>0</v>
      </c>
      <c r="O165" s="195"/>
      <c r="P165" s="195"/>
      <c r="Q165" s="195"/>
      <c r="R165" s="142"/>
      <c r="T165" s="143" t="s">
        <v>5</v>
      </c>
      <c r="U165" s="40" t="s">
        <v>35</v>
      </c>
      <c r="V165" s="144">
        <v>0</v>
      </c>
      <c r="W165" s="144">
        <f>V165*K165</f>
        <v>0</v>
      </c>
      <c r="X165" s="144">
        <v>0</v>
      </c>
      <c r="Y165" s="144">
        <f>X165*K165</f>
        <v>0</v>
      </c>
      <c r="Z165" s="144">
        <v>0</v>
      </c>
      <c r="AA165" s="145">
        <f>Z165*K165</f>
        <v>0</v>
      </c>
      <c r="AR165" s="18" t="s">
        <v>127</v>
      </c>
      <c r="AT165" s="18" t="s">
        <v>123</v>
      </c>
      <c r="AU165" s="18" t="s">
        <v>128</v>
      </c>
      <c r="AY165" s="18" t="s">
        <v>122</v>
      </c>
      <c r="BE165" s="146">
        <f>IF(U165="základná",N165,0)</f>
        <v>0</v>
      </c>
      <c r="BF165" s="146">
        <f>IF(U165="znížená",N165,0)</f>
        <v>0</v>
      </c>
      <c r="BG165" s="146">
        <f>IF(U165="zákl. prenesená",N165,0)</f>
        <v>0</v>
      </c>
      <c r="BH165" s="146">
        <f>IF(U165="zníž. prenesená",N165,0)</f>
        <v>0</v>
      </c>
      <c r="BI165" s="146">
        <f>IF(U165="nulová",N165,0)</f>
        <v>0</v>
      </c>
      <c r="BJ165" s="18" t="s">
        <v>128</v>
      </c>
      <c r="BK165" s="147">
        <f>ROUND(L165*K165,3)</f>
        <v>0</v>
      </c>
      <c r="BL165" s="18" t="s">
        <v>127</v>
      </c>
      <c r="BM165" s="18" t="s">
        <v>287</v>
      </c>
    </row>
    <row r="166" spans="2:65" s="9" customFormat="1" ht="29.85" customHeight="1">
      <c r="B166" s="126"/>
      <c r="C166" s="127"/>
      <c r="D166" s="136" t="s">
        <v>235</v>
      </c>
      <c r="E166" s="136"/>
      <c r="F166" s="136"/>
      <c r="G166" s="136"/>
      <c r="H166" s="136"/>
      <c r="I166" s="136"/>
      <c r="J166" s="136"/>
      <c r="K166" s="136"/>
      <c r="L166" s="136"/>
      <c r="M166" s="136"/>
      <c r="N166" s="193">
        <f>BK166</f>
        <v>0</v>
      </c>
      <c r="O166" s="194"/>
      <c r="P166" s="194"/>
      <c r="Q166" s="194"/>
      <c r="R166" s="129"/>
      <c r="T166" s="130"/>
      <c r="U166" s="127"/>
      <c r="V166" s="127"/>
      <c r="W166" s="131">
        <f>SUM(W167:W175)</f>
        <v>0</v>
      </c>
      <c r="X166" s="127"/>
      <c r="Y166" s="131">
        <f>SUM(Y167:Y175)</f>
        <v>0</v>
      </c>
      <c r="Z166" s="127"/>
      <c r="AA166" s="132">
        <f>SUM(AA167:AA175)</f>
        <v>0</v>
      </c>
      <c r="AR166" s="133" t="s">
        <v>75</v>
      </c>
      <c r="AT166" s="134" t="s">
        <v>67</v>
      </c>
      <c r="AU166" s="134" t="s">
        <v>75</v>
      </c>
      <c r="AY166" s="133" t="s">
        <v>122</v>
      </c>
      <c r="BK166" s="135">
        <f>SUM(BK167:BK175)</f>
        <v>0</v>
      </c>
    </row>
    <row r="167" spans="2:65" s="1" customFormat="1" ht="38.25" customHeight="1">
      <c r="B167" s="137"/>
      <c r="C167" s="138" t="s">
        <v>186</v>
      </c>
      <c r="D167" s="138" t="s">
        <v>123</v>
      </c>
      <c r="E167" s="139" t="s">
        <v>288</v>
      </c>
      <c r="F167" s="201" t="s">
        <v>289</v>
      </c>
      <c r="G167" s="201"/>
      <c r="H167" s="201"/>
      <c r="I167" s="201"/>
      <c r="J167" s="140" t="s">
        <v>290</v>
      </c>
      <c r="K167" s="141">
        <v>8</v>
      </c>
      <c r="L167" s="195">
        <v>0</v>
      </c>
      <c r="M167" s="195"/>
      <c r="N167" s="195">
        <f t="shared" ref="N167:N175" si="20">ROUND(L167*K167,3)</f>
        <v>0</v>
      </c>
      <c r="O167" s="195"/>
      <c r="P167" s="195"/>
      <c r="Q167" s="195"/>
      <c r="R167" s="142"/>
      <c r="T167" s="143" t="s">
        <v>5</v>
      </c>
      <c r="U167" s="40" t="s">
        <v>35</v>
      </c>
      <c r="V167" s="144">
        <v>0</v>
      </c>
      <c r="W167" s="144">
        <f t="shared" ref="W167:W175" si="21">V167*K167</f>
        <v>0</v>
      </c>
      <c r="X167" s="144">
        <v>0</v>
      </c>
      <c r="Y167" s="144">
        <f t="shared" ref="Y167:Y175" si="22">X167*K167</f>
        <v>0</v>
      </c>
      <c r="Z167" s="144">
        <v>0</v>
      </c>
      <c r="AA167" s="145">
        <f t="shared" ref="AA167:AA175" si="23">Z167*K167</f>
        <v>0</v>
      </c>
      <c r="AR167" s="18" t="s">
        <v>127</v>
      </c>
      <c r="AT167" s="18" t="s">
        <v>123</v>
      </c>
      <c r="AU167" s="18" t="s">
        <v>128</v>
      </c>
      <c r="AY167" s="18" t="s">
        <v>122</v>
      </c>
      <c r="BE167" s="146">
        <f t="shared" ref="BE167:BE175" si="24">IF(U167="základná",N167,0)</f>
        <v>0</v>
      </c>
      <c r="BF167" s="146">
        <f t="shared" ref="BF167:BF175" si="25">IF(U167="znížená",N167,0)</f>
        <v>0</v>
      </c>
      <c r="BG167" s="146">
        <f t="shared" ref="BG167:BG175" si="26">IF(U167="zákl. prenesená",N167,0)</f>
        <v>0</v>
      </c>
      <c r="BH167" s="146">
        <f t="shared" ref="BH167:BH175" si="27">IF(U167="zníž. prenesená",N167,0)</f>
        <v>0</v>
      </c>
      <c r="BI167" s="146">
        <f t="shared" ref="BI167:BI175" si="28">IF(U167="nulová",N167,0)</f>
        <v>0</v>
      </c>
      <c r="BJ167" s="18" t="s">
        <v>128</v>
      </c>
      <c r="BK167" s="147">
        <f t="shared" ref="BK167:BK175" si="29">ROUND(L167*K167,3)</f>
        <v>0</v>
      </c>
      <c r="BL167" s="18" t="s">
        <v>127</v>
      </c>
      <c r="BM167" s="18" t="s">
        <v>291</v>
      </c>
    </row>
    <row r="168" spans="2:65" s="1" customFormat="1" ht="25.5" customHeight="1">
      <c r="B168" s="137"/>
      <c r="C168" s="138" t="s">
        <v>292</v>
      </c>
      <c r="D168" s="138" t="s">
        <v>123</v>
      </c>
      <c r="E168" s="139" t="s">
        <v>293</v>
      </c>
      <c r="F168" s="201" t="s">
        <v>294</v>
      </c>
      <c r="G168" s="201"/>
      <c r="H168" s="201"/>
      <c r="I168" s="201"/>
      <c r="J168" s="140" t="s">
        <v>290</v>
      </c>
      <c r="K168" s="141">
        <v>4</v>
      </c>
      <c r="L168" s="195">
        <v>0</v>
      </c>
      <c r="M168" s="195"/>
      <c r="N168" s="195">
        <f t="shared" si="20"/>
        <v>0</v>
      </c>
      <c r="O168" s="195"/>
      <c r="P168" s="195"/>
      <c r="Q168" s="195"/>
      <c r="R168" s="142"/>
      <c r="T168" s="143" t="s">
        <v>5</v>
      </c>
      <c r="U168" s="40" t="s">
        <v>35</v>
      </c>
      <c r="V168" s="144">
        <v>0</v>
      </c>
      <c r="W168" s="144">
        <f t="shared" si="21"/>
        <v>0</v>
      </c>
      <c r="X168" s="144">
        <v>0</v>
      </c>
      <c r="Y168" s="144">
        <f t="shared" si="22"/>
        <v>0</v>
      </c>
      <c r="Z168" s="144">
        <v>0</v>
      </c>
      <c r="AA168" s="145">
        <f t="shared" si="23"/>
        <v>0</v>
      </c>
      <c r="AR168" s="18" t="s">
        <v>127</v>
      </c>
      <c r="AT168" s="18" t="s">
        <v>123</v>
      </c>
      <c r="AU168" s="18" t="s">
        <v>128</v>
      </c>
      <c r="AY168" s="18" t="s">
        <v>122</v>
      </c>
      <c r="BE168" s="146">
        <f t="shared" si="24"/>
        <v>0</v>
      </c>
      <c r="BF168" s="146">
        <f t="shared" si="25"/>
        <v>0</v>
      </c>
      <c r="BG168" s="146">
        <f t="shared" si="26"/>
        <v>0</v>
      </c>
      <c r="BH168" s="146">
        <f t="shared" si="27"/>
        <v>0</v>
      </c>
      <c r="BI168" s="146">
        <f t="shared" si="28"/>
        <v>0</v>
      </c>
      <c r="BJ168" s="18" t="s">
        <v>128</v>
      </c>
      <c r="BK168" s="147">
        <f t="shared" si="29"/>
        <v>0</v>
      </c>
      <c r="BL168" s="18" t="s">
        <v>127</v>
      </c>
      <c r="BM168" s="18" t="s">
        <v>295</v>
      </c>
    </row>
    <row r="169" spans="2:65" s="1" customFormat="1" ht="25.5" customHeight="1">
      <c r="B169" s="137"/>
      <c r="C169" s="138" t="s">
        <v>189</v>
      </c>
      <c r="D169" s="138" t="s">
        <v>123</v>
      </c>
      <c r="E169" s="139" t="s">
        <v>296</v>
      </c>
      <c r="F169" s="201" t="s">
        <v>297</v>
      </c>
      <c r="G169" s="201"/>
      <c r="H169" s="201"/>
      <c r="I169" s="201"/>
      <c r="J169" s="140" t="s">
        <v>290</v>
      </c>
      <c r="K169" s="141">
        <v>9</v>
      </c>
      <c r="L169" s="195">
        <v>0</v>
      </c>
      <c r="M169" s="195"/>
      <c r="N169" s="195">
        <f t="shared" si="20"/>
        <v>0</v>
      </c>
      <c r="O169" s="195"/>
      <c r="P169" s="195"/>
      <c r="Q169" s="195"/>
      <c r="R169" s="142"/>
      <c r="T169" s="143" t="s">
        <v>5</v>
      </c>
      <c r="U169" s="40" t="s">
        <v>35</v>
      </c>
      <c r="V169" s="144">
        <v>0</v>
      </c>
      <c r="W169" s="144">
        <f t="shared" si="21"/>
        <v>0</v>
      </c>
      <c r="X169" s="144">
        <v>0</v>
      </c>
      <c r="Y169" s="144">
        <f t="shared" si="22"/>
        <v>0</v>
      </c>
      <c r="Z169" s="144">
        <v>0</v>
      </c>
      <c r="AA169" s="145">
        <f t="shared" si="23"/>
        <v>0</v>
      </c>
      <c r="AR169" s="18" t="s">
        <v>127</v>
      </c>
      <c r="AT169" s="18" t="s">
        <v>123</v>
      </c>
      <c r="AU169" s="18" t="s">
        <v>128</v>
      </c>
      <c r="AY169" s="18" t="s">
        <v>122</v>
      </c>
      <c r="BE169" s="146">
        <f t="shared" si="24"/>
        <v>0</v>
      </c>
      <c r="BF169" s="146">
        <f t="shared" si="25"/>
        <v>0</v>
      </c>
      <c r="BG169" s="146">
        <f t="shared" si="26"/>
        <v>0</v>
      </c>
      <c r="BH169" s="146">
        <f t="shared" si="27"/>
        <v>0</v>
      </c>
      <c r="BI169" s="146">
        <f t="shared" si="28"/>
        <v>0</v>
      </c>
      <c r="BJ169" s="18" t="s">
        <v>128</v>
      </c>
      <c r="BK169" s="147">
        <f t="shared" si="29"/>
        <v>0</v>
      </c>
      <c r="BL169" s="18" t="s">
        <v>127</v>
      </c>
      <c r="BM169" s="18" t="s">
        <v>298</v>
      </c>
    </row>
    <row r="170" spans="2:65" s="1" customFormat="1" ht="38.25" customHeight="1">
      <c r="B170" s="137"/>
      <c r="C170" s="138" t="s">
        <v>299</v>
      </c>
      <c r="D170" s="138" t="s">
        <v>123</v>
      </c>
      <c r="E170" s="139" t="s">
        <v>300</v>
      </c>
      <c r="F170" s="201" t="s">
        <v>301</v>
      </c>
      <c r="G170" s="201"/>
      <c r="H170" s="201"/>
      <c r="I170" s="201"/>
      <c r="J170" s="140" t="s">
        <v>290</v>
      </c>
      <c r="K170" s="141">
        <v>6</v>
      </c>
      <c r="L170" s="195">
        <v>0</v>
      </c>
      <c r="M170" s="195"/>
      <c r="N170" s="195">
        <f t="shared" si="20"/>
        <v>0</v>
      </c>
      <c r="O170" s="195"/>
      <c r="P170" s="195"/>
      <c r="Q170" s="195"/>
      <c r="R170" s="142"/>
      <c r="T170" s="143" t="s">
        <v>5</v>
      </c>
      <c r="U170" s="40" t="s">
        <v>35</v>
      </c>
      <c r="V170" s="144">
        <v>0</v>
      </c>
      <c r="W170" s="144">
        <f t="shared" si="21"/>
        <v>0</v>
      </c>
      <c r="X170" s="144">
        <v>0</v>
      </c>
      <c r="Y170" s="144">
        <f t="shared" si="22"/>
        <v>0</v>
      </c>
      <c r="Z170" s="144">
        <v>0</v>
      </c>
      <c r="AA170" s="145">
        <f t="shared" si="23"/>
        <v>0</v>
      </c>
      <c r="AR170" s="18" t="s">
        <v>127</v>
      </c>
      <c r="AT170" s="18" t="s">
        <v>123</v>
      </c>
      <c r="AU170" s="18" t="s">
        <v>128</v>
      </c>
      <c r="AY170" s="18" t="s">
        <v>122</v>
      </c>
      <c r="BE170" s="146">
        <f t="shared" si="24"/>
        <v>0</v>
      </c>
      <c r="BF170" s="146">
        <f t="shared" si="25"/>
        <v>0</v>
      </c>
      <c r="BG170" s="146">
        <f t="shared" si="26"/>
        <v>0</v>
      </c>
      <c r="BH170" s="146">
        <f t="shared" si="27"/>
        <v>0</v>
      </c>
      <c r="BI170" s="146">
        <f t="shared" si="28"/>
        <v>0</v>
      </c>
      <c r="BJ170" s="18" t="s">
        <v>128</v>
      </c>
      <c r="BK170" s="147">
        <f t="shared" si="29"/>
        <v>0</v>
      </c>
      <c r="BL170" s="18" t="s">
        <v>127</v>
      </c>
      <c r="BM170" s="18" t="s">
        <v>302</v>
      </c>
    </row>
    <row r="171" spans="2:65" s="1" customFormat="1" ht="38.25" customHeight="1">
      <c r="B171" s="137"/>
      <c r="C171" s="138" t="s">
        <v>193</v>
      </c>
      <c r="D171" s="138" t="s">
        <v>123</v>
      </c>
      <c r="E171" s="139" t="s">
        <v>303</v>
      </c>
      <c r="F171" s="201" t="s">
        <v>304</v>
      </c>
      <c r="G171" s="201"/>
      <c r="H171" s="201"/>
      <c r="I171" s="201"/>
      <c r="J171" s="140" t="s">
        <v>290</v>
      </c>
      <c r="K171" s="141">
        <v>1</v>
      </c>
      <c r="L171" s="195">
        <v>0</v>
      </c>
      <c r="M171" s="195"/>
      <c r="N171" s="195">
        <f t="shared" si="20"/>
        <v>0</v>
      </c>
      <c r="O171" s="195"/>
      <c r="P171" s="195"/>
      <c r="Q171" s="195"/>
      <c r="R171" s="142"/>
      <c r="T171" s="143" t="s">
        <v>5</v>
      </c>
      <c r="U171" s="40" t="s">
        <v>35</v>
      </c>
      <c r="V171" s="144">
        <v>0</v>
      </c>
      <c r="W171" s="144">
        <f t="shared" si="21"/>
        <v>0</v>
      </c>
      <c r="X171" s="144">
        <v>0</v>
      </c>
      <c r="Y171" s="144">
        <f t="shared" si="22"/>
        <v>0</v>
      </c>
      <c r="Z171" s="144">
        <v>0</v>
      </c>
      <c r="AA171" s="145">
        <f t="shared" si="23"/>
        <v>0</v>
      </c>
      <c r="AR171" s="18" t="s">
        <v>127</v>
      </c>
      <c r="AT171" s="18" t="s">
        <v>123</v>
      </c>
      <c r="AU171" s="18" t="s">
        <v>128</v>
      </c>
      <c r="AY171" s="18" t="s">
        <v>122</v>
      </c>
      <c r="BE171" s="146">
        <f t="shared" si="24"/>
        <v>0</v>
      </c>
      <c r="BF171" s="146">
        <f t="shared" si="25"/>
        <v>0</v>
      </c>
      <c r="BG171" s="146">
        <f t="shared" si="26"/>
        <v>0</v>
      </c>
      <c r="BH171" s="146">
        <f t="shared" si="27"/>
        <v>0</v>
      </c>
      <c r="BI171" s="146">
        <f t="shared" si="28"/>
        <v>0</v>
      </c>
      <c r="BJ171" s="18" t="s">
        <v>128</v>
      </c>
      <c r="BK171" s="147">
        <f t="shared" si="29"/>
        <v>0</v>
      </c>
      <c r="BL171" s="18" t="s">
        <v>127</v>
      </c>
      <c r="BM171" s="18" t="s">
        <v>305</v>
      </c>
    </row>
    <row r="172" spans="2:65" s="1" customFormat="1" ht="25.5" customHeight="1">
      <c r="B172" s="137"/>
      <c r="C172" s="138" t="s">
        <v>306</v>
      </c>
      <c r="D172" s="138" t="s">
        <v>123</v>
      </c>
      <c r="E172" s="139" t="s">
        <v>307</v>
      </c>
      <c r="F172" s="201" t="s">
        <v>308</v>
      </c>
      <c r="G172" s="201"/>
      <c r="H172" s="201"/>
      <c r="I172" s="201"/>
      <c r="J172" s="140" t="s">
        <v>290</v>
      </c>
      <c r="K172" s="141">
        <v>10</v>
      </c>
      <c r="L172" s="195">
        <v>0</v>
      </c>
      <c r="M172" s="195"/>
      <c r="N172" s="195">
        <f t="shared" si="20"/>
        <v>0</v>
      </c>
      <c r="O172" s="195"/>
      <c r="P172" s="195"/>
      <c r="Q172" s="195"/>
      <c r="R172" s="142"/>
      <c r="T172" s="143" t="s">
        <v>5</v>
      </c>
      <c r="U172" s="40" t="s">
        <v>35</v>
      </c>
      <c r="V172" s="144">
        <v>0</v>
      </c>
      <c r="W172" s="144">
        <f t="shared" si="21"/>
        <v>0</v>
      </c>
      <c r="X172" s="144">
        <v>0</v>
      </c>
      <c r="Y172" s="144">
        <f t="shared" si="22"/>
        <v>0</v>
      </c>
      <c r="Z172" s="144">
        <v>0</v>
      </c>
      <c r="AA172" s="145">
        <f t="shared" si="23"/>
        <v>0</v>
      </c>
      <c r="AR172" s="18" t="s">
        <v>127</v>
      </c>
      <c r="AT172" s="18" t="s">
        <v>123</v>
      </c>
      <c r="AU172" s="18" t="s">
        <v>128</v>
      </c>
      <c r="AY172" s="18" t="s">
        <v>122</v>
      </c>
      <c r="BE172" s="146">
        <f t="shared" si="24"/>
        <v>0</v>
      </c>
      <c r="BF172" s="146">
        <f t="shared" si="25"/>
        <v>0</v>
      </c>
      <c r="BG172" s="146">
        <f t="shared" si="26"/>
        <v>0</v>
      </c>
      <c r="BH172" s="146">
        <f t="shared" si="27"/>
        <v>0</v>
      </c>
      <c r="BI172" s="146">
        <f t="shared" si="28"/>
        <v>0</v>
      </c>
      <c r="BJ172" s="18" t="s">
        <v>128</v>
      </c>
      <c r="BK172" s="147">
        <f t="shared" si="29"/>
        <v>0</v>
      </c>
      <c r="BL172" s="18" t="s">
        <v>127</v>
      </c>
      <c r="BM172" s="18" t="s">
        <v>309</v>
      </c>
    </row>
    <row r="173" spans="2:65" s="1" customFormat="1" ht="25.5" customHeight="1">
      <c r="B173" s="137"/>
      <c r="C173" s="138" t="s">
        <v>196</v>
      </c>
      <c r="D173" s="138" t="s">
        <v>123</v>
      </c>
      <c r="E173" s="139" t="s">
        <v>310</v>
      </c>
      <c r="F173" s="201" t="s">
        <v>311</v>
      </c>
      <c r="G173" s="201"/>
      <c r="H173" s="201"/>
      <c r="I173" s="201"/>
      <c r="J173" s="140" t="s">
        <v>264</v>
      </c>
      <c r="K173" s="141">
        <v>6</v>
      </c>
      <c r="L173" s="195">
        <v>0</v>
      </c>
      <c r="M173" s="195"/>
      <c r="N173" s="195">
        <f t="shared" si="20"/>
        <v>0</v>
      </c>
      <c r="O173" s="195"/>
      <c r="P173" s="195"/>
      <c r="Q173" s="195"/>
      <c r="R173" s="142"/>
      <c r="T173" s="143" t="s">
        <v>5</v>
      </c>
      <c r="U173" s="40" t="s">
        <v>35</v>
      </c>
      <c r="V173" s="144">
        <v>0</v>
      </c>
      <c r="W173" s="144">
        <f t="shared" si="21"/>
        <v>0</v>
      </c>
      <c r="X173" s="144">
        <v>0</v>
      </c>
      <c r="Y173" s="144">
        <f t="shared" si="22"/>
        <v>0</v>
      </c>
      <c r="Z173" s="144">
        <v>0</v>
      </c>
      <c r="AA173" s="145">
        <f t="shared" si="23"/>
        <v>0</v>
      </c>
      <c r="AR173" s="18" t="s">
        <v>127</v>
      </c>
      <c r="AT173" s="18" t="s">
        <v>123</v>
      </c>
      <c r="AU173" s="18" t="s">
        <v>128</v>
      </c>
      <c r="AY173" s="18" t="s">
        <v>122</v>
      </c>
      <c r="BE173" s="146">
        <f t="shared" si="24"/>
        <v>0</v>
      </c>
      <c r="BF173" s="146">
        <f t="shared" si="25"/>
        <v>0</v>
      </c>
      <c r="BG173" s="146">
        <f t="shared" si="26"/>
        <v>0</v>
      </c>
      <c r="BH173" s="146">
        <f t="shared" si="27"/>
        <v>0</v>
      </c>
      <c r="BI173" s="146">
        <f t="shared" si="28"/>
        <v>0</v>
      </c>
      <c r="BJ173" s="18" t="s">
        <v>128</v>
      </c>
      <c r="BK173" s="147">
        <f t="shared" si="29"/>
        <v>0</v>
      </c>
      <c r="BL173" s="18" t="s">
        <v>127</v>
      </c>
      <c r="BM173" s="18" t="s">
        <v>312</v>
      </c>
    </row>
    <row r="174" spans="2:65" s="1" customFormat="1" ht="25.5" customHeight="1">
      <c r="B174" s="137"/>
      <c r="C174" s="138" t="s">
        <v>313</v>
      </c>
      <c r="D174" s="138" t="s">
        <v>123</v>
      </c>
      <c r="E174" s="139" t="s">
        <v>314</v>
      </c>
      <c r="F174" s="201" t="s">
        <v>315</v>
      </c>
      <c r="G174" s="201"/>
      <c r="H174" s="201"/>
      <c r="I174" s="201"/>
      <c r="J174" s="140" t="s">
        <v>316</v>
      </c>
      <c r="K174" s="141">
        <v>1</v>
      </c>
      <c r="L174" s="195">
        <v>0</v>
      </c>
      <c r="M174" s="195"/>
      <c r="N174" s="195">
        <f t="shared" si="20"/>
        <v>0</v>
      </c>
      <c r="O174" s="195"/>
      <c r="P174" s="195"/>
      <c r="Q174" s="195"/>
      <c r="R174" s="142"/>
      <c r="T174" s="143" t="s">
        <v>5</v>
      </c>
      <c r="U174" s="40" t="s">
        <v>35</v>
      </c>
      <c r="V174" s="144">
        <v>0</v>
      </c>
      <c r="W174" s="144">
        <f t="shared" si="21"/>
        <v>0</v>
      </c>
      <c r="X174" s="144">
        <v>0</v>
      </c>
      <c r="Y174" s="144">
        <f t="shared" si="22"/>
        <v>0</v>
      </c>
      <c r="Z174" s="144">
        <v>0</v>
      </c>
      <c r="AA174" s="145">
        <f t="shared" si="23"/>
        <v>0</v>
      </c>
      <c r="AR174" s="18" t="s">
        <v>127</v>
      </c>
      <c r="AT174" s="18" t="s">
        <v>123</v>
      </c>
      <c r="AU174" s="18" t="s">
        <v>128</v>
      </c>
      <c r="AY174" s="18" t="s">
        <v>122</v>
      </c>
      <c r="BE174" s="146">
        <f t="shared" si="24"/>
        <v>0</v>
      </c>
      <c r="BF174" s="146">
        <f t="shared" si="25"/>
        <v>0</v>
      </c>
      <c r="BG174" s="146">
        <f t="shared" si="26"/>
        <v>0</v>
      </c>
      <c r="BH174" s="146">
        <f t="shared" si="27"/>
        <v>0</v>
      </c>
      <c r="BI174" s="146">
        <f t="shared" si="28"/>
        <v>0</v>
      </c>
      <c r="BJ174" s="18" t="s">
        <v>128</v>
      </c>
      <c r="BK174" s="147">
        <f t="shared" si="29"/>
        <v>0</v>
      </c>
      <c r="BL174" s="18" t="s">
        <v>127</v>
      </c>
      <c r="BM174" s="18" t="s">
        <v>317</v>
      </c>
    </row>
    <row r="175" spans="2:65" s="1" customFormat="1" ht="25.5" customHeight="1">
      <c r="B175" s="137"/>
      <c r="C175" s="138" t="s">
        <v>200</v>
      </c>
      <c r="D175" s="138" t="s">
        <v>123</v>
      </c>
      <c r="E175" s="139" t="s">
        <v>318</v>
      </c>
      <c r="F175" s="201" t="s">
        <v>319</v>
      </c>
      <c r="G175" s="201"/>
      <c r="H175" s="201"/>
      <c r="I175" s="201"/>
      <c r="J175" s="140" t="s">
        <v>224</v>
      </c>
      <c r="K175" s="141">
        <v>1.722</v>
      </c>
      <c r="L175" s="195">
        <v>0</v>
      </c>
      <c r="M175" s="195"/>
      <c r="N175" s="195">
        <f t="shared" si="20"/>
        <v>0</v>
      </c>
      <c r="O175" s="195"/>
      <c r="P175" s="195"/>
      <c r="Q175" s="195"/>
      <c r="R175" s="142"/>
      <c r="T175" s="143" t="s">
        <v>5</v>
      </c>
      <c r="U175" s="40" t="s">
        <v>35</v>
      </c>
      <c r="V175" s="144">
        <v>0</v>
      </c>
      <c r="W175" s="144">
        <f t="shared" si="21"/>
        <v>0</v>
      </c>
      <c r="X175" s="144">
        <v>0</v>
      </c>
      <c r="Y175" s="144">
        <f t="shared" si="22"/>
        <v>0</v>
      </c>
      <c r="Z175" s="144">
        <v>0</v>
      </c>
      <c r="AA175" s="145">
        <f t="shared" si="23"/>
        <v>0</v>
      </c>
      <c r="AR175" s="18" t="s">
        <v>127</v>
      </c>
      <c r="AT175" s="18" t="s">
        <v>123</v>
      </c>
      <c r="AU175" s="18" t="s">
        <v>128</v>
      </c>
      <c r="AY175" s="18" t="s">
        <v>122</v>
      </c>
      <c r="BE175" s="146">
        <f t="shared" si="24"/>
        <v>0</v>
      </c>
      <c r="BF175" s="146">
        <f t="shared" si="25"/>
        <v>0</v>
      </c>
      <c r="BG175" s="146">
        <f t="shared" si="26"/>
        <v>0</v>
      </c>
      <c r="BH175" s="146">
        <f t="shared" si="27"/>
        <v>0</v>
      </c>
      <c r="BI175" s="146">
        <f t="shared" si="28"/>
        <v>0</v>
      </c>
      <c r="BJ175" s="18" t="s">
        <v>128</v>
      </c>
      <c r="BK175" s="147">
        <f t="shared" si="29"/>
        <v>0</v>
      </c>
      <c r="BL175" s="18" t="s">
        <v>127</v>
      </c>
      <c r="BM175" s="18" t="s">
        <v>320</v>
      </c>
    </row>
    <row r="176" spans="2:65" s="9" customFormat="1" ht="29.85" customHeight="1">
      <c r="B176" s="126"/>
      <c r="C176" s="127"/>
      <c r="D176" s="136" t="s">
        <v>236</v>
      </c>
      <c r="E176" s="136"/>
      <c r="F176" s="136"/>
      <c r="G176" s="136"/>
      <c r="H176" s="136"/>
      <c r="I176" s="136"/>
      <c r="J176" s="136"/>
      <c r="K176" s="136"/>
      <c r="L176" s="136"/>
      <c r="M176" s="136"/>
      <c r="N176" s="193">
        <f>BK176</f>
        <v>0</v>
      </c>
      <c r="O176" s="194"/>
      <c r="P176" s="194"/>
      <c r="Q176" s="194"/>
      <c r="R176" s="129"/>
      <c r="T176" s="130"/>
      <c r="U176" s="127"/>
      <c r="V176" s="127"/>
      <c r="W176" s="131">
        <f>W177</f>
        <v>0</v>
      </c>
      <c r="X176" s="127"/>
      <c r="Y176" s="131">
        <f>Y177</f>
        <v>0</v>
      </c>
      <c r="Z176" s="127"/>
      <c r="AA176" s="132">
        <f>AA177</f>
        <v>0</v>
      </c>
      <c r="AR176" s="133" t="s">
        <v>75</v>
      </c>
      <c r="AT176" s="134" t="s">
        <v>67</v>
      </c>
      <c r="AU176" s="134" t="s">
        <v>75</v>
      </c>
      <c r="AY176" s="133" t="s">
        <v>122</v>
      </c>
      <c r="BK176" s="135">
        <f>BK177</f>
        <v>0</v>
      </c>
    </row>
    <row r="177" spans="2:65" s="1" customFormat="1" ht="25.5" customHeight="1">
      <c r="B177" s="137"/>
      <c r="C177" s="138" t="s">
        <v>321</v>
      </c>
      <c r="D177" s="138" t="s">
        <v>123</v>
      </c>
      <c r="E177" s="139" t="s">
        <v>322</v>
      </c>
      <c r="F177" s="201" t="s">
        <v>323</v>
      </c>
      <c r="G177" s="201"/>
      <c r="H177" s="201"/>
      <c r="I177" s="201"/>
      <c r="J177" s="140" t="s">
        <v>316</v>
      </c>
      <c r="K177" s="141">
        <v>1</v>
      </c>
      <c r="L177" s="195">
        <v>0</v>
      </c>
      <c r="M177" s="195"/>
      <c r="N177" s="195">
        <f>ROUND(L177*K177,3)</f>
        <v>0</v>
      </c>
      <c r="O177" s="195"/>
      <c r="P177" s="195"/>
      <c r="Q177" s="195"/>
      <c r="R177" s="142"/>
      <c r="T177" s="143" t="s">
        <v>5</v>
      </c>
      <c r="U177" s="40" t="s">
        <v>35</v>
      </c>
      <c r="V177" s="144">
        <v>0</v>
      </c>
      <c r="W177" s="144">
        <f>V177*K177</f>
        <v>0</v>
      </c>
      <c r="X177" s="144">
        <v>0</v>
      </c>
      <c r="Y177" s="144">
        <f>X177*K177</f>
        <v>0</v>
      </c>
      <c r="Z177" s="144">
        <v>0</v>
      </c>
      <c r="AA177" s="145">
        <f>Z177*K177</f>
        <v>0</v>
      </c>
      <c r="AR177" s="18" t="s">
        <v>127</v>
      </c>
      <c r="AT177" s="18" t="s">
        <v>123</v>
      </c>
      <c r="AU177" s="18" t="s">
        <v>128</v>
      </c>
      <c r="AY177" s="18" t="s">
        <v>122</v>
      </c>
      <c r="BE177" s="146">
        <f>IF(U177="základná",N177,0)</f>
        <v>0</v>
      </c>
      <c r="BF177" s="146">
        <f>IF(U177="znížená",N177,0)</f>
        <v>0</v>
      </c>
      <c r="BG177" s="146">
        <f>IF(U177="zákl. prenesená",N177,0)</f>
        <v>0</v>
      </c>
      <c r="BH177" s="146">
        <f>IF(U177="zníž. prenesená",N177,0)</f>
        <v>0</v>
      </c>
      <c r="BI177" s="146">
        <f>IF(U177="nulová",N177,0)</f>
        <v>0</v>
      </c>
      <c r="BJ177" s="18" t="s">
        <v>128</v>
      </c>
      <c r="BK177" s="147">
        <f>ROUND(L177*K177,3)</f>
        <v>0</v>
      </c>
      <c r="BL177" s="18" t="s">
        <v>127</v>
      </c>
      <c r="BM177" s="18" t="s">
        <v>324</v>
      </c>
    </row>
    <row r="178" spans="2:65" s="9" customFormat="1" ht="29.85" customHeight="1">
      <c r="B178" s="126"/>
      <c r="C178" s="127"/>
      <c r="D178" s="136" t="s">
        <v>237</v>
      </c>
      <c r="E178" s="136"/>
      <c r="F178" s="136"/>
      <c r="G178" s="136"/>
      <c r="H178" s="136"/>
      <c r="I178" s="136"/>
      <c r="J178" s="136"/>
      <c r="K178" s="136"/>
      <c r="L178" s="136"/>
      <c r="M178" s="136"/>
      <c r="N178" s="193">
        <f>BK178</f>
        <v>0</v>
      </c>
      <c r="O178" s="194"/>
      <c r="P178" s="194"/>
      <c r="Q178" s="194"/>
      <c r="R178" s="129"/>
      <c r="T178" s="130"/>
      <c r="U178" s="127"/>
      <c r="V178" s="127"/>
      <c r="W178" s="131">
        <f>SUM(W179:W180)</f>
        <v>0</v>
      </c>
      <c r="X178" s="127"/>
      <c r="Y178" s="131">
        <f>SUM(Y179:Y180)</f>
        <v>0</v>
      </c>
      <c r="Z178" s="127"/>
      <c r="AA178" s="132">
        <f>SUM(AA179:AA180)</f>
        <v>0</v>
      </c>
      <c r="AR178" s="133" t="s">
        <v>75</v>
      </c>
      <c r="AT178" s="134" t="s">
        <v>67</v>
      </c>
      <c r="AU178" s="134" t="s">
        <v>75</v>
      </c>
      <c r="AY178" s="133" t="s">
        <v>122</v>
      </c>
      <c r="BK178" s="135">
        <f>SUM(BK179:BK180)</f>
        <v>0</v>
      </c>
    </row>
    <row r="179" spans="2:65" s="1" customFormat="1" ht="25.5" customHeight="1">
      <c r="B179" s="137"/>
      <c r="C179" s="138" t="s">
        <v>203</v>
      </c>
      <c r="D179" s="138" t="s">
        <v>123</v>
      </c>
      <c r="E179" s="139" t="s">
        <v>325</v>
      </c>
      <c r="F179" s="201" t="s">
        <v>326</v>
      </c>
      <c r="G179" s="201"/>
      <c r="H179" s="201"/>
      <c r="I179" s="201"/>
      <c r="J179" s="140" t="s">
        <v>131</v>
      </c>
      <c r="K179" s="141">
        <v>137.6</v>
      </c>
      <c r="L179" s="195">
        <v>0</v>
      </c>
      <c r="M179" s="195"/>
      <c r="N179" s="195">
        <f>ROUND(L179*K179,3)</f>
        <v>0</v>
      </c>
      <c r="O179" s="195"/>
      <c r="P179" s="195"/>
      <c r="Q179" s="195"/>
      <c r="R179" s="142"/>
      <c r="T179" s="143" t="s">
        <v>5</v>
      </c>
      <c r="U179" s="40" t="s">
        <v>35</v>
      </c>
      <c r="V179" s="144">
        <v>0</v>
      </c>
      <c r="W179" s="144">
        <f>V179*K179</f>
        <v>0</v>
      </c>
      <c r="X179" s="144">
        <v>0</v>
      </c>
      <c r="Y179" s="144">
        <f>X179*K179</f>
        <v>0</v>
      </c>
      <c r="Z179" s="144">
        <v>0</v>
      </c>
      <c r="AA179" s="145">
        <f>Z179*K179</f>
        <v>0</v>
      </c>
      <c r="AR179" s="18" t="s">
        <v>127</v>
      </c>
      <c r="AT179" s="18" t="s">
        <v>123</v>
      </c>
      <c r="AU179" s="18" t="s">
        <v>128</v>
      </c>
      <c r="AY179" s="18" t="s">
        <v>122</v>
      </c>
      <c r="BE179" s="146">
        <f>IF(U179="základná",N179,0)</f>
        <v>0</v>
      </c>
      <c r="BF179" s="146">
        <f>IF(U179="znížená",N179,0)</f>
        <v>0</v>
      </c>
      <c r="BG179" s="146">
        <f>IF(U179="zákl. prenesená",N179,0)</f>
        <v>0</v>
      </c>
      <c r="BH179" s="146">
        <f>IF(U179="zníž. prenesená",N179,0)</f>
        <v>0</v>
      </c>
      <c r="BI179" s="146">
        <f>IF(U179="nulová",N179,0)</f>
        <v>0</v>
      </c>
      <c r="BJ179" s="18" t="s">
        <v>128</v>
      </c>
      <c r="BK179" s="147">
        <f>ROUND(L179*K179,3)</f>
        <v>0</v>
      </c>
      <c r="BL179" s="18" t="s">
        <v>127</v>
      </c>
      <c r="BM179" s="18" t="s">
        <v>327</v>
      </c>
    </row>
    <row r="180" spans="2:65" s="1" customFormat="1" ht="25.5" customHeight="1">
      <c r="B180" s="137"/>
      <c r="C180" s="138" t="s">
        <v>328</v>
      </c>
      <c r="D180" s="138" t="s">
        <v>123</v>
      </c>
      <c r="E180" s="139" t="s">
        <v>329</v>
      </c>
      <c r="F180" s="201" t="s">
        <v>330</v>
      </c>
      <c r="G180" s="201"/>
      <c r="H180" s="201"/>
      <c r="I180" s="201"/>
      <c r="J180" s="140" t="s">
        <v>224</v>
      </c>
      <c r="K180" s="141">
        <v>89.44</v>
      </c>
      <c r="L180" s="195">
        <v>0</v>
      </c>
      <c r="M180" s="195"/>
      <c r="N180" s="195">
        <f>ROUND(L180*K180,3)</f>
        <v>0</v>
      </c>
      <c r="O180" s="195"/>
      <c r="P180" s="195"/>
      <c r="Q180" s="195"/>
      <c r="R180" s="142"/>
      <c r="T180" s="143" t="s">
        <v>5</v>
      </c>
      <c r="U180" s="40" t="s">
        <v>35</v>
      </c>
      <c r="V180" s="144">
        <v>0</v>
      </c>
      <c r="W180" s="144">
        <f>V180*K180</f>
        <v>0</v>
      </c>
      <c r="X180" s="144">
        <v>0</v>
      </c>
      <c r="Y180" s="144">
        <f>X180*K180</f>
        <v>0</v>
      </c>
      <c r="Z180" s="144">
        <v>0</v>
      </c>
      <c r="AA180" s="145">
        <f>Z180*K180</f>
        <v>0</v>
      </c>
      <c r="AR180" s="18" t="s">
        <v>127</v>
      </c>
      <c r="AT180" s="18" t="s">
        <v>123</v>
      </c>
      <c r="AU180" s="18" t="s">
        <v>128</v>
      </c>
      <c r="AY180" s="18" t="s">
        <v>122</v>
      </c>
      <c r="BE180" s="146">
        <f>IF(U180="základná",N180,0)</f>
        <v>0</v>
      </c>
      <c r="BF180" s="146">
        <f>IF(U180="znížená",N180,0)</f>
        <v>0</v>
      </c>
      <c r="BG180" s="146">
        <f>IF(U180="zákl. prenesená",N180,0)</f>
        <v>0</v>
      </c>
      <c r="BH180" s="146">
        <f>IF(U180="zníž. prenesená",N180,0)</f>
        <v>0</v>
      </c>
      <c r="BI180" s="146">
        <f>IF(U180="nulová",N180,0)</f>
        <v>0</v>
      </c>
      <c r="BJ180" s="18" t="s">
        <v>128</v>
      </c>
      <c r="BK180" s="147">
        <f>ROUND(L180*K180,3)</f>
        <v>0</v>
      </c>
      <c r="BL180" s="18" t="s">
        <v>127</v>
      </c>
      <c r="BM180" s="18" t="s">
        <v>331</v>
      </c>
    </row>
    <row r="181" spans="2:65" s="9" customFormat="1" ht="29.85" customHeight="1">
      <c r="B181" s="126"/>
      <c r="C181" s="127"/>
      <c r="D181" s="136" t="s">
        <v>238</v>
      </c>
      <c r="E181" s="136"/>
      <c r="F181" s="136"/>
      <c r="G181" s="136"/>
      <c r="H181" s="136"/>
      <c r="I181" s="136"/>
      <c r="J181" s="136"/>
      <c r="K181" s="136"/>
      <c r="L181" s="136"/>
      <c r="M181" s="136"/>
      <c r="N181" s="193">
        <f>BK181</f>
        <v>0</v>
      </c>
      <c r="O181" s="194"/>
      <c r="P181" s="194"/>
      <c r="Q181" s="194"/>
      <c r="R181" s="129"/>
      <c r="T181" s="130"/>
      <c r="U181" s="127"/>
      <c r="V181" s="127"/>
      <c r="W181" s="131">
        <f>SUM(W182:W198)</f>
        <v>0</v>
      </c>
      <c r="X181" s="127"/>
      <c r="Y181" s="131">
        <f>SUM(Y182:Y198)</f>
        <v>0</v>
      </c>
      <c r="Z181" s="127"/>
      <c r="AA181" s="132">
        <f>SUM(AA182:AA198)</f>
        <v>0</v>
      </c>
      <c r="AR181" s="133" t="s">
        <v>75</v>
      </c>
      <c r="AT181" s="134" t="s">
        <v>67</v>
      </c>
      <c r="AU181" s="134" t="s">
        <v>75</v>
      </c>
      <c r="AY181" s="133" t="s">
        <v>122</v>
      </c>
      <c r="BK181" s="135">
        <f>SUM(BK182:BK198)</f>
        <v>0</v>
      </c>
    </row>
    <row r="182" spans="2:65" s="1" customFormat="1" ht="51" customHeight="1">
      <c r="B182" s="137"/>
      <c r="C182" s="138" t="s">
        <v>207</v>
      </c>
      <c r="D182" s="138" t="s">
        <v>123</v>
      </c>
      <c r="E182" s="139" t="s">
        <v>332</v>
      </c>
      <c r="F182" s="201" t="s">
        <v>333</v>
      </c>
      <c r="G182" s="201"/>
      <c r="H182" s="201"/>
      <c r="I182" s="201"/>
      <c r="J182" s="140" t="s">
        <v>264</v>
      </c>
      <c r="K182" s="141">
        <v>6</v>
      </c>
      <c r="L182" s="195">
        <v>0</v>
      </c>
      <c r="M182" s="195"/>
      <c r="N182" s="195">
        <f t="shared" ref="N182:N198" si="30">ROUND(L182*K182,3)</f>
        <v>0</v>
      </c>
      <c r="O182" s="195"/>
      <c r="P182" s="195"/>
      <c r="Q182" s="195"/>
      <c r="R182" s="142"/>
      <c r="T182" s="143" t="s">
        <v>5</v>
      </c>
      <c r="U182" s="40" t="s">
        <v>35</v>
      </c>
      <c r="V182" s="144">
        <v>0</v>
      </c>
      <c r="W182" s="144">
        <f t="shared" ref="W182:W198" si="31">V182*K182</f>
        <v>0</v>
      </c>
      <c r="X182" s="144">
        <v>0</v>
      </c>
      <c r="Y182" s="144">
        <f t="shared" ref="Y182:Y198" si="32">X182*K182</f>
        <v>0</v>
      </c>
      <c r="Z182" s="144">
        <v>0</v>
      </c>
      <c r="AA182" s="145">
        <f t="shared" ref="AA182:AA198" si="33">Z182*K182</f>
        <v>0</v>
      </c>
      <c r="AR182" s="18" t="s">
        <v>127</v>
      </c>
      <c r="AT182" s="18" t="s">
        <v>123</v>
      </c>
      <c r="AU182" s="18" t="s">
        <v>128</v>
      </c>
      <c r="AY182" s="18" t="s">
        <v>122</v>
      </c>
      <c r="BE182" s="146">
        <f t="shared" ref="BE182:BE198" si="34">IF(U182="základná",N182,0)</f>
        <v>0</v>
      </c>
      <c r="BF182" s="146">
        <f t="shared" ref="BF182:BF198" si="35">IF(U182="znížená",N182,0)</f>
        <v>0</v>
      </c>
      <c r="BG182" s="146">
        <f t="shared" ref="BG182:BG198" si="36">IF(U182="zákl. prenesená",N182,0)</f>
        <v>0</v>
      </c>
      <c r="BH182" s="146">
        <f t="shared" ref="BH182:BH198" si="37">IF(U182="zníž. prenesená",N182,0)</f>
        <v>0</v>
      </c>
      <c r="BI182" s="146">
        <f t="shared" ref="BI182:BI198" si="38">IF(U182="nulová",N182,0)</f>
        <v>0</v>
      </c>
      <c r="BJ182" s="18" t="s">
        <v>128</v>
      </c>
      <c r="BK182" s="147">
        <f t="shared" ref="BK182:BK198" si="39">ROUND(L182*K182,3)</f>
        <v>0</v>
      </c>
      <c r="BL182" s="18" t="s">
        <v>127</v>
      </c>
      <c r="BM182" s="18" t="s">
        <v>334</v>
      </c>
    </row>
    <row r="183" spans="2:65" s="1" customFormat="1" ht="16.5" customHeight="1">
      <c r="B183" s="137"/>
      <c r="C183" s="148" t="s">
        <v>335</v>
      </c>
      <c r="D183" s="148" t="s">
        <v>150</v>
      </c>
      <c r="E183" s="149" t="s">
        <v>336</v>
      </c>
      <c r="F183" s="200" t="s">
        <v>337</v>
      </c>
      <c r="G183" s="200"/>
      <c r="H183" s="200"/>
      <c r="I183" s="200"/>
      <c r="J183" s="150" t="s">
        <v>131</v>
      </c>
      <c r="K183" s="151">
        <v>23.236000000000001</v>
      </c>
      <c r="L183" s="202">
        <v>0</v>
      </c>
      <c r="M183" s="202"/>
      <c r="N183" s="202">
        <f t="shared" si="30"/>
        <v>0</v>
      </c>
      <c r="O183" s="195"/>
      <c r="P183" s="195"/>
      <c r="Q183" s="195"/>
      <c r="R183" s="142"/>
      <c r="T183" s="143" t="s">
        <v>5</v>
      </c>
      <c r="U183" s="40" t="s">
        <v>35</v>
      </c>
      <c r="V183" s="144">
        <v>0</v>
      </c>
      <c r="W183" s="144">
        <f t="shared" si="31"/>
        <v>0</v>
      </c>
      <c r="X183" s="144">
        <v>0</v>
      </c>
      <c r="Y183" s="144">
        <f t="shared" si="32"/>
        <v>0</v>
      </c>
      <c r="Z183" s="144">
        <v>0</v>
      </c>
      <c r="AA183" s="145">
        <f t="shared" si="33"/>
        <v>0</v>
      </c>
      <c r="AR183" s="18" t="s">
        <v>138</v>
      </c>
      <c r="AT183" s="18" t="s">
        <v>150</v>
      </c>
      <c r="AU183" s="18" t="s">
        <v>128</v>
      </c>
      <c r="AY183" s="18" t="s">
        <v>122</v>
      </c>
      <c r="BE183" s="146">
        <f t="shared" si="34"/>
        <v>0</v>
      </c>
      <c r="BF183" s="146">
        <f t="shared" si="35"/>
        <v>0</v>
      </c>
      <c r="BG183" s="146">
        <f t="shared" si="36"/>
        <v>0</v>
      </c>
      <c r="BH183" s="146">
        <f t="shared" si="37"/>
        <v>0</v>
      </c>
      <c r="BI183" s="146">
        <f t="shared" si="38"/>
        <v>0</v>
      </c>
      <c r="BJ183" s="18" t="s">
        <v>128</v>
      </c>
      <c r="BK183" s="147">
        <f t="shared" si="39"/>
        <v>0</v>
      </c>
      <c r="BL183" s="18" t="s">
        <v>127</v>
      </c>
      <c r="BM183" s="18" t="s">
        <v>338</v>
      </c>
    </row>
    <row r="184" spans="2:65" s="1" customFormat="1" ht="25.5" customHeight="1">
      <c r="B184" s="137"/>
      <c r="C184" s="138" t="s">
        <v>210</v>
      </c>
      <c r="D184" s="138" t="s">
        <v>123</v>
      </c>
      <c r="E184" s="139" t="s">
        <v>339</v>
      </c>
      <c r="F184" s="201" t="s">
        <v>340</v>
      </c>
      <c r="G184" s="201"/>
      <c r="H184" s="201"/>
      <c r="I184" s="201"/>
      <c r="J184" s="140" t="s">
        <v>126</v>
      </c>
      <c r="K184" s="141">
        <v>24.2</v>
      </c>
      <c r="L184" s="195">
        <v>0</v>
      </c>
      <c r="M184" s="195"/>
      <c r="N184" s="195">
        <f t="shared" si="30"/>
        <v>0</v>
      </c>
      <c r="O184" s="195"/>
      <c r="P184" s="195"/>
      <c r="Q184" s="195"/>
      <c r="R184" s="142"/>
      <c r="T184" s="143" t="s">
        <v>5</v>
      </c>
      <c r="U184" s="40" t="s">
        <v>35</v>
      </c>
      <c r="V184" s="144">
        <v>0</v>
      </c>
      <c r="W184" s="144">
        <f t="shared" si="31"/>
        <v>0</v>
      </c>
      <c r="X184" s="144">
        <v>0</v>
      </c>
      <c r="Y184" s="144">
        <f t="shared" si="32"/>
        <v>0</v>
      </c>
      <c r="Z184" s="144">
        <v>0</v>
      </c>
      <c r="AA184" s="145">
        <f t="shared" si="33"/>
        <v>0</v>
      </c>
      <c r="AR184" s="18" t="s">
        <v>127</v>
      </c>
      <c r="AT184" s="18" t="s">
        <v>123</v>
      </c>
      <c r="AU184" s="18" t="s">
        <v>128</v>
      </c>
      <c r="AY184" s="18" t="s">
        <v>122</v>
      </c>
      <c r="BE184" s="146">
        <f t="shared" si="34"/>
        <v>0</v>
      </c>
      <c r="BF184" s="146">
        <f t="shared" si="35"/>
        <v>0</v>
      </c>
      <c r="BG184" s="146">
        <f t="shared" si="36"/>
        <v>0</v>
      </c>
      <c r="BH184" s="146">
        <f t="shared" si="37"/>
        <v>0</v>
      </c>
      <c r="BI184" s="146">
        <f t="shared" si="38"/>
        <v>0</v>
      </c>
      <c r="BJ184" s="18" t="s">
        <v>128</v>
      </c>
      <c r="BK184" s="147">
        <f t="shared" si="39"/>
        <v>0</v>
      </c>
      <c r="BL184" s="18" t="s">
        <v>127</v>
      </c>
      <c r="BM184" s="18" t="s">
        <v>341</v>
      </c>
    </row>
    <row r="185" spans="2:65" s="1" customFormat="1" ht="25.5" customHeight="1">
      <c r="B185" s="137"/>
      <c r="C185" s="148" t="s">
        <v>342</v>
      </c>
      <c r="D185" s="148" t="s">
        <v>150</v>
      </c>
      <c r="E185" s="149" t="s">
        <v>343</v>
      </c>
      <c r="F185" s="200" t="s">
        <v>344</v>
      </c>
      <c r="G185" s="200"/>
      <c r="H185" s="200"/>
      <c r="I185" s="200"/>
      <c r="J185" s="150" t="s">
        <v>264</v>
      </c>
      <c r="K185" s="151">
        <v>2</v>
      </c>
      <c r="L185" s="202">
        <v>0</v>
      </c>
      <c r="M185" s="202"/>
      <c r="N185" s="202">
        <f t="shared" si="30"/>
        <v>0</v>
      </c>
      <c r="O185" s="195"/>
      <c r="P185" s="195"/>
      <c r="Q185" s="195"/>
      <c r="R185" s="142"/>
      <c r="T185" s="143" t="s">
        <v>5</v>
      </c>
      <c r="U185" s="40" t="s">
        <v>35</v>
      </c>
      <c r="V185" s="144">
        <v>0</v>
      </c>
      <c r="W185" s="144">
        <f t="shared" si="31"/>
        <v>0</v>
      </c>
      <c r="X185" s="144">
        <v>0</v>
      </c>
      <c r="Y185" s="144">
        <f t="shared" si="32"/>
        <v>0</v>
      </c>
      <c r="Z185" s="144">
        <v>0</v>
      </c>
      <c r="AA185" s="145">
        <f t="shared" si="33"/>
        <v>0</v>
      </c>
      <c r="AR185" s="18" t="s">
        <v>138</v>
      </c>
      <c r="AT185" s="18" t="s">
        <v>150</v>
      </c>
      <c r="AU185" s="18" t="s">
        <v>128</v>
      </c>
      <c r="AY185" s="18" t="s">
        <v>122</v>
      </c>
      <c r="BE185" s="146">
        <f t="shared" si="34"/>
        <v>0</v>
      </c>
      <c r="BF185" s="146">
        <f t="shared" si="35"/>
        <v>0</v>
      </c>
      <c r="BG185" s="146">
        <f t="shared" si="36"/>
        <v>0</v>
      </c>
      <c r="BH185" s="146">
        <f t="shared" si="37"/>
        <v>0</v>
      </c>
      <c r="BI185" s="146">
        <f t="shared" si="38"/>
        <v>0</v>
      </c>
      <c r="BJ185" s="18" t="s">
        <v>128</v>
      </c>
      <c r="BK185" s="147">
        <f t="shared" si="39"/>
        <v>0</v>
      </c>
      <c r="BL185" s="18" t="s">
        <v>127</v>
      </c>
      <c r="BM185" s="18" t="s">
        <v>345</v>
      </c>
    </row>
    <row r="186" spans="2:65" s="1" customFormat="1" ht="51" customHeight="1">
      <c r="B186" s="137"/>
      <c r="C186" s="138" t="s">
        <v>214</v>
      </c>
      <c r="D186" s="138" t="s">
        <v>123</v>
      </c>
      <c r="E186" s="139" t="s">
        <v>346</v>
      </c>
      <c r="F186" s="201" t="s">
        <v>347</v>
      </c>
      <c r="G186" s="201"/>
      <c r="H186" s="201"/>
      <c r="I186" s="201"/>
      <c r="J186" s="140" t="s">
        <v>264</v>
      </c>
      <c r="K186" s="141">
        <v>22</v>
      </c>
      <c r="L186" s="195">
        <v>0</v>
      </c>
      <c r="M186" s="195"/>
      <c r="N186" s="195">
        <f t="shared" si="30"/>
        <v>0</v>
      </c>
      <c r="O186" s="195"/>
      <c r="P186" s="195"/>
      <c r="Q186" s="195"/>
      <c r="R186" s="142"/>
      <c r="T186" s="143" t="s">
        <v>5</v>
      </c>
      <c r="U186" s="40" t="s">
        <v>35</v>
      </c>
      <c r="V186" s="144">
        <v>0</v>
      </c>
      <c r="W186" s="144">
        <f t="shared" si="31"/>
        <v>0</v>
      </c>
      <c r="X186" s="144">
        <v>0</v>
      </c>
      <c r="Y186" s="144">
        <f t="shared" si="32"/>
        <v>0</v>
      </c>
      <c r="Z186" s="144">
        <v>0</v>
      </c>
      <c r="AA186" s="145">
        <f t="shared" si="33"/>
        <v>0</v>
      </c>
      <c r="AR186" s="18" t="s">
        <v>127</v>
      </c>
      <c r="AT186" s="18" t="s">
        <v>123</v>
      </c>
      <c r="AU186" s="18" t="s">
        <v>128</v>
      </c>
      <c r="AY186" s="18" t="s">
        <v>122</v>
      </c>
      <c r="BE186" s="146">
        <f t="shared" si="34"/>
        <v>0</v>
      </c>
      <c r="BF186" s="146">
        <f t="shared" si="35"/>
        <v>0</v>
      </c>
      <c r="BG186" s="146">
        <f t="shared" si="36"/>
        <v>0</v>
      </c>
      <c r="BH186" s="146">
        <f t="shared" si="37"/>
        <v>0</v>
      </c>
      <c r="BI186" s="146">
        <f t="shared" si="38"/>
        <v>0</v>
      </c>
      <c r="BJ186" s="18" t="s">
        <v>128</v>
      </c>
      <c r="BK186" s="147">
        <f t="shared" si="39"/>
        <v>0</v>
      </c>
      <c r="BL186" s="18" t="s">
        <v>127</v>
      </c>
      <c r="BM186" s="18" t="s">
        <v>348</v>
      </c>
    </row>
    <row r="187" spans="2:65" s="1" customFormat="1" ht="25.5" customHeight="1">
      <c r="B187" s="137"/>
      <c r="C187" s="148" t="s">
        <v>349</v>
      </c>
      <c r="D187" s="148" t="s">
        <v>150</v>
      </c>
      <c r="E187" s="149" t="s">
        <v>350</v>
      </c>
      <c r="F187" s="200" t="s">
        <v>351</v>
      </c>
      <c r="G187" s="200"/>
      <c r="H187" s="200"/>
      <c r="I187" s="200"/>
      <c r="J187" s="150" t="s">
        <v>264</v>
      </c>
      <c r="K187" s="151">
        <v>22</v>
      </c>
      <c r="L187" s="202">
        <v>0</v>
      </c>
      <c r="M187" s="202"/>
      <c r="N187" s="202">
        <f t="shared" si="30"/>
        <v>0</v>
      </c>
      <c r="O187" s="195"/>
      <c r="P187" s="195"/>
      <c r="Q187" s="195"/>
      <c r="R187" s="142"/>
      <c r="T187" s="143" t="s">
        <v>5</v>
      </c>
      <c r="U187" s="40" t="s">
        <v>35</v>
      </c>
      <c r="V187" s="144">
        <v>0</v>
      </c>
      <c r="W187" s="144">
        <f t="shared" si="31"/>
        <v>0</v>
      </c>
      <c r="X187" s="144">
        <v>0</v>
      </c>
      <c r="Y187" s="144">
        <f t="shared" si="32"/>
        <v>0</v>
      </c>
      <c r="Z187" s="144">
        <v>0</v>
      </c>
      <c r="AA187" s="145">
        <f t="shared" si="33"/>
        <v>0</v>
      </c>
      <c r="AR187" s="18" t="s">
        <v>138</v>
      </c>
      <c r="AT187" s="18" t="s">
        <v>150</v>
      </c>
      <c r="AU187" s="18" t="s">
        <v>128</v>
      </c>
      <c r="AY187" s="18" t="s">
        <v>122</v>
      </c>
      <c r="BE187" s="146">
        <f t="shared" si="34"/>
        <v>0</v>
      </c>
      <c r="BF187" s="146">
        <f t="shared" si="35"/>
        <v>0</v>
      </c>
      <c r="BG187" s="146">
        <f t="shared" si="36"/>
        <v>0</v>
      </c>
      <c r="BH187" s="146">
        <f t="shared" si="37"/>
        <v>0</v>
      </c>
      <c r="BI187" s="146">
        <f t="shared" si="38"/>
        <v>0</v>
      </c>
      <c r="BJ187" s="18" t="s">
        <v>128</v>
      </c>
      <c r="BK187" s="147">
        <f t="shared" si="39"/>
        <v>0</v>
      </c>
      <c r="BL187" s="18" t="s">
        <v>127</v>
      </c>
      <c r="BM187" s="18" t="s">
        <v>352</v>
      </c>
    </row>
    <row r="188" spans="2:65" s="1" customFormat="1" ht="38.25" customHeight="1">
      <c r="B188" s="137"/>
      <c r="C188" s="148" t="s">
        <v>217</v>
      </c>
      <c r="D188" s="148" t="s">
        <v>150</v>
      </c>
      <c r="E188" s="149" t="s">
        <v>353</v>
      </c>
      <c r="F188" s="200" t="s">
        <v>354</v>
      </c>
      <c r="G188" s="200"/>
      <c r="H188" s="200"/>
      <c r="I188" s="200"/>
      <c r="J188" s="150" t="s">
        <v>264</v>
      </c>
      <c r="K188" s="151">
        <v>22</v>
      </c>
      <c r="L188" s="202">
        <v>0</v>
      </c>
      <c r="M188" s="202"/>
      <c r="N188" s="202">
        <f t="shared" si="30"/>
        <v>0</v>
      </c>
      <c r="O188" s="195"/>
      <c r="P188" s="195"/>
      <c r="Q188" s="195"/>
      <c r="R188" s="142"/>
      <c r="T188" s="143" t="s">
        <v>5</v>
      </c>
      <c r="U188" s="40" t="s">
        <v>35</v>
      </c>
      <c r="V188" s="144">
        <v>0</v>
      </c>
      <c r="W188" s="144">
        <f t="shared" si="31"/>
        <v>0</v>
      </c>
      <c r="X188" s="144">
        <v>0</v>
      </c>
      <c r="Y188" s="144">
        <f t="shared" si="32"/>
        <v>0</v>
      </c>
      <c r="Z188" s="144">
        <v>0</v>
      </c>
      <c r="AA188" s="145">
        <f t="shared" si="33"/>
        <v>0</v>
      </c>
      <c r="AR188" s="18" t="s">
        <v>138</v>
      </c>
      <c r="AT188" s="18" t="s">
        <v>150</v>
      </c>
      <c r="AU188" s="18" t="s">
        <v>128</v>
      </c>
      <c r="AY188" s="18" t="s">
        <v>122</v>
      </c>
      <c r="BE188" s="146">
        <f t="shared" si="34"/>
        <v>0</v>
      </c>
      <c r="BF188" s="146">
        <f t="shared" si="35"/>
        <v>0</v>
      </c>
      <c r="BG188" s="146">
        <f t="shared" si="36"/>
        <v>0</v>
      </c>
      <c r="BH188" s="146">
        <f t="shared" si="37"/>
        <v>0</v>
      </c>
      <c r="BI188" s="146">
        <f t="shared" si="38"/>
        <v>0</v>
      </c>
      <c r="BJ188" s="18" t="s">
        <v>128</v>
      </c>
      <c r="BK188" s="147">
        <f t="shared" si="39"/>
        <v>0</v>
      </c>
      <c r="BL188" s="18" t="s">
        <v>127</v>
      </c>
      <c r="BM188" s="18" t="s">
        <v>355</v>
      </c>
    </row>
    <row r="189" spans="2:65" s="1" customFormat="1" ht="51" customHeight="1">
      <c r="B189" s="137"/>
      <c r="C189" s="138" t="s">
        <v>356</v>
      </c>
      <c r="D189" s="138" t="s">
        <v>123</v>
      </c>
      <c r="E189" s="139" t="s">
        <v>357</v>
      </c>
      <c r="F189" s="201" t="s">
        <v>358</v>
      </c>
      <c r="G189" s="201"/>
      <c r="H189" s="201"/>
      <c r="I189" s="201"/>
      <c r="J189" s="140" t="s">
        <v>264</v>
      </c>
      <c r="K189" s="141">
        <v>2</v>
      </c>
      <c r="L189" s="195">
        <v>0</v>
      </c>
      <c r="M189" s="195"/>
      <c r="N189" s="195">
        <f t="shared" si="30"/>
        <v>0</v>
      </c>
      <c r="O189" s="195"/>
      <c r="P189" s="195"/>
      <c r="Q189" s="195"/>
      <c r="R189" s="142"/>
      <c r="T189" s="143" t="s">
        <v>5</v>
      </c>
      <c r="U189" s="40" t="s">
        <v>35</v>
      </c>
      <c r="V189" s="144">
        <v>0</v>
      </c>
      <c r="W189" s="144">
        <f t="shared" si="31"/>
        <v>0</v>
      </c>
      <c r="X189" s="144">
        <v>0</v>
      </c>
      <c r="Y189" s="144">
        <f t="shared" si="32"/>
        <v>0</v>
      </c>
      <c r="Z189" s="144">
        <v>0</v>
      </c>
      <c r="AA189" s="145">
        <f t="shared" si="33"/>
        <v>0</v>
      </c>
      <c r="AR189" s="18" t="s">
        <v>127</v>
      </c>
      <c r="AT189" s="18" t="s">
        <v>123</v>
      </c>
      <c r="AU189" s="18" t="s">
        <v>128</v>
      </c>
      <c r="AY189" s="18" t="s">
        <v>122</v>
      </c>
      <c r="BE189" s="146">
        <f t="shared" si="34"/>
        <v>0</v>
      </c>
      <c r="BF189" s="146">
        <f t="shared" si="35"/>
        <v>0</v>
      </c>
      <c r="BG189" s="146">
        <f t="shared" si="36"/>
        <v>0</v>
      </c>
      <c r="BH189" s="146">
        <f t="shared" si="37"/>
        <v>0</v>
      </c>
      <c r="BI189" s="146">
        <f t="shared" si="38"/>
        <v>0</v>
      </c>
      <c r="BJ189" s="18" t="s">
        <v>128</v>
      </c>
      <c r="BK189" s="147">
        <f t="shared" si="39"/>
        <v>0</v>
      </c>
      <c r="BL189" s="18" t="s">
        <v>127</v>
      </c>
      <c r="BM189" s="18" t="s">
        <v>359</v>
      </c>
    </row>
    <row r="190" spans="2:65" s="1" customFormat="1" ht="25.5" customHeight="1">
      <c r="B190" s="137"/>
      <c r="C190" s="148" t="s">
        <v>221</v>
      </c>
      <c r="D190" s="148" t="s">
        <v>150</v>
      </c>
      <c r="E190" s="149" t="s">
        <v>350</v>
      </c>
      <c r="F190" s="200" t="s">
        <v>351</v>
      </c>
      <c r="G190" s="200"/>
      <c r="H190" s="200"/>
      <c r="I190" s="200"/>
      <c r="J190" s="150" t="s">
        <v>264</v>
      </c>
      <c r="K190" s="151">
        <v>4</v>
      </c>
      <c r="L190" s="202">
        <v>0</v>
      </c>
      <c r="M190" s="202"/>
      <c r="N190" s="202">
        <f t="shared" si="30"/>
        <v>0</v>
      </c>
      <c r="O190" s="195"/>
      <c r="P190" s="195"/>
      <c r="Q190" s="195"/>
      <c r="R190" s="142"/>
      <c r="T190" s="143" t="s">
        <v>5</v>
      </c>
      <c r="U190" s="40" t="s">
        <v>35</v>
      </c>
      <c r="V190" s="144">
        <v>0</v>
      </c>
      <c r="W190" s="144">
        <f t="shared" si="31"/>
        <v>0</v>
      </c>
      <c r="X190" s="144">
        <v>0</v>
      </c>
      <c r="Y190" s="144">
        <f t="shared" si="32"/>
        <v>0</v>
      </c>
      <c r="Z190" s="144">
        <v>0</v>
      </c>
      <c r="AA190" s="145">
        <f t="shared" si="33"/>
        <v>0</v>
      </c>
      <c r="AR190" s="18" t="s">
        <v>138</v>
      </c>
      <c r="AT190" s="18" t="s">
        <v>150</v>
      </c>
      <c r="AU190" s="18" t="s">
        <v>128</v>
      </c>
      <c r="AY190" s="18" t="s">
        <v>122</v>
      </c>
      <c r="BE190" s="146">
        <f t="shared" si="34"/>
        <v>0</v>
      </c>
      <c r="BF190" s="146">
        <f t="shared" si="35"/>
        <v>0</v>
      </c>
      <c r="BG190" s="146">
        <f t="shared" si="36"/>
        <v>0</v>
      </c>
      <c r="BH190" s="146">
        <f t="shared" si="37"/>
        <v>0</v>
      </c>
      <c r="BI190" s="146">
        <f t="shared" si="38"/>
        <v>0</v>
      </c>
      <c r="BJ190" s="18" t="s">
        <v>128</v>
      </c>
      <c r="BK190" s="147">
        <f t="shared" si="39"/>
        <v>0</v>
      </c>
      <c r="BL190" s="18" t="s">
        <v>127</v>
      </c>
      <c r="BM190" s="18" t="s">
        <v>360</v>
      </c>
    </row>
    <row r="191" spans="2:65" s="1" customFormat="1" ht="38.25" customHeight="1">
      <c r="B191" s="137"/>
      <c r="C191" s="148" t="s">
        <v>361</v>
      </c>
      <c r="D191" s="148" t="s">
        <v>150</v>
      </c>
      <c r="E191" s="149" t="s">
        <v>353</v>
      </c>
      <c r="F191" s="200" t="s">
        <v>354</v>
      </c>
      <c r="G191" s="200"/>
      <c r="H191" s="200"/>
      <c r="I191" s="200"/>
      <c r="J191" s="150" t="s">
        <v>264</v>
      </c>
      <c r="K191" s="151">
        <v>4</v>
      </c>
      <c r="L191" s="202">
        <v>0</v>
      </c>
      <c r="M191" s="202"/>
      <c r="N191" s="202">
        <f t="shared" si="30"/>
        <v>0</v>
      </c>
      <c r="O191" s="195"/>
      <c r="P191" s="195"/>
      <c r="Q191" s="195"/>
      <c r="R191" s="142"/>
      <c r="T191" s="143" t="s">
        <v>5</v>
      </c>
      <c r="U191" s="40" t="s">
        <v>35</v>
      </c>
      <c r="V191" s="144">
        <v>0</v>
      </c>
      <c r="W191" s="144">
        <f t="shared" si="31"/>
        <v>0</v>
      </c>
      <c r="X191" s="144">
        <v>0</v>
      </c>
      <c r="Y191" s="144">
        <f t="shared" si="32"/>
        <v>0</v>
      </c>
      <c r="Z191" s="144">
        <v>0</v>
      </c>
      <c r="AA191" s="145">
        <f t="shared" si="33"/>
        <v>0</v>
      </c>
      <c r="AR191" s="18" t="s">
        <v>138</v>
      </c>
      <c r="AT191" s="18" t="s">
        <v>150</v>
      </c>
      <c r="AU191" s="18" t="s">
        <v>128</v>
      </c>
      <c r="AY191" s="18" t="s">
        <v>122</v>
      </c>
      <c r="BE191" s="146">
        <f t="shared" si="34"/>
        <v>0</v>
      </c>
      <c r="BF191" s="146">
        <f t="shared" si="35"/>
        <v>0</v>
      </c>
      <c r="BG191" s="146">
        <f t="shared" si="36"/>
        <v>0</v>
      </c>
      <c r="BH191" s="146">
        <f t="shared" si="37"/>
        <v>0</v>
      </c>
      <c r="BI191" s="146">
        <f t="shared" si="38"/>
        <v>0</v>
      </c>
      <c r="BJ191" s="18" t="s">
        <v>128</v>
      </c>
      <c r="BK191" s="147">
        <f t="shared" si="39"/>
        <v>0</v>
      </c>
      <c r="BL191" s="18" t="s">
        <v>127</v>
      </c>
      <c r="BM191" s="18" t="s">
        <v>362</v>
      </c>
    </row>
    <row r="192" spans="2:65" s="1" customFormat="1" ht="38.25" customHeight="1">
      <c r="B192" s="137"/>
      <c r="C192" s="148" t="s">
        <v>225</v>
      </c>
      <c r="D192" s="148" t="s">
        <v>150</v>
      </c>
      <c r="E192" s="149" t="s">
        <v>363</v>
      </c>
      <c r="F192" s="200" t="s">
        <v>364</v>
      </c>
      <c r="G192" s="200"/>
      <c r="H192" s="200"/>
      <c r="I192" s="200"/>
      <c r="J192" s="150" t="s">
        <v>264</v>
      </c>
      <c r="K192" s="151">
        <v>2</v>
      </c>
      <c r="L192" s="202">
        <v>0</v>
      </c>
      <c r="M192" s="202"/>
      <c r="N192" s="202">
        <f t="shared" si="30"/>
        <v>0</v>
      </c>
      <c r="O192" s="195"/>
      <c r="P192" s="195"/>
      <c r="Q192" s="195"/>
      <c r="R192" s="142"/>
      <c r="T192" s="143" t="s">
        <v>5</v>
      </c>
      <c r="U192" s="40" t="s">
        <v>35</v>
      </c>
      <c r="V192" s="144">
        <v>0</v>
      </c>
      <c r="W192" s="144">
        <f t="shared" si="31"/>
        <v>0</v>
      </c>
      <c r="X192" s="144">
        <v>0</v>
      </c>
      <c r="Y192" s="144">
        <f t="shared" si="32"/>
        <v>0</v>
      </c>
      <c r="Z192" s="144">
        <v>0</v>
      </c>
      <c r="AA192" s="145">
        <f t="shared" si="33"/>
        <v>0</v>
      </c>
      <c r="AR192" s="18" t="s">
        <v>138</v>
      </c>
      <c r="AT192" s="18" t="s">
        <v>150</v>
      </c>
      <c r="AU192" s="18" t="s">
        <v>128</v>
      </c>
      <c r="AY192" s="18" t="s">
        <v>122</v>
      </c>
      <c r="BE192" s="146">
        <f t="shared" si="34"/>
        <v>0</v>
      </c>
      <c r="BF192" s="146">
        <f t="shared" si="35"/>
        <v>0</v>
      </c>
      <c r="BG192" s="146">
        <f t="shared" si="36"/>
        <v>0</v>
      </c>
      <c r="BH192" s="146">
        <f t="shared" si="37"/>
        <v>0</v>
      </c>
      <c r="BI192" s="146">
        <f t="shared" si="38"/>
        <v>0</v>
      </c>
      <c r="BJ192" s="18" t="s">
        <v>128</v>
      </c>
      <c r="BK192" s="147">
        <f t="shared" si="39"/>
        <v>0</v>
      </c>
      <c r="BL192" s="18" t="s">
        <v>127</v>
      </c>
      <c r="BM192" s="18" t="s">
        <v>365</v>
      </c>
    </row>
    <row r="193" spans="2:65" s="1" customFormat="1" ht="25.5" customHeight="1">
      <c r="B193" s="137"/>
      <c r="C193" s="138" t="s">
        <v>366</v>
      </c>
      <c r="D193" s="138" t="s">
        <v>123</v>
      </c>
      <c r="E193" s="139" t="s">
        <v>367</v>
      </c>
      <c r="F193" s="201" t="s">
        <v>368</v>
      </c>
      <c r="G193" s="201"/>
      <c r="H193" s="201"/>
      <c r="I193" s="201"/>
      <c r="J193" s="140" t="s">
        <v>264</v>
      </c>
      <c r="K193" s="141">
        <v>22</v>
      </c>
      <c r="L193" s="195">
        <v>0</v>
      </c>
      <c r="M193" s="195"/>
      <c r="N193" s="195">
        <f t="shared" si="30"/>
        <v>0</v>
      </c>
      <c r="O193" s="195"/>
      <c r="P193" s="195"/>
      <c r="Q193" s="195"/>
      <c r="R193" s="142"/>
      <c r="T193" s="143" t="s">
        <v>5</v>
      </c>
      <c r="U193" s="40" t="s">
        <v>35</v>
      </c>
      <c r="V193" s="144">
        <v>0</v>
      </c>
      <c r="W193" s="144">
        <f t="shared" si="31"/>
        <v>0</v>
      </c>
      <c r="X193" s="144">
        <v>0</v>
      </c>
      <c r="Y193" s="144">
        <f t="shared" si="32"/>
        <v>0</v>
      </c>
      <c r="Z193" s="144">
        <v>0</v>
      </c>
      <c r="AA193" s="145">
        <f t="shared" si="33"/>
        <v>0</v>
      </c>
      <c r="AR193" s="18" t="s">
        <v>127</v>
      </c>
      <c r="AT193" s="18" t="s">
        <v>123</v>
      </c>
      <c r="AU193" s="18" t="s">
        <v>128</v>
      </c>
      <c r="AY193" s="18" t="s">
        <v>122</v>
      </c>
      <c r="BE193" s="146">
        <f t="shared" si="34"/>
        <v>0</v>
      </c>
      <c r="BF193" s="146">
        <f t="shared" si="35"/>
        <v>0</v>
      </c>
      <c r="BG193" s="146">
        <f t="shared" si="36"/>
        <v>0</v>
      </c>
      <c r="BH193" s="146">
        <f t="shared" si="37"/>
        <v>0</v>
      </c>
      <c r="BI193" s="146">
        <f t="shared" si="38"/>
        <v>0</v>
      </c>
      <c r="BJ193" s="18" t="s">
        <v>128</v>
      </c>
      <c r="BK193" s="147">
        <f t="shared" si="39"/>
        <v>0</v>
      </c>
      <c r="BL193" s="18" t="s">
        <v>127</v>
      </c>
      <c r="BM193" s="18" t="s">
        <v>369</v>
      </c>
    </row>
    <row r="194" spans="2:65" s="1" customFormat="1" ht="16.5" customHeight="1">
      <c r="B194" s="137"/>
      <c r="C194" s="148" t="s">
        <v>229</v>
      </c>
      <c r="D194" s="148" t="s">
        <v>150</v>
      </c>
      <c r="E194" s="149" t="s">
        <v>370</v>
      </c>
      <c r="F194" s="200" t="s">
        <v>371</v>
      </c>
      <c r="G194" s="200"/>
      <c r="H194" s="200"/>
      <c r="I194" s="200"/>
      <c r="J194" s="150" t="s">
        <v>264</v>
      </c>
      <c r="K194" s="151">
        <v>15</v>
      </c>
      <c r="L194" s="202">
        <v>0</v>
      </c>
      <c r="M194" s="202"/>
      <c r="N194" s="202">
        <f t="shared" si="30"/>
        <v>0</v>
      </c>
      <c r="O194" s="195"/>
      <c r="P194" s="195"/>
      <c r="Q194" s="195"/>
      <c r="R194" s="142"/>
      <c r="T194" s="143" t="s">
        <v>5</v>
      </c>
      <c r="U194" s="40" t="s">
        <v>35</v>
      </c>
      <c r="V194" s="144">
        <v>0</v>
      </c>
      <c r="W194" s="144">
        <f t="shared" si="31"/>
        <v>0</v>
      </c>
      <c r="X194" s="144">
        <v>0</v>
      </c>
      <c r="Y194" s="144">
        <f t="shared" si="32"/>
        <v>0</v>
      </c>
      <c r="Z194" s="144">
        <v>0</v>
      </c>
      <c r="AA194" s="145">
        <f t="shared" si="33"/>
        <v>0</v>
      </c>
      <c r="AR194" s="18" t="s">
        <v>138</v>
      </c>
      <c r="AT194" s="18" t="s">
        <v>150</v>
      </c>
      <c r="AU194" s="18" t="s">
        <v>128</v>
      </c>
      <c r="AY194" s="18" t="s">
        <v>122</v>
      </c>
      <c r="BE194" s="146">
        <f t="shared" si="34"/>
        <v>0</v>
      </c>
      <c r="BF194" s="146">
        <f t="shared" si="35"/>
        <v>0</v>
      </c>
      <c r="BG194" s="146">
        <f t="shared" si="36"/>
        <v>0</v>
      </c>
      <c r="BH194" s="146">
        <f t="shared" si="37"/>
        <v>0</v>
      </c>
      <c r="BI194" s="146">
        <f t="shared" si="38"/>
        <v>0</v>
      </c>
      <c r="BJ194" s="18" t="s">
        <v>128</v>
      </c>
      <c r="BK194" s="147">
        <f t="shared" si="39"/>
        <v>0</v>
      </c>
      <c r="BL194" s="18" t="s">
        <v>127</v>
      </c>
      <c r="BM194" s="18" t="s">
        <v>372</v>
      </c>
    </row>
    <row r="195" spans="2:65" s="1" customFormat="1" ht="16.5" customHeight="1">
      <c r="B195" s="137"/>
      <c r="C195" s="148" t="s">
        <v>373</v>
      </c>
      <c r="D195" s="148" t="s">
        <v>150</v>
      </c>
      <c r="E195" s="149" t="s">
        <v>374</v>
      </c>
      <c r="F195" s="200" t="s">
        <v>375</v>
      </c>
      <c r="G195" s="200"/>
      <c r="H195" s="200"/>
      <c r="I195" s="200"/>
      <c r="J195" s="150" t="s">
        <v>264</v>
      </c>
      <c r="K195" s="151">
        <v>7</v>
      </c>
      <c r="L195" s="202">
        <v>0</v>
      </c>
      <c r="M195" s="202"/>
      <c r="N195" s="202">
        <f t="shared" si="30"/>
        <v>0</v>
      </c>
      <c r="O195" s="195"/>
      <c r="P195" s="195"/>
      <c r="Q195" s="195"/>
      <c r="R195" s="142"/>
      <c r="T195" s="143" t="s">
        <v>5</v>
      </c>
      <c r="U195" s="40" t="s">
        <v>35</v>
      </c>
      <c r="V195" s="144">
        <v>0</v>
      </c>
      <c r="W195" s="144">
        <f t="shared" si="31"/>
        <v>0</v>
      </c>
      <c r="X195" s="144">
        <v>0</v>
      </c>
      <c r="Y195" s="144">
        <f t="shared" si="32"/>
        <v>0</v>
      </c>
      <c r="Z195" s="144">
        <v>0</v>
      </c>
      <c r="AA195" s="145">
        <f t="shared" si="33"/>
        <v>0</v>
      </c>
      <c r="AR195" s="18" t="s">
        <v>138</v>
      </c>
      <c r="AT195" s="18" t="s">
        <v>150</v>
      </c>
      <c r="AU195" s="18" t="s">
        <v>128</v>
      </c>
      <c r="AY195" s="18" t="s">
        <v>122</v>
      </c>
      <c r="BE195" s="146">
        <f t="shared" si="34"/>
        <v>0</v>
      </c>
      <c r="BF195" s="146">
        <f t="shared" si="35"/>
        <v>0</v>
      </c>
      <c r="BG195" s="146">
        <f t="shared" si="36"/>
        <v>0</v>
      </c>
      <c r="BH195" s="146">
        <f t="shared" si="37"/>
        <v>0</v>
      </c>
      <c r="BI195" s="146">
        <f t="shared" si="38"/>
        <v>0</v>
      </c>
      <c r="BJ195" s="18" t="s">
        <v>128</v>
      </c>
      <c r="BK195" s="147">
        <f t="shared" si="39"/>
        <v>0</v>
      </c>
      <c r="BL195" s="18" t="s">
        <v>127</v>
      </c>
      <c r="BM195" s="18" t="s">
        <v>376</v>
      </c>
    </row>
    <row r="196" spans="2:65" s="1" customFormat="1" ht="16.5" customHeight="1">
      <c r="B196" s="137"/>
      <c r="C196" s="138" t="s">
        <v>232</v>
      </c>
      <c r="D196" s="138" t="s">
        <v>123</v>
      </c>
      <c r="E196" s="139" t="s">
        <v>377</v>
      </c>
      <c r="F196" s="201" t="s">
        <v>378</v>
      </c>
      <c r="G196" s="201"/>
      <c r="H196" s="201"/>
      <c r="I196" s="201"/>
      <c r="J196" s="140" t="s">
        <v>264</v>
      </c>
      <c r="K196" s="141">
        <v>2</v>
      </c>
      <c r="L196" s="195">
        <v>0</v>
      </c>
      <c r="M196" s="195"/>
      <c r="N196" s="195">
        <f t="shared" si="30"/>
        <v>0</v>
      </c>
      <c r="O196" s="195"/>
      <c r="P196" s="195"/>
      <c r="Q196" s="195"/>
      <c r="R196" s="142"/>
      <c r="T196" s="143" t="s">
        <v>5</v>
      </c>
      <c r="U196" s="40" t="s">
        <v>35</v>
      </c>
      <c r="V196" s="144">
        <v>0</v>
      </c>
      <c r="W196" s="144">
        <f t="shared" si="31"/>
        <v>0</v>
      </c>
      <c r="X196" s="144">
        <v>0</v>
      </c>
      <c r="Y196" s="144">
        <f t="shared" si="32"/>
        <v>0</v>
      </c>
      <c r="Z196" s="144">
        <v>0</v>
      </c>
      <c r="AA196" s="145">
        <f t="shared" si="33"/>
        <v>0</v>
      </c>
      <c r="AR196" s="18" t="s">
        <v>127</v>
      </c>
      <c r="AT196" s="18" t="s">
        <v>123</v>
      </c>
      <c r="AU196" s="18" t="s">
        <v>128</v>
      </c>
      <c r="AY196" s="18" t="s">
        <v>122</v>
      </c>
      <c r="BE196" s="146">
        <f t="shared" si="34"/>
        <v>0</v>
      </c>
      <c r="BF196" s="146">
        <f t="shared" si="35"/>
        <v>0</v>
      </c>
      <c r="BG196" s="146">
        <f t="shared" si="36"/>
        <v>0</v>
      </c>
      <c r="BH196" s="146">
        <f t="shared" si="37"/>
        <v>0</v>
      </c>
      <c r="BI196" s="146">
        <f t="shared" si="38"/>
        <v>0</v>
      </c>
      <c r="BJ196" s="18" t="s">
        <v>128</v>
      </c>
      <c r="BK196" s="147">
        <f t="shared" si="39"/>
        <v>0</v>
      </c>
      <c r="BL196" s="18" t="s">
        <v>127</v>
      </c>
      <c r="BM196" s="18" t="s">
        <v>379</v>
      </c>
    </row>
    <row r="197" spans="2:65" s="1" customFormat="1" ht="16.5" customHeight="1">
      <c r="B197" s="137"/>
      <c r="C197" s="148" t="s">
        <v>380</v>
      </c>
      <c r="D197" s="148" t="s">
        <v>150</v>
      </c>
      <c r="E197" s="149" t="s">
        <v>381</v>
      </c>
      <c r="F197" s="200" t="s">
        <v>382</v>
      </c>
      <c r="G197" s="200"/>
      <c r="H197" s="200"/>
      <c r="I197" s="200"/>
      <c r="J197" s="150" t="s">
        <v>264</v>
      </c>
      <c r="K197" s="151">
        <v>2</v>
      </c>
      <c r="L197" s="202">
        <v>0</v>
      </c>
      <c r="M197" s="202"/>
      <c r="N197" s="202">
        <f t="shared" si="30"/>
        <v>0</v>
      </c>
      <c r="O197" s="195"/>
      <c r="P197" s="195"/>
      <c r="Q197" s="195"/>
      <c r="R197" s="142"/>
      <c r="T197" s="143" t="s">
        <v>5</v>
      </c>
      <c r="U197" s="40" t="s">
        <v>35</v>
      </c>
      <c r="V197" s="144">
        <v>0</v>
      </c>
      <c r="W197" s="144">
        <f t="shared" si="31"/>
        <v>0</v>
      </c>
      <c r="X197" s="144">
        <v>0</v>
      </c>
      <c r="Y197" s="144">
        <f t="shared" si="32"/>
        <v>0</v>
      </c>
      <c r="Z197" s="144">
        <v>0</v>
      </c>
      <c r="AA197" s="145">
        <f t="shared" si="33"/>
        <v>0</v>
      </c>
      <c r="AR197" s="18" t="s">
        <v>138</v>
      </c>
      <c r="AT197" s="18" t="s">
        <v>150</v>
      </c>
      <c r="AU197" s="18" t="s">
        <v>128</v>
      </c>
      <c r="AY197" s="18" t="s">
        <v>122</v>
      </c>
      <c r="BE197" s="146">
        <f t="shared" si="34"/>
        <v>0</v>
      </c>
      <c r="BF197" s="146">
        <f t="shared" si="35"/>
        <v>0</v>
      </c>
      <c r="BG197" s="146">
        <f t="shared" si="36"/>
        <v>0</v>
      </c>
      <c r="BH197" s="146">
        <f t="shared" si="37"/>
        <v>0</v>
      </c>
      <c r="BI197" s="146">
        <f t="shared" si="38"/>
        <v>0</v>
      </c>
      <c r="BJ197" s="18" t="s">
        <v>128</v>
      </c>
      <c r="BK197" s="147">
        <f t="shared" si="39"/>
        <v>0</v>
      </c>
      <c r="BL197" s="18" t="s">
        <v>127</v>
      </c>
      <c r="BM197" s="18" t="s">
        <v>383</v>
      </c>
    </row>
    <row r="198" spans="2:65" s="1" customFormat="1" ht="25.5" customHeight="1">
      <c r="B198" s="137"/>
      <c r="C198" s="138" t="s">
        <v>280</v>
      </c>
      <c r="D198" s="138" t="s">
        <v>123</v>
      </c>
      <c r="E198" s="139" t="s">
        <v>384</v>
      </c>
      <c r="F198" s="201" t="s">
        <v>385</v>
      </c>
      <c r="G198" s="201"/>
      <c r="H198" s="201"/>
      <c r="I198" s="201"/>
      <c r="J198" s="140" t="s">
        <v>224</v>
      </c>
      <c r="K198" s="141">
        <v>80.548000000000002</v>
      </c>
      <c r="L198" s="195">
        <v>0</v>
      </c>
      <c r="M198" s="195"/>
      <c r="N198" s="195">
        <f t="shared" si="30"/>
        <v>0</v>
      </c>
      <c r="O198" s="195"/>
      <c r="P198" s="195"/>
      <c r="Q198" s="195"/>
      <c r="R198" s="142"/>
      <c r="T198" s="143" t="s">
        <v>5</v>
      </c>
      <c r="U198" s="40" t="s">
        <v>35</v>
      </c>
      <c r="V198" s="144">
        <v>0</v>
      </c>
      <c r="W198" s="144">
        <f t="shared" si="31"/>
        <v>0</v>
      </c>
      <c r="X198" s="144">
        <v>0</v>
      </c>
      <c r="Y198" s="144">
        <f t="shared" si="32"/>
        <v>0</v>
      </c>
      <c r="Z198" s="144">
        <v>0</v>
      </c>
      <c r="AA198" s="145">
        <f t="shared" si="33"/>
        <v>0</v>
      </c>
      <c r="AR198" s="18" t="s">
        <v>127</v>
      </c>
      <c r="AT198" s="18" t="s">
        <v>123</v>
      </c>
      <c r="AU198" s="18" t="s">
        <v>128</v>
      </c>
      <c r="AY198" s="18" t="s">
        <v>122</v>
      </c>
      <c r="BE198" s="146">
        <f t="shared" si="34"/>
        <v>0</v>
      </c>
      <c r="BF198" s="146">
        <f t="shared" si="35"/>
        <v>0</v>
      </c>
      <c r="BG198" s="146">
        <f t="shared" si="36"/>
        <v>0</v>
      </c>
      <c r="BH198" s="146">
        <f t="shared" si="37"/>
        <v>0</v>
      </c>
      <c r="BI198" s="146">
        <f t="shared" si="38"/>
        <v>0</v>
      </c>
      <c r="BJ198" s="18" t="s">
        <v>128</v>
      </c>
      <c r="BK198" s="147">
        <f t="shared" si="39"/>
        <v>0</v>
      </c>
      <c r="BL198" s="18" t="s">
        <v>127</v>
      </c>
      <c r="BM198" s="18" t="s">
        <v>386</v>
      </c>
    </row>
    <row r="199" spans="2:65" s="9" customFormat="1" ht="29.85" customHeight="1">
      <c r="B199" s="126"/>
      <c r="C199" s="127"/>
      <c r="D199" s="136" t="s">
        <v>239</v>
      </c>
      <c r="E199" s="136"/>
      <c r="F199" s="136"/>
      <c r="G199" s="136"/>
      <c r="H199" s="136"/>
      <c r="I199" s="136"/>
      <c r="J199" s="136"/>
      <c r="K199" s="136"/>
      <c r="L199" s="136"/>
      <c r="M199" s="136"/>
      <c r="N199" s="193">
        <f>BK199</f>
        <v>0</v>
      </c>
      <c r="O199" s="194"/>
      <c r="P199" s="194"/>
      <c r="Q199" s="194"/>
      <c r="R199" s="129"/>
      <c r="T199" s="130"/>
      <c r="U199" s="127"/>
      <c r="V199" s="127"/>
      <c r="W199" s="131">
        <f>SUM(W200:W204)</f>
        <v>0</v>
      </c>
      <c r="X199" s="127"/>
      <c r="Y199" s="131">
        <f>SUM(Y200:Y204)</f>
        <v>0</v>
      </c>
      <c r="Z199" s="127"/>
      <c r="AA199" s="132">
        <f>SUM(AA200:AA204)</f>
        <v>0</v>
      </c>
      <c r="AR199" s="133" t="s">
        <v>128</v>
      </c>
      <c r="AT199" s="134" t="s">
        <v>67</v>
      </c>
      <c r="AU199" s="134" t="s">
        <v>75</v>
      </c>
      <c r="AY199" s="133" t="s">
        <v>122</v>
      </c>
      <c r="BK199" s="135">
        <f>SUM(BK200:BK204)</f>
        <v>0</v>
      </c>
    </row>
    <row r="200" spans="2:65" s="1" customFormat="1" ht="25.5" customHeight="1">
      <c r="B200" s="137"/>
      <c r="C200" s="138" t="s">
        <v>387</v>
      </c>
      <c r="D200" s="138" t="s">
        <v>123</v>
      </c>
      <c r="E200" s="139" t="s">
        <v>388</v>
      </c>
      <c r="F200" s="201" t="s">
        <v>389</v>
      </c>
      <c r="G200" s="201"/>
      <c r="H200" s="201"/>
      <c r="I200" s="201"/>
      <c r="J200" s="140" t="s">
        <v>131</v>
      </c>
      <c r="K200" s="141">
        <v>31.35</v>
      </c>
      <c r="L200" s="195">
        <v>0</v>
      </c>
      <c r="M200" s="195"/>
      <c r="N200" s="195">
        <f>ROUND(L200*K200,3)</f>
        <v>0</v>
      </c>
      <c r="O200" s="195"/>
      <c r="P200" s="195"/>
      <c r="Q200" s="195"/>
      <c r="R200" s="142"/>
      <c r="T200" s="143" t="s">
        <v>5</v>
      </c>
      <c r="U200" s="40" t="s">
        <v>35</v>
      </c>
      <c r="V200" s="144">
        <v>0</v>
      </c>
      <c r="W200" s="144">
        <f>V200*K200</f>
        <v>0</v>
      </c>
      <c r="X200" s="144">
        <v>0</v>
      </c>
      <c r="Y200" s="144">
        <f>X200*K200</f>
        <v>0</v>
      </c>
      <c r="Z200" s="144">
        <v>0</v>
      </c>
      <c r="AA200" s="145">
        <f>Z200*K200</f>
        <v>0</v>
      </c>
      <c r="AR200" s="18" t="s">
        <v>154</v>
      </c>
      <c r="AT200" s="18" t="s">
        <v>123</v>
      </c>
      <c r="AU200" s="18" t="s">
        <v>128</v>
      </c>
      <c r="AY200" s="18" t="s">
        <v>122</v>
      </c>
      <c r="BE200" s="146">
        <f>IF(U200="základná",N200,0)</f>
        <v>0</v>
      </c>
      <c r="BF200" s="146">
        <f>IF(U200="znížená",N200,0)</f>
        <v>0</v>
      </c>
      <c r="BG200" s="146">
        <f>IF(U200="zákl. prenesená",N200,0)</f>
        <v>0</v>
      </c>
      <c r="BH200" s="146">
        <f>IF(U200="zníž. prenesená",N200,0)</f>
        <v>0</v>
      </c>
      <c r="BI200" s="146">
        <f>IF(U200="nulová",N200,0)</f>
        <v>0</v>
      </c>
      <c r="BJ200" s="18" t="s">
        <v>128</v>
      </c>
      <c r="BK200" s="147">
        <f>ROUND(L200*K200,3)</f>
        <v>0</v>
      </c>
      <c r="BL200" s="18" t="s">
        <v>154</v>
      </c>
      <c r="BM200" s="18" t="s">
        <v>390</v>
      </c>
    </row>
    <row r="201" spans="2:65" s="1" customFormat="1" ht="25.5" customHeight="1">
      <c r="B201" s="137"/>
      <c r="C201" s="148" t="s">
        <v>283</v>
      </c>
      <c r="D201" s="148" t="s">
        <v>150</v>
      </c>
      <c r="E201" s="149" t="s">
        <v>391</v>
      </c>
      <c r="F201" s="200" t="s">
        <v>392</v>
      </c>
      <c r="G201" s="200"/>
      <c r="H201" s="200"/>
      <c r="I201" s="200"/>
      <c r="J201" s="150" t="s">
        <v>131</v>
      </c>
      <c r="K201" s="151">
        <v>31.977</v>
      </c>
      <c r="L201" s="202">
        <v>0</v>
      </c>
      <c r="M201" s="202"/>
      <c r="N201" s="202">
        <f>ROUND(L201*K201,3)</f>
        <v>0</v>
      </c>
      <c r="O201" s="195"/>
      <c r="P201" s="195"/>
      <c r="Q201" s="195"/>
      <c r="R201" s="142"/>
      <c r="T201" s="143" t="s">
        <v>5</v>
      </c>
      <c r="U201" s="40" t="s">
        <v>35</v>
      </c>
      <c r="V201" s="144">
        <v>0</v>
      </c>
      <c r="W201" s="144">
        <f>V201*K201</f>
        <v>0</v>
      </c>
      <c r="X201" s="144">
        <v>0</v>
      </c>
      <c r="Y201" s="144">
        <f>X201*K201</f>
        <v>0</v>
      </c>
      <c r="Z201" s="144">
        <v>0</v>
      </c>
      <c r="AA201" s="145">
        <f>Z201*K201</f>
        <v>0</v>
      </c>
      <c r="AR201" s="18" t="s">
        <v>182</v>
      </c>
      <c r="AT201" s="18" t="s">
        <v>150</v>
      </c>
      <c r="AU201" s="18" t="s">
        <v>128</v>
      </c>
      <c r="AY201" s="18" t="s">
        <v>122</v>
      </c>
      <c r="BE201" s="146">
        <f>IF(U201="základná",N201,0)</f>
        <v>0</v>
      </c>
      <c r="BF201" s="146">
        <f>IF(U201="znížená",N201,0)</f>
        <v>0</v>
      </c>
      <c r="BG201" s="146">
        <f>IF(U201="zákl. prenesená",N201,0)</f>
        <v>0</v>
      </c>
      <c r="BH201" s="146">
        <f>IF(U201="zníž. prenesená",N201,0)</f>
        <v>0</v>
      </c>
      <c r="BI201" s="146">
        <f>IF(U201="nulová",N201,0)</f>
        <v>0</v>
      </c>
      <c r="BJ201" s="18" t="s">
        <v>128</v>
      </c>
      <c r="BK201" s="147">
        <f>ROUND(L201*K201,3)</f>
        <v>0</v>
      </c>
      <c r="BL201" s="18" t="s">
        <v>154</v>
      </c>
      <c r="BM201" s="18" t="s">
        <v>393</v>
      </c>
    </row>
    <row r="202" spans="2:65" s="1" customFormat="1" ht="25.5" customHeight="1">
      <c r="B202" s="137"/>
      <c r="C202" s="148" t="s">
        <v>394</v>
      </c>
      <c r="D202" s="148" t="s">
        <v>150</v>
      </c>
      <c r="E202" s="149" t="s">
        <v>395</v>
      </c>
      <c r="F202" s="200" t="s">
        <v>396</v>
      </c>
      <c r="G202" s="200"/>
      <c r="H202" s="200"/>
      <c r="I202" s="200"/>
      <c r="J202" s="150" t="s">
        <v>264</v>
      </c>
      <c r="K202" s="151">
        <v>3.1349999999999998</v>
      </c>
      <c r="L202" s="202">
        <v>0</v>
      </c>
      <c r="M202" s="202"/>
      <c r="N202" s="202">
        <f>ROUND(L202*K202,3)</f>
        <v>0</v>
      </c>
      <c r="O202" s="195"/>
      <c r="P202" s="195"/>
      <c r="Q202" s="195"/>
      <c r="R202" s="142"/>
      <c r="T202" s="143" t="s">
        <v>5</v>
      </c>
      <c r="U202" s="40" t="s">
        <v>35</v>
      </c>
      <c r="V202" s="144">
        <v>0</v>
      </c>
      <c r="W202" s="144">
        <f>V202*K202</f>
        <v>0</v>
      </c>
      <c r="X202" s="144">
        <v>0</v>
      </c>
      <c r="Y202" s="144">
        <f>X202*K202</f>
        <v>0</v>
      </c>
      <c r="Z202" s="144">
        <v>0</v>
      </c>
      <c r="AA202" s="145">
        <f>Z202*K202</f>
        <v>0</v>
      </c>
      <c r="AR202" s="18" t="s">
        <v>182</v>
      </c>
      <c r="AT202" s="18" t="s">
        <v>150</v>
      </c>
      <c r="AU202" s="18" t="s">
        <v>128</v>
      </c>
      <c r="AY202" s="18" t="s">
        <v>122</v>
      </c>
      <c r="BE202" s="146">
        <f>IF(U202="základná",N202,0)</f>
        <v>0</v>
      </c>
      <c r="BF202" s="146">
        <f>IF(U202="znížená",N202,0)</f>
        <v>0</v>
      </c>
      <c r="BG202" s="146">
        <f>IF(U202="zákl. prenesená",N202,0)</f>
        <v>0</v>
      </c>
      <c r="BH202" s="146">
        <f>IF(U202="zníž. prenesená",N202,0)</f>
        <v>0</v>
      </c>
      <c r="BI202" s="146">
        <f>IF(U202="nulová",N202,0)</f>
        <v>0</v>
      </c>
      <c r="BJ202" s="18" t="s">
        <v>128</v>
      </c>
      <c r="BK202" s="147">
        <f>ROUND(L202*K202,3)</f>
        <v>0</v>
      </c>
      <c r="BL202" s="18" t="s">
        <v>154</v>
      </c>
      <c r="BM202" s="18" t="s">
        <v>397</v>
      </c>
    </row>
    <row r="203" spans="2:65" s="1" customFormat="1" ht="16.5" customHeight="1">
      <c r="B203" s="137"/>
      <c r="C203" s="148" t="s">
        <v>287</v>
      </c>
      <c r="D203" s="148" t="s">
        <v>150</v>
      </c>
      <c r="E203" s="149" t="s">
        <v>398</v>
      </c>
      <c r="F203" s="200" t="s">
        <v>399</v>
      </c>
      <c r="G203" s="200"/>
      <c r="H203" s="200"/>
      <c r="I203" s="200"/>
      <c r="J203" s="150" t="s">
        <v>153</v>
      </c>
      <c r="K203" s="151">
        <v>156.75</v>
      </c>
      <c r="L203" s="202">
        <v>0</v>
      </c>
      <c r="M203" s="202"/>
      <c r="N203" s="202">
        <f>ROUND(L203*K203,3)</f>
        <v>0</v>
      </c>
      <c r="O203" s="195"/>
      <c r="P203" s="195"/>
      <c r="Q203" s="195"/>
      <c r="R203" s="142"/>
      <c r="T203" s="143" t="s">
        <v>5</v>
      </c>
      <c r="U203" s="40" t="s">
        <v>35</v>
      </c>
      <c r="V203" s="144">
        <v>0</v>
      </c>
      <c r="W203" s="144">
        <f>V203*K203</f>
        <v>0</v>
      </c>
      <c r="X203" s="144">
        <v>0</v>
      </c>
      <c r="Y203" s="144">
        <f>X203*K203</f>
        <v>0</v>
      </c>
      <c r="Z203" s="144">
        <v>0</v>
      </c>
      <c r="AA203" s="145">
        <f>Z203*K203</f>
        <v>0</v>
      </c>
      <c r="AR203" s="18" t="s">
        <v>182</v>
      </c>
      <c r="AT203" s="18" t="s">
        <v>150</v>
      </c>
      <c r="AU203" s="18" t="s">
        <v>128</v>
      </c>
      <c r="AY203" s="18" t="s">
        <v>122</v>
      </c>
      <c r="BE203" s="146">
        <f>IF(U203="základná",N203,0)</f>
        <v>0</v>
      </c>
      <c r="BF203" s="146">
        <f>IF(U203="znížená",N203,0)</f>
        <v>0</v>
      </c>
      <c r="BG203" s="146">
        <f>IF(U203="zákl. prenesená",N203,0)</f>
        <v>0</v>
      </c>
      <c r="BH203" s="146">
        <f>IF(U203="zníž. prenesená",N203,0)</f>
        <v>0</v>
      </c>
      <c r="BI203" s="146">
        <f>IF(U203="nulová",N203,0)</f>
        <v>0</v>
      </c>
      <c r="BJ203" s="18" t="s">
        <v>128</v>
      </c>
      <c r="BK203" s="147">
        <f>ROUND(L203*K203,3)</f>
        <v>0</v>
      </c>
      <c r="BL203" s="18" t="s">
        <v>154</v>
      </c>
      <c r="BM203" s="18" t="s">
        <v>400</v>
      </c>
    </row>
    <row r="204" spans="2:65" s="1" customFormat="1" ht="25.5" customHeight="1">
      <c r="B204" s="137"/>
      <c r="C204" s="138" t="s">
        <v>401</v>
      </c>
      <c r="D204" s="138" t="s">
        <v>123</v>
      </c>
      <c r="E204" s="139" t="s">
        <v>402</v>
      </c>
      <c r="F204" s="201" t="s">
        <v>403</v>
      </c>
      <c r="G204" s="201"/>
      <c r="H204" s="201"/>
      <c r="I204" s="201"/>
      <c r="J204" s="140" t="s">
        <v>224</v>
      </c>
      <c r="K204" s="141">
        <v>12.07</v>
      </c>
      <c r="L204" s="195">
        <v>0</v>
      </c>
      <c r="M204" s="195"/>
      <c r="N204" s="195">
        <f>ROUND(L204*K204,3)</f>
        <v>0</v>
      </c>
      <c r="O204" s="195"/>
      <c r="P204" s="195"/>
      <c r="Q204" s="195"/>
      <c r="R204" s="142"/>
      <c r="T204" s="143" t="s">
        <v>5</v>
      </c>
      <c r="U204" s="40" t="s">
        <v>35</v>
      </c>
      <c r="V204" s="144">
        <v>0</v>
      </c>
      <c r="W204" s="144">
        <f>V204*K204</f>
        <v>0</v>
      </c>
      <c r="X204" s="144">
        <v>0</v>
      </c>
      <c r="Y204" s="144">
        <f>X204*K204</f>
        <v>0</v>
      </c>
      <c r="Z204" s="144">
        <v>0</v>
      </c>
      <c r="AA204" s="145">
        <f>Z204*K204</f>
        <v>0</v>
      </c>
      <c r="AR204" s="18" t="s">
        <v>154</v>
      </c>
      <c r="AT204" s="18" t="s">
        <v>123</v>
      </c>
      <c r="AU204" s="18" t="s">
        <v>128</v>
      </c>
      <c r="AY204" s="18" t="s">
        <v>122</v>
      </c>
      <c r="BE204" s="146">
        <f>IF(U204="základná",N204,0)</f>
        <v>0</v>
      </c>
      <c r="BF204" s="146">
        <f>IF(U204="znížená",N204,0)</f>
        <v>0</v>
      </c>
      <c r="BG204" s="146">
        <f>IF(U204="zákl. prenesená",N204,0)</f>
        <v>0</v>
      </c>
      <c r="BH204" s="146">
        <f>IF(U204="zníž. prenesená",N204,0)</f>
        <v>0</v>
      </c>
      <c r="BI204" s="146">
        <f>IF(U204="nulová",N204,0)</f>
        <v>0</v>
      </c>
      <c r="BJ204" s="18" t="s">
        <v>128</v>
      </c>
      <c r="BK204" s="147">
        <f>ROUND(L204*K204,3)</f>
        <v>0</v>
      </c>
      <c r="BL204" s="18" t="s">
        <v>154</v>
      </c>
      <c r="BM204" s="18" t="s">
        <v>404</v>
      </c>
    </row>
    <row r="205" spans="2:65" s="9" customFormat="1" ht="29.85" customHeight="1">
      <c r="B205" s="126"/>
      <c r="C205" s="127"/>
      <c r="D205" s="136" t="s">
        <v>104</v>
      </c>
      <c r="E205" s="136"/>
      <c r="F205" s="136"/>
      <c r="G205" s="136"/>
      <c r="H205" s="136"/>
      <c r="I205" s="136"/>
      <c r="J205" s="136"/>
      <c r="K205" s="136"/>
      <c r="L205" s="136"/>
      <c r="M205" s="136"/>
      <c r="N205" s="193">
        <f>BK205</f>
        <v>0</v>
      </c>
      <c r="O205" s="194"/>
      <c r="P205" s="194"/>
      <c r="Q205" s="194"/>
      <c r="R205" s="129"/>
      <c r="T205" s="130"/>
      <c r="U205" s="127"/>
      <c r="V205" s="127"/>
      <c r="W205" s="131">
        <f>W206</f>
        <v>0</v>
      </c>
      <c r="X205" s="127"/>
      <c r="Y205" s="131">
        <f>Y206</f>
        <v>0</v>
      </c>
      <c r="Z205" s="127"/>
      <c r="AA205" s="132">
        <f>AA206</f>
        <v>0</v>
      </c>
      <c r="AR205" s="133" t="s">
        <v>128</v>
      </c>
      <c r="AT205" s="134" t="s">
        <v>67</v>
      </c>
      <c r="AU205" s="134" t="s">
        <v>75</v>
      </c>
      <c r="AY205" s="133" t="s">
        <v>122</v>
      </c>
      <c r="BK205" s="135">
        <f>BK206</f>
        <v>0</v>
      </c>
    </row>
    <row r="206" spans="2:65" s="1" customFormat="1" ht="25.5" customHeight="1">
      <c r="B206" s="137"/>
      <c r="C206" s="138" t="s">
        <v>291</v>
      </c>
      <c r="D206" s="138" t="s">
        <v>123</v>
      </c>
      <c r="E206" s="139" t="s">
        <v>201</v>
      </c>
      <c r="F206" s="201" t="s">
        <v>202</v>
      </c>
      <c r="G206" s="201"/>
      <c r="H206" s="201"/>
      <c r="I206" s="201"/>
      <c r="J206" s="140" t="s">
        <v>131</v>
      </c>
      <c r="K206" s="141">
        <v>242.096</v>
      </c>
      <c r="L206" s="195">
        <v>0</v>
      </c>
      <c r="M206" s="195"/>
      <c r="N206" s="195">
        <f>ROUND(L206*K206,3)</f>
        <v>0</v>
      </c>
      <c r="O206" s="195"/>
      <c r="P206" s="195"/>
      <c r="Q206" s="195"/>
      <c r="R206" s="142"/>
      <c r="T206" s="143" t="s">
        <v>5</v>
      </c>
      <c r="U206" s="40" t="s">
        <v>35</v>
      </c>
      <c r="V206" s="144">
        <v>0</v>
      </c>
      <c r="W206" s="144">
        <f>V206*K206</f>
        <v>0</v>
      </c>
      <c r="X206" s="144">
        <v>0</v>
      </c>
      <c r="Y206" s="144">
        <f>X206*K206</f>
        <v>0</v>
      </c>
      <c r="Z206" s="144">
        <v>0</v>
      </c>
      <c r="AA206" s="145">
        <f>Z206*K206</f>
        <v>0</v>
      </c>
      <c r="AR206" s="18" t="s">
        <v>154</v>
      </c>
      <c r="AT206" s="18" t="s">
        <v>123</v>
      </c>
      <c r="AU206" s="18" t="s">
        <v>128</v>
      </c>
      <c r="AY206" s="18" t="s">
        <v>122</v>
      </c>
      <c r="BE206" s="146">
        <f>IF(U206="základná",N206,0)</f>
        <v>0</v>
      </c>
      <c r="BF206" s="146">
        <f>IF(U206="znížená",N206,0)</f>
        <v>0</v>
      </c>
      <c r="BG206" s="146">
        <f>IF(U206="zákl. prenesená",N206,0)</f>
        <v>0</v>
      </c>
      <c r="BH206" s="146">
        <f>IF(U206="zníž. prenesená",N206,0)</f>
        <v>0</v>
      </c>
      <c r="BI206" s="146">
        <f>IF(U206="nulová",N206,0)</f>
        <v>0</v>
      </c>
      <c r="BJ206" s="18" t="s">
        <v>128</v>
      </c>
      <c r="BK206" s="147">
        <f>ROUND(L206*K206,3)</f>
        <v>0</v>
      </c>
      <c r="BL206" s="18" t="s">
        <v>154</v>
      </c>
      <c r="BM206" s="18" t="s">
        <v>405</v>
      </c>
    </row>
    <row r="207" spans="2:65" s="9" customFormat="1" ht="29.85" customHeight="1">
      <c r="B207" s="126"/>
      <c r="C207" s="127"/>
      <c r="D207" s="136" t="s">
        <v>105</v>
      </c>
      <c r="E207" s="136"/>
      <c r="F207" s="136"/>
      <c r="G207" s="136"/>
      <c r="H207" s="136"/>
      <c r="I207" s="136"/>
      <c r="J207" s="136"/>
      <c r="K207" s="136"/>
      <c r="L207" s="136"/>
      <c r="M207" s="136"/>
      <c r="N207" s="193">
        <f>BK207</f>
        <v>0</v>
      </c>
      <c r="O207" s="194"/>
      <c r="P207" s="194"/>
      <c r="Q207" s="194"/>
      <c r="R207" s="129"/>
      <c r="T207" s="130"/>
      <c r="U207" s="127"/>
      <c r="V207" s="127"/>
      <c r="W207" s="131">
        <f>SUM(W208:W213)</f>
        <v>0</v>
      </c>
      <c r="X207" s="127"/>
      <c r="Y207" s="131">
        <f>SUM(Y208:Y213)</f>
        <v>0</v>
      </c>
      <c r="Z207" s="127"/>
      <c r="AA207" s="132">
        <f>SUM(AA208:AA213)</f>
        <v>0</v>
      </c>
      <c r="AR207" s="133" t="s">
        <v>128</v>
      </c>
      <c r="AT207" s="134" t="s">
        <v>67</v>
      </c>
      <c r="AU207" s="134" t="s">
        <v>75</v>
      </c>
      <c r="AY207" s="133" t="s">
        <v>122</v>
      </c>
      <c r="BK207" s="135">
        <f>SUM(BK208:BK213)</f>
        <v>0</v>
      </c>
    </row>
    <row r="208" spans="2:65" s="1" customFormat="1" ht="16.5" customHeight="1">
      <c r="B208" s="137"/>
      <c r="C208" s="138" t="s">
        <v>406</v>
      </c>
      <c r="D208" s="138" t="s">
        <v>123</v>
      </c>
      <c r="E208" s="139" t="s">
        <v>205</v>
      </c>
      <c r="F208" s="201" t="s">
        <v>206</v>
      </c>
      <c r="G208" s="201"/>
      <c r="H208" s="201"/>
      <c r="I208" s="201"/>
      <c r="J208" s="140" t="s">
        <v>126</v>
      </c>
      <c r="K208" s="141">
        <v>252.45</v>
      </c>
      <c r="L208" s="195">
        <v>0</v>
      </c>
      <c r="M208" s="195"/>
      <c r="N208" s="195">
        <f t="shared" ref="N208:N213" si="40">ROUND(L208*K208,3)</f>
        <v>0</v>
      </c>
      <c r="O208" s="195"/>
      <c r="P208" s="195"/>
      <c r="Q208" s="195"/>
      <c r="R208" s="142"/>
      <c r="T208" s="143" t="s">
        <v>5</v>
      </c>
      <c r="U208" s="40" t="s">
        <v>35</v>
      </c>
      <c r="V208" s="144">
        <v>0</v>
      </c>
      <c r="W208" s="144">
        <f t="shared" ref="W208:W213" si="41">V208*K208</f>
        <v>0</v>
      </c>
      <c r="X208" s="144">
        <v>0</v>
      </c>
      <c r="Y208" s="144">
        <f t="shared" ref="Y208:Y213" si="42">X208*K208</f>
        <v>0</v>
      </c>
      <c r="Z208" s="144">
        <v>0</v>
      </c>
      <c r="AA208" s="145">
        <f t="shared" ref="AA208:AA213" si="43">Z208*K208</f>
        <v>0</v>
      </c>
      <c r="AR208" s="18" t="s">
        <v>154</v>
      </c>
      <c r="AT208" s="18" t="s">
        <v>123</v>
      </c>
      <c r="AU208" s="18" t="s">
        <v>128</v>
      </c>
      <c r="AY208" s="18" t="s">
        <v>122</v>
      </c>
      <c r="BE208" s="146">
        <f t="shared" ref="BE208:BE213" si="44">IF(U208="základná",N208,0)</f>
        <v>0</v>
      </c>
      <c r="BF208" s="146">
        <f t="shared" ref="BF208:BF213" si="45">IF(U208="znížená",N208,0)</f>
        <v>0</v>
      </c>
      <c r="BG208" s="146">
        <f t="shared" ref="BG208:BG213" si="46">IF(U208="zákl. prenesená",N208,0)</f>
        <v>0</v>
      </c>
      <c r="BH208" s="146">
        <f t="shared" ref="BH208:BH213" si="47">IF(U208="zníž. prenesená",N208,0)</f>
        <v>0</v>
      </c>
      <c r="BI208" s="146">
        <f t="shared" ref="BI208:BI213" si="48">IF(U208="nulová",N208,0)</f>
        <v>0</v>
      </c>
      <c r="BJ208" s="18" t="s">
        <v>128</v>
      </c>
      <c r="BK208" s="147">
        <f t="shared" ref="BK208:BK213" si="49">ROUND(L208*K208,3)</f>
        <v>0</v>
      </c>
      <c r="BL208" s="18" t="s">
        <v>154</v>
      </c>
      <c r="BM208" s="18" t="s">
        <v>407</v>
      </c>
    </row>
    <row r="209" spans="2:65" s="1" customFormat="1" ht="16.5" customHeight="1">
      <c r="B209" s="137"/>
      <c r="C209" s="148" t="s">
        <v>295</v>
      </c>
      <c r="D209" s="148" t="s">
        <v>150</v>
      </c>
      <c r="E209" s="149" t="s">
        <v>208</v>
      </c>
      <c r="F209" s="200" t="s">
        <v>209</v>
      </c>
      <c r="G209" s="200"/>
      <c r="H209" s="200"/>
      <c r="I209" s="200"/>
      <c r="J209" s="150" t="s">
        <v>126</v>
      </c>
      <c r="K209" s="151">
        <v>254.97499999999999</v>
      </c>
      <c r="L209" s="202">
        <v>0</v>
      </c>
      <c r="M209" s="202"/>
      <c r="N209" s="202">
        <f t="shared" si="40"/>
        <v>0</v>
      </c>
      <c r="O209" s="195"/>
      <c r="P209" s="195"/>
      <c r="Q209" s="195"/>
      <c r="R209" s="142"/>
      <c r="T209" s="143" t="s">
        <v>5</v>
      </c>
      <c r="U209" s="40" t="s">
        <v>35</v>
      </c>
      <c r="V209" s="144">
        <v>0</v>
      </c>
      <c r="W209" s="144">
        <f t="shared" si="41"/>
        <v>0</v>
      </c>
      <c r="X209" s="144">
        <v>0</v>
      </c>
      <c r="Y209" s="144">
        <f t="shared" si="42"/>
        <v>0</v>
      </c>
      <c r="Z209" s="144">
        <v>0</v>
      </c>
      <c r="AA209" s="145">
        <f t="shared" si="43"/>
        <v>0</v>
      </c>
      <c r="AR209" s="18" t="s">
        <v>182</v>
      </c>
      <c r="AT209" s="18" t="s">
        <v>150</v>
      </c>
      <c r="AU209" s="18" t="s">
        <v>128</v>
      </c>
      <c r="AY209" s="18" t="s">
        <v>122</v>
      </c>
      <c r="BE209" s="146">
        <f t="shared" si="44"/>
        <v>0</v>
      </c>
      <c r="BF209" s="146">
        <f t="shared" si="45"/>
        <v>0</v>
      </c>
      <c r="BG209" s="146">
        <f t="shared" si="46"/>
        <v>0</v>
      </c>
      <c r="BH209" s="146">
        <f t="shared" si="47"/>
        <v>0</v>
      </c>
      <c r="BI209" s="146">
        <f t="shared" si="48"/>
        <v>0</v>
      </c>
      <c r="BJ209" s="18" t="s">
        <v>128</v>
      </c>
      <c r="BK209" s="147">
        <f t="shared" si="49"/>
        <v>0</v>
      </c>
      <c r="BL209" s="18" t="s">
        <v>154</v>
      </c>
      <c r="BM209" s="18" t="s">
        <v>408</v>
      </c>
    </row>
    <row r="210" spans="2:65" s="1" customFormat="1" ht="38.25" customHeight="1">
      <c r="B210" s="137"/>
      <c r="C210" s="138" t="s">
        <v>409</v>
      </c>
      <c r="D210" s="138" t="s">
        <v>123</v>
      </c>
      <c r="E210" s="139" t="s">
        <v>212</v>
      </c>
      <c r="F210" s="201" t="s">
        <v>213</v>
      </c>
      <c r="G210" s="201"/>
      <c r="H210" s="201"/>
      <c r="I210" s="201"/>
      <c r="J210" s="140" t="s">
        <v>131</v>
      </c>
      <c r="K210" s="141">
        <v>168.41900000000001</v>
      </c>
      <c r="L210" s="195">
        <v>0</v>
      </c>
      <c r="M210" s="195"/>
      <c r="N210" s="195">
        <f t="shared" si="40"/>
        <v>0</v>
      </c>
      <c r="O210" s="195"/>
      <c r="P210" s="195"/>
      <c r="Q210" s="195"/>
      <c r="R210" s="142"/>
      <c r="T210" s="143" t="s">
        <v>5</v>
      </c>
      <c r="U210" s="40" t="s">
        <v>35</v>
      </c>
      <c r="V210" s="144">
        <v>0</v>
      </c>
      <c r="W210" s="144">
        <f t="shared" si="41"/>
        <v>0</v>
      </c>
      <c r="X210" s="144">
        <v>0</v>
      </c>
      <c r="Y210" s="144">
        <f t="shared" si="42"/>
        <v>0</v>
      </c>
      <c r="Z210" s="144">
        <v>0</v>
      </c>
      <c r="AA210" s="145">
        <f t="shared" si="43"/>
        <v>0</v>
      </c>
      <c r="AR210" s="18" t="s">
        <v>154</v>
      </c>
      <c r="AT210" s="18" t="s">
        <v>123</v>
      </c>
      <c r="AU210" s="18" t="s">
        <v>128</v>
      </c>
      <c r="AY210" s="18" t="s">
        <v>122</v>
      </c>
      <c r="BE210" s="146">
        <f t="shared" si="44"/>
        <v>0</v>
      </c>
      <c r="BF210" s="146">
        <f t="shared" si="45"/>
        <v>0</v>
      </c>
      <c r="BG210" s="146">
        <f t="shared" si="46"/>
        <v>0</v>
      </c>
      <c r="BH210" s="146">
        <f t="shared" si="47"/>
        <v>0</v>
      </c>
      <c r="BI210" s="146">
        <f t="shared" si="48"/>
        <v>0</v>
      </c>
      <c r="BJ210" s="18" t="s">
        <v>128</v>
      </c>
      <c r="BK210" s="147">
        <f t="shared" si="49"/>
        <v>0</v>
      </c>
      <c r="BL210" s="18" t="s">
        <v>154</v>
      </c>
      <c r="BM210" s="18" t="s">
        <v>410</v>
      </c>
    </row>
    <row r="211" spans="2:65" s="1" customFormat="1" ht="16.5" customHeight="1">
      <c r="B211" s="137"/>
      <c r="C211" s="138" t="s">
        <v>298</v>
      </c>
      <c r="D211" s="138" t="s">
        <v>123</v>
      </c>
      <c r="E211" s="139" t="s">
        <v>411</v>
      </c>
      <c r="F211" s="201" t="s">
        <v>412</v>
      </c>
      <c r="G211" s="201"/>
      <c r="H211" s="201"/>
      <c r="I211" s="201"/>
      <c r="J211" s="140" t="s">
        <v>131</v>
      </c>
      <c r="K211" s="141">
        <v>242.096</v>
      </c>
      <c r="L211" s="195">
        <v>0</v>
      </c>
      <c r="M211" s="195"/>
      <c r="N211" s="195">
        <f t="shared" si="40"/>
        <v>0</v>
      </c>
      <c r="O211" s="195"/>
      <c r="P211" s="195"/>
      <c r="Q211" s="195"/>
      <c r="R211" s="142"/>
      <c r="T211" s="143" t="s">
        <v>5</v>
      </c>
      <c r="U211" s="40" t="s">
        <v>35</v>
      </c>
      <c r="V211" s="144">
        <v>0</v>
      </c>
      <c r="W211" s="144">
        <f t="shared" si="41"/>
        <v>0</v>
      </c>
      <c r="X211" s="144">
        <v>0</v>
      </c>
      <c r="Y211" s="144">
        <f t="shared" si="42"/>
        <v>0</v>
      </c>
      <c r="Z211" s="144">
        <v>0</v>
      </c>
      <c r="AA211" s="145">
        <f t="shared" si="43"/>
        <v>0</v>
      </c>
      <c r="AR211" s="18" t="s">
        <v>154</v>
      </c>
      <c r="AT211" s="18" t="s">
        <v>123</v>
      </c>
      <c r="AU211" s="18" t="s">
        <v>128</v>
      </c>
      <c r="AY211" s="18" t="s">
        <v>122</v>
      </c>
      <c r="BE211" s="146">
        <f t="shared" si="44"/>
        <v>0</v>
      </c>
      <c r="BF211" s="146">
        <f t="shared" si="45"/>
        <v>0</v>
      </c>
      <c r="BG211" s="146">
        <f t="shared" si="46"/>
        <v>0</v>
      </c>
      <c r="BH211" s="146">
        <f t="shared" si="47"/>
        <v>0</v>
      </c>
      <c r="BI211" s="146">
        <f t="shared" si="48"/>
        <v>0</v>
      </c>
      <c r="BJ211" s="18" t="s">
        <v>128</v>
      </c>
      <c r="BK211" s="147">
        <f t="shared" si="49"/>
        <v>0</v>
      </c>
      <c r="BL211" s="18" t="s">
        <v>154</v>
      </c>
      <c r="BM211" s="18" t="s">
        <v>413</v>
      </c>
    </row>
    <row r="212" spans="2:65" s="1" customFormat="1" ht="38.25" customHeight="1">
      <c r="B212" s="137"/>
      <c r="C212" s="148" t="s">
        <v>414</v>
      </c>
      <c r="D212" s="148" t="s">
        <v>150</v>
      </c>
      <c r="E212" s="149" t="s">
        <v>415</v>
      </c>
      <c r="F212" s="200" t="s">
        <v>416</v>
      </c>
      <c r="G212" s="200"/>
      <c r="H212" s="200"/>
      <c r="I212" s="200"/>
      <c r="J212" s="150" t="s">
        <v>131</v>
      </c>
      <c r="K212" s="151">
        <v>254.20099999999999</v>
      </c>
      <c r="L212" s="202">
        <v>0</v>
      </c>
      <c r="M212" s="202"/>
      <c r="N212" s="202">
        <f t="shared" si="40"/>
        <v>0</v>
      </c>
      <c r="O212" s="195"/>
      <c r="P212" s="195"/>
      <c r="Q212" s="195"/>
      <c r="R212" s="142"/>
      <c r="T212" s="143" t="s">
        <v>5</v>
      </c>
      <c r="U212" s="40" t="s">
        <v>35</v>
      </c>
      <c r="V212" s="144">
        <v>0</v>
      </c>
      <c r="W212" s="144">
        <f t="shared" si="41"/>
        <v>0</v>
      </c>
      <c r="X212" s="144">
        <v>0</v>
      </c>
      <c r="Y212" s="144">
        <f t="shared" si="42"/>
        <v>0</v>
      </c>
      <c r="Z212" s="144">
        <v>0</v>
      </c>
      <c r="AA212" s="145">
        <f t="shared" si="43"/>
        <v>0</v>
      </c>
      <c r="AR212" s="18" t="s">
        <v>182</v>
      </c>
      <c r="AT212" s="18" t="s">
        <v>150</v>
      </c>
      <c r="AU212" s="18" t="s">
        <v>128</v>
      </c>
      <c r="AY212" s="18" t="s">
        <v>122</v>
      </c>
      <c r="BE212" s="146">
        <f t="shared" si="44"/>
        <v>0</v>
      </c>
      <c r="BF212" s="146">
        <f t="shared" si="45"/>
        <v>0</v>
      </c>
      <c r="BG212" s="146">
        <f t="shared" si="46"/>
        <v>0</v>
      </c>
      <c r="BH212" s="146">
        <f t="shared" si="47"/>
        <v>0</v>
      </c>
      <c r="BI212" s="146">
        <f t="shared" si="48"/>
        <v>0</v>
      </c>
      <c r="BJ212" s="18" t="s">
        <v>128</v>
      </c>
      <c r="BK212" s="147">
        <f t="shared" si="49"/>
        <v>0</v>
      </c>
      <c r="BL212" s="18" t="s">
        <v>154</v>
      </c>
      <c r="BM212" s="18" t="s">
        <v>417</v>
      </c>
    </row>
    <row r="213" spans="2:65" s="1" customFormat="1" ht="25.5" customHeight="1">
      <c r="B213" s="137"/>
      <c r="C213" s="138" t="s">
        <v>302</v>
      </c>
      <c r="D213" s="138" t="s">
        <v>123</v>
      </c>
      <c r="E213" s="139" t="s">
        <v>222</v>
      </c>
      <c r="F213" s="201" t="s">
        <v>223</v>
      </c>
      <c r="G213" s="201"/>
      <c r="H213" s="201"/>
      <c r="I213" s="201"/>
      <c r="J213" s="140" t="s">
        <v>224</v>
      </c>
      <c r="K213" s="141">
        <v>119.19199999999999</v>
      </c>
      <c r="L213" s="195">
        <v>0</v>
      </c>
      <c r="M213" s="195"/>
      <c r="N213" s="195">
        <f t="shared" si="40"/>
        <v>0</v>
      </c>
      <c r="O213" s="195"/>
      <c r="P213" s="195"/>
      <c r="Q213" s="195"/>
      <c r="R213" s="142"/>
      <c r="T213" s="143" t="s">
        <v>5</v>
      </c>
      <c r="U213" s="40" t="s">
        <v>35</v>
      </c>
      <c r="V213" s="144">
        <v>0</v>
      </c>
      <c r="W213" s="144">
        <f t="shared" si="41"/>
        <v>0</v>
      </c>
      <c r="X213" s="144">
        <v>0</v>
      </c>
      <c r="Y213" s="144">
        <f t="shared" si="42"/>
        <v>0</v>
      </c>
      <c r="Z213" s="144">
        <v>0</v>
      </c>
      <c r="AA213" s="145">
        <f t="shared" si="43"/>
        <v>0</v>
      </c>
      <c r="AR213" s="18" t="s">
        <v>154</v>
      </c>
      <c r="AT213" s="18" t="s">
        <v>123</v>
      </c>
      <c r="AU213" s="18" t="s">
        <v>128</v>
      </c>
      <c r="AY213" s="18" t="s">
        <v>122</v>
      </c>
      <c r="BE213" s="146">
        <f t="shared" si="44"/>
        <v>0</v>
      </c>
      <c r="BF213" s="146">
        <f t="shared" si="45"/>
        <v>0</v>
      </c>
      <c r="BG213" s="146">
        <f t="shared" si="46"/>
        <v>0</v>
      </c>
      <c r="BH213" s="146">
        <f t="shared" si="47"/>
        <v>0</v>
      </c>
      <c r="BI213" s="146">
        <f t="shared" si="48"/>
        <v>0</v>
      </c>
      <c r="BJ213" s="18" t="s">
        <v>128</v>
      </c>
      <c r="BK213" s="147">
        <f t="shared" si="49"/>
        <v>0</v>
      </c>
      <c r="BL213" s="18" t="s">
        <v>154</v>
      </c>
      <c r="BM213" s="18" t="s">
        <v>418</v>
      </c>
    </row>
    <row r="214" spans="2:65" s="9" customFormat="1" ht="29.85" customHeight="1">
      <c r="B214" s="126"/>
      <c r="C214" s="127"/>
      <c r="D214" s="136" t="s">
        <v>240</v>
      </c>
      <c r="E214" s="136"/>
      <c r="F214" s="136"/>
      <c r="G214" s="136"/>
      <c r="H214" s="136"/>
      <c r="I214" s="136"/>
      <c r="J214" s="136"/>
      <c r="K214" s="136"/>
      <c r="L214" s="136"/>
      <c r="M214" s="136"/>
      <c r="N214" s="193">
        <f>BK214</f>
        <v>0</v>
      </c>
      <c r="O214" s="194"/>
      <c r="P214" s="194"/>
      <c r="Q214" s="194"/>
      <c r="R214" s="129"/>
      <c r="T214" s="130"/>
      <c r="U214" s="127"/>
      <c r="V214" s="127"/>
      <c r="W214" s="131">
        <f>SUM(W215:W219)</f>
        <v>0</v>
      </c>
      <c r="X214" s="127"/>
      <c r="Y214" s="131">
        <f>SUM(Y215:Y219)</f>
        <v>0</v>
      </c>
      <c r="Z214" s="127"/>
      <c r="AA214" s="132">
        <f>SUM(AA215:AA219)</f>
        <v>0</v>
      </c>
      <c r="AR214" s="133" t="s">
        <v>128</v>
      </c>
      <c r="AT214" s="134" t="s">
        <v>67</v>
      </c>
      <c r="AU214" s="134" t="s">
        <v>75</v>
      </c>
      <c r="AY214" s="133" t="s">
        <v>122</v>
      </c>
      <c r="BK214" s="135">
        <f>SUM(BK215:BK219)</f>
        <v>0</v>
      </c>
    </row>
    <row r="215" spans="2:65" s="1" customFormat="1" ht="38.25" customHeight="1">
      <c r="B215" s="137"/>
      <c r="C215" s="138" t="s">
        <v>419</v>
      </c>
      <c r="D215" s="138" t="s">
        <v>123</v>
      </c>
      <c r="E215" s="139" t="s">
        <v>420</v>
      </c>
      <c r="F215" s="201" t="s">
        <v>421</v>
      </c>
      <c r="G215" s="201"/>
      <c r="H215" s="201"/>
      <c r="I215" s="201"/>
      <c r="J215" s="140" t="s">
        <v>131</v>
      </c>
      <c r="K215" s="141">
        <v>122.277</v>
      </c>
      <c r="L215" s="195">
        <v>0</v>
      </c>
      <c r="M215" s="195"/>
      <c r="N215" s="195">
        <f>ROUND(L215*K215,3)</f>
        <v>0</v>
      </c>
      <c r="O215" s="195"/>
      <c r="P215" s="195"/>
      <c r="Q215" s="195"/>
      <c r="R215" s="142"/>
      <c r="T215" s="143" t="s">
        <v>5</v>
      </c>
      <c r="U215" s="40" t="s">
        <v>35</v>
      </c>
      <c r="V215" s="144">
        <v>0</v>
      </c>
      <c r="W215" s="144">
        <f>V215*K215</f>
        <v>0</v>
      </c>
      <c r="X215" s="144">
        <v>0</v>
      </c>
      <c r="Y215" s="144">
        <f>X215*K215</f>
        <v>0</v>
      </c>
      <c r="Z215" s="144">
        <v>0</v>
      </c>
      <c r="AA215" s="145">
        <f>Z215*K215</f>
        <v>0</v>
      </c>
      <c r="AR215" s="18" t="s">
        <v>154</v>
      </c>
      <c r="AT215" s="18" t="s">
        <v>123</v>
      </c>
      <c r="AU215" s="18" t="s">
        <v>128</v>
      </c>
      <c r="AY215" s="18" t="s">
        <v>122</v>
      </c>
      <c r="BE215" s="146">
        <f>IF(U215="základná",N215,0)</f>
        <v>0</v>
      </c>
      <c r="BF215" s="146">
        <f>IF(U215="znížená",N215,0)</f>
        <v>0</v>
      </c>
      <c r="BG215" s="146">
        <f>IF(U215="zákl. prenesená",N215,0)</f>
        <v>0</v>
      </c>
      <c r="BH215" s="146">
        <f>IF(U215="zníž. prenesená",N215,0)</f>
        <v>0</v>
      </c>
      <c r="BI215" s="146">
        <f>IF(U215="nulová",N215,0)</f>
        <v>0</v>
      </c>
      <c r="BJ215" s="18" t="s">
        <v>128</v>
      </c>
      <c r="BK215" s="147">
        <f>ROUND(L215*K215,3)</f>
        <v>0</v>
      </c>
      <c r="BL215" s="18" t="s">
        <v>154</v>
      </c>
      <c r="BM215" s="18" t="s">
        <v>422</v>
      </c>
    </row>
    <row r="216" spans="2:65" s="1" customFormat="1" ht="25.5" customHeight="1">
      <c r="B216" s="137"/>
      <c r="C216" s="148" t="s">
        <v>305</v>
      </c>
      <c r="D216" s="148" t="s">
        <v>150</v>
      </c>
      <c r="E216" s="149" t="s">
        <v>423</v>
      </c>
      <c r="F216" s="200" t="s">
        <v>424</v>
      </c>
      <c r="G216" s="200"/>
      <c r="H216" s="200"/>
      <c r="I216" s="200"/>
      <c r="J216" s="150" t="s">
        <v>131</v>
      </c>
      <c r="K216" s="151">
        <v>124.723</v>
      </c>
      <c r="L216" s="202">
        <v>0</v>
      </c>
      <c r="M216" s="202"/>
      <c r="N216" s="202">
        <f>ROUND(L216*K216,3)</f>
        <v>0</v>
      </c>
      <c r="O216" s="195"/>
      <c r="P216" s="195"/>
      <c r="Q216" s="195"/>
      <c r="R216" s="142"/>
      <c r="T216" s="143" t="s">
        <v>5</v>
      </c>
      <c r="U216" s="40" t="s">
        <v>35</v>
      </c>
      <c r="V216" s="144">
        <v>0</v>
      </c>
      <c r="W216" s="144">
        <f>V216*K216</f>
        <v>0</v>
      </c>
      <c r="X216" s="144">
        <v>0</v>
      </c>
      <c r="Y216" s="144">
        <f>X216*K216</f>
        <v>0</v>
      </c>
      <c r="Z216" s="144">
        <v>0</v>
      </c>
      <c r="AA216" s="145">
        <f>Z216*K216</f>
        <v>0</v>
      </c>
      <c r="AR216" s="18" t="s">
        <v>182</v>
      </c>
      <c r="AT216" s="18" t="s">
        <v>150</v>
      </c>
      <c r="AU216" s="18" t="s">
        <v>128</v>
      </c>
      <c r="AY216" s="18" t="s">
        <v>122</v>
      </c>
      <c r="BE216" s="146">
        <f>IF(U216="základná",N216,0)</f>
        <v>0</v>
      </c>
      <c r="BF216" s="146">
        <f>IF(U216="znížená",N216,0)</f>
        <v>0</v>
      </c>
      <c r="BG216" s="146">
        <f>IF(U216="zákl. prenesená",N216,0)</f>
        <v>0</v>
      </c>
      <c r="BH216" s="146">
        <f>IF(U216="zníž. prenesená",N216,0)</f>
        <v>0</v>
      </c>
      <c r="BI216" s="146">
        <f>IF(U216="nulová",N216,0)</f>
        <v>0</v>
      </c>
      <c r="BJ216" s="18" t="s">
        <v>128</v>
      </c>
      <c r="BK216" s="147">
        <f>ROUND(L216*K216,3)</f>
        <v>0</v>
      </c>
      <c r="BL216" s="18" t="s">
        <v>154</v>
      </c>
      <c r="BM216" s="18" t="s">
        <v>425</v>
      </c>
    </row>
    <row r="217" spans="2:65" s="1" customFormat="1" ht="25.5" customHeight="1">
      <c r="B217" s="137"/>
      <c r="C217" s="148" t="s">
        <v>426</v>
      </c>
      <c r="D217" s="148" t="s">
        <v>150</v>
      </c>
      <c r="E217" s="149" t="s">
        <v>395</v>
      </c>
      <c r="F217" s="200" t="s">
        <v>396</v>
      </c>
      <c r="G217" s="200"/>
      <c r="H217" s="200"/>
      <c r="I217" s="200"/>
      <c r="J217" s="150" t="s">
        <v>264</v>
      </c>
      <c r="K217" s="151">
        <v>12.228</v>
      </c>
      <c r="L217" s="202">
        <v>0</v>
      </c>
      <c r="M217" s="202"/>
      <c r="N217" s="202">
        <f>ROUND(L217*K217,3)</f>
        <v>0</v>
      </c>
      <c r="O217" s="195"/>
      <c r="P217" s="195"/>
      <c r="Q217" s="195"/>
      <c r="R217" s="142"/>
      <c r="T217" s="143" t="s">
        <v>5</v>
      </c>
      <c r="U217" s="40" t="s">
        <v>35</v>
      </c>
      <c r="V217" s="144">
        <v>0</v>
      </c>
      <c r="W217" s="144">
        <f>V217*K217</f>
        <v>0</v>
      </c>
      <c r="X217" s="144">
        <v>0</v>
      </c>
      <c r="Y217" s="144">
        <f>X217*K217</f>
        <v>0</v>
      </c>
      <c r="Z217" s="144">
        <v>0</v>
      </c>
      <c r="AA217" s="145">
        <f>Z217*K217</f>
        <v>0</v>
      </c>
      <c r="AR217" s="18" t="s">
        <v>182</v>
      </c>
      <c r="AT217" s="18" t="s">
        <v>150</v>
      </c>
      <c r="AU217" s="18" t="s">
        <v>128</v>
      </c>
      <c r="AY217" s="18" t="s">
        <v>122</v>
      </c>
      <c r="BE217" s="146">
        <f>IF(U217="základná",N217,0)</f>
        <v>0</v>
      </c>
      <c r="BF217" s="146">
        <f>IF(U217="znížená",N217,0)</f>
        <v>0</v>
      </c>
      <c r="BG217" s="146">
        <f>IF(U217="zákl. prenesená",N217,0)</f>
        <v>0</v>
      </c>
      <c r="BH217" s="146">
        <f>IF(U217="zníž. prenesená",N217,0)</f>
        <v>0</v>
      </c>
      <c r="BI217" s="146">
        <f>IF(U217="nulová",N217,0)</f>
        <v>0</v>
      </c>
      <c r="BJ217" s="18" t="s">
        <v>128</v>
      </c>
      <c r="BK217" s="147">
        <f>ROUND(L217*K217,3)</f>
        <v>0</v>
      </c>
      <c r="BL217" s="18" t="s">
        <v>154</v>
      </c>
      <c r="BM217" s="18" t="s">
        <v>427</v>
      </c>
    </row>
    <row r="218" spans="2:65" s="1" customFormat="1" ht="16.5" customHeight="1">
      <c r="B218" s="137"/>
      <c r="C218" s="148" t="s">
        <v>309</v>
      </c>
      <c r="D218" s="148" t="s">
        <v>150</v>
      </c>
      <c r="E218" s="149" t="s">
        <v>398</v>
      </c>
      <c r="F218" s="200" t="s">
        <v>399</v>
      </c>
      <c r="G218" s="200"/>
      <c r="H218" s="200"/>
      <c r="I218" s="200"/>
      <c r="J218" s="150" t="s">
        <v>153</v>
      </c>
      <c r="K218" s="151">
        <v>611.38499999999999</v>
      </c>
      <c r="L218" s="202">
        <v>0</v>
      </c>
      <c r="M218" s="202"/>
      <c r="N218" s="202">
        <f>ROUND(L218*K218,3)</f>
        <v>0</v>
      </c>
      <c r="O218" s="195"/>
      <c r="P218" s="195"/>
      <c r="Q218" s="195"/>
      <c r="R218" s="142"/>
      <c r="T218" s="143" t="s">
        <v>5</v>
      </c>
      <c r="U218" s="40" t="s">
        <v>35</v>
      </c>
      <c r="V218" s="144">
        <v>0</v>
      </c>
      <c r="W218" s="144">
        <f>V218*K218</f>
        <v>0</v>
      </c>
      <c r="X218" s="144">
        <v>0</v>
      </c>
      <c r="Y218" s="144">
        <f>X218*K218</f>
        <v>0</v>
      </c>
      <c r="Z218" s="144">
        <v>0</v>
      </c>
      <c r="AA218" s="145">
        <f>Z218*K218</f>
        <v>0</v>
      </c>
      <c r="AR218" s="18" t="s">
        <v>182</v>
      </c>
      <c r="AT218" s="18" t="s">
        <v>150</v>
      </c>
      <c r="AU218" s="18" t="s">
        <v>128</v>
      </c>
      <c r="AY218" s="18" t="s">
        <v>122</v>
      </c>
      <c r="BE218" s="146">
        <f>IF(U218="základná",N218,0)</f>
        <v>0</v>
      </c>
      <c r="BF218" s="146">
        <f>IF(U218="znížená",N218,0)</f>
        <v>0</v>
      </c>
      <c r="BG218" s="146">
        <f>IF(U218="zákl. prenesená",N218,0)</f>
        <v>0</v>
      </c>
      <c r="BH218" s="146">
        <f>IF(U218="zníž. prenesená",N218,0)</f>
        <v>0</v>
      </c>
      <c r="BI218" s="146">
        <f>IF(U218="nulová",N218,0)</f>
        <v>0</v>
      </c>
      <c r="BJ218" s="18" t="s">
        <v>128</v>
      </c>
      <c r="BK218" s="147">
        <f>ROUND(L218*K218,3)</f>
        <v>0</v>
      </c>
      <c r="BL218" s="18" t="s">
        <v>154</v>
      </c>
      <c r="BM218" s="18" t="s">
        <v>428</v>
      </c>
    </row>
    <row r="219" spans="2:65" s="1" customFormat="1" ht="25.5" customHeight="1">
      <c r="B219" s="137"/>
      <c r="C219" s="138" t="s">
        <v>429</v>
      </c>
      <c r="D219" s="138" t="s">
        <v>123</v>
      </c>
      <c r="E219" s="139" t="s">
        <v>430</v>
      </c>
      <c r="F219" s="201" t="s">
        <v>431</v>
      </c>
      <c r="G219" s="201"/>
      <c r="H219" s="201"/>
      <c r="I219" s="201"/>
      <c r="J219" s="140" t="s">
        <v>224</v>
      </c>
      <c r="K219" s="141">
        <v>47.079000000000001</v>
      </c>
      <c r="L219" s="195">
        <v>0</v>
      </c>
      <c r="M219" s="195"/>
      <c r="N219" s="195">
        <f>ROUND(L219*K219,3)</f>
        <v>0</v>
      </c>
      <c r="O219" s="195"/>
      <c r="P219" s="195"/>
      <c r="Q219" s="195"/>
      <c r="R219" s="142"/>
      <c r="T219" s="143" t="s">
        <v>5</v>
      </c>
      <c r="U219" s="40" t="s">
        <v>35</v>
      </c>
      <c r="V219" s="144">
        <v>0</v>
      </c>
      <c r="W219" s="144">
        <f>V219*K219</f>
        <v>0</v>
      </c>
      <c r="X219" s="144">
        <v>0</v>
      </c>
      <c r="Y219" s="144">
        <f>X219*K219</f>
        <v>0</v>
      </c>
      <c r="Z219" s="144">
        <v>0</v>
      </c>
      <c r="AA219" s="145">
        <f>Z219*K219</f>
        <v>0</v>
      </c>
      <c r="AR219" s="18" t="s">
        <v>154</v>
      </c>
      <c r="AT219" s="18" t="s">
        <v>123</v>
      </c>
      <c r="AU219" s="18" t="s">
        <v>128</v>
      </c>
      <c r="AY219" s="18" t="s">
        <v>122</v>
      </c>
      <c r="BE219" s="146">
        <f>IF(U219="základná",N219,0)</f>
        <v>0</v>
      </c>
      <c r="BF219" s="146">
        <f>IF(U219="znížená",N219,0)</f>
        <v>0</v>
      </c>
      <c r="BG219" s="146">
        <f>IF(U219="zákl. prenesená",N219,0)</f>
        <v>0</v>
      </c>
      <c r="BH219" s="146">
        <f>IF(U219="zníž. prenesená",N219,0)</f>
        <v>0</v>
      </c>
      <c r="BI219" s="146">
        <f>IF(U219="nulová",N219,0)</f>
        <v>0</v>
      </c>
      <c r="BJ219" s="18" t="s">
        <v>128</v>
      </c>
      <c r="BK219" s="147">
        <f>ROUND(L219*K219,3)</f>
        <v>0</v>
      </c>
      <c r="BL219" s="18" t="s">
        <v>154</v>
      </c>
      <c r="BM219" s="18" t="s">
        <v>432</v>
      </c>
    </row>
    <row r="220" spans="2:65" s="9" customFormat="1" ht="29.85" customHeight="1">
      <c r="B220" s="126"/>
      <c r="C220" s="127"/>
      <c r="D220" s="136" t="s">
        <v>106</v>
      </c>
      <c r="E220" s="136"/>
      <c r="F220" s="136"/>
      <c r="G220" s="136"/>
      <c r="H220" s="136"/>
      <c r="I220" s="136"/>
      <c r="J220" s="136"/>
      <c r="K220" s="136"/>
      <c r="L220" s="136"/>
      <c r="M220" s="136"/>
      <c r="N220" s="193">
        <f>BK220</f>
        <v>0</v>
      </c>
      <c r="O220" s="194"/>
      <c r="P220" s="194"/>
      <c r="Q220" s="194"/>
      <c r="R220" s="129"/>
      <c r="T220" s="130"/>
      <c r="U220" s="127"/>
      <c r="V220" s="127"/>
      <c r="W220" s="131">
        <f>SUM(W221:W222)</f>
        <v>0</v>
      </c>
      <c r="X220" s="127"/>
      <c r="Y220" s="131">
        <f>SUM(Y221:Y222)</f>
        <v>0</v>
      </c>
      <c r="Z220" s="127"/>
      <c r="AA220" s="132">
        <f>SUM(AA221:AA222)</f>
        <v>0</v>
      </c>
      <c r="AR220" s="133" t="s">
        <v>128</v>
      </c>
      <c r="AT220" s="134" t="s">
        <v>67</v>
      </c>
      <c r="AU220" s="134" t="s">
        <v>75</v>
      </c>
      <c r="AY220" s="133" t="s">
        <v>122</v>
      </c>
      <c r="BK220" s="135">
        <f>SUM(BK221:BK222)</f>
        <v>0</v>
      </c>
    </row>
    <row r="221" spans="2:65" s="1" customFormat="1" ht="38.25" customHeight="1">
      <c r="B221" s="137"/>
      <c r="C221" s="138" t="s">
        <v>312</v>
      </c>
      <c r="D221" s="138" t="s">
        <v>123</v>
      </c>
      <c r="E221" s="139" t="s">
        <v>227</v>
      </c>
      <c r="F221" s="201" t="s">
        <v>228</v>
      </c>
      <c r="G221" s="201"/>
      <c r="H221" s="201"/>
      <c r="I221" s="201"/>
      <c r="J221" s="140" t="s">
        <v>131</v>
      </c>
      <c r="K221" s="141">
        <v>1942.059</v>
      </c>
      <c r="L221" s="195">
        <v>0</v>
      </c>
      <c r="M221" s="195"/>
      <c r="N221" s="195">
        <f>ROUND(L221*K221,3)</f>
        <v>0</v>
      </c>
      <c r="O221" s="195"/>
      <c r="P221" s="195"/>
      <c r="Q221" s="195"/>
      <c r="R221" s="142"/>
      <c r="T221" s="143" t="s">
        <v>5</v>
      </c>
      <c r="U221" s="40" t="s">
        <v>35</v>
      </c>
      <c r="V221" s="144">
        <v>0</v>
      </c>
      <c r="W221" s="144">
        <f>V221*K221</f>
        <v>0</v>
      </c>
      <c r="X221" s="144">
        <v>0</v>
      </c>
      <c r="Y221" s="144">
        <f>X221*K221</f>
        <v>0</v>
      </c>
      <c r="Z221" s="144">
        <v>0</v>
      </c>
      <c r="AA221" s="145">
        <f>Z221*K221</f>
        <v>0</v>
      </c>
      <c r="AR221" s="18" t="s">
        <v>154</v>
      </c>
      <c r="AT221" s="18" t="s">
        <v>123</v>
      </c>
      <c r="AU221" s="18" t="s">
        <v>128</v>
      </c>
      <c r="AY221" s="18" t="s">
        <v>122</v>
      </c>
      <c r="BE221" s="146">
        <f>IF(U221="základná",N221,0)</f>
        <v>0</v>
      </c>
      <c r="BF221" s="146">
        <f>IF(U221="znížená",N221,0)</f>
        <v>0</v>
      </c>
      <c r="BG221" s="146">
        <f>IF(U221="zákl. prenesená",N221,0)</f>
        <v>0</v>
      </c>
      <c r="BH221" s="146">
        <f>IF(U221="zníž. prenesená",N221,0)</f>
        <v>0</v>
      </c>
      <c r="BI221" s="146">
        <f>IF(U221="nulová",N221,0)</f>
        <v>0</v>
      </c>
      <c r="BJ221" s="18" t="s">
        <v>128</v>
      </c>
      <c r="BK221" s="147">
        <f>ROUND(L221*K221,3)</f>
        <v>0</v>
      </c>
      <c r="BL221" s="18" t="s">
        <v>154</v>
      </c>
      <c r="BM221" s="18" t="s">
        <v>433</v>
      </c>
    </row>
    <row r="222" spans="2:65" s="1" customFormat="1" ht="25.5" customHeight="1">
      <c r="B222" s="137"/>
      <c r="C222" s="138" t="s">
        <v>434</v>
      </c>
      <c r="D222" s="138" t="s">
        <v>123</v>
      </c>
      <c r="E222" s="139" t="s">
        <v>230</v>
      </c>
      <c r="F222" s="201" t="s">
        <v>231</v>
      </c>
      <c r="G222" s="201"/>
      <c r="H222" s="201"/>
      <c r="I222" s="201"/>
      <c r="J222" s="140" t="s">
        <v>131</v>
      </c>
      <c r="K222" s="141">
        <v>1733.8150000000001</v>
      </c>
      <c r="L222" s="195">
        <v>0</v>
      </c>
      <c r="M222" s="195"/>
      <c r="N222" s="195">
        <f>ROUND(L222*K222,3)</f>
        <v>0</v>
      </c>
      <c r="O222" s="195"/>
      <c r="P222" s="195"/>
      <c r="Q222" s="195"/>
      <c r="R222" s="142"/>
      <c r="T222" s="143" t="s">
        <v>5</v>
      </c>
      <c r="U222" s="152" t="s">
        <v>35</v>
      </c>
      <c r="V222" s="153">
        <v>0</v>
      </c>
      <c r="W222" s="153">
        <f>V222*K222</f>
        <v>0</v>
      </c>
      <c r="X222" s="153">
        <v>0</v>
      </c>
      <c r="Y222" s="153">
        <f>X222*K222</f>
        <v>0</v>
      </c>
      <c r="Z222" s="153">
        <v>0</v>
      </c>
      <c r="AA222" s="154">
        <f>Z222*K222</f>
        <v>0</v>
      </c>
      <c r="AR222" s="18" t="s">
        <v>154</v>
      </c>
      <c r="AT222" s="18" t="s">
        <v>123</v>
      </c>
      <c r="AU222" s="18" t="s">
        <v>128</v>
      </c>
      <c r="AY222" s="18" t="s">
        <v>122</v>
      </c>
      <c r="BE222" s="146">
        <f>IF(U222="základná",N222,0)</f>
        <v>0</v>
      </c>
      <c r="BF222" s="146">
        <f>IF(U222="znížená",N222,0)</f>
        <v>0</v>
      </c>
      <c r="BG222" s="146">
        <f>IF(U222="zákl. prenesená",N222,0)</f>
        <v>0</v>
      </c>
      <c r="BH222" s="146">
        <f>IF(U222="zníž. prenesená",N222,0)</f>
        <v>0</v>
      </c>
      <c r="BI222" s="146">
        <f>IF(U222="nulová",N222,0)</f>
        <v>0</v>
      </c>
      <c r="BJ222" s="18" t="s">
        <v>128</v>
      </c>
      <c r="BK222" s="147">
        <f>ROUND(L222*K222,3)</f>
        <v>0</v>
      </c>
      <c r="BL222" s="18" t="s">
        <v>154</v>
      </c>
      <c r="BM222" s="18" t="s">
        <v>435</v>
      </c>
    </row>
    <row r="223" spans="2:65" s="1" customFormat="1" ht="6.95" customHeight="1">
      <c r="B223" s="55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7"/>
    </row>
  </sheetData>
  <mergeCells count="326">
    <mergeCell ref="N212:Q212"/>
    <mergeCell ref="N211:Q211"/>
    <mergeCell ref="N213:Q213"/>
    <mergeCell ref="N215:Q215"/>
    <mergeCell ref="N216:Q216"/>
    <mergeCell ref="N217:Q217"/>
    <mergeCell ref="N218:Q218"/>
    <mergeCell ref="N219:Q219"/>
    <mergeCell ref="N221:Q221"/>
    <mergeCell ref="N222:Q222"/>
    <mergeCell ref="N214:Q214"/>
    <mergeCell ref="N220:Q220"/>
    <mergeCell ref="F219:I219"/>
    <mergeCell ref="F218:I218"/>
    <mergeCell ref="F221:I221"/>
    <mergeCell ref="F222:I222"/>
    <mergeCell ref="L206:M206"/>
    <mergeCell ref="L204:M204"/>
    <mergeCell ref="L208:M208"/>
    <mergeCell ref="L209:M209"/>
    <mergeCell ref="L210:M210"/>
    <mergeCell ref="L211:M211"/>
    <mergeCell ref="L212:M212"/>
    <mergeCell ref="L213:M213"/>
    <mergeCell ref="L215:M215"/>
    <mergeCell ref="L216:M216"/>
    <mergeCell ref="L217:M217"/>
    <mergeCell ref="L218:M218"/>
    <mergeCell ref="L219:M219"/>
    <mergeCell ref="L221:M221"/>
    <mergeCell ref="L222:M222"/>
    <mergeCell ref="F211:I211"/>
    <mergeCell ref="F212:I212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7:I177"/>
    <mergeCell ref="F179:I179"/>
    <mergeCell ref="F180:I180"/>
    <mergeCell ref="F182:I182"/>
    <mergeCell ref="F183:I183"/>
    <mergeCell ref="F184:I184"/>
    <mergeCell ref="L170:M170"/>
    <mergeCell ref="L171:M171"/>
    <mergeCell ref="L172:M172"/>
    <mergeCell ref="L173:M173"/>
    <mergeCell ref="L174:M174"/>
    <mergeCell ref="L175:M175"/>
    <mergeCell ref="L177:M177"/>
    <mergeCell ref="L179:M179"/>
    <mergeCell ref="L180:M180"/>
    <mergeCell ref="L182:M182"/>
    <mergeCell ref="L183:M183"/>
    <mergeCell ref="L184:M184"/>
    <mergeCell ref="L185:M185"/>
    <mergeCell ref="L186:M186"/>
    <mergeCell ref="L187:M187"/>
    <mergeCell ref="N192:Q192"/>
    <mergeCell ref="N191:Q191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L188:M188"/>
    <mergeCell ref="L189:M189"/>
    <mergeCell ref="L190:M190"/>
    <mergeCell ref="L191:M191"/>
    <mergeCell ref="L192:M192"/>
    <mergeCell ref="L193:M193"/>
    <mergeCell ref="L194:M194"/>
    <mergeCell ref="L195:M195"/>
    <mergeCell ref="L196:M196"/>
    <mergeCell ref="L197:M197"/>
    <mergeCell ref="L198:M198"/>
    <mergeCell ref="L200:M200"/>
    <mergeCell ref="L201:M201"/>
    <mergeCell ref="L202:M202"/>
    <mergeCell ref="L203:M203"/>
    <mergeCell ref="N210:Q210"/>
    <mergeCell ref="N208:Q208"/>
    <mergeCell ref="N209:Q209"/>
    <mergeCell ref="N207:Q207"/>
    <mergeCell ref="F200:I200"/>
    <mergeCell ref="F202:I202"/>
    <mergeCell ref="F201:I201"/>
    <mergeCell ref="F203:I203"/>
    <mergeCell ref="F204:I204"/>
    <mergeCell ref="F206:I206"/>
    <mergeCell ref="F208:I208"/>
    <mergeCell ref="F209:I209"/>
    <mergeCell ref="F210:I210"/>
    <mergeCell ref="F213:I213"/>
    <mergeCell ref="F215:I215"/>
    <mergeCell ref="F216:I216"/>
    <mergeCell ref="F217:I217"/>
    <mergeCell ref="N175:Q175"/>
    <mergeCell ref="N177:Q177"/>
    <mergeCell ref="N179:Q179"/>
    <mergeCell ref="N180:Q180"/>
    <mergeCell ref="N182:Q182"/>
    <mergeCell ref="N183:Q183"/>
    <mergeCell ref="N184:Q184"/>
    <mergeCell ref="N185:Q185"/>
    <mergeCell ref="N186:Q186"/>
    <mergeCell ref="N187:Q187"/>
    <mergeCell ref="N188:Q188"/>
    <mergeCell ref="N189:Q189"/>
    <mergeCell ref="N190:Q190"/>
    <mergeCell ref="N176:Q176"/>
    <mergeCell ref="N178:Q178"/>
    <mergeCell ref="N181:Q181"/>
    <mergeCell ref="N193:Q193"/>
    <mergeCell ref="N194:Q194"/>
    <mergeCell ref="N195:Q195"/>
    <mergeCell ref="N196:Q196"/>
    <mergeCell ref="N197:Q197"/>
    <mergeCell ref="N198:Q198"/>
    <mergeCell ref="N200:Q200"/>
    <mergeCell ref="N201:Q201"/>
    <mergeCell ref="N202:Q202"/>
    <mergeCell ref="N203:Q203"/>
    <mergeCell ref="N204:Q204"/>
    <mergeCell ref="N206:Q206"/>
    <mergeCell ref="N199:Q199"/>
    <mergeCell ref="N205:Q205"/>
    <mergeCell ref="O17:P17"/>
    <mergeCell ref="O18:P18"/>
    <mergeCell ref="O20:P20"/>
    <mergeCell ref="O21:P21"/>
    <mergeCell ref="E24:L24"/>
    <mergeCell ref="H1:K1"/>
    <mergeCell ref="S2:AC2"/>
    <mergeCell ref="M27:P27"/>
    <mergeCell ref="M30:P30"/>
    <mergeCell ref="M28:P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L108:Q108"/>
    <mergeCell ref="C114:Q114"/>
    <mergeCell ref="F117:P117"/>
    <mergeCell ref="F116:P116"/>
    <mergeCell ref="M119:P119"/>
    <mergeCell ref="M121:Q121"/>
    <mergeCell ref="M122:Q122"/>
    <mergeCell ref="L124:M124"/>
    <mergeCell ref="N124:Q124"/>
    <mergeCell ref="F124:I124"/>
    <mergeCell ref="N125:Q125"/>
    <mergeCell ref="N126:Q126"/>
    <mergeCell ref="N127:Q127"/>
    <mergeCell ref="F128:I128"/>
    <mergeCell ref="L128:M128"/>
    <mergeCell ref="N128:Q128"/>
    <mergeCell ref="L129:M129"/>
    <mergeCell ref="N129:Q129"/>
    <mergeCell ref="N131:Q131"/>
    <mergeCell ref="N130:Q130"/>
    <mergeCell ref="F129:I129"/>
    <mergeCell ref="F131:I131"/>
    <mergeCell ref="L131:M131"/>
    <mergeCell ref="L134:M134"/>
    <mergeCell ref="N134:Q134"/>
    <mergeCell ref="N135:Q135"/>
    <mergeCell ref="N136:Q136"/>
    <mergeCell ref="N137:Q137"/>
    <mergeCell ref="N138:Q138"/>
    <mergeCell ref="N139:Q139"/>
    <mergeCell ref="F132:I132"/>
    <mergeCell ref="F137:I137"/>
    <mergeCell ref="F134:I134"/>
    <mergeCell ref="F133:I133"/>
    <mergeCell ref="F135:I135"/>
    <mergeCell ref="F136:I136"/>
    <mergeCell ref="F138:I138"/>
    <mergeCell ref="F139:I139"/>
    <mergeCell ref="N133:Q133"/>
    <mergeCell ref="N132:Q132"/>
    <mergeCell ref="L132:M132"/>
    <mergeCell ref="L133:M133"/>
    <mergeCell ref="L135:M135"/>
    <mergeCell ref="L139:M139"/>
    <mergeCell ref="L136:M136"/>
    <mergeCell ref="L137:M137"/>
    <mergeCell ref="L138:M138"/>
    <mergeCell ref="L141:M141"/>
    <mergeCell ref="L142:M142"/>
    <mergeCell ref="L143:M143"/>
    <mergeCell ref="L144:M144"/>
    <mergeCell ref="N148:Q148"/>
    <mergeCell ref="N149:Q149"/>
    <mergeCell ref="N150:Q150"/>
    <mergeCell ref="F141:I141"/>
    <mergeCell ref="F142:I142"/>
    <mergeCell ref="F143:I143"/>
    <mergeCell ref="F144:I144"/>
    <mergeCell ref="F145:I145"/>
    <mergeCell ref="F146:I146"/>
    <mergeCell ref="F147:I147"/>
    <mergeCell ref="L145:M145"/>
    <mergeCell ref="L146:M146"/>
    <mergeCell ref="L147:M147"/>
    <mergeCell ref="N151:Q151"/>
    <mergeCell ref="N152:Q152"/>
    <mergeCell ref="N153:Q153"/>
    <mergeCell ref="N154:Q154"/>
    <mergeCell ref="N155:Q155"/>
    <mergeCell ref="N140:Q140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L148:M148"/>
    <mergeCell ref="L149:M149"/>
    <mergeCell ref="L150:M150"/>
    <mergeCell ref="N141:Q141"/>
    <mergeCell ref="N145:Q145"/>
    <mergeCell ref="N142:Q142"/>
    <mergeCell ref="N143:Q143"/>
    <mergeCell ref="N144:Q144"/>
    <mergeCell ref="N146:Q146"/>
    <mergeCell ref="N147:Q147"/>
    <mergeCell ref="F156:I156"/>
    <mergeCell ref="F157:I157"/>
    <mergeCell ref="F158:I158"/>
    <mergeCell ref="F159:I159"/>
    <mergeCell ref="F161:I161"/>
    <mergeCell ref="F164:I164"/>
    <mergeCell ref="F165:I165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1:M161"/>
    <mergeCell ref="L164:M164"/>
    <mergeCell ref="L165:M165"/>
    <mergeCell ref="L167:M167"/>
    <mergeCell ref="L168:M168"/>
    <mergeCell ref="L169:M169"/>
    <mergeCell ref="N174:Q174"/>
    <mergeCell ref="N173:Q173"/>
    <mergeCell ref="N172:Q172"/>
    <mergeCell ref="N171:Q171"/>
    <mergeCell ref="N156:Q156"/>
    <mergeCell ref="N157:Q157"/>
    <mergeCell ref="N158:Q158"/>
    <mergeCell ref="N159:Q159"/>
    <mergeCell ref="N161:Q161"/>
    <mergeCell ref="N164:Q164"/>
    <mergeCell ref="N165:Q165"/>
    <mergeCell ref="N167:Q167"/>
    <mergeCell ref="N168:Q168"/>
    <mergeCell ref="N169:Q169"/>
    <mergeCell ref="N170:Q170"/>
    <mergeCell ref="N160:Q160"/>
    <mergeCell ref="N162:Q162"/>
    <mergeCell ref="N163:Q163"/>
    <mergeCell ref="N166:Q166"/>
  </mergeCells>
  <hyperlinks>
    <hyperlink ref="F1:G1" location="C2" display="1) Krycí list rozpočtu"/>
    <hyperlink ref="H1:K1" location="C86" display="2) Rekapitulácia rozpočtu"/>
    <hyperlink ref="L1" location="C12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8"/>
  <sheetViews>
    <sheetView showGridLines="0" workbookViewId="0">
      <pane ySplit="1" topLeftCell="A89" activePane="bottomLeft" state="frozen"/>
      <selection pane="bottomLeft" activeCell="L39" sqref="L3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85</v>
      </c>
      <c r="G1" s="13"/>
      <c r="H1" s="225" t="s">
        <v>86</v>
      </c>
      <c r="I1" s="225"/>
      <c r="J1" s="225"/>
      <c r="K1" s="225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190" t="s">
        <v>8</v>
      </c>
      <c r="T2" s="191"/>
      <c r="U2" s="191"/>
      <c r="V2" s="191"/>
      <c r="W2" s="191"/>
      <c r="X2" s="191"/>
      <c r="Y2" s="191"/>
      <c r="Z2" s="191"/>
      <c r="AA2" s="191"/>
      <c r="AB2" s="191"/>
      <c r="AC2" s="191"/>
      <c r="AT2" s="18" t="s">
        <v>80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68</v>
      </c>
    </row>
    <row r="4" spans="1:66" ht="36.950000000000003" customHeight="1">
      <c r="B4" s="22"/>
      <c r="C4" s="161" t="s">
        <v>90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14</v>
      </c>
      <c r="E6" s="24"/>
      <c r="F6" s="210" t="str">
        <f>'Rekapitulácia stavby'!K6</f>
        <v>Stavebné úpravy Stredná priemyselná škola Jozefa Murgaša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4"/>
      <c r="R6" s="23"/>
    </row>
    <row r="7" spans="1:66" s="1" customFormat="1" ht="32.85" customHeight="1">
      <c r="B7" s="31"/>
      <c r="C7" s="32"/>
      <c r="D7" s="27" t="s">
        <v>91</v>
      </c>
      <c r="E7" s="32"/>
      <c r="F7" s="189" t="s">
        <v>79</v>
      </c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32"/>
      <c r="R7" s="33"/>
    </row>
    <row r="8" spans="1:66" s="1" customFormat="1" ht="14.45" customHeight="1">
      <c r="B8" s="31"/>
      <c r="C8" s="32"/>
      <c r="D8" s="28" t="s">
        <v>15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16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17</v>
      </c>
      <c r="E9" s="32"/>
      <c r="F9" s="26" t="s">
        <v>18</v>
      </c>
      <c r="G9" s="32"/>
      <c r="H9" s="32"/>
      <c r="I9" s="32"/>
      <c r="J9" s="32"/>
      <c r="K9" s="32"/>
      <c r="L9" s="32"/>
      <c r="M9" s="28" t="s">
        <v>19</v>
      </c>
      <c r="N9" s="32"/>
      <c r="O9" s="212"/>
      <c r="P9" s="212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20</v>
      </c>
      <c r="E11" s="32"/>
      <c r="F11" s="32"/>
      <c r="G11" s="32"/>
      <c r="H11" s="32"/>
      <c r="I11" s="32"/>
      <c r="J11" s="32"/>
      <c r="K11" s="32"/>
      <c r="L11" s="32"/>
      <c r="M11" s="28" t="s">
        <v>21</v>
      </c>
      <c r="N11" s="32"/>
      <c r="O11" s="213" t="str">
        <f>IF('Rekapitulácia stavby'!AN10="","",'Rekapitulácia stavby'!AN10)</f>
        <v/>
      </c>
      <c r="P11" s="213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22</v>
      </c>
      <c r="N12" s="32"/>
      <c r="O12" s="213" t="str">
        <f>IF('Rekapitulácia stavby'!AN11="","",'Rekapitulácia stavby'!AN11)</f>
        <v/>
      </c>
      <c r="P12" s="213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23</v>
      </c>
      <c r="E14" s="32"/>
      <c r="F14" s="32"/>
      <c r="G14" s="32"/>
      <c r="H14" s="32"/>
      <c r="I14" s="32"/>
      <c r="J14" s="32"/>
      <c r="K14" s="32"/>
      <c r="L14" s="32"/>
      <c r="M14" s="28" t="s">
        <v>21</v>
      </c>
      <c r="N14" s="32"/>
      <c r="O14" s="213" t="str">
        <f>IF('Rekapitulácia stavby'!AN13="","",'Rekapitulácia stavby'!AN13)</f>
        <v/>
      </c>
      <c r="P14" s="213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22</v>
      </c>
      <c r="N15" s="32"/>
      <c r="O15" s="213" t="str">
        <f>IF('Rekapitulácia stavby'!AN14="","",'Rekapitulácia stavby'!AN14)</f>
        <v/>
      </c>
      <c r="P15" s="213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24</v>
      </c>
      <c r="E17" s="32"/>
      <c r="F17" s="32"/>
      <c r="G17" s="32"/>
      <c r="H17" s="32"/>
      <c r="I17" s="32"/>
      <c r="J17" s="32"/>
      <c r="K17" s="32"/>
      <c r="L17" s="32"/>
      <c r="M17" s="28" t="s">
        <v>21</v>
      </c>
      <c r="N17" s="32"/>
      <c r="O17" s="213" t="str">
        <f>IF('Rekapitulácia stavby'!AN16="","",'Rekapitulácia stavby'!AN16)</f>
        <v/>
      </c>
      <c r="P17" s="213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22</v>
      </c>
      <c r="N18" s="32"/>
      <c r="O18" s="213" t="str">
        <f>IF('Rekapitulácia stavby'!AN17="","",'Rekapitulácia stavby'!AN17)</f>
        <v/>
      </c>
      <c r="P18" s="213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27</v>
      </c>
      <c r="E20" s="32"/>
      <c r="F20" s="32"/>
      <c r="G20" s="32"/>
      <c r="H20" s="32"/>
      <c r="I20" s="32"/>
      <c r="J20" s="32"/>
      <c r="K20" s="32"/>
      <c r="L20" s="32"/>
      <c r="M20" s="28" t="s">
        <v>21</v>
      </c>
      <c r="N20" s="32"/>
      <c r="O20" s="213" t="str">
        <f>IF('Rekapitulácia stavby'!AN19="","",'Rekapitulácia stavby'!AN19)</f>
        <v/>
      </c>
      <c r="P20" s="213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22</v>
      </c>
      <c r="N21" s="32"/>
      <c r="O21" s="213" t="str">
        <f>IF('Rekapitulácia stavby'!AN20="","",'Rekapitulácia stavby'!AN20)</f>
        <v/>
      </c>
      <c r="P21" s="213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70" t="s">
        <v>5</v>
      </c>
      <c r="F24" s="170"/>
      <c r="G24" s="170"/>
      <c r="H24" s="170"/>
      <c r="I24" s="170"/>
      <c r="J24" s="170"/>
      <c r="K24" s="170"/>
      <c r="L24" s="170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92</v>
      </c>
      <c r="E27" s="32"/>
      <c r="F27" s="32"/>
      <c r="G27" s="32"/>
      <c r="H27" s="32"/>
      <c r="I27" s="32"/>
      <c r="J27" s="32"/>
      <c r="K27" s="32"/>
      <c r="L27" s="32"/>
      <c r="M27" s="171">
        <f>N88</f>
        <v>0</v>
      </c>
      <c r="N27" s="171"/>
      <c r="O27" s="171"/>
      <c r="P27" s="171"/>
      <c r="Q27" s="32"/>
      <c r="R27" s="33"/>
    </row>
    <row r="28" spans="2:18" s="1" customFormat="1" ht="14.45" customHeight="1">
      <c r="B28" s="31"/>
      <c r="C28" s="32"/>
      <c r="D28" s="30" t="s">
        <v>93</v>
      </c>
      <c r="E28" s="32"/>
      <c r="F28" s="32"/>
      <c r="G28" s="32"/>
      <c r="H28" s="32"/>
      <c r="I28" s="32"/>
      <c r="J28" s="32"/>
      <c r="K28" s="32"/>
      <c r="L28" s="32"/>
      <c r="M28" s="171">
        <f>N92</f>
        <v>0</v>
      </c>
      <c r="N28" s="171"/>
      <c r="O28" s="171"/>
      <c r="P28" s="171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31</v>
      </c>
      <c r="E30" s="32"/>
      <c r="F30" s="32"/>
      <c r="G30" s="32"/>
      <c r="H30" s="32"/>
      <c r="I30" s="32"/>
      <c r="J30" s="32"/>
      <c r="K30" s="32"/>
      <c r="L30" s="32"/>
      <c r="M30" s="226">
        <f>ROUND(M27+M28,2)</f>
        <v>0</v>
      </c>
      <c r="N30" s="209"/>
      <c r="O30" s="209"/>
      <c r="P30" s="209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32</v>
      </c>
      <c r="E32" s="38" t="s">
        <v>33</v>
      </c>
      <c r="F32" s="39">
        <v>0.2</v>
      </c>
      <c r="G32" s="104" t="s">
        <v>34</v>
      </c>
      <c r="H32" s="220">
        <f>ROUND((SUM(BE92:BE93)+SUM(BE111:BE157)), 2)</f>
        <v>0</v>
      </c>
      <c r="I32" s="209"/>
      <c r="J32" s="209"/>
      <c r="K32" s="32"/>
      <c r="L32" s="32"/>
      <c r="M32" s="220">
        <f>ROUND(ROUND((SUM(BE92:BE93)+SUM(BE111:BE157)), 2)*F32, 2)</f>
        <v>0</v>
      </c>
      <c r="N32" s="209"/>
      <c r="O32" s="209"/>
      <c r="P32" s="209"/>
      <c r="Q32" s="32"/>
      <c r="R32" s="33"/>
    </row>
    <row r="33" spans="2:18" s="1" customFormat="1" ht="14.45" customHeight="1">
      <c r="B33" s="31"/>
      <c r="C33" s="32"/>
      <c r="D33" s="32"/>
      <c r="E33" s="38" t="s">
        <v>35</v>
      </c>
      <c r="F33" s="39">
        <v>0.2</v>
      </c>
      <c r="G33" s="104" t="s">
        <v>34</v>
      </c>
      <c r="H33" s="220" t="e">
        <f>ROUND((SUM(BF92:BF93)+SUM(BF111:BF157)), 2)</f>
        <v>#VALUE!</v>
      </c>
      <c r="I33" s="209"/>
      <c r="J33" s="209"/>
      <c r="K33" s="32"/>
      <c r="L33" s="32"/>
      <c r="M33" s="220" t="e">
        <f>ROUND(ROUND((SUM(BF92:BF93)+SUM(BF111:BF157)), 2)*F33, 2)</f>
        <v>#VALUE!</v>
      </c>
      <c r="N33" s="209"/>
      <c r="O33" s="209"/>
      <c r="P33" s="209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36</v>
      </c>
      <c r="F34" s="39">
        <v>0.2</v>
      </c>
      <c r="G34" s="104" t="s">
        <v>34</v>
      </c>
      <c r="H34" s="220">
        <f>ROUND((SUM(BG92:BG93)+SUM(BG111:BG157)), 2)</f>
        <v>0</v>
      </c>
      <c r="I34" s="209"/>
      <c r="J34" s="209"/>
      <c r="K34" s="32"/>
      <c r="L34" s="32"/>
      <c r="M34" s="220">
        <v>0</v>
      </c>
      <c r="N34" s="209"/>
      <c r="O34" s="209"/>
      <c r="P34" s="209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37</v>
      </c>
      <c r="F35" s="39">
        <v>0.2</v>
      </c>
      <c r="G35" s="104" t="s">
        <v>34</v>
      </c>
      <c r="H35" s="220">
        <f>ROUND((SUM(BH92:BH93)+SUM(BH111:BH157)), 2)</f>
        <v>0</v>
      </c>
      <c r="I35" s="209"/>
      <c r="J35" s="209"/>
      <c r="K35" s="32"/>
      <c r="L35" s="32"/>
      <c r="M35" s="220">
        <v>0</v>
      </c>
      <c r="N35" s="209"/>
      <c r="O35" s="209"/>
      <c r="P35" s="209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38</v>
      </c>
      <c r="F36" s="39">
        <v>0</v>
      </c>
      <c r="G36" s="104" t="s">
        <v>34</v>
      </c>
      <c r="H36" s="220">
        <f>ROUND((SUM(BI92:BI93)+SUM(BI111:BI157)), 2)</f>
        <v>0</v>
      </c>
      <c r="I36" s="209"/>
      <c r="J36" s="209"/>
      <c r="K36" s="32"/>
      <c r="L36" s="32"/>
      <c r="M36" s="220">
        <v>0</v>
      </c>
      <c r="N36" s="209"/>
      <c r="O36" s="209"/>
      <c r="P36" s="209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39</v>
      </c>
      <c r="E38" s="71"/>
      <c r="F38" s="71"/>
      <c r="G38" s="106" t="s">
        <v>40</v>
      </c>
      <c r="H38" s="107" t="s">
        <v>41</v>
      </c>
      <c r="I38" s="71"/>
      <c r="J38" s="71"/>
      <c r="K38" s="71"/>
      <c r="L38" s="221">
        <v>0</v>
      </c>
      <c r="M38" s="221"/>
      <c r="N38" s="221"/>
      <c r="O38" s="221"/>
      <c r="P38" s="222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42</v>
      </c>
      <c r="E50" s="47"/>
      <c r="F50" s="47"/>
      <c r="G50" s="47"/>
      <c r="H50" s="48"/>
      <c r="I50" s="32"/>
      <c r="J50" s="46" t="s">
        <v>43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44</v>
      </c>
      <c r="E59" s="52"/>
      <c r="F59" s="52"/>
      <c r="G59" s="53" t="s">
        <v>45</v>
      </c>
      <c r="H59" s="54"/>
      <c r="I59" s="32"/>
      <c r="J59" s="51" t="s">
        <v>44</v>
      </c>
      <c r="K59" s="52"/>
      <c r="L59" s="52"/>
      <c r="M59" s="52"/>
      <c r="N59" s="53" t="s">
        <v>45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46</v>
      </c>
      <c r="E61" s="47"/>
      <c r="F61" s="47"/>
      <c r="G61" s="47"/>
      <c r="H61" s="48"/>
      <c r="I61" s="32"/>
      <c r="J61" s="46" t="s">
        <v>47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44</v>
      </c>
      <c r="E70" s="52"/>
      <c r="F70" s="52"/>
      <c r="G70" s="53" t="s">
        <v>45</v>
      </c>
      <c r="H70" s="54"/>
      <c r="I70" s="32"/>
      <c r="J70" s="51" t="s">
        <v>44</v>
      </c>
      <c r="K70" s="52"/>
      <c r="L70" s="52"/>
      <c r="M70" s="52"/>
      <c r="N70" s="53" t="s">
        <v>45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61" t="s">
        <v>94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210" t="str">
        <f>F6</f>
        <v>Stavebné úpravy Stredná priemyselná škola Jozefa Murgaša</v>
      </c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32"/>
      <c r="R78" s="33"/>
    </row>
    <row r="79" spans="2:18" s="1" customFormat="1" ht="36.950000000000003" customHeight="1">
      <c r="B79" s="31"/>
      <c r="C79" s="65" t="s">
        <v>91</v>
      </c>
      <c r="D79" s="32"/>
      <c r="E79" s="32"/>
      <c r="F79" s="163" t="str">
        <f>F7</f>
        <v>06-3 - Elektromontáže</v>
      </c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17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19</v>
      </c>
      <c r="L81" s="32"/>
      <c r="M81" s="212" t="str">
        <f>IF(O9="","",O9)</f>
        <v/>
      </c>
      <c r="N81" s="212"/>
      <c r="O81" s="212"/>
      <c r="P81" s="212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20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24</v>
      </c>
      <c r="L83" s="32"/>
      <c r="M83" s="213" t="str">
        <f>E18</f>
        <v xml:space="preserve"> </v>
      </c>
      <c r="N83" s="213"/>
      <c r="O83" s="213"/>
      <c r="P83" s="213"/>
      <c r="Q83" s="213"/>
      <c r="R83" s="33"/>
    </row>
    <row r="84" spans="2:47" s="1" customFormat="1" ht="14.45" customHeight="1">
      <c r="B84" s="31"/>
      <c r="C84" s="28" t="s">
        <v>23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27</v>
      </c>
      <c r="L84" s="32"/>
      <c r="M84" s="213" t="str">
        <f>E21</f>
        <v xml:space="preserve"> </v>
      </c>
      <c r="N84" s="213"/>
      <c r="O84" s="213"/>
      <c r="P84" s="213"/>
      <c r="Q84" s="213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23" t="s">
        <v>95</v>
      </c>
      <c r="D86" s="224"/>
      <c r="E86" s="224"/>
      <c r="F86" s="224"/>
      <c r="G86" s="224"/>
      <c r="H86" s="100"/>
      <c r="I86" s="100"/>
      <c r="J86" s="100"/>
      <c r="K86" s="100"/>
      <c r="L86" s="100"/>
      <c r="M86" s="100"/>
      <c r="N86" s="223" t="s">
        <v>96</v>
      </c>
      <c r="O86" s="224"/>
      <c r="P86" s="224"/>
      <c r="Q86" s="224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97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0">
        <f>N111</f>
        <v>0</v>
      </c>
      <c r="O88" s="207"/>
      <c r="P88" s="207"/>
      <c r="Q88" s="207"/>
      <c r="R88" s="33"/>
      <c r="AU88" s="18" t="s">
        <v>98</v>
      </c>
    </row>
    <row r="89" spans="2:47" s="6" customFormat="1" ht="24.95" customHeight="1">
      <c r="B89" s="109"/>
      <c r="C89" s="110"/>
      <c r="D89" s="111" t="s">
        <v>436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16">
        <f>N112</f>
        <v>0</v>
      </c>
      <c r="O89" s="217"/>
      <c r="P89" s="217"/>
      <c r="Q89" s="217"/>
      <c r="R89" s="112"/>
    </row>
    <row r="90" spans="2:47" s="7" customFormat="1" ht="19.899999999999999" customHeight="1">
      <c r="B90" s="113"/>
      <c r="C90" s="114"/>
      <c r="D90" s="115" t="s">
        <v>437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8">
        <f>N113</f>
        <v>0</v>
      </c>
      <c r="O90" s="219"/>
      <c r="P90" s="219"/>
      <c r="Q90" s="219"/>
      <c r="R90" s="116"/>
    </row>
    <row r="91" spans="2:47" s="1" customFormat="1" ht="21.75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"/>
    </row>
    <row r="92" spans="2:47" s="1" customFormat="1" ht="29.25" customHeight="1">
      <c r="B92" s="31"/>
      <c r="C92" s="108" t="s">
        <v>107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207">
        <v>0</v>
      </c>
      <c r="O92" s="208"/>
      <c r="P92" s="208"/>
      <c r="Q92" s="208"/>
      <c r="R92" s="33"/>
      <c r="T92" s="117"/>
      <c r="U92" s="118" t="s">
        <v>32</v>
      </c>
    </row>
    <row r="93" spans="2:47" s="1" customFormat="1" ht="18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47" s="1" customFormat="1" ht="29.25" customHeight="1">
      <c r="B94" s="31"/>
      <c r="C94" s="99" t="s">
        <v>84</v>
      </c>
      <c r="D94" s="100"/>
      <c r="E94" s="100"/>
      <c r="F94" s="100"/>
      <c r="G94" s="100"/>
      <c r="H94" s="100"/>
      <c r="I94" s="100"/>
      <c r="J94" s="100"/>
      <c r="K94" s="100"/>
      <c r="L94" s="169">
        <f>ROUND(SUM(N88+N92),2)</f>
        <v>0</v>
      </c>
      <c r="M94" s="169"/>
      <c r="N94" s="169"/>
      <c r="O94" s="169"/>
      <c r="P94" s="169"/>
      <c r="Q94" s="169"/>
      <c r="R94" s="33"/>
    </row>
    <row r="95" spans="2:47" s="1" customFormat="1" ht="6.95" customHeight="1"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</row>
    <row r="99" spans="2:63" s="1" customFormat="1" ht="6.95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</row>
    <row r="100" spans="2:63" s="1" customFormat="1" ht="36.950000000000003" customHeight="1">
      <c r="B100" s="31"/>
      <c r="C100" s="161" t="s">
        <v>108</v>
      </c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33"/>
    </row>
    <row r="101" spans="2:63" s="1" customFormat="1" ht="6.95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63" s="1" customFormat="1" ht="30" customHeight="1">
      <c r="B102" s="31"/>
      <c r="C102" s="28" t="s">
        <v>14</v>
      </c>
      <c r="D102" s="32"/>
      <c r="E102" s="32"/>
      <c r="F102" s="210" t="str">
        <f>F6</f>
        <v>Stavebné úpravy Stredná priemyselná škola Jozefa Murgaša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32"/>
      <c r="R102" s="33"/>
    </row>
    <row r="103" spans="2:63" s="1" customFormat="1" ht="36.950000000000003" customHeight="1">
      <c r="B103" s="31"/>
      <c r="C103" s="65" t="s">
        <v>91</v>
      </c>
      <c r="D103" s="32"/>
      <c r="E103" s="32"/>
      <c r="F103" s="163" t="str">
        <f>F7</f>
        <v>06-3 - Elektromontáže</v>
      </c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32"/>
      <c r="R103" s="33"/>
    </row>
    <row r="104" spans="2:63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63" s="1" customFormat="1" ht="18" customHeight="1">
      <c r="B105" s="31"/>
      <c r="C105" s="28" t="s">
        <v>17</v>
      </c>
      <c r="D105" s="32"/>
      <c r="E105" s="32"/>
      <c r="F105" s="26" t="str">
        <f>F9</f>
        <v xml:space="preserve"> </v>
      </c>
      <c r="G105" s="32"/>
      <c r="H105" s="32"/>
      <c r="I105" s="32"/>
      <c r="J105" s="32"/>
      <c r="K105" s="28" t="s">
        <v>19</v>
      </c>
      <c r="L105" s="32"/>
      <c r="M105" s="212"/>
      <c r="N105" s="212"/>
      <c r="O105" s="212"/>
      <c r="P105" s="212"/>
      <c r="Q105" s="32"/>
      <c r="R105" s="33"/>
    </row>
    <row r="106" spans="2:63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63" s="1" customFormat="1" ht="15">
      <c r="B107" s="31"/>
      <c r="C107" s="28" t="s">
        <v>20</v>
      </c>
      <c r="D107" s="32"/>
      <c r="E107" s="32"/>
      <c r="F107" s="26" t="str">
        <f>E12</f>
        <v xml:space="preserve"> </v>
      </c>
      <c r="G107" s="32"/>
      <c r="H107" s="32"/>
      <c r="I107" s="32"/>
      <c r="J107" s="32"/>
      <c r="K107" s="28" t="s">
        <v>24</v>
      </c>
      <c r="L107" s="32"/>
      <c r="M107" s="213" t="str">
        <f>E18</f>
        <v xml:space="preserve"> </v>
      </c>
      <c r="N107" s="213"/>
      <c r="O107" s="213"/>
      <c r="P107" s="213"/>
      <c r="Q107" s="213"/>
      <c r="R107" s="33"/>
    </row>
    <row r="108" spans="2:63" s="1" customFormat="1" ht="14.45" customHeight="1">
      <c r="B108" s="31"/>
      <c r="C108" s="28" t="s">
        <v>23</v>
      </c>
      <c r="D108" s="32"/>
      <c r="E108" s="32"/>
      <c r="F108" s="26" t="str">
        <f>IF(E15="","",E15)</f>
        <v xml:space="preserve"> </v>
      </c>
      <c r="G108" s="32"/>
      <c r="H108" s="32"/>
      <c r="I108" s="32"/>
      <c r="J108" s="32"/>
      <c r="K108" s="28" t="s">
        <v>27</v>
      </c>
      <c r="L108" s="32"/>
      <c r="M108" s="213" t="str">
        <f>E21</f>
        <v xml:space="preserve"> </v>
      </c>
      <c r="N108" s="213"/>
      <c r="O108" s="213"/>
      <c r="P108" s="213"/>
      <c r="Q108" s="213"/>
      <c r="R108" s="33"/>
    </row>
    <row r="109" spans="2:63" s="1" customFormat="1" ht="10.3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63" s="8" customFormat="1" ht="29.25" customHeight="1">
      <c r="B110" s="119"/>
      <c r="C110" s="120" t="s">
        <v>109</v>
      </c>
      <c r="D110" s="121" t="s">
        <v>110</v>
      </c>
      <c r="E110" s="121" t="s">
        <v>50</v>
      </c>
      <c r="F110" s="214" t="s">
        <v>111</v>
      </c>
      <c r="G110" s="214"/>
      <c r="H110" s="214"/>
      <c r="I110" s="214"/>
      <c r="J110" s="121" t="s">
        <v>112</v>
      </c>
      <c r="K110" s="121" t="s">
        <v>113</v>
      </c>
      <c r="L110" s="214" t="s">
        <v>114</v>
      </c>
      <c r="M110" s="214"/>
      <c r="N110" s="214" t="s">
        <v>96</v>
      </c>
      <c r="O110" s="214"/>
      <c r="P110" s="214"/>
      <c r="Q110" s="215"/>
      <c r="R110" s="122"/>
      <c r="T110" s="72" t="s">
        <v>115</v>
      </c>
      <c r="U110" s="73" t="s">
        <v>32</v>
      </c>
      <c r="V110" s="73" t="s">
        <v>116</v>
      </c>
      <c r="W110" s="73" t="s">
        <v>117</v>
      </c>
      <c r="X110" s="73" t="s">
        <v>118</v>
      </c>
      <c r="Y110" s="73" t="s">
        <v>119</v>
      </c>
      <c r="Z110" s="73" t="s">
        <v>120</v>
      </c>
      <c r="AA110" s="74" t="s">
        <v>121</v>
      </c>
    </row>
    <row r="111" spans="2:63" s="1" customFormat="1" ht="29.25" customHeight="1">
      <c r="B111" s="31"/>
      <c r="C111" s="76" t="s">
        <v>92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203">
        <v>0</v>
      </c>
      <c r="O111" s="204"/>
      <c r="P111" s="204"/>
      <c r="Q111" s="204"/>
      <c r="R111" s="33"/>
      <c r="T111" s="75"/>
      <c r="U111" s="47"/>
      <c r="V111" s="47"/>
      <c r="W111" s="123">
        <f>W112</f>
        <v>0</v>
      </c>
      <c r="X111" s="47"/>
      <c r="Y111" s="123">
        <f>Y112</f>
        <v>0</v>
      </c>
      <c r="Z111" s="47"/>
      <c r="AA111" s="124">
        <f>AA112</f>
        <v>0</v>
      </c>
      <c r="AT111" s="18" t="s">
        <v>67</v>
      </c>
      <c r="AU111" s="18" t="s">
        <v>98</v>
      </c>
      <c r="BK111" s="125" t="e">
        <f>BK112</f>
        <v>#VALUE!</v>
      </c>
    </row>
    <row r="112" spans="2:63" s="9" customFormat="1" ht="37.35" customHeight="1">
      <c r="B112" s="126"/>
      <c r="C112" s="127"/>
      <c r="D112" s="128" t="s">
        <v>436</v>
      </c>
      <c r="E112" s="128"/>
      <c r="F112" s="128"/>
      <c r="G112" s="128"/>
      <c r="H112" s="128"/>
      <c r="I112" s="128"/>
      <c r="J112" s="128"/>
      <c r="K112" s="128"/>
      <c r="L112" s="128"/>
      <c r="M112" s="128"/>
      <c r="N112" s="205">
        <v>0</v>
      </c>
      <c r="O112" s="206"/>
      <c r="P112" s="206"/>
      <c r="Q112" s="206"/>
      <c r="R112" s="129"/>
      <c r="T112" s="130"/>
      <c r="U112" s="127"/>
      <c r="V112" s="127"/>
      <c r="W112" s="131">
        <f>W113</f>
        <v>0</v>
      </c>
      <c r="X112" s="127"/>
      <c r="Y112" s="131">
        <f>Y113</f>
        <v>0</v>
      </c>
      <c r="Z112" s="127"/>
      <c r="AA112" s="132">
        <f>AA113</f>
        <v>0</v>
      </c>
      <c r="AR112" s="133" t="s">
        <v>132</v>
      </c>
      <c r="AT112" s="134" t="s">
        <v>67</v>
      </c>
      <c r="AU112" s="134" t="s">
        <v>68</v>
      </c>
      <c r="AY112" s="133" t="s">
        <v>122</v>
      </c>
      <c r="BK112" s="135" t="e">
        <f>BK113</f>
        <v>#VALUE!</v>
      </c>
    </row>
    <row r="113" spans="2:65" s="9" customFormat="1" ht="19.899999999999999" customHeight="1">
      <c r="B113" s="126"/>
      <c r="C113" s="127"/>
      <c r="D113" s="136" t="s">
        <v>437</v>
      </c>
      <c r="E113" s="136"/>
      <c r="F113" s="136"/>
      <c r="G113" s="136"/>
      <c r="H113" s="136"/>
      <c r="I113" s="136"/>
      <c r="J113" s="136"/>
      <c r="K113" s="136"/>
      <c r="L113" s="136"/>
      <c r="M113" s="136"/>
      <c r="N113" s="198">
        <v>0</v>
      </c>
      <c r="O113" s="199"/>
      <c r="P113" s="199"/>
      <c r="Q113" s="199"/>
      <c r="R113" s="129"/>
      <c r="T113" s="130"/>
      <c r="U113" s="127"/>
      <c r="V113" s="127"/>
      <c r="W113" s="131">
        <f>SUM(W114:W157)</f>
        <v>0</v>
      </c>
      <c r="X113" s="127"/>
      <c r="Y113" s="131">
        <f>SUM(Y114:Y157)</f>
        <v>0</v>
      </c>
      <c r="Z113" s="127"/>
      <c r="AA113" s="132">
        <f>SUM(AA114:AA157)</f>
        <v>0</v>
      </c>
      <c r="AR113" s="133" t="s">
        <v>75</v>
      </c>
      <c r="AT113" s="134" t="s">
        <v>67</v>
      </c>
      <c r="AU113" s="134" t="s">
        <v>75</v>
      </c>
      <c r="AY113" s="133" t="s">
        <v>122</v>
      </c>
      <c r="BK113" s="135" t="e">
        <f>SUM(BK114:BK157)</f>
        <v>#VALUE!</v>
      </c>
    </row>
    <row r="114" spans="2:65" s="1" customFormat="1" ht="38.25" customHeight="1">
      <c r="B114" s="137"/>
      <c r="C114" s="138" t="s">
        <v>75</v>
      </c>
      <c r="D114" s="138" t="s">
        <v>123</v>
      </c>
      <c r="E114" s="139" t="s">
        <v>438</v>
      </c>
      <c r="F114" s="201" t="s">
        <v>439</v>
      </c>
      <c r="G114" s="201"/>
      <c r="H114" s="201"/>
      <c r="I114" s="201"/>
      <c r="J114" s="140" t="s">
        <v>126</v>
      </c>
      <c r="K114" s="141">
        <v>75</v>
      </c>
      <c r="L114" s="195">
        <v>0</v>
      </c>
      <c r="M114" s="195"/>
      <c r="N114" s="195">
        <f t="shared" ref="N114:N157" si="0">ROUND(L114*K114,3)</f>
        <v>0</v>
      </c>
      <c r="O114" s="195"/>
      <c r="P114" s="195"/>
      <c r="Q114" s="195"/>
      <c r="R114" s="142"/>
      <c r="T114" s="143" t="s">
        <v>5</v>
      </c>
      <c r="U114" s="40" t="s">
        <v>35</v>
      </c>
      <c r="V114" s="144">
        <v>0</v>
      </c>
      <c r="W114" s="144">
        <f t="shared" ref="W114:W157" si="1">V114*K114</f>
        <v>0</v>
      </c>
      <c r="X114" s="144">
        <v>0</v>
      </c>
      <c r="Y114" s="144">
        <f t="shared" ref="Y114:Y157" si="2">X114*K114</f>
        <v>0</v>
      </c>
      <c r="Z114" s="144">
        <v>0</v>
      </c>
      <c r="AA114" s="145">
        <f t="shared" ref="AA114:AA157" si="3">Z114*K114</f>
        <v>0</v>
      </c>
      <c r="AR114" s="18" t="s">
        <v>127</v>
      </c>
      <c r="AT114" s="18" t="s">
        <v>123</v>
      </c>
      <c r="AU114" s="18" t="s">
        <v>128</v>
      </c>
      <c r="AY114" s="18" t="s">
        <v>122</v>
      </c>
      <c r="BE114" s="146">
        <f t="shared" ref="BE114:BE157" si="4">IF(U114="základná",N114,0)</f>
        <v>0</v>
      </c>
      <c r="BF114" s="146">
        <f t="shared" ref="BF114:BF157" si="5">IF(U114="znížená",N114,0)</f>
        <v>0</v>
      </c>
      <c r="BG114" s="146">
        <f t="shared" ref="BG114:BG157" si="6">IF(U114="zákl. prenesená",N114,0)</f>
        <v>0</v>
      </c>
      <c r="BH114" s="146">
        <f t="shared" ref="BH114:BH157" si="7">IF(U114="zníž. prenesená",N114,0)</f>
        <v>0</v>
      </c>
      <c r="BI114" s="146">
        <f t="shared" ref="BI114:BI157" si="8">IF(U114="nulová",N114,0)</f>
        <v>0</v>
      </c>
      <c r="BJ114" s="18" t="s">
        <v>128</v>
      </c>
      <c r="BK114" s="147">
        <f t="shared" ref="BK114:BK157" si="9">ROUND(L114*K114,3)</f>
        <v>0</v>
      </c>
      <c r="BL114" s="18" t="s">
        <v>127</v>
      </c>
      <c r="BM114" s="18" t="s">
        <v>128</v>
      </c>
    </row>
    <row r="115" spans="2:65" s="1" customFormat="1" ht="16.5" customHeight="1">
      <c r="B115" s="137"/>
      <c r="C115" s="138" t="s">
        <v>128</v>
      </c>
      <c r="D115" s="138" t="s">
        <v>123</v>
      </c>
      <c r="E115" s="139" t="s">
        <v>440</v>
      </c>
      <c r="F115" s="201" t="s">
        <v>441</v>
      </c>
      <c r="G115" s="201"/>
      <c r="H115" s="201"/>
      <c r="I115" s="201"/>
      <c r="J115" s="140" t="s">
        <v>264</v>
      </c>
      <c r="K115" s="141">
        <v>75</v>
      </c>
      <c r="L115" s="195">
        <v>0</v>
      </c>
      <c r="M115" s="195"/>
      <c r="N115" s="195">
        <f t="shared" si="0"/>
        <v>0</v>
      </c>
      <c r="O115" s="195"/>
      <c r="P115" s="195"/>
      <c r="Q115" s="195"/>
      <c r="R115" s="142"/>
      <c r="T115" s="143" t="s">
        <v>5</v>
      </c>
      <c r="U115" s="40" t="s">
        <v>35</v>
      </c>
      <c r="V115" s="144">
        <v>0</v>
      </c>
      <c r="W115" s="144">
        <f t="shared" si="1"/>
        <v>0</v>
      </c>
      <c r="X115" s="144">
        <v>0</v>
      </c>
      <c r="Y115" s="144">
        <f t="shared" si="2"/>
        <v>0</v>
      </c>
      <c r="Z115" s="144">
        <v>0</v>
      </c>
      <c r="AA115" s="145">
        <f t="shared" si="3"/>
        <v>0</v>
      </c>
      <c r="AR115" s="18" t="s">
        <v>127</v>
      </c>
      <c r="AT115" s="18" t="s">
        <v>123</v>
      </c>
      <c r="AU115" s="18" t="s">
        <v>128</v>
      </c>
      <c r="AY115" s="18" t="s">
        <v>122</v>
      </c>
      <c r="BE115" s="146">
        <f t="shared" si="4"/>
        <v>0</v>
      </c>
      <c r="BF115" s="146">
        <f t="shared" si="5"/>
        <v>0</v>
      </c>
      <c r="BG115" s="146">
        <f t="shared" si="6"/>
        <v>0</v>
      </c>
      <c r="BH115" s="146">
        <f t="shared" si="7"/>
        <v>0</v>
      </c>
      <c r="BI115" s="146">
        <f t="shared" si="8"/>
        <v>0</v>
      </c>
      <c r="BJ115" s="18" t="s">
        <v>128</v>
      </c>
      <c r="BK115" s="147">
        <f t="shared" si="9"/>
        <v>0</v>
      </c>
      <c r="BL115" s="18" t="s">
        <v>127</v>
      </c>
      <c r="BM115" s="18" t="s">
        <v>127</v>
      </c>
    </row>
    <row r="116" spans="2:65" s="1" customFormat="1" ht="38.25" customHeight="1">
      <c r="B116" s="137"/>
      <c r="C116" s="138" t="s">
        <v>132</v>
      </c>
      <c r="D116" s="138" t="s">
        <v>123</v>
      </c>
      <c r="E116" s="139" t="s">
        <v>442</v>
      </c>
      <c r="F116" s="201" t="s">
        <v>443</v>
      </c>
      <c r="G116" s="201"/>
      <c r="H116" s="201"/>
      <c r="I116" s="201"/>
      <c r="J116" s="140" t="s">
        <v>264</v>
      </c>
      <c r="K116" s="141">
        <v>85</v>
      </c>
      <c r="L116" s="195">
        <v>0</v>
      </c>
      <c r="M116" s="195"/>
      <c r="N116" s="195">
        <f t="shared" si="0"/>
        <v>0</v>
      </c>
      <c r="O116" s="195"/>
      <c r="P116" s="195"/>
      <c r="Q116" s="195"/>
      <c r="R116" s="142"/>
      <c r="T116" s="143" t="s">
        <v>5</v>
      </c>
      <c r="U116" s="40" t="s">
        <v>35</v>
      </c>
      <c r="V116" s="144">
        <v>0</v>
      </c>
      <c r="W116" s="144">
        <f t="shared" si="1"/>
        <v>0</v>
      </c>
      <c r="X116" s="144">
        <v>0</v>
      </c>
      <c r="Y116" s="144">
        <f t="shared" si="2"/>
        <v>0</v>
      </c>
      <c r="Z116" s="144">
        <v>0</v>
      </c>
      <c r="AA116" s="145">
        <f t="shared" si="3"/>
        <v>0</v>
      </c>
      <c r="AR116" s="18" t="s">
        <v>127</v>
      </c>
      <c r="AT116" s="18" t="s">
        <v>123</v>
      </c>
      <c r="AU116" s="18" t="s">
        <v>128</v>
      </c>
      <c r="AY116" s="18" t="s">
        <v>122</v>
      </c>
      <c r="BE116" s="146">
        <f t="shared" si="4"/>
        <v>0</v>
      </c>
      <c r="BF116" s="146">
        <f t="shared" si="5"/>
        <v>0</v>
      </c>
      <c r="BG116" s="146">
        <f t="shared" si="6"/>
        <v>0</v>
      </c>
      <c r="BH116" s="146">
        <f t="shared" si="7"/>
        <v>0</v>
      </c>
      <c r="BI116" s="146">
        <f t="shared" si="8"/>
        <v>0</v>
      </c>
      <c r="BJ116" s="18" t="s">
        <v>128</v>
      </c>
      <c r="BK116" s="147">
        <f t="shared" si="9"/>
        <v>0</v>
      </c>
      <c r="BL116" s="18" t="s">
        <v>127</v>
      </c>
      <c r="BM116" s="18" t="s">
        <v>135</v>
      </c>
    </row>
    <row r="117" spans="2:65" s="1" customFormat="1" ht="38.25" customHeight="1">
      <c r="B117" s="137"/>
      <c r="C117" s="138" t="s">
        <v>127</v>
      </c>
      <c r="D117" s="138" t="s">
        <v>123</v>
      </c>
      <c r="E117" s="139" t="s">
        <v>444</v>
      </c>
      <c r="F117" s="201" t="s">
        <v>445</v>
      </c>
      <c r="G117" s="201"/>
      <c r="H117" s="201"/>
      <c r="I117" s="201"/>
      <c r="J117" s="140" t="s">
        <v>264</v>
      </c>
      <c r="K117" s="141">
        <v>6</v>
      </c>
      <c r="L117" s="195">
        <v>0</v>
      </c>
      <c r="M117" s="195"/>
      <c r="N117" s="195">
        <f t="shared" si="0"/>
        <v>0</v>
      </c>
      <c r="O117" s="195"/>
      <c r="P117" s="195"/>
      <c r="Q117" s="195"/>
      <c r="R117" s="142"/>
      <c r="T117" s="143" t="s">
        <v>5</v>
      </c>
      <c r="U117" s="40" t="s">
        <v>35</v>
      </c>
      <c r="V117" s="144">
        <v>0</v>
      </c>
      <c r="W117" s="144">
        <f t="shared" si="1"/>
        <v>0</v>
      </c>
      <c r="X117" s="144">
        <v>0</v>
      </c>
      <c r="Y117" s="144">
        <f t="shared" si="2"/>
        <v>0</v>
      </c>
      <c r="Z117" s="144">
        <v>0</v>
      </c>
      <c r="AA117" s="145">
        <f t="shared" si="3"/>
        <v>0</v>
      </c>
      <c r="AR117" s="18" t="s">
        <v>127</v>
      </c>
      <c r="AT117" s="18" t="s">
        <v>123</v>
      </c>
      <c r="AU117" s="18" t="s">
        <v>128</v>
      </c>
      <c r="AY117" s="18" t="s">
        <v>122</v>
      </c>
      <c r="BE117" s="146">
        <f t="shared" si="4"/>
        <v>0</v>
      </c>
      <c r="BF117" s="146">
        <f t="shared" si="5"/>
        <v>0</v>
      </c>
      <c r="BG117" s="146">
        <f t="shared" si="6"/>
        <v>0</v>
      </c>
      <c r="BH117" s="146">
        <f t="shared" si="7"/>
        <v>0</v>
      </c>
      <c r="BI117" s="146">
        <f t="shared" si="8"/>
        <v>0</v>
      </c>
      <c r="BJ117" s="18" t="s">
        <v>128</v>
      </c>
      <c r="BK117" s="147">
        <f t="shared" si="9"/>
        <v>0</v>
      </c>
      <c r="BL117" s="18" t="s">
        <v>127</v>
      </c>
      <c r="BM117" s="18" t="s">
        <v>138</v>
      </c>
    </row>
    <row r="118" spans="2:65" s="1" customFormat="1" ht="38.25" customHeight="1">
      <c r="B118" s="137"/>
      <c r="C118" s="138" t="s">
        <v>139</v>
      </c>
      <c r="D118" s="138" t="s">
        <v>123</v>
      </c>
      <c r="E118" s="139" t="s">
        <v>446</v>
      </c>
      <c r="F118" s="201" t="s">
        <v>447</v>
      </c>
      <c r="G118" s="201"/>
      <c r="H118" s="201"/>
      <c r="I118" s="201"/>
      <c r="J118" s="140" t="s">
        <v>264</v>
      </c>
      <c r="K118" s="141">
        <v>84</v>
      </c>
      <c r="L118" s="195">
        <v>0</v>
      </c>
      <c r="M118" s="195"/>
      <c r="N118" s="195">
        <f t="shared" si="0"/>
        <v>0</v>
      </c>
      <c r="O118" s="195"/>
      <c r="P118" s="195"/>
      <c r="Q118" s="195"/>
      <c r="R118" s="142"/>
      <c r="T118" s="143" t="s">
        <v>5</v>
      </c>
      <c r="U118" s="40" t="s">
        <v>35</v>
      </c>
      <c r="V118" s="144">
        <v>0</v>
      </c>
      <c r="W118" s="144">
        <f t="shared" si="1"/>
        <v>0</v>
      </c>
      <c r="X118" s="144">
        <v>0</v>
      </c>
      <c r="Y118" s="144">
        <f t="shared" si="2"/>
        <v>0</v>
      </c>
      <c r="Z118" s="144">
        <v>0</v>
      </c>
      <c r="AA118" s="145">
        <f t="shared" si="3"/>
        <v>0</v>
      </c>
      <c r="AR118" s="18" t="s">
        <v>127</v>
      </c>
      <c r="AT118" s="18" t="s">
        <v>123</v>
      </c>
      <c r="AU118" s="18" t="s">
        <v>128</v>
      </c>
      <c r="AY118" s="18" t="s">
        <v>122</v>
      </c>
      <c r="BE118" s="146">
        <f t="shared" si="4"/>
        <v>0</v>
      </c>
      <c r="BF118" s="146">
        <f t="shared" si="5"/>
        <v>0</v>
      </c>
      <c r="BG118" s="146">
        <f t="shared" si="6"/>
        <v>0</v>
      </c>
      <c r="BH118" s="146">
        <f t="shared" si="7"/>
        <v>0</v>
      </c>
      <c r="BI118" s="146">
        <f t="shared" si="8"/>
        <v>0</v>
      </c>
      <c r="BJ118" s="18" t="s">
        <v>128</v>
      </c>
      <c r="BK118" s="147">
        <f t="shared" si="9"/>
        <v>0</v>
      </c>
      <c r="BL118" s="18" t="s">
        <v>127</v>
      </c>
      <c r="BM118" s="18" t="s">
        <v>142</v>
      </c>
    </row>
    <row r="119" spans="2:65" s="1" customFormat="1" ht="38.25" customHeight="1">
      <c r="B119" s="137"/>
      <c r="C119" s="138" t="s">
        <v>135</v>
      </c>
      <c r="D119" s="138" t="s">
        <v>123</v>
      </c>
      <c r="E119" s="139" t="s">
        <v>448</v>
      </c>
      <c r="F119" s="201" t="s">
        <v>449</v>
      </c>
      <c r="G119" s="201"/>
      <c r="H119" s="201"/>
      <c r="I119" s="201"/>
      <c r="J119" s="140" t="s">
        <v>264</v>
      </c>
      <c r="K119" s="141">
        <v>1</v>
      </c>
      <c r="L119" s="195">
        <v>0</v>
      </c>
      <c r="M119" s="195"/>
      <c r="N119" s="195">
        <f t="shared" si="0"/>
        <v>0</v>
      </c>
      <c r="O119" s="195"/>
      <c r="P119" s="195"/>
      <c r="Q119" s="195"/>
      <c r="R119" s="142"/>
      <c r="T119" s="143" t="s">
        <v>5</v>
      </c>
      <c r="U119" s="40" t="s">
        <v>35</v>
      </c>
      <c r="V119" s="144">
        <v>0</v>
      </c>
      <c r="W119" s="144">
        <f t="shared" si="1"/>
        <v>0</v>
      </c>
      <c r="X119" s="144">
        <v>0</v>
      </c>
      <c r="Y119" s="144">
        <f t="shared" si="2"/>
        <v>0</v>
      </c>
      <c r="Z119" s="144">
        <v>0</v>
      </c>
      <c r="AA119" s="145">
        <f t="shared" si="3"/>
        <v>0</v>
      </c>
      <c r="AR119" s="18" t="s">
        <v>127</v>
      </c>
      <c r="AT119" s="18" t="s">
        <v>123</v>
      </c>
      <c r="AU119" s="18" t="s">
        <v>128</v>
      </c>
      <c r="AY119" s="18" t="s">
        <v>122</v>
      </c>
      <c r="BE119" s="146">
        <f t="shared" si="4"/>
        <v>0</v>
      </c>
      <c r="BF119" s="146">
        <f t="shared" si="5"/>
        <v>0</v>
      </c>
      <c r="BG119" s="146">
        <f t="shared" si="6"/>
        <v>0</v>
      </c>
      <c r="BH119" s="146">
        <f t="shared" si="7"/>
        <v>0</v>
      </c>
      <c r="BI119" s="146">
        <f t="shared" si="8"/>
        <v>0</v>
      </c>
      <c r="BJ119" s="18" t="s">
        <v>128</v>
      </c>
      <c r="BK119" s="147">
        <f t="shared" si="9"/>
        <v>0</v>
      </c>
      <c r="BL119" s="18" t="s">
        <v>127</v>
      </c>
      <c r="BM119" s="18" t="s">
        <v>145</v>
      </c>
    </row>
    <row r="120" spans="2:65" s="1" customFormat="1" ht="16.5" customHeight="1">
      <c r="B120" s="137"/>
      <c r="C120" s="138" t="s">
        <v>146</v>
      </c>
      <c r="D120" s="138" t="s">
        <v>123</v>
      </c>
      <c r="E120" s="139" t="s">
        <v>450</v>
      </c>
      <c r="F120" s="201" t="s">
        <v>451</v>
      </c>
      <c r="G120" s="201"/>
      <c r="H120" s="201"/>
      <c r="I120" s="201"/>
      <c r="J120" s="140" t="s">
        <v>126</v>
      </c>
      <c r="K120" s="141">
        <v>30</v>
      </c>
      <c r="L120" s="195">
        <v>0</v>
      </c>
      <c r="M120" s="195"/>
      <c r="N120" s="195">
        <f t="shared" si="0"/>
        <v>0</v>
      </c>
      <c r="O120" s="195"/>
      <c r="P120" s="195"/>
      <c r="Q120" s="195"/>
      <c r="R120" s="142"/>
      <c r="T120" s="143" t="s">
        <v>5</v>
      </c>
      <c r="U120" s="40" t="s">
        <v>35</v>
      </c>
      <c r="V120" s="144">
        <v>0</v>
      </c>
      <c r="W120" s="144">
        <f t="shared" si="1"/>
        <v>0</v>
      </c>
      <c r="X120" s="144">
        <v>0</v>
      </c>
      <c r="Y120" s="144">
        <f t="shared" si="2"/>
        <v>0</v>
      </c>
      <c r="Z120" s="144">
        <v>0</v>
      </c>
      <c r="AA120" s="145">
        <f t="shared" si="3"/>
        <v>0</v>
      </c>
      <c r="AR120" s="18" t="s">
        <v>127</v>
      </c>
      <c r="AT120" s="18" t="s">
        <v>123</v>
      </c>
      <c r="AU120" s="18" t="s">
        <v>128</v>
      </c>
      <c r="AY120" s="18" t="s">
        <v>122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8" t="s">
        <v>128</v>
      </c>
      <c r="BK120" s="147">
        <f t="shared" si="9"/>
        <v>0</v>
      </c>
      <c r="BL120" s="18" t="s">
        <v>127</v>
      </c>
      <c r="BM120" s="18" t="s">
        <v>149</v>
      </c>
    </row>
    <row r="121" spans="2:65" s="1" customFormat="1" ht="16.5" customHeight="1">
      <c r="B121" s="137"/>
      <c r="C121" s="138" t="s">
        <v>138</v>
      </c>
      <c r="D121" s="138" t="s">
        <v>123</v>
      </c>
      <c r="E121" s="139" t="s">
        <v>452</v>
      </c>
      <c r="F121" s="201" t="s">
        <v>453</v>
      </c>
      <c r="G121" s="201"/>
      <c r="H121" s="201"/>
      <c r="I121" s="201"/>
      <c r="J121" s="140" t="s">
        <v>126</v>
      </c>
      <c r="K121" s="141">
        <v>30</v>
      </c>
      <c r="L121" s="195" t="s">
        <v>224</v>
      </c>
      <c r="M121" s="195"/>
      <c r="N121" s="195" t="e">
        <f t="shared" si="0"/>
        <v>#VALUE!</v>
      </c>
      <c r="O121" s="195"/>
      <c r="P121" s="195"/>
      <c r="Q121" s="195"/>
      <c r="R121" s="142"/>
      <c r="T121" s="143" t="s">
        <v>5</v>
      </c>
      <c r="U121" s="40" t="s">
        <v>35</v>
      </c>
      <c r="V121" s="144">
        <v>0</v>
      </c>
      <c r="W121" s="144">
        <f t="shared" si="1"/>
        <v>0</v>
      </c>
      <c r="X121" s="144">
        <v>0</v>
      </c>
      <c r="Y121" s="144">
        <f t="shared" si="2"/>
        <v>0</v>
      </c>
      <c r="Z121" s="144">
        <v>0</v>
      </c>
      <c r="AA121" s="145">
        <f t="shared" si="3"/>
        <v>0</v>
      </c>
      <c r="AR121" s="18" t="s">
        <v>127</v>
      </c>
      <c r="AT121" s="18" t="s">
        <v>123</v>
      </c>
      <c r="AU121" s="18" t="s">
        <v>128</v>
      </c>
      <c r="AY121" s="18" t="s">
        <v>122</v>
      </c>
      <c r="BE121" s="146">
        <f t="shared" si="4"/>
        <v>0</v>
      </c>
      <c r="BF121" s="146" t="e">
        <f t="shared" si="5"/>
        <v>#VALUE!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8" t="s">
        <v>128</v>
      </c>
      <c r="BK121" s="147" t="e">
        <f t="shared" si="9"/>
        <v>#VALUE!</v>
      </c>
      <c r="BL121" s="18" t="s">
        <v>127</v>
      </c>
      <c r="BM121" s="18" t="s">
        <v>154</v>
      </c>
    </row>
    <row r="122" spans="2:65" s="1" customFormat="1" ht="25.5" customHeight="1">
      <c r="B122" s="137"/>
      <c r="C122" s="138" t="s">
        <v>155</v>
      </c>
      <c r="D122" s="138" t="s">
        <v>123</v>
      </c>
      <c r="E122" s="139" t="s">
        <v>454</v>
      </c>
      <c r="F122" s="201" t="s">
        <v>455</v>
      </c>
      <c r="G122" s="201"/>
      <c r="H122" s="201"/>
      <c r="I122" s="201"/>
      <c r="J122" s="140" t="s">
        <v>264</v>
      </c>
      <c r="K122" s="141">
        <v>1</v>
      </c>
      <c r="L122" s="195">
        <f>-L1210</f>
        <v>0</v>
      </c>
      <c r="M122" s="195"/>
      <c r="N122" s="195">
        <f t="shared" si="0"/>
        <v>0</v>
      </c>
      <c r="O122" s="195"/>
      <c r="P122" s="195"/>
      <c r="Q122" s="195"/>
      <c r="R122" s="142"/>
      <c r="T122" s="143" t="s">
        <v>5</v>
      </c>
      <c r="U122" s="40" t="s">
        <v>35</v>
      </c>
      <c r="V122" s="144">
        <v>0</v>
      </c>
      <c r="W122" s="144">
        <f t="shared" si="1"/>
        <v>0</v>
      </c>
      <c r="X122" s="144">
        <v>0</v>
      </c>
      <c r="Y122" s="144">
        <f t="shared" si="2"/>
        <v>0</v>
      </c>
      <c r="Z122" s="144">
        <v>0</v>
      </c>
      <c r="AA122" s="145">
        <f t="shared" si="3"/>
        <v>0</v>
      </c>
      <c r="AR122" s="18" t="s">
        <v>127</v>
      </c>
      <c r="AT122" s="18" t="s">
        <v>123</v>
      </c>
      <c r="AU122" s="18" t="s">
        <v>128</v>
      </c>
      <c r="AY122" s="18" t="s">
        <v>122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8" t="s">
        <v>128</v>
      </c>
      <c r="BK122" s="147">
        <f t="shared" si="9"/>
        <v>0</v>
      </c>
      <c r="BL122" s="18" t="s">
        <v>127</v>
      </c>
      <c r="BM122" s="18" t="s">
        <v>158</v>
      </c>
    </row>
    <row r="123" spans="2:65" s="1" customFormat="1" ht="25.5" customHeight="1">
      <c r="B123" s="137"/>
      <c r="C123" s="138" t="s">
        <v>142</v>
      </c>
      <c r="D123" s="138" t="s">
        <v>123</v>
      </c>
      <c r="E123" s="139" t="s">
        <v>456</v>
      </c>
      <c r="F123" s="201" t="s">
        <v>457</v>
      </c>
      <c r="G123" s="201"/>
      <c r="H123" s="201"/>
      <c r="I123" s="201"/>
      <c r="J123" s="140" t="s">
        <v>264</v>
      </c>
      <c r="K123" s="141">
        <v>1</v>
      </c>
      <c r="L123" s="195">
        <v>0</v>
      </c>
      <c r="M123" s="195"/>
      <c r="N123" s="195">
        <f t="shared" si="0"/>
        <v>0</v>
      </c>
      <c r="O123" s="195"/>
      <c r="P123" s="195"/>
      <c r="Q123" s="195"/>
      <c r="R123" s="142"/>
      <c r="T123" s="143" t="s">
        <v>5</v>
      </c>
      <c r="U123" s="40" t="s">
        <v>35</v>
      </c>
      <c r="V123" s="144">
        <v>0</v>
      </c>
      <c r="W123" s="144">
        <f t="shared" si="1"/>
        <v>0</v>
      </c>
      <c r="X123" s="144">
        <v>0</v>
      </c>
      <c r="Y123" s="144">
        <f t="shared" si="2"/>
        <v>0</v>
      </c>
      <c r="Z123" s="144">
        <v>0</v>
      </c>
      <c r="AA123" s="145">
        <f t="shared" si="3"/>
        <v>0</v>
      </c>
      <c r="AR123" s="18" t="s">
        <v>127</v>
      </c>
      <c r="AT123" s="18" t="s">
        <v>123</v>
      </c>
      <c r="AU123" s="18" t="s">
        <v>128</v>
      </c>
      <c r="AY123" s="18" t="s">
        <v>122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8" t="s">
        <v>128</v>
      </c>
      <c r="BK123" s="147">
        <f t="shared" si="9"/>
        <v>0</v>
      </c>
      <c r="BL123" s="18" t="s">
        <v>127</v>
      </c>
      <c r="BM123" s="18" t="s">
        <v>10</v>
      </c>
    </row>
    <row r="124" spans="2:65" s="1" customFormat="1" ht="25.5" customHeight="1">
      <c r="B124" s="137"/>
      <c r="C124" s="138" t="s">
        <v>161</v>
      </c>
      <c r="D124" s="138" t="s">
        <v>123</v>
      </c>
      <c r="E124" s="139" t="s">
        <v>458</v>
      </c>
      <c r="F124" s="201" t="s">
        <v>459</v>
      </c>
      <c r="G124" s="201"/>
      <c r="H124" s="201"/>
      <c r="I124" s="201"/>
      <c r="J124" s="140" t="s">
        <v>264</v>
      </c>
      <c r="K124" s="141">
        <v>1</v>
      </c>
      <c r="L124" s="195">
        <v>0</v>
      </c>
      <c r="M124" s="195"/>
      <c r="N124" s="195">
        <f t="shared" si="0"/>
        <v>0</v>
      </c>
      <c r="O124" s="195"/>
      <c r="P124" s="195"/>
      <c r="Q124" s="195"/>
      <c r="R124" s="142"/>
      <c r="T124" s="143" t="s">
        <v>5</v>
      </c>
      <c r="U124" s="40" t="s">
        <v>35</v>
      </c>
      <c r="V124" s="144">
        <v>0</v>
      </c>
      <c r="W124" s="144">
        <f t="shared" si="1"/>
        <v>0</v>
      </c>
      <c r="X124" s="144">
        <v>0</v>
      </c>
      <c r="Y124" s="144">
        <f t="shared" si="2"/>
        <v>0</v>
      </c>
      <c r="Z124" s="144">
        <v>0</v>
      </c>
      <c r="AA124" s="145">
        <f t="shared" si="3"/>
        <v>0</v>
      </c>
      <c r="AR124" s="18" t="s">
        <v>127</v>
      </c>
      <c r="AT124" s="18" t="s">
        <v>123</v>
      </c>
      <c r="AU124" s="18" t="s">
        <v>128</v>
      </c>
      <c r="AY124" s="18" t="s">
        <v>122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8" t="s">
        <v>128</v>
      </c>
      <c r="BK124" s="147">
        <f t="shared" si="9"/>
        <v>0</v>
      </c>
      <c r="BL124" s="18" t="s">
        <v>127</v>
      </c>
      <c r="BM124" s="18" t="s">
        <v>164</v>
      </c>
    </row>
    <row r="125" spans="2:65" s="1" customFormat="1" ht="38.25" customHeight="1">
      <c r="B125" s="137"/>
      <c r="C125" s="138" t="s">
        <v>145</v>
      </c>
      <c r="D125" s="138" t="s">
        <v>123</v>
      </c>
      <c r="E125" s="139" t="s">
        <v>460</v>
      </c>
      <c r="F125" s="201" t="s">
        <v>461</v>
      </c>
      <c r="G125" s="201"/>
      <c r="H125" s="201"/>
      <c r="I125" s="201"/>
      <c r="J125" s="140" t="s">
        <v>264</v>
      </c>
      <c r="K125" s="141">
        <v>1</v>
      </c>
      <c r="L125" s="195">
        <v>0</v>
      </c>
      <c r="M125" s="195"/>
      <c r="N125" s="195">
        <f t="shared" si="0"/>
        <v>0</v>
      </c>
      <c r="O125" s="195"/>
      <c r="P125" s="195"/>
      <c r="Q125" s="195"/>
      <c r="R125" s="142"/>
      <c r="T125" s="143" t="s">
        <v>5</v>
      </c>
      <c r="U125" s="40" t="s">
        <v>35</v>
      </c>
      <c r="V125" s="144">
        <v>0</v>
      </c>
      <c r="W125" s="144">
        <f t="shared" si="1"/>
        <v>0</v>
      </c>
      <c r="X125" s="144">
        <v>0</v>
      </c>
      <c r="Y125" s="144">
        <f t="shared" si="2"/>
        <v>0</v>
      </c>
      <c r="Z125" s="144">
        <v>0</v>
      </c>
      <c r="AA125" s="145">
        <f t="shared" si="3"/>
        <v>0</v>
      </c>
      <c r="AR125" s="18" t="s">
        <v>127</v>
      </c>
      <c r="AT125" s="18" t="s">
        <v>123</v>
      </c>
      <c r="AU125" s="18" t="s">
        <v>128</v>
      </c>
      <c r="AY125" s="18" t="s">
        <v>122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8" t="s">
        <v>128</v>
      </c>
      <c r="BK125" s="147">
        <f t="shared" si="9"/>
        <v>0</v>
      </c>
      <c r="BL125" s="18" t="s">
        <v>127</v>
      </c>
      <c r="BM125" s="18" t="s">
        <v>167</v>
      </c>
    </row>
    <row r="126" spans="2:65" s="1" customFormat="1" ht="25.5" customHeight="1">
      <c r="B126" s="137"/>
      <c r="C126" s="138" t="s">
        <v>168</v>
      </c>
      <c r="D126" s="138" t="s">
        <v>123</v>
      </c>
      <c r="E126" s="139" t="s">
        <v>462</v>
      </c>
      <c r="F126" s="201" t="s">
        <v>463</v>
      </c>
      <c r="G126" s="201"/>
      <c r="H126" s="201"/>
      <c r="I126" s="201"/>
      <c r="J126" s="140" t="s">
        <v>264</v>
      </c>
      <c r="K126" s="141">
        <v>1</v>
      </c>
      <c r="L126" s="195">
        <v>0</v>
      </c>
      <c r="M126" s="195"/>
      <c r="N126" s="195">
        <f t="shared" si="0"/>
        <v>0</v>
      </c>
      <c r="O126" s="195"/>
      <c r="P126" s="195"/>
      <c r="Q126" s="195"/>
      <c r="R126" s="142"/>
      <c r="T126" s="143" t="s">
        <v>5</v>
      </c>
      <c r="U126" s="40" t="s">
        <v>35</v>
      </c>
      <c r="V126" s="144">
        <v>0</v>
      </c>
      <c r="W126" s="144">
        <f t="shared" si="1"/>
        <v>0</v>
      </c>
      <c r="X126" s="144">
        <v>0</v>
      </c>
      <c r="Y126" s="144">
        <f t="shared" si="2"/>
        <v>0</v>
      </c>
      <c r="Z126" s="144">
        <v>0</v>
      </c>
      <c r="AA126" s="145">
        <f t="shared" si="3"/>
        <v>0</v>
      </c>
      <c r="AR126" s="18" t="s">
        <v>127</v>
      </c>
      <c r="AT126" s="18" t="s">
        <v>123</v>
      </c>
      <c r="AU126" s="18" t="s">
        <v>128</v>
      </c>
      <c r="AY126" s="18" t="s">
        <v>122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8" t="s">
        <v>128</v>
      </c>
      <c r="BK126" s="147">
        <f t="shared" si="9"/>
        <v>0</v>
      </c>
      <c r="BL126" s="18" t="s">
        <v>127</v>
      </c>
      <c r="BM126" s="18" t="s">
        <v>171</v>
      </c>
    </row>
    <row r="127" spans="2:65" s="1" customFormat="1" ht="25.5" customHeight="1">
      <c r="B127" s="137"/>
      <c r="C127" s="138" t="s">
        <v>149</v>
      </c>
      <c r="D127" s="138" t="s">
        <v>123</v>
      </c>
      <c r="E127" s="139" t="s">
        <v>464</v>
      </c>
      <c r="F127" s="201" t="s">
        <v>465</v>
      </c>
      <c r="G127" s="201"/>
      <c r="H127" s="201"/>
      <c r="I127" s="201"/>
      <c r="J127" s="140" t="s">
        <v>264</v>
      </c>
      <c r="K127" s="141">
        <v>1</v>
      </c>
      <c r="L127" s="195">
        <v>0</v>
      </c>
      <c r="M127" s="195"/>
      <c r="N127" s="195">
        <f t="shared" si="0"/>
        <v>0</v>
      </c>
      <c r="O127" s="195"/>
      <c r="P127" s="195"/>
      <c r="Q127" s="195"/>
      <c r="R127" s="142"/>
      <c r="T127" s="143" t="s">
        <v>5</v>
      </c>
      <c r="U127" s="40" t="s">
        <v>35</v>
      </c>
      <c r="V127" s="144">
        <v>0</v>
      </c>
      <c r="W127" s="144">
        <f t="shared" si="1"/>
        <v>0</v>
      </c>
      <c r="X127" s="144">
        <v>0</v>
      </c>
      <c r="Y127" s="144">
        <f t="shared" si="2"/>
        <v>0</v>
      </c>
      <c r="Z127" s="144">
        <v>0</v>
      </c>
      <c r="AA127" s="145">
        <f t="shared" si="3"/>
        <v>0</v>
      </c>
      <c r="AR127" s="18" t="s">
        <v>127</v>
      </c>
      <c r="AT127" s="18" t="s">
        <v>123</v>
      </c>
      <c r="AU127" s="18" t="s">
        <v>128</v>
      </c>
      <c r="AY127" s="18" t="s">
        <v>122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8" t="s">
        <v>128</v>
      </c>
      <c r="BK127" s="147">
        <f t="shared" si="9"/>
        <v>0</v>
      </c>
      <c r="BL127" s="18" t="s">
        <v>127</v>
      </c>
      <c r="BM127" s="18" t="s">
        <v>174</v>
      </c>
    </row>
    <row r="128" spans="2:65" s="1" customFormat="1" ht="25.5" customHeight="1">
      <c r="B128" s="137"/>
      <c r="C128" s="138" t="s">
        <v>175</v>
      </c>
      <c r="D128" s="138" t="s">
        <v>123</v>
      </c>
      <c r="E128" s="139" t="s">
        <v>458</v>
      </c>
      <c r="F128" s="201" t="s">
        <v>459</v>
      </c>
      <c r="G128" s="201"/>
      <c r="H128" s="201"/>
      <c r="I128" s="201"/>
      <c r="J128" s="140" t="s">
        <v>264</v>
      </c>
      <c r="K128" s="141">
        <v>1</v>
      </c>
      <c r="L128" s="195">
        <v>0</v>
      </c>
      <c r="M128" s="195"/>
      <c r="N128" s="195">
        <f t="shared" si="0"/>
        <v>0</v>
      </c>
      <c r="O128" s="195"/>
      <c r="P128" s="195"/>
      <c r="Q128" s="195"/>
      <c r="R128" s="142"/>
      <c r="T128" s="143" t="s">
        <v>5</v>
      </c>
      <c r="U128" s="40" t="s">
        <v>35</v>
      </c>
      <c r="V128" s="144">
        <v>0</v>
      </c>
      <c r="W128" s="144">
        <f t="shared" si="1"/>
        <v>0</v>
      </c>
      <c r="X128" s="144">
        <v>0</v>
      </c>
      <c r="Y128" s="144">
        <f t="shared" si="2"/>
        <v>0</v>
      </c>
      <c r="Z128" s="144">
        <v>0</v>
      </c>
      <c r="AA128" s="145">
        <f t="shared" si="3"/>
        <v>0</v>
      </c>
      <c r="AR128" s="18" t="s">
        <v>127</v>
      </c>
      <c r="AT128" s="18" t="s">
        <v>123</v>
      </c>
      <c r="AU128" s="18" t="s">
        <v>128</v>
      </c>
      <c r="AY128" s="18" t="s">
        <v>122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8" t="s">
        <v>128</v>
      </c>
      <c r="BK128" s="147">
        <f t="shared" si="9"/>
        <v>0</v>
      </c>
      <c r="BL128" s="18" t="s">
        <v>127</v>
      </c>
      <c r="BM128" s="18" t="s">
        <v>179</v>
      </c>
    </row>
    <row r="129" spans="2:65" s="1" customFormat="1" ht="25.5" customHeight="1">
      <c r="B129" s="137"/>
      <c r="C129" s="138" t="s">
        <v>154</v>
      </c>
      <c r="D129" s="138" t="s">
        <v>123</v>
      </c>
      <c r="E129" s="139" t="s">
        <v>466</v>
      </c>
      <c r="F129" s="201" t="s">
        <v>467</v>
      </c>
      <c r="G129" s="201"/>
      <c r="H129" s="201"/>
      <c r="I129" s="201"/>
      <c r="J129" s="140" t="s">
        <v>264</v>
      </c>
      <c r="K129" s="141">
        <v>25</v>
      </c>
      <c r="L129" s="195">
        <v>0</v>
      </c>
      <c r="M129" s="195"/>
      <c r="N129" s="195">
        <f t="shared" si="0"/>
        <v>0</v>
      </c>
      <c r="O129" s="195"/>
      <c r="P129" s="195"/>
      <c r="Q129" s="195"/>
      <c r="R129" s="142"/>
      <c r="T129" s="143" t="s">
        <v>5</v>
      </c>
      <c r="U129" s="40" t="s">
        <v>35</v>
      </c>
      <c r="V129" s="144">
        <v>0</v>
      </c>
      <c r="W129" s="144">
        <f t="shared" si="1"/>
        <v>0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8" t="s">
        <v>127</v>
      </c>
      <c r="AT129" s="18" t="s">
        <v>123</v>
      </c>
      <c r="AU129" s="18" t="s">
        <v>128</v>
      </c>
      <c r="AY129" s="18" t="s">
        <v>122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128</v>
      </c>
      <c r="BK129" s="147">
        <f t="shared" si="9"/>
        <v>0</v>
      </c>
      <c r="BL129" s="18" t="s">
        <v>127</v>
      </c>
      <c r="BM129" s="18" t="s">
        <v>182</v>
      </c>
    </row>
    <row r="130" spans="2:65" s="1" customFormat="1" ht="25.5" customHeight="1">
      <c r="B130" s="137"/>
      <c r="C130" s="138" t="s">
        <v>183</v>
      </c>
      <c r="D130" s="138" t="s">
        <v>123</v>
      </c>
      <c r="E130" s="139" t="s">
        <v>468</v>
      </c>
      <c r="F130" s="201" t="s">
        <v>469</v>
      </c>
      <c r="G130" s="201"/>
      <c r="H130" s="201"/>
      <c r="I130" s="201"/>
      <c r="J130" s="140" t="s">
        <v>264</v>
      </c>
      <c r="K130" s="141">
        <v>25</v>
      </c>
      <c r="L130" s="195">
        <v>0</v>
      </c>
      <c r="M130" s="195"/>
      <c r="N130" s="195">
        <f t="shared" si="0"/>
        <v>0</v>
      </c>
      <c r="O130" s="195"/>
      <c r="P130" s="195"/>
      <c r="Q130" s="195"/>
      <c r="R130" s="142"/>
      <c r="T130" s="143" t="s">
        <v>5</v>
      </c>
      <c r="U130" s="40" t="s">
        <v>35</v>
      </c>
      <c r="V130" s="144">
        <v>0</v>
      </c>
      <c r="W130" s="144">
        <f t="shared" si="1"/>
        <v>0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8" t="s">
        <v>127</v>
      </c>
      <c r="AT130" s="18" t="s">
        <v>123</v>
      </c>
      <c r="AU130" s="18" t="s">
        <v>128</v>
      </c>
      <c r="AY130" s="18" t="s">
        <v>122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8" t="s">
        <v>128</v>
      </c>
      <c r="BK130" s="147">
        <f t="shared" si="9"/>
        <v>0</v>
      </c>
      <c r="BL130" s="18" t="s">
        <v>127</v>
      </c>
      <c r="BM130" s="18" t="s">
        <v>186</v>
      </c>
    </row>
    <row r="131" spans="2:65" s="1" customFormat="1" ht="38.25" customHeight="1">
      <c r="B131" s="137"/>
      <c r="C131" s="138" t="s">
        <v>158</v>
      </c>
      <c r="D131" s="138" t="s">
        <v>123</v>
      </c>
      <c r="E131" s="139" t="s">
        <v>470</v>
      </c>
      <c r="F131" s="201" t="s">
        <v>471</v>
      </c>
      <c r="G131" s="201"/>
      <c r="H131" s="201"/>
      <c r="I131" s="201"/>
      <c r="J131" s="140" t="s">
        <v>264</v>
      </c>
      <c r="K131" s="141">
        <v>8</v>
      </c>
      <c r="L131" s="195">
        <v>0</v>
      </c>
      <c r="M131" s="195"/>
      <c r="N131" s="195">
        <f t="shared" si="0"/>
        <v>0</v>
      </c>
      <c r="O131" s="195"/>
      <c r="P131" s="195"/>
      <c r="Q131" s="195"/>
      <c r="R131" s="142"/>
      <c r="T131" s="143" t="s">
        <v>5</v>
      </c>
      <c r="U131" s="40" t="s">
        <v>35</v>
      </c>
      <c r="V131" s="144">
        <v>0</v>
      </c>
      <c r="W131" s="144">
        <f t="shared" si="1"/>
        <v>0</v>
      </c>
      <c r="X131" s="144">
        <v>0</v>
      </c>
      <c r="Y131" s="144">
        <f t="shared" si="2"/>
        <v>0</v>
      </c>
      <c r="Z131" s="144">
        <v>0</v>
      </c>
      <c r="AA131" s="145">
        <f t="shared" si="3"/>
        <v>0</v>
      </c>
      <c r="AR131" s="18" t="s">
        <v>127</v>
      </c>
      <c r="AT131" s="18" t="s">
        <v>123</v>
      </c>
      <c r="AU131" s="18" t="s">
        <v>128</v>
      </c>
      <c r="AY131" s="18" t="s">
        <v>122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8" t="s">
        <v>128</v>
      </c>
      <c r="BK131" s="147">
        <f t="shared" si="9"/>
        <v>0</v>
      </c>
      <c r="BL131" s="18" t="s">
        <v>127</v>
      </c>
      <c r="BM131" s="18" t="s">
        <v>189</v>
      </c>
    </row>
    <row r="132" spans="2:65" s="1" customFormat="1" ht="25.5" customHeight="1">
      <c r="B132" s="137"/>
      <c r="C132" s="138" t="s">
        <v>190</v>
      </c>
      <c r="D132" s="138" t="s">
        <v>123</v>
      </c>
      <c r="E132" s="139" t="s">
        <v>472</v>
      </c>
      <c r="F132" s="201" t="s">
        <v>473</v>
      </c>
      <c r="G132" s="201"/>
      <c r="H132" s="201"/>
      <c r="I132" s="201"/>
      <c r="J132" s="140" t="s">
        <v>264</v>
      </c>
      <c r="K132" s="141">
        <v>8</v>
      </c>
      <c r="L132" s="195">
        <v>0</v>
      </c>
      <c r="M132" s="195"/>
      <c r="N132" s="195">
        <f t="shared" si="0"/>
        <v>0</v>
      </c>
      <c r="O132" s="195"/>
      <c r="P132" s="195"/>
      <c r="Q132" s="195"/>
      <c r="R132" s="142"/>
      <c r="T132" s="143" t="s">
        <v>5</v>
      </c>
      <c r="U132" s="40" t="s">
        <v>35</v>
      </c>
      <c r="V132" s="144">
        <v>0</v>
      </c>
      <c r="W132" s="144">
        <f t="shared" si="1"/>
        <v>0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8" t="s">
        <v>127</v>
      </c>
      <c r="AT132" s="18" t="s">
        <v>123</v>
      </c>
      <c r="AU132" s="18" t="s">
        <v>128</v>
      </c>
      <c r="AY132" s="18" t="s">
        <v>122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128</v>
      </c>
      <c r="BK132" s="147">
        <f t="shared" si="9"/>
        <v>0</v>
      </c>
      <c r="BL132" s="18" t="s">
        <v>127</v>
      </c>
      <c r="BM132" s="18" t="s">
        <v>193</v>
      </c>
    </row>
    <row r="133" spans="2:65" s="1" customFormat="1" ht="25.5" customHeight="1">
      <c r="B133" s="137"/>
      <c r="C133" s="138" t="s">
        <v>10</v>
      </c>
      <c r="D133" s="138" t="s">
        <v>123</v>
      </c>
      <c r="E133" s="139" t="s">
        <v>474</v>
      </c>
      <c r="F133" s="201" t="s">
        <v>475</v>
      </c>
      <c r="G133" s="201"/>
      <c r="H133" s="201"/>
      <c r="I133" s="201"/>
      <c r="J133" s="140" t="s">
        <v>264</v>
      </c>
      <c r="K133" s="141">
        <v>1</v>
      </c>
      <c r="L133" s="195">
        <v>0</v>
      </c>
      <c r="M133" s="195"/>
      <c r="N133" s="195">
        <f t="shared" si="0"/>
        <v>0</v>
      </c>
      <c r="O133" s="195"/>
      <c r="P133" s="195"/>
      <c r="Q133" s="195"/>
      <c r="R133" s="142"/>
      <c r="T133" s="143" t="s">
        <v>5</v>
      </c>
      <c r="U133" s="40" t="s">
        <v>35</v>
      </c>
      <c r="V133" s="144">
        <v>0</v>
      </c>
      <c r="W133" s="144">
        <f t="shared" si="1"/>
        <v>0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8" t="s">
        <v>127</v>
      </c>
      <c r="AT133" s="18" t="s">
        <v>123</v>
      </c>
      <c r="AU133" s="18" t="s">
        <v>128</v>
      </c>
      <c r="AY133" s="18" t="s">
        <v>122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128</v>
      </c>
      <c r="BK133" s="147">
        <f t="shared" si="9"/>
        <v>0</v>
      </c>
      <c r="BL133" s="18" t="s">
        <v>127</v>
      </c>
      <c r="BM133" s="18" t="s">
        <v>196</v>
      </c>
    </row>
    <row r="134" spans="2:65" s="1" customFormat="1" ht="16.5" customHeight="1">
      <c r="B134" s="137"/>
      <c r="C134" s="138" t="s">
        <v>197</v>
      </c>
      <c r="D134" s="138" t="s">
        <v>123</v>
      </c>
      <c r="E134" s="139" t="s">
        <v>476</v>
      </c>
      <c r="F134" s="201" t="s">
        <v>477</v>
      </c>
      <c r="G134" s="201"/>
      <c r="H134" s="201"/>
      <c r="I134" s="201"/>
      <c r="J134" s="140" t="s">
        <v>264</v>
      </c>
      <c r="K134" s="141">
        <v>9</v>
      </c>
      <c r="L134" s="195">
        <v>0</v>
      </c>
      <c r="M134" s="195"/>
      <c r="N134" s="195">
        <f t="shared" si="0"/>
        <v>0</v>
      </c>
      <c r="O134" s="195"/>
      <c r="P134" s="195"/>
      <c r="Q134" s="195"/>
      <c r="R134" s="142"/>
      <c r="T134" s="143" t="s">
        <v>5</v>
      </c>
      <c r="U134" s="40" t="s">
        <v>35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127</v>
      </c>
      <c r="AT134" s="18" t="s">
        <v>123</v>
      </c>
      <c r="AU134" s="18" t="s">
        <v>128</v>
      </c>
      <c r="AY134" s="18" t="s">
        <v>122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128</v>
      </c>
      <c r="BK134" s="147">
        <f t="shared" si="9"/>
        <v>0</v>
      </c>
      <c r="BL134" s="18" t="s">
        <v>127</v>
      </c>
      <c r="BM134" s="18" t="s">
        <v>200</v>
      </c>
    </row>
    <row r="135" spans="2:65" s="1" customFormat="1" ht="38.25" customHeight="1">
      <c r="B135" s="137"/>
      <c r="C135" s="138" t="s">
        <v>164</v>
      </c>
      <c r="D135" s="138" t="s">
        <v>123</v>
      </c>
      <c r="E135" s="139" t="s">
        <v>478</v>
      </c>
      <c r="F135" s="201" t="s">
        <v>479</v>
      </c>
      <c r="G135" s="201"/>
      <c r="H135" s="201"/>
      <c r="I135" s="201"/>
      <c r="J135" s="140" t="s">
        <v>126</v>
      </c>
      <c r="K135" s="141">
        <v>80</v>
      </c>
      <c r="L135" s="195">
        <v>0</v>
      </c>
      <c r="M135" s="195"/>
      <c r="N135" s="195">
        <f t="shared" si="0"/>
        <v>0</v>
      </c>
      <c r="O135" s="195"/>
      <c r="P135" s="195"/>
      <c r="Q135" s="195"/>
      <c r="R135" s="142"/>
      <c r="T135" s="143" t="s">
        <v>5</v>
      </c>
      <c r="U135" s="40" t="s">
        <v>35</v>
      </c>
      <c r="V135" s="144">
        <v>0</v>
      </c>
      <c r="W135" s="144">
        <f t="shared" si="1"/>
        <v>0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127</v>
      </c>
      <c r="AT135" s="18" t="s">
        <v>123</v>
      </c>
      <c r="AU135" s="18" t="s">
        <v>128</v>
      </c>
      <c r="AY135" s="18" t="s">
        <v>122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128</v>
      </c>
      <c r="BK135" s="147">
        <f t="shared" si="9"/>
        <v>0</v>
      </c>
      <c r="BL135" s="18" t="s">
        <v>127</v>
      </c>
      <c r="BM135" s="18" t="s">
        <v>203</v>
      </c>
    </row>
    <row r="136" spans="2:65" s="1" customFormat="1" ht="16.5" customHeight="1">
      <c r="B136" s="137"/>
      <c r="C136" s="138" t="s">
        <v>204</v>
      </c>
      <c r="D136" s="138" t="s">
        <v>123</v>
      </c>
      <c r="E136" s="139" t="s">
        <v>480</v>
      </c>
      <c r="F136" s="201" t="s">
        <v>481</v>
      </c>
      <c r="G136" s="201"/>
      <c r="H136" s="201"/>
      <c r="I136" s="201"/>
      <c r="J136" s="140" t="s">
        <v>264</v>
      </c>
      <c r="K136" s="141">
        <v>1</v>
      </c>
      <c r="L136" s="195">
        <v>0</v>
      </c>
      <c r="M136" s="195"/>
      <c r="N136" s="195">
        <f t="shared" si="0"/>
        <v>0</v>
      </c>
      <c r="O136" s="195"/>
      <c r="P136" s="195"/>
      <c r="Q136" s="195"/>
      <c r="R136" s="142"/>
      <c r="T136" s="143" t="s">
        <v>5</v>
      </c>
      <c r="U136" s="40" t="s">
        <v>35</v>
      </c>
      <c r="V136" s="144">
        <v>0</v>
      </c>
      <c r="W136" s="144">
        <f t="shared" si="1"/>
        <v>0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127</v>
      </c>
      <c r="AT136" s="18" t="s">
        <v>123</v>
      </c>
      <c r="AU136" s="18" t="s">
        <v>128</v>
      </c>
      <c r="AY136" s="18" t="s">
        <v>122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128</v>
      </c>
      <c r="BK136" s="147">
        <f t="shared" si="9"/>
        <v>0</v>
      </c>
      <c r="BL136" s="18" t="s">
        <v>127</v>
      </c>
      <c r="BM136" s="18" t="s">
        <v>207</v>
      </c>
    </row>
    <row r="137" spans="2:65" s="1" customFormat="1" ht="16.5" customHeight="1">
      <c r="B137" s="137"/>
      <c r="C137" s="138" t="s">
        <v>167</v>
      </c>
      <c r="D137" s="138" t="s">
        <v>123</v>
      </c>
      <c r="E137" s="139" t="s">
        <v>482</v>
      </c>
      <c r="F137" s="201" t="s">
        <v>483</v>
      </c>
      <c r="G137" s="201"/>
      <c r="H137" s="201"/>
      <c r="I137" s="201"/>
      <c r="J137" s="140" t="s">
        <v>264</v>
      </c>
      <c r="K137" s="141">
        <v>1</v>
      </c>
      <c r="L137" s="195">
        <v>0</v>
      </c>
      <c r="M137" s="195"/>
      <c r="N137" s="195">
        <f t="shared" si="0"/>
        <v>0</v>
      </c>
      <c r="O137" s="195"/>
      <c r="P137" s="195"/>
      <c r="Q137" s="195"/>
      <c r="R137" s="142"/>
      <c r="T137" s="143" t="s">
        <v>5</v>
      </c>
      <c r="U137" s="40" t="s">
        <v>35</v>
      </c>
      <c r="V137" s="144">
        <v>0</v>
      </c>
      <c r="W137" s="144">
        <f t="shared" si="1"/>
        <v>0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8" t="s">
        <v>127</v>
      </c>
      <c r="AT137" s="18" t="s">
        <v>123</v>
      </c>
      <c r="AU137" s="18" t="s">
        <v>128</v>
      </c>
      <c r="AY137" s="18" t="s">
        <v>122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128</v>
      </c>
      <c r="BK137" s="147">
        <f t="shared" si="9"/>
        <v>0</v>
      </c>
      <c r="BL137" s="18" t="s">
        <v>127</v>
      </c>
      <c r="BM137" s="18" t="s">
        <v>210</v>
      </c>
    </row>
    <row r="138" spans="2:65" s="1" customFormat="1" ht="16.5" customHeight="1">
      <c r="B138" s="137"/>
      <c r="C138" s="138" t="s">
        <v>211</v>
      </c>
      <c r="D138" s="138" t="s">
        <v>123</v>
      </c>
      <c r="E138" s="139" t="s">
        <v>484</v>
      </c>
      <c r="F138" s="201" t="s">
        <v>485</v>
      </c>
      <c r="G138" s="201"/>
      <c r="H138" s="201"/>
      <c r="I138" s="201"/>
      <c r="J138" s="140" t="s">
        <v>486</v>
      </c>
      <c r="K138" s="141">
        <v>2</v>
      </c>
      <c r="L138" s="195">
        <v>0</v>
      </c>
      <c r="M138" s="195"/>
      <c r="N138" s="195">
        <f t="shared" si="0"/>
        <v>0</v>
      </c>
      <c r="O138" s="195"/>
      <c r="P138" s="195"/>
      <c r="Q138" s="195"/>
      <c r="R138" s="142"/>
      <c r="T138" s="143" t="s">
        <v>5</v>
      </c>
      <c r="U138" s="40" t="s">
        <v>35</v>
      </c>
      <c r="V138" s="144">
        <v>0</v>
      </c>
      <c r="W138" s="144">
        <f t="shared" si="1"/>
        <v>0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127</v>
      </c>
      <c r="AT138" s="18" t="s">
        <v>123</v>
      </c>
      <c r="AU138" s="18" t="s">
        <v>128</v>
      </c>
      <c r="AY138" s="18" t="s">
        <v>122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128</v>
      </c>
      <c r="BK138" s="147">
        <f t="shared" si="9"/>
        <v>0</v>
      </c>
      <c r="BL138" s="18" t="s">
        <v>127</v>
      </c>
      <c r="BM138" s="18" t="s">
        <v>214</v>
      </c>
    </row>
    <row r="139" spans="2:65" s="1" customFormat="1" ht="16.5" customHeight="1">
      <c r="B139" s="137"/>
      <c r="C139" s="138" t="s">
        <v>171</v>
      </c>
      <c r="D139" s="138" t="s">
        <v>123</v>
      </c>
      <c r="E139" s="139" t="s">
        <v>487</v>
      </c>
      <c r="F139" s="201" t="s">
        <v>488</v>
      </c>
      <c r="G139" s="201"/>
      <c r="H139" s="201"/>
      <c r="I139" s="201"/>
      <c r="J139" s="140" t="s">
        <v>486</v>
      </c>
      <c r="K139" s="141">
        <v>8</v>
      </c>
      <c r="L139" s="195">
        <v>0</v>
      </c>
      <c r="M139" s="195"/>
      <c r="N139" s="195">
        <f t="shared" si="0"/>
        <v>0</v>
      </c>
      <c r="O139" s="195"/>
      <c r="P139" s="195"/>
      <c r="Q139" s="195"/>
      <c r="R139" s="142"/>
      <c r="T139" s="143" t="s">
        <v>5</v>
      </c>
      <c r="U139" s="40" t="s">
        <v>35</v>
      </c>
      <c r="V139" s="144">
        <v>0</v>
      </c>
      <c r="W139" s="144">
        <f t="shared" si="1"/>
        <v>0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127</v>
      </c>
      <c r="AT139" s="18" t="s">
        <v>123</v>
      </c>
      <c r="AU139" s="18" t="s">
        <v>128</v>
      </c>
      <c r="AY139" s="18" t="s">
        <v>122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128</v>
      </c>
      <c r="BK139" s="147">
        <f t="shared" si="9"/>
        <v>0</v>
      </c>
      <c r="BL139" s="18" t="s">
        <v>127</v>
      </c>
      <c r="BM139" s="18" t="s">
        <v>217</v>
      </c>
    </row>
    <row r="140" spans="2:65" s="1" customFormat="1" ht="16.5" customHeight="1">
      <c r="B140" s="137"/>
      <c r="C140" s="138" t="s">
        <v>218</v>
      </c>
      <c r="D140" s="138" t="s">
        <v>123</v>
      </c>
      <c r="E140" s="139" t="s">
        <v>489</v>
      </c>
      <c r="F140" s="201" t="s">
        <v>490</v>
      </c>
      <c r="G140" s="201"/>
      <c r="H140" s="201"/>
      <c r="I140" s="201"/>
      <c r="J140" s="140" t="s">
        <v>491</v>
      </c>
      <c r="K140" s="141">
        <v>1</v>
      </c>
      <c r="L140" s="195">
        <v>0</v>
      </c>
      <c r="M140" s="195"/>
      <c r="N140" s="195">
        <f t="shared" si="0"/>
        <v>0</v>
      </c>
      <c r="O140" s="195"/>
      <c r="P140" s="195"/>
      <c r="Q140" s="195"/>
      <c r="R140" s="142"/>
      <c r="T140" s="143" t="s">
        <v>5</v>
      </c>
      <c r="U140" s="40" t="s">
        <v>35</v>
      </c>
      <c r="V140" s="144">
        <v>0</v>
      </c>
      <c r="W140" s="144">
        <f t="shared" si="1"/>
        <v>0</v>
      </c>
      <c r="X140" s="144">
        <v>0</v>
      </c>
      <c r="Y140" s="144">
        <f t="shared" si="2"/>
        <v>0</v>
      </c>
      <c r="Z140" s="144">
        <v>0</v>
      </c>
      <c r="AA140" s="145">
        <f t="shared" si="3"/>
        <v>0</v>
      </c>
      <c r="AR140" s="18" t="s">
        <v>127</v>
      </c>
      <c r="AT140" s="18" t="s">
        <v>123</v>
      </c>
      <c r="AU140" s="18" t="s">
        <v>128</v>
      </c>
      <c r="AY140" s="18" t="s">
        <v>122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8" t="s">
        <v>128</v>
      </c>
      <c r="BK140" s="147">
        <f t="shared" si="9"/>
        <v>0</v>
      </c>
      <c r="BL140" s="18" t="s">
        <v>127</v>
      </c>
      <c r="BM140" s="18" t="s">
        <v>221</v>
      </c>
    </row>
    <row r="141" spans="2:65" s="1" customFormat="1" ht="16.5" customHeight="1">
      <c r="B141" s="137"/>
      <c r="C141" s="138" t="s">
        <v>174</v>
      </c>
      <c r="D141" s="138" t="s">
        <v>123</v>
      </c>
      <c r="E141" s="139" t="s">
        <v>492</v>
      </c>
      <c r="F141" s="201" t="s">
        <v>493</v>
      </c>
      <c r="G141" s="201"/>
      <c r="H141" s="201"/>
      <c r="I141" s="201"/>
      <c r="J141" s="140" t="s">
        <v>486</v>
      </c>
      <c r="K141" s="141">
        <v>12</v>
      </c>
      <c r="L141" s="195">
        <v>0</v>
      </c>
      <c r="M141" s="195"/>
      <c r="N141" s="195">
        <f t="shared" si="0"/>
        <v>0</v>
      </c>
      <c r="O141" s="195"/>
      <c r="P141" s="195"/>
      <c r="Q141" s="195"/>
      <c r="R141" s="142"/>
      <c r="T141" s="143" t="s">
        <v>5</v>
      </c>
      <c r="U141" s="40" t="s">
        <v>35</v>
      </c>
      <c r="V141" s="144">
        <v>0</v>
      </c>
      <c r="W141" s="144">
        <f t="shared" si="1"/>
        <v>0</v>
      </c>
      <c r="X141" s="144">
        <v>0</v>
      </c>
      <c r="Y141" s="144">
        <f t="shared" si="2"/>
        <v>0</v>
      </c>
      <c r="Z141" s="144">
        <v>0</v>
      </c>
      <c r="AA141" s="145">
        <f t="shared" si="3"/>
        <v>0</v>
      </c>
      <c r="AR141" s="18" t="s">
        <v>127</v>
      </c>
      <c r="AT141" s="18" t="s">
        <v>123</v>
      </c>
      <c r="AU141" s="18" t="s">
        <v>128</v>
      </c>
      <c r="AY141" s="18" t="s">
        <v>122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8" t="s">
        <v>128</v>
      </c>
      <c r="BK141" s="147">
        <f t="shared" si="9"/>
        <v>0</v>
      </c>
      <c r="BL141" s="18" t="s">
        <v>127</v>
      </c>
      <c r="BM141" s="18" t="s">
        <v>225</v>
      </c>
    </row>
    <row r="142" spans="2:65" s="1" customFormat="1" ht="16.5" customHeight="1">
      <c r="B142" s="137"/>
      <c r="C142" s="138" t="s">
        <v>226</v>
      </c>
      <c r="D142" s="138" t="s">
        <v>123</v>
      </c>
      <c r="E142" s="139" t="s">
        <v>494</v>
      </c>
      <c r="F142" s="201" t="s">
        <v>495</v>
      </c>
      <c r="G142" s="201"/>
      <c r="H142" s="201"/>
      <c r="I142" s="201"/>
      <c r="J142" s="140" t="s">
        <v>486</v>
      </c>
      <c r="K142" s="141">
        <v>0.15</v>
      </c>
      <c r="L142" s="195">
        <v>0</v>
      </c>
      <c r="M142" s="195"/>
      <c r="N142" s="195">
        <f t="shared" si="0"/>
        <v>0</v>
      </c>
      <c r="O142" s="195"/>
      <c r="P142" s="195"/>
      <c r="Q142" s="195"/>
      <c r="R142" s="142"/>
      <c r="T142" s="143" t="s">
        <v>5</v>
      </c>
      <c r="U142" s="40" t="s">
        <v>35</v>
      </c>
      <c r="V142" s="144">
        <v>0</v>
      </c>
      <c r="W142" s="144">
        <f t="shared" si="1"/>
        <v>0</v>
      </c>
      <c r="X142" s="144">
        <v>0</v>
      </c>
      <c r="Y142" s="144">
        <f t="shared" si="2"/>
        <v>0</v>
      </c>
      <c r="Z142" s="144">
        <v>0</v>
      </c>
      <c r="AA142" s="145">
        <f t="shared" si="3"/>
        <v>0</v>
      </c>
      <c r="AR142" s="18" t="s">
        <v>127</v>
      </c>
      <c r="AT142" s="18" t="s">
        <v>123</v>
      </c>
      <c r="AU142" s="18" t="s">
        <v>128</v>
      </c>
      <c r="AY142" s="18" t="s">
        <v>122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8" t="s">
        <v>128</v>
      </c>
      <c r="BK142" s="147">
        <f t="shared" si="9"/>
        <v>0</v>
      </c>
      <c r="BL142" s="18" t="s">
        <v>127</v>
      </c>
      <c r="BM142" s="18" t="s">
        <v>229</v>
      </c>
    </row>
    <row r="143" spans="2:65" s="1" customFormat="1" ht="16.5" customHeight="1">
      <c r="B143" s="137"/>
      <c r="C143" s="138" t="s">
        <v>179</v>
      </c>
      <c r="D143" s="138" t="s">
        <v>123</v>
      </c>
      <c r="E143" s="139" t="s">
        <v>496</v>
      </c>
      <c r="F143" s="201" t="s">
        <v>497</v>
      </c>
      <c r="G143" s="201"/>
      <c r="H143" s="201"/>
      <c r="I143" s="201"/>
      <c r="J143" s="140" t="s">
        <v>486</v>
      </c>
      <c r="K143" s="141">
        <v>1</v>
      </c>
      <c r="L143" s="195">
        <v>0</v>
      </c>
      <c r="M143" s="195"/>
      <c r="N143" s="195">
        <f t="shared" si="0"/>
        <v>0</v>
      </c>
      <c r="O143" s="195"/>
      <c r="P143" s="195"/>
      <c r="Q143" s="195"/>
      <c r="R143" s="142"/>
      <c r="T143" s="143" t="s">
        <v>5</v>
      </c>
      <c r="U143" s="40" t="s">
        <v>35</v>
      </c>
      <c r="V143" s="144">
        <v>0</v>
      </c>
      <c r="W143" s="144">
        <f t="shared" si="1"/>
        <v>0</v>
      </c>
      <c r="X143" s="144">
        <v>0</v>
      </c>
      <c r="Y143" s="144">
        <f t="shared" si="2"/>
        <v>0</v>
      </c>
      <c r="Z143" s="144">
        <v>0</v>
      </c>
      <c r="AA143" s="145">
        <f t="shared" si="3"/>
        <v>0</v>
      </c>
      <c r="AR143" s="18" t="s">
        <v>127</v>
      </c>
      <c r="AT143" s="18" t="s">
        <v>123</v>
      </c>
      <c r="AU143" s="18" t="s">
        <v>128</v>
      </c>
      <c r="AY143" s="18" t="s">
        <v>122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8" t="s">
        <v>128</v>
      </c>
      <c r="BK143" s="147">
        <f t="shared" si="9"/>
        <v>0</v>
      </c>
      <c r="BL143" s="18" t="s">
        <v>127</v>
      </c>
      <c r="BM143" s="18" t="s">
        <v>232</v>
      </c>
    </row>
    <row r="144" spans="2:65" s="1" customFormat="1" ht="25.5" customHeight="1">
      <c r="B144" s="137"/>
      <c r="C144" s="138" t="s">
        <v>279</v>
      </c>
      <c r="D144" s="138" t="s">
        <v>123</v>
      </c>
      <c r="E144" s="139" t="s">
        <v>498</v>
      </c>
      <c r="F144" s="201" t="s">
        <v>499</v>
      </c>
      <c r="G144" s="201"/>
      <c r="H144" s="201"/>
      <c r="I144" s="201"/>
      <c r="J144" s="140" t="s">
        <v>126</v>
      </c>
      <c r="K144" s="141">
        <v>50</v>
      </c>
      <c r="L144" s="195">
        <v>0</v>
      </c>
      <c r="M144" s="195"/>
      <c r="N144" s="195">
        <f t="shared" si="0"/>
        <v>0</v>
      </c>
      <c r="O144" s="195"/>
      <c r="P144" s="195"/>
      <c r="Q144" s="195"/>
      <c r="R144" s="142"/>
      <c r="T144" s="143" t="s">
        <v>5</v>
      </c>
      <c r="U144" s="40" t="s">
        <v>35</v>
      </c>
      <c r="V144" s="144">
        <v>0</v>
      </c>
      <c r="W144" s="144">
        <f t="shared" si="1"/>
        <v>0</v>
      </c>
      <c r="X144" s="144">
        <v>0</v>
      </c>
      <c r="Y144" s="144">
        <f t="shared" si="2"/>
        <v>0</v>
      </c>
      <c r="Z144" s="144">
        <v>0</v>
      </c>
      <c r="AA144" s="145">
        <f t="shared" si="3"/>
        <v>0</v>
      </c>
      <c r="AR144" s="18" t="s">
        <v>127</v>
      </c>
      <c r="AT144" s="18" t="s">
        <v>123</v>
      </c>
      <c r="AU144" s="18" t="s">
        <v>128</v>
      </c>
      <c r="AY144" s="18" t="s">
        <v>122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8" t="s">
        <v>128</v>
      </c>
      <c r="BK144" s="147">
        <f t="shared" si="9"/>
        <v>0</v>
      </c>
      <c r="BL144" s="18" t="s">
        <v>127</v>
      </c>
      <c r="BM144" s="18" t="s">
        <v>280</v>
      </c>
    </row>
    <row r="145" spans="2:65" s="1" customFormat="1" ht="25.5" customHeight="1">
      <c r="B145" s="137"/>
      <c r="C145" s="138" t="s">
        <v>182</v>
      </c>
      <c r="D145" s="138" t="s">
        <v>123</v>
      </c>
      <c r="E145" s="139" t="s">
        <v>500</v>
      </c>
      <c r="F145" s="201" t="s">
        <v>501</v>
      </c>
      <c r="G145" s="201"/>
      <c r="H145" s="201"/>
      <c r="I145" s="201"/>
      <c r="J145" s="140" t="s">
        <v>126</v>
      </c>
      <c r="K145" s="141">
        <v>100</v>
      </c>
      <c r="L145" s="195">
        <v>0</v>
      </c>
      <c r="M145" s="195"/>
      <c r="N145" s="195">
        <f t="shared" si="0"/>
        <v>0</v>
      </c>
      <c r="O145" s="195"/>
      <c r="P145" s="195"/>
      <c r="Q145" s="195"/>
      <c r="R145" s="142"/>
      <c r="T145" s="143" t="s">
        <v>5</v>
      </c>
      <c r="U145" s="40" t="s">
        <v>35</v>
      </c>
      <c r="V145" s="144">
        <v>0</v>
      </c>
      <c r="W145" s="144">
        <f t="shared" si="1"/>
        <v>0</v>
      </c>
      <c r="X145" s="144">
        <v>0</v>
      </c>
      <c r="Y145" s="144">
        <f t="shared" si="2"/>
        <v>0</v>
      </c>
      <c r="Z145" s="144">
        <v>0</v>
      </c>
      <c r="AA145" s="145">
        <f t="shared" si="3"/>
        <v>0</v>
      </c>
      <c r="AR145" s="18" t="s">
        <v>127</v>
      </c>
      <c r="AT145" s="18" t="s">
        <v>123</v>
      </c>
      <c r="AU145" s="18" t="s">
        <v>128</v>
      </c>
      <c r="AY145" s="18" t="s">
        <v>122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8" t="s">
        <v>128</v>
      </c>
      <c r="BK145" s="147">
        <f t="shared" si="9"/>
        <v>0</v>
      </c>
      <c r="BL145" s="18" t="s">
        <v>127</v>
      </c>
      <c r="BM145" s="18" t="s">
        <v>283</v>
      </c>
    </row>
    <row r="146" spans="2:65" s="1" customFormat="1" ht="25.5" customHeight="1">
      <c r="B146" s="137"/>
      <c r="C146" s="138" t="s">
        <v>284</v>
      </c>
      <c r="D146" s="138" t="s">
        <v>123</v>
      </c>
      <c r="E146" s="139" t="s">
        <v>502</v>
      </c>
      <c r="F146" s="201" t="s">
        <v>503</v>
      </c>
      <c r="G146" s="201"/>
      <c r="H146" s="201"/>
      <c r="I146" s="201"/>
      <c r="J146" s="140" t="s">
        <v>126</v>
      </c>
      <c r="K146" s="141">
        <v>100</v>
      </c>
      <c r="L146" s="195">
        <v>0</v>
      </c>
      <c r="M146" s="195"/>
      <c r="N146" s="195">
        <f t="shared" si="0"/>
        <v>0</v>
      </c>
      <c r="O146" s="195"/>
      <c r="P146" s="195"/>
      <c r="Q146" s="195"/>
      <c r="R146" s="142"/>
      <c r="T146" s="143" t="s">
        <v>5</v>
      </c>
      <c r="U146" s="40" t="s">
        <v>35</v>
      </c>
      <c r="V146" s="144">
        <v>0</v>
      </c>
      <c r="W146" s="144">
        <f t="shared" si="1"/>
        <v>0</v>
      </c>
      <c r="X146" s="144">
        <v>0</v>
      </c>
      <c r="Y146" s="144">
        <f t="shared" si="2"/>
        <v>0</v>
      </c>
      <c r="Z146" s="144">
        <v>0</v>
      </c>
      <c r="AA146" s="145">
        <f t="shared" si="3"/>
        <v>0</v>
      </c>
      <c r="AR146" s="18" t="s">
        <v>127</v>
      </c>
      <c r="AT146" s="18" t="s">
        <v>123</v>
      </c>
      <c r="AU146" s="18" t="s">
        <v>128</v>
      </c>
      <c r="AY146" s="18" t="s">
        <v>122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8" t="s">
        <v>128</v>
      </c>
      <c r="BK146" s="147">
        <f t="shared" si="9"/>
        <v>0</v>
      </c>
      <c r="BL146" s="18" t="s">
        <v>127</v>
      </c>
      <c r="BM146" s="18" t="s">
        <v>287</v>
      </c>
    </row>
    <row r="147" spans="2:65" s="1" customFormat="1" ht="25.5" customHeight="1">
      <c r="B147" s="137"/>
      <c r="C147" s="138" t="s">
        <v>186</v>
      </c>
      <c r="D147" s="138" t="s">
        <v>123</v>
      </c>
      <c r="E147" s="139" t="s">
        <v>504</v>
      </c>
      <c r="F147" s="201" t="s">
        <v>505</v>
      </c>
      <c r="G147" s="201"/>
      <c r="H147" s="201"/>
      <c r="I147" s="201"/>
      <c r="J147" s="140" t="s">
        <v>126</v>
      </c>
      <c r="K147" s="141">
        <v>95</v>
      </c>
      <c r="L147" s="195">
        <v>0</v>
      </c>
      <c r="M147" s="195"/>
      <c r="N147" s="195">
        <f t="shared" si="0"/>
        <v>0</v>
      </c>
      <c r="O147" s="195"/>
      <c r="P147" s="195"/>
      <c r="Q147" s="195"/>
      <c r="R147" s="142"/>
      <c r="T147" s="143" t="s">
        <v>5</v>
      </c>
      <c r="U147" s="40" t="s">
        <v>35</v>
      </c>
      <c r="V147" s="144">
        <v>0</v>
      </c>
      <c r="W147" s="144">
        <f t="shared" si="1"/>
        <v>0</v>
      </c>
      <c r="X147" s="144">
        <v>0</v>
      </c>
      <c r="Y147" s="144">
        <f t="shared" si="2"/>
        <v>0</v>
      </c>
      <c r="Z147" s="144">
        <v>0</v>
      </c>
      <c r="AA147" s="145">
        <f t="shared" si="3"/>
        <v>0</v>
      </c>
      <c r="AR147" s="18" t="s">
        <v>127</v>
      </c>
      <c r="AT147" s="18" t="s">
        <v>123</v>
      </c>
      <c r="AU147" s="18" t="s">
        <v>128</v>
      </c>
      <c r="AY147" s="18" t="s">
        <v>122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8" t="s">
        <v>128</v>
      </c>
      <c r="BK147" s="147">
        <f t="shared" si="9"/>
        <v>0</v>
      </c>
      <c r="BL147" s="18" t="s">
        <v>127</v>
      </c>
      <c r="BM147" s="18" t="s">
        <v>291</v>
      </c>
    </row>
    <row r="148" spans="2:65" s="1" customFormat="1" ht="25.5" customHeight="1">
      <c r="B148" s="137"/>
      <c r="C148" s="138" t="s">
        <v>292</v>
      </c>
      <c r="D148" s="138" t="s">
        <v>123</v>
      </c>
      <c r="E148" s="139" t="s">
        <v>506</v>
      </c>
      <c r="F148" s="201" t="s">
        <v>507</v>
      </c>
      <c r="G148" s="201"/>
      <c r="H148" s="201"/>
      <c r="I148" s="201"/>
      <c r="J148" s="140" t="s">
        <v>126</v>
      </c>
      <c r="K148" s="141">
        <v>100</v>
      </c>
      <c r="L148" s="195">
        <v>0</v>
      </c>
      <c r="M148" s="195"/>
      <c r="N148" s="195">
        <f t="shared" si="0"/>
        <v>0</v>
      </c>
      <c r="O148" s="195"/>
      <c r="P148" s="195"/>
      <c r="Q148" s="195"/>
      <c r="R148" s="142"/>
      <c r="T148" s="143" t="s">
        <v>5</v>
      </c>
      <c r="U148" s="40" t="s">
        <v>35</v>
      </c>
      <c r="V148" s="144">
        <v>0</v>
      </c>
      <c r="W148" s="144">
        <f t="shared" si="1"/>
        <v>0</v>
      </c>
      <c r="X148" s="144">
        <v>0</v>
      </c>
      <c r="Y148" s="144">
        <f t="shared" si="2"/>
        <v>0</v>
      </c>
      <c r="Z148" s="144">
        <v>0</v>
      </c>
      <c r="AA148" s="145">
        <f t="shared" si="3"/>
        <v>0</v>
      </c>
      <c r="AR148" s="18" t="s">
        <v>127</v>
      </c>
      <c r="AT148" s="18" t="s">
        <v>123</v>
      </c>
      <c r="AU148" s="18" t="s">
        <v>128</v>
      </c>
      <c r="AY148" s="18" t="s">
        <v>122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18" t="s">
        <v>128</v>
      </c>
      <c r="BK148" s="147">
        <f t="shared" si="9"/>
        <v>0</v>
      </c>
      <c r="BL148" s="18" t="s">
        <v>127</v>
      </c>
      <c r="BM148" s="18" t="s">
        <v>295</v>
      </c>
    </row>
    <row r="149" spans="2:65" s="1" customFormat="1" ht="25.5" customHeight="1">
      <c r="B149" s="137"/>
      <c r="C149" s="138" t="s">
        <v>189</v>
      </c>
      <c r="D149" s="138" t="s">
        <v>123</v>
      </c>
      <c r="E149" s="139" t="s">
        <v>508</v>
      </c>
      <c r="F149" s="201" t="s">
        <v>509</v>
      </c>
      <c r="G149" s="201"/>
      <c r="H149" s="201"/>
      <c r="I149" s="201"/>
      <c r="J149" s="140" t="s">
        <v>126</v>
      </c>
      <c r="K149" s="141">
        <v>100</v>
      </c>
      <c r="L149" s="195">
        <v>0</v>
      </c>
      <c r="M149" s="195"/>
      <c r="N149" s="195">
        <f t="shared" si="0"/>
        <v>0</v>
      </c>
      <c r="O149" s="195"/>
      <c r="P149" s="195"/>
      <c r="Q149" s="195"/>
      <c r="R149" s="142"/>
      <c r="T149" s="143" t="s">
        <v>5</v>
      </c>
      <c r="U149" s="40" t="s">
        <v>35</v>
      </c>
      <c r="V149" s="144">
        <v>0</v>
      </c>
      <c r="W149" s="144">
        <f t="shared" si="1"/>
        <v>0</v>
      </c>
      <c r="X149" s="144">
        <v>0</v>
      </c>
      <c r="Y149" s="144">
        <f t="shared" si="2"/>
        <v>0</v>
      </c>
      <c r="Z149" s="144">
        <v>0</v>
      </c>
      <c r="AA149" s="145">
        <f t="shared" si="3"/>
        <v>0</v>
      </c>
      <c r="AR149" s="18" t="s">
        <v>127</v>
      </c>
      <c r="AT149" s="18" t="s">
        <v>123</v>
      </c>
      <c r="AU149" s="18" t="s">
        <v>128</v>
      </c>
      <c r="AY149" s="18" t="s">
        <v>122</v>
      </c>
      <c r="BE149" s="146">
        <f t="shared" si="4"/>
        <v>0</v>
      </c>
      <c r="BF149" s="146">
        <f t="shared" si="5"/>
        <v>0</v>
      </c>
      <c r="BG149" s="146">
        <f t="shared" si="6"/>
        <v>0</v>
      </c>
      <c r="BH149" s="146">
        <f t="shared" si="7"/>
        <v>0</v>
      </c>
      <c r="BI149" s="146">
        <f t="shared" si="8"/>
        <v>0</v>
      </c>
      <c r="BJ149" s="18" t="s">
        <v>128</v>
      </c>
      <c r="BK149" s="147">
        <f t="shared" si="9"/>
        <v>0</v>
      </c>
      <c r="BL149" s="18" t="s">
        <v>127</v>
      </c>
      <c r="BM149" s="18" t="s">
        <v>298</v>
      </c>
    </row>
    <row r="150" spans="2:65" s="1" customFormat="1" ht="25.5" customHeight="1">
      <c r="B150" s="137"/>
      <c r="C150" s="138" t="s">
        <v>299</v>
      </c>
      <c r="D150" s="138" t="s">
        <v>123</v>
      </c>
      <c r="E150" s="139" t="s">
        <v>510</v>
      </c>
      <c r="F150" s="201" t="s">
        <v>511</v>
      </c>
      <c r="G150" s="201"/>
      <c r="H150" s="201"/>
      <c r="I150" s="201"/>
      <c r="J150" s="140" t="s">
        <v>126</v>
      </c>
      <c r="K150" s="141">
        <v>30</v>
      </c>
      <c r="L150" s="195">
        <v>0</v>
      </c>
      <c r="M150" s="195"/>
      <c r="N150" s="195">
        <f t="shared" si="0"/>
        <v>0</v>
      </c>
      <c r="O150" s="195"/>
      <c r="P150" s="195"/>
      <c r="Q150" s="195"/>
      <c r="R150" s="142"/>
      <c r="T150" s="143" t="s">
        <v>5</v>
      </c>
      <c r="U150" s="40" t="s">
        <v>35</v>
      </c>
      <c r="V150" s="144">
        <v>0</v>
      </c>
      <c r="W150" s="144">
        <f t="shared" si="1"/>
        <v>0</v>
      </c>
      <c r="X150" s="144">
        <v>0</v>
      </c>
      <c r="Y150" s="144">
        <f t="shared" si="2"/>
        <v>0</v>
      </c>
      <c r="Z150" s="144">
        <v>0</v>
      </c>
      <c r="AA150" s="145">
        <f t="shared" si="3"/>
        <v>0</v>
      </c>
      <c r="AR150" s="18" t="s">
        <v>127</v>
      </c>
      <c r="AT150" s="18" t="s">
        <v>123</v>
      </c>
      <c r="AU150" s="18" t="s">
        <v>128</v>
      </c>
      <c r="AY150" s="18" t="s">
        <v>122</v>
      </c>
      <c r="BE150" s="146">
        <f t="shared" si="4"/>
        <v>0</v>
      </c>
      <c r="BF150" s="146">
        <f t="shared" si="5"/>
        <v>0</v>
      </c>
      <c r="BG150" s="146">
        <f t="shared" si="6"/>
        <v>0</v>
      </c>
      <c r="BH150" s="146">
        <f t="shared" si="7"/>
        <v>0</v>
      </c>
      <c r="BI150" s="146">
        <f t="shared" si="8"/>
        <v>0</v>
      </c>
      <c r="BJ150" s="18" t="s">
        <v>128</v>
      </c>
      <c r="BK150" s="147">
        <f t="shared" si="9"/>
        <v>0</v>
      </c>
      <c r="BL150" s="18" t="s">
        <v>127</v>
      </c>
      <c r="BM150" s="18" t="s">
        <v>302</v>
      </c>
    </row>
    <row r="151" spans="2:65" s="1" customFormat="1" ht="25.5" customHeight="1">
      <c r="B151" s="137"/>
      <c r="C151" s="138" t="s">
        <v>193</v>
      </c>
      <c r="D151" s="138" t="s">
        <v>123</v>
      </c>
      <c r="E151" s="139" t="s">
        <v>512</v>
      </c>
      <c r="F151" s="201" t="s">
        <v>513</v>
      </c>
      <c r="G151" s="201"/>
      <c r="H151" s="201"/>
      <c r="I151" s="201"/>
      <c r="J151" s="140" t="s">
        <v>126</v>
      </c>
      <c r="K151" s="141">
        <v>30</v>
      </c>
      <c r="L151" s="195">
        <v>0</v>
      </c>
      <c r="M151" s="195"/>
      <c r="N151" s="195">
        <f t="shared" si="0"/>
        <v>0</v>
      </c>
      <c r="O151" s="195"/>
      <c r="P151" s="195"/>
      <c r="Q151" s="195"/>
      <c r="R151" s="142"/>
      <c r="T151" s="143" t="s">
        <v>5</v>
      </c>
      <c r="U151" s="40" t="s">
        <v>35</v>
      </c>
      <c r="V151" s="144">
        <v>0</v>
      </c>
      <c r="W151" s="144">
        <f t="shared" si="1"/>
        <v>0</v>
      </c>
      <c r="X151" s="144">
        <v>0</v>
      </c>
      <c r="Y151" s="144">
        <f t="shared" si="2"/>
        <v>0</v>
      </c>
      <c r="Z151" s="144">
        <v>0</v>
      </c>
      <c r="AA151" s="145">
        <f t="shared" si="3"/>
        <v>0</v>
      </c>
      <c r="AR151" s="18" t="s">
        <v>127</v>
      </c>
      <c r="AT151" s="18" t="s">
        <v>123</v>
      </c>
      <c r="AU151" s="18" t="s">
        <v>128</v>
      </c>
      <c r="AY151" s="18" t="s">
        <v>122</v>
      </c>
      <c r="BE151" s="146">
        <f t="shared" si="4"/>
        <v>0</v>
      </c>
      <c r="BF151" s="146">
        <f t="shared" si="5"/>
        <v>0</v>
      </c>
      <c r="BG151" s="146">
        <f t="shared" si="6"/>
        <v>0</v>
      </c>
      <c r="BH151" s="146">
        <f t="shared" si="7"/>
        <v>0</v>
      </c>
      <c r="BI151" s="146">
        <f t="shared" si="8"/>
        <v>0</v>
      </c>
      <c r="BJ151" s="18" t="s">
        <v>128</v>
      </c>
      <c r="BK151" s="147">
        <f t="shared" si="9"/>
        <v>0</v>
      </c>
      <c r="BL151" s="18" t="s">
        <v>127</v>
      </c>
      <c r="BM151" s="18" t="s">
        <v>305</v>
      </c>
    </row>
    <row r="152" spans="2:65" s="1" customFormat="1" ht="25.5" customHeight="1">
      <c r="B152" s="137"/>
      <c r="C152" s="138" t="s">
        <v>306</v>
      </c>
      <c r="D152" s="138" t="s">
        <v>123</v>
      </c>
      <c r="E152" s="139" t="s">
        <v>514</v>
      </c>
      <c r="F152" s="201" t="s">
        <v>515</v>
      </c>
      <c r="G152" s="201"/>
      <c r="H152" s="201"/>
      <c r="I152" s="201"/>
      <c r="J152" s="140" t="s">
        <v>516</v>
      </c>
      <c r="K152" s="141">
        <v>16</v>
      </c>
      <c r="L152" s="195">
        <v>0</v>
      </c>
      <c r="M152" s="195"/>
      <c r="N152" s="195">
        <f t="shared" si="0"/>
        <v>0</v>
      </c>
      <c r="O152" s="195"/>
      <c r="P152" s="195"/>
      <c r="Q152" s="195"/>
      <c r="R152" s="142"/>
      <c r="T152" s="143" t="s">
        <v>5</v>
      </c>
      <c r="U152" s="40" t="s">
        <v>35</v>
      </c>
      <c r="V152" s="144">
        <v>0</v>
      </c>
      <c r="W152" s="144">
        <f t="shared" si="1"/>
        <v>0</v>
      </c>
      <c r="X152" s="144">
        <v>0</v>
      </c>
      <c r="Y152" s="144">
        <f t="shared" si="2"/>
        <v>0</v>
      </c>
      <c r="Z152" s="144">
        <v>0</v>
      </c>
      <c r="AA152" s="145">
        <f t="shared" si="3"/>
        <v>0</v>
      </c>
      <c r="AR152" s="18" t="s">
        <v>127</v>
      </c>
      <c r="AT152" s="18" t="s">
        <v>123</v>
      </c>
      <c r="AU152" s="18" t="s">
        <v>128</v>
      </c>
      <c r="AY152" s="18" t="s">
        <v>122</v>
      </c>
      <c r="BE152" s="146">
        <f t="shared" si="4"/>
        <v>0</v>
      </c>
      <c r="BF152" s="146">
        <f t="shared" si="5"/>
        <v>0</v>
      </c>
      <c r="BG152" s="146">
        <f t="shared" si="6"/>
        <v>0</v>
      </c>
      <c r="BH152" s="146">
        <f t="shared" si="7"/>
        <v>0</v>
      </c>
      <c r="BI152" s="146">
        <f t="shared" si="8"/>
        <v>0</v>
      </c>
      <c r="BJ152" s="18" t="s">
        <v>128</v>
      </c>
      <c r="BK152" s="147">
        <f t="shared" si="9"/>
        <v>0</v>
      </c>
      <c r="BL152" s="18" t="s">
        <v>127</v>
      </c>
      <c r="BM152" s="18" t="s">
        <v>309</v>
      </c>
    </row>
    <row r="153" spans="2:65" s="1" customFormat="1" ht="16.5" customHeight="1">
      <c r="B153" s="137"/>
      <c r="C153" s="138" t="s">
        <v>196</v>
      </c>
      <c r="D153" s="138" t="s">
        <v>123</v>
      </c>
      <c r="E153" s="139" t="s">
        <v>517</v>
      </c>
      <c r="F153" s="201" t="s">
        <v>518</v>
      </c>
      <c r="G153" s="201"/>
      <c r="H153" s="201"/>
      <c r="I153" s="201"/>
      <c r="J153" s="140" t="s">
        <v>516</v>
      </c>
      <c r="K153" s="141">
        <v>5</v>
      </c>
      <c r="L153" s="195">
        <v>0</v>
      </c>
      <c r="M153" s="195"/>
      <c r="N153" s="195">
        <f t="shared" si="0"/>
        <v>0</v>
      </c>
      <c r="O153" s="195"/>
      <c r="P153" s="195"/>
      <c r="Q153" s="195"/>
      <c r="R153" s="142"/>
      <c r="T153" s="143" t="s">
        <v>5</v>
      </c>
      <c r="U153" s="40" t="s">
        <v>35</v>
      </c>
      <c r="V153" s="144">
        <v>0</v>
      </c>
      <c r="W153" s="144">
        <f t="shared" si="1"/>
        <v>0</v>
      </c>
      <c r="X153" s="144">
        <v>0</v>
      </c>
      <c r="Y153" s="144">
        <f t="shared" si="2"/>
        <v>0</v>
      </c>
      <c r="Z153" s="144">
        <v>0</v>
      </c>
      <c r="AA153" s="145">
        <f t="shared" si="3"/>
        <v>0</v>
      </c>
      <c r="AR153" s="18" t="s">
        <v>127</v>
      </c>
      <c r="AT153" s="18" t="s">
        <v>123</v>
      </c>
      <c r="AU153" s="18" t="s">
        <v>128</v>
      </c>
      <c r="AY153" s="18" t="s">
        <v>122</v>
      </c>
      <c r="BE153" s="146">
        <f t="shared" si="4"/>
        <v>0</v>
      </c>
      <c r="BF153" s="146">
        <f t="shared" si="5"/>
        <v>0</v>
      </c>
      <c r="BG153" s="146">
        <f t="shared" si="6"/>
        <v>0</v>
      </c>
      <c r="BH153" s="146">
        <f t="shared" si="7"/>
        <v>0</v>
      </c>
      <c r="BI153" s="146">
        <f t="shared" si="8"/>
        <v>0</v>
      </c>
      <c r="BJ153" s="18" t="s">
        <v>128</v>
      </c>
      <c r="BK153" s="147">
        <f t="shared" si="9"/>
        <v>0</v>
      </c>
      <c r="BL153" s="18" t="s">
        <v>127</v>
      </c>
      <c r="BM153" s="18" t="s">
        <v>312</v>
      </c>
    </row>
    <row r="154" spans="2:65" s="1" customFormat="1" ht="16.5" customHeight="1">
      <c r="B154" s="137"/>
      <c r="C154" s="138" t="s">
        <v>313</v>
      </c>
      <c r="D154" s="138" t="s">
        <v>123</v>
      </c>
      <c r="E154" s="139" t="s">
        <v>519</v>
      </c>
      <c r="F154" s="201" t="s">
        <v>520</v>
      </c>
      <c r="G154" s="201"/>
      <c r="H154" s="201"/>
      <c r="I154" s="201"/>
      <c r="J154" s="140" t="s">
        <v>224</v>
      </c>
      <c r="K154" s="141">
        <v>8</v>
      </c>
      <c r="L154" s="195">
        <v>0</v>
      </c>
      <c r="M154" s="195"/>
      <c r="N154" s="195">
        <f t="shared" si="0"/>
        <v>0</v>
      </c>
      <c r="O154" s="195"/>
      <c r="P154" s="195"/>
      <c r="Q154" s="195"/>
      <c r="R154" s="142"/>
      <c r="T154" s="143" t="s">
        <v>5</v>
      </c>
      <c r="U154" s="40" t="s">
        <v>35</v>
      </c>
      <c r="V154" s="144">
        <v>0</v>
      </c>
      <c r="W154" s="144">
        <f t="shared" si="1"/>
        <v>0</v>
      </c>
      <c r="X154" s="144">
        <v>0</v>
      </c>
      <c r="Y154" s="144">
        <f t="shared" si="2"/>
        <v>0</v>
      </c>
      <c r="Z154" s="144">
        <v>0</v>
      </c>
      <c r="AA154" s="145">
        <f t="shared" si="3"/>
        <v>0</v>
      </c>
      <c r="AR154" s="18" t="s">
        <v>127</v>
      </c>
      <c r="AT154" s="18" t="s">
        <v>123</v>
      </c>
      <c r="AU154" s="18" t="s">
        <v>128</v>
      </c>
      <c r="AY154" s="18" t="s">
        <v>122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18" t="s">
        <v>128</v>
      </c>
      <c r="BK154" s="147">
        <f t="shared" si="9"/>
        <v>0</v>
      </c>
      <c r="BL154" s="18" t="s">
        <v>127</v>
      </c>
      <c r="BM154" s="18" t="s">
        <v>317</v>
      </c>
    </row>
    <row r="155" spans="2:65" s="1" customFormat="1" ht="16.5" customHeight="1">
      <c r="B155" s="137"/>
      <c r="C155" s="138" t="s">
        <v>200</v>
      </c>
      <c r="D155" s="138" t="s">
        <v>123</v>
      </c>
      <c r="E155" s="139" t="s">
        <v>521</v>
      </c>
      <c r="F155" s="201" t="s">
        <v>522</v>
      </c>
      <c r="G155" s="201"/>
      <c r="H155" s="201"/>
      <c r="I155" s="201"/>
      <c r="J155" s="140" t="s">
        <v>224</v>
      </c>
      <c r="K155" s="141">
        <v>10</v>
      </c>
      <c r="L155" s="195">
        <v>0</v>
      </c>
      <c r="M155" s="195"/>
      <c r="N155" s="195">
        <f t="shared" si="0"/>
        <v>0</v>
      </c>
      <c r="O155" s="195"/>
      <c r="P155" s="195"/>
      <c r="Q155" s="195"/>
      <c r="R155" s="142"/>
      <c r="T155" s="143" t="s">
        <v>5</v>
      </c>
      <c r="U155" s="40" t="s">
        <v>35</v>
      </c>
      <c r="V155" s="144">
        <v>0</v>
      </c>
      <c r="W155" s="144">
        <f t="shared" si="1"/>
        <v>0</v>
      </c>
      <c r="X155" s="144">
        <v>0</v>
      </c>
      <c r="Y155" s="144">
        <f t="shared" si="2"/>
        <v>0</v>
      </c>
      <c r="Z155" s="144">
        <v>0</v>
      </c>
      <c r="AA155" s="145">
        <f t="shared" si="3"/>
        <v>0</v>
      </c>
      <c r="AR155" s="18" t="s">
        <v>127</v>
      </c>
      <c r="AT155" s="18" t="s">
        <v>123</v>
      </c>
      <c r="AU155" s="18" t="s">
        <v>128</v>
      </c>
      <c r="AY155" s="18" t="s">
        <v>122</v>
      </c>
      <c r="BE155" s="146">
        <f t="shared" si="4"/>
        <v>0</v>
      </c>
      <c r="BF155" s="146">
        <f t="shared" si="5"/>
        <v>0</v>
      </c>
      <c r="BG155" s="146">
        <f t="shared" si="6"/>
        <v>0</v>
      </c>
      <c r="BH155" s="146">
        <f t="shared" si="7"/>
        <v>0</v>
      </c>
      <c r="BI155" s="146">
        <f t="shared" si="8"/>
        <v>0</v>
      </c>
      <c r="BJ155" s="18" t="s">
        <v>128</v>
      </c>
      <c r="BK155" s="147">
        <f t="shared" si="9"/>
        <v>0</v>
      </c>
      <c r="BL155" s="18" t="s">
        <v>127</v>
      </c>
      <c r="BM155" s="18" t="s">
        <v>320</v>
      </c>
    </row>
    <row r="156" spans="2:65" s="1" customFormat="1" ht="16.5" customHeight="1">
      <c r="B156" s="137"/>
      <c r="C156" s="138" t="s">
        <v>321</v>
      </c>
      <c r="D156" s="138" t="s">
        <v>123</v>
      </c>
      <c r="E156" s="139" t="s">
        <v>523</v>
      </c>
      <c r="F156" s="201" t="s">
        <v>524</v>
      </c>
      <c r="G156" s="201"/>
      <c r="H156" s="201"/>
      <c r="I156" s="201"/>
      <c r="J156" s="140" t="s">
        <v>224</v>
      </c>
      <c r="K156" s="141">
        <v>4</v>
      </c>
      <c r="L156" s="195">
        <v>0</v>
      </c>
      <c r="M156" s="195"/>
      <c r="N156" s="195">
        <f t="shared" si="0"/>
        <v>0</v>
      </c>
      <c r="O156" s="195"/>
      <c r="P156" s="195"/>
      <c r="Q156" s="195"/>
      <c r="R156" s="142"/>
      <c r="T156" s="143" t="s">
        <v>5</v>
      </c>
      <c r="U156" s="40" t="s">
        <v>35</v>
      </c>
      <c r="V156" s="144">
        <v>0</v>
      </c>
      <c r="W156" s="144">
        <f t="shared" si="1"/>
        <v>0</v>
      </c>
      <c r="X156" s="144">
        <v>0</v>
      </c>
      <c r="Y156" s="144">
        <f t="shared" si="2"/>
        <v>0</v>
      </c>
      <c r="Z156" s="144">
        <v>0</v>
      </c>
      <c r="AA156" s="145">
        <f t="shared" si="3"/>
        <v>0</v>
      </c>
      <c r="AR156" s="18" t="s">
        <v>127</v>
      </c>
      <c r="AT156" s="18" t="s">
        <v>123</v>
      </c>
      <c r="AU156" s="18" t="s">
        <v>128</v>
      </c>
      <c r="AY156" s="18" t="s">
        <v>122</v>
      </c>
      <c r="BE156" s="146">
        <f t="shared" si="4"/>
        <v>0</v>
      </c>
      <c r="BF156" s="146">
        <f t="shared" si="5"/>
        <v>0</v>
      </c>
      <c r="BG156" s="146">
        <f t="shared" si="6"/>
        <v>0</v>
      </c>
      <c r="BH156" s="146">
        <f t="shared" si="7"/>
        <v>0</v>
      </c>
      <c r="BI156" s="146">
        <f t="shared" si="8"/>
        <v>0</v>
      </c>
      <c r="BJ156" s="18" t="s">
        <v>128</v>
      </c>
      <c r="BK156" s="147">
        <f t="shared" si="9"/>
        <v>0</v>
      </c>
      <c r="BL156" s="18" t="s">
        <v>127</v>
      </c>
      <c r="BM156" s="18" t="s">
        <v>324</v>
      </c>
    </row>
    <row r="157" spans="2:65" s="1" customFormat="1" ht="25.5" customHeight="1">
      <c r="B157" s="137"/>
      <c r="C157" s="138" t="s">
        <v>203</v>
      </c>
      <c r="D157" s="138" t="s">
        <v>123</v>
      </c>
      <c r="E157" s="139" t="s">
        <v>525</v>
      </c>
      <c r="F157" s="201" t="s">
        <v>526</v>
      </c>
      <c r="G157" s="201"/>
      <c r="H157" s="201"/>
      <c r="I157" s="201"/>
      <c r="J157" s="140" t="s">
        <v>264</v>
      </c>
      <c r="K157" s="141">
        <v>9</v>
      </c>
      <c r="L157" s="195">
        <v>0</v>
      </c>
      <c r="M157" s="195"/>
      <c r="N157" s="195">
        <f t="shared" si="0"/>
        <v>0</v>
      </c>
      <c r="O157" s="195"/>
      <c r="P157" s="195"/>
      <c r="Q157" s="195"/>
      <c r="R157" s="142"/>
      <c r="T157" s="143" t="s">
        <v>5</v>
      </c>
      <c r="U157" s="152" t="s">
        <v>35</v>
      </c>
      <c r="V157" s="153">
        <v>0</v>
      </c>
      <c r="W157" s="153">
        <f t="shared" si="1"/>
        <v>0</v>
      </c>
      <c r="X157" s="153">
        <v>0</v>
      </c>
      <c r="Y157" s="153">
        <f t="shared" si="2"/>
        <v>0</v>
      </c>
      <c r="Z157" s="153">
        <v>0</v>
      </c>
      <c r="AA157" s="154">
        <f t="shared" si="3"/>
        <v>0</v>
      </c>
      <c r="AR157" s="18" t="s">
        <v>127</v>
      </c>
      <c r="AT157" s="18" t="s">
        <v>123</v>
      </c>
      <c r="AU157" s="18" t="s">
        <v>128</v>
      </c>
      <c r="AY157" s="18" t="s">
        <v>122</v>
      </c>
      <c r="BE157" s="146">
        <f t="shared" si="4"/>
        <v>0</v>
      </c>
      <c r="BF157" s="146">
        <f t="shared" si="5"/>
        <v>0</v>
      </c>
      <c r="BG157" s="146">
        <f t="shared" si="6"/>
        <v>0</v>
      </c>
      <c r="BH157" s="146">
        <f t="shared" si="7"/>
        <v>0</v>
      </c>
      <c r="BI157" s="146">
        <f t="shared" si="8"/>
        <v>0</v>
      </c>
      <c r="BJ157" s="18" t="s">
        <v>128</v>
      </c>
      <c r="BK157" s="147">
        <f t="shared" si="9"/>
        <v>0</v>
      </c>
      <c r="BL157" s="18" t="s">
        <v>127</v>
      </c>
      <c r="BM157" s="18" t="s">
        <v>327</v>
      </c>
    </row>
    <row r="158" spans="2:65" s="1" customFormat="1" ht="6.95" customHeight="1"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7"/>
    </row>
  </sheetData>
  <mergeCells count="187">
    <mergeCell ref="F155:I155"/>
    <mergeCell ref="F153:I153"/>
    <mergeCell ref="L153:M153"/>
    <mergeCell ref="N153:Q153"/>
    <mergeCell ref="F154:I154"/>
    <mergeCell ref="L154:M154"/>
    <mergeCell ref="N154:Q154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44:I144"/>
    <mergeCell ref="F146:I146"/>
    <mergeCell ref="L144:M144"/>
    <mergeCell ref="N144:Q144"/>
    <mergeCell ref="F145:I145"/>
    <mergeCell ref="L145:M145"/>
    <mergeCell ref="N145:Q145"/>
    <mergeCell ref="L146:M146"/>
    <mergeCell ref="N146:Q146"/>
    <mergeCell ref="F147:I147"/>
    <mergeCell ref="F149:I149"/>
    <mergeCell ref="L147:M147"/>
    <mergeCell ref="N147:Q147"/>
    <mergeCell ref="F148:I148"/>
    <mergeCell ref="L148:M148"/>
    <mergeCell ref="N148:Q148"/>
    <mergeCell ref="L149:M149"/>
    <mergeCell ref="N149:Q149"/>
    <mergeCell ref="F150:I150"/>
    <mergeCell ref="F152:I152"/>
    <mergeCell ref="L150:M150"/>
    <mergeCell ref="N150:Q150"/>
    <mergeCell ref="F151:I151"/>
    <mergeCell ref="L151:M151"/>
    <mergeCell ref="N151:Q151"/>
    <mergeCell ref="L152:M152"/>
    <mergeCell ref="N152:Q152"/>
    <mergeCell ref="O17:P17"/>
    <mergeCell ref="O18:P18"/>
    <mergeCell ref="O20:P20"/>
    <mergeCell ref="O21:P21"/>
    <mergeCell ref="E24:L24"/>
    <mergeCell ref="H1:K1"/>
    <mergeCell ref="S2:AC2"/>
    <mergeCell ref="M27:P27"/>
    <mergeCell ref="M30:P30"/>
    <mergeCell ref="M28:P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M105:P105"/>
    <mergeCell ref="F102:P102"/>
    <mergeCell ref="F103:P103"/>
    <mergeCell ref="L114:M114"/>
    <mergeCell ref="N114:Q114"/>
    <mergeCell ref="F115:I115"/>
    <mergeCell ref="L115:M115"/>
    <mergeCell ref="N115:Q115"/>
    <mergeCell ref="L116:M116"/>
    <mergeCell ref="N116:Q116"/>
    <mergeCell ref="F117:I117"/>
    <mergeCell ref="M107:Q107"/>
    <mergeCell ref="M108:Q108"/>
    <mergeCell ref="F110:I110"/>
    <mergeCell ref="L110:M110"/>
    <mergeCell ref="N110:Q110"/>
    <mergeCell ref="N111:Q111"/>
    <mergeCell ref="N112:Q112"/>
    <mergeCell ref="N113:Q113"/>
    <mergeCell ref="F114:I114"/>
    <mergeCell ref="F118:I118"/>
    <mergeCell ref="L117:M117"/>
    <mergeCell ref="N117:Q117"/>
    <mergeCell ref="L118:M118"/>
    <mergeCell ref="N118:Q118"/>
    <mergeCell ref="L119:M119"/>
    <mergeCell ref="N119:Q119"/>
    <mergeCell ref="F120:I120"/>
    <mergeCell ref="F116:I116"/>
    <mergeCell ref="L120:M120"/>
    <mergeCell ref="N120:Q120"/>
    <mergeCell ref="F121:I121"/>
    <mergeCell ref="L121:M121"/>
    <mergeCell ref="N121:Q121"/>
    <mergeCell ref="L122:M122"/>
    <mergeCell ref="N122:Q122"/>
    <mergeCell ref="F123:I123"/>
    <mergeCell ref="F119:I119"/>
    <mergeCell ref="L123:M123"/>
    <mergeCell ref="N123:Q123"/>
    <mergeCell ref="F124:I124"/>
    <mergeCell ref="L124:M124"/>
    <mergeCell ref="N124:Q124"/>
    <mergeCell ref="L125:M125"/>
    <mergeCell ref="N125:Q125"/>
    <mergeCell ref="F126:I126"/>
    <mergeCell ref="F122:I122"/>
    <mergeCell ref="L126:M126"/>
    <mergeCell ref="N126:Q126"/>
    <mergeCell ref="F127:I127"/>
    <mergeCell ref="L127:M127"/>
    <mergeCell ref="N127:Q127"/>
    <mergeCell ref="L128:M128"/>
    <mergeCell ref="N128:Q128"/>
    <mergeCell ref="F129:I129"/>
    <mergeCell ref="F125:I125"/>
    <mergeCell ref="L129:M129"/>
    <mergeCell ref="N129:Q129"/>
    <mergeCell ref="F130:I130"/>
    <mergeCell ref="L130:M130"/>
    <mergeCell ref="N130:Q130"/>
    <mergeCell ref="L131:M131"/>
    <mergeCell ref="N131:Q131"/>
    <mergeCell ref="F132:I132"/>
    <mergeCell ref="F128:I128"/>
    <mergeCell ref="L132:M132"/>
    <mergeCell ref="N132:Q132"/>
    <mergeCell ref="F133:I133"/>
    <mergeCell ref="L133:M133"/>
    <mergeCell ref="N133:Q133"/>
    <mergeCell ref="L134:M134"/>
    <mergeCell ref="N134:Q134"/>
    <mergeCell ref="F135:I135"/>
    <mergeCell ref="F131:I131"/>
    <mergeCell ref="L135:M135"/>
    <mergeCell ref="N135:Q135"/>
    <mergeCell ref="F136:I136"/>
    <mergeCell ref="L136:M136"/>
    <mergeCell ref="N136:Q136"/>
    <mergeCell ref="L137:M137"/>
    <mergeCell ref="N137:Q137"/>
    <mergeCell ref="F138:I138"/>
    <mergeCell ref="F134:I134"/>
    <mergeCell ref="L138:M138"/>
    <mergeCell ref="N138:Q138"/>
    <mergeCell ref="F139:I139"/>
    <mergeCell ref="L139:M139"/>
    <mergeCell ref="N139:Q139"/>
    <mergeCell ref="L140:M140"/>
    <mergeCell ref="N140:Q140"/>
    <mergeCell ref="F141:I141"/>
    <mergeCell ref="F137:I137"/>
    <mergeCell ref="F143:I143"/>
    <mergeCell ref="L141:M141"/>
    <mergeCell ref="N141:Q141"/>
    <mergeCell ref="F142:I142"/>
    <mergeCell ref="L142:M142"/>
    <mergeCell ref="N142:Q142"/>
    <mergeCell ref="L143:M143"/>
    <mergeCell ref="N143:Q143"/>
    <mergeCell ref="F140:I140"/>
  </mergeCells>
  <hyperlinks>
    <hyperlink ref="F1:G1" location="C2" display="1) Krycí list rozpočtu"/>
    <hyperlink ref="H1:K1" location="C86" display="2) Rekapitulácia rozpočtu"/>
    <hyperlink ref="L1" location="C11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06-1 - Učebne - 06-1 - Uč...</vt:lpstr>
      <vt:lpstr>06-2 - toalety, chod - 06...</vt:lpstr>
      <vt:lpstr>06-3 - Elektromontáž - 06...</vt:lpstr>
      <vt:lpstr>'06-1 - Učebne - 06-1 - Uč...'!Názvy_tlače</vt:lpstr>
      <vt:lpstr>'06-2 - toalety, chod - 06...'!Názvy_tlače</vt:lpstr>
      <vt:lpstr>'06-3 - Elektromontáž - 06...'!Názvy_tlače</vt:lpstr>
      <vt:lpstr>'Rekapitulácia stavby'!Názvy_tlače</vt:lpstr>
      <vt:lpstr>'06-1 - Učebne - 06-1 - Uč...'!Oblasť_tlače</vt:lpstr>
      <vt:lpstr>'06-2 - toalety, chod - 06...'!Oblasť_tlače</vt:lpstr>
      <vt:lpstr>'06-3 - Elektromontáž - 06...'!Oblasť_tlače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SERVER_WIN2012\Administrator</dc:creator>
  <cp:lastModifiedBy>Fulnečková Beáta</cp:lastModifiedBy>
  <dcterms:created xsi:type="dcterms:W3CDTF">2018-12-10T14:15:42Z</dcterms:created>
  <dcterms:modified xsi:type="dcterms:W3CDTF">2020-05-12T18:20:36Z</dcterms:modified>
</cp:coreProperties>
</file>