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2_VO_Doprava\02_07_cesty_2_etapa_plz_trangoska_tale_bystra\sutazne_podklady\"/>
    </mc:Choice>
  </mc:AlternateContent>
  <bookViews>
    <workbookView xWindow="0" yWindow="0" windowWidth="23040" windowHeight="9375"/>
  </bookViews>
  <sheets>
    <sheet name="584" sheetId="6" r:id="rId1"/>
    <sheet name="2373" sheetId="7" r:id="rId2"/>
    <sheet name="iii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7" l="1"/>
  <c r="G26" i="6"/>
  <c r="G7" i="8" l="1"/>
  <c r="F7" i="8"/>
  <c r="E7" i="8"/>
  <c r="D7" i="8"/>
  <c r="J5" i="8"/>
  <c r="J7" i="8" l="1"/>
  <c r="G29" i="7"/>
  <c r="H29" i="7" s="1"/>
  <c r="G29" i="6"/>
  <c r="H29" i="6"/>
  <c r="H31" i="6" l="1"/>
  <c r="H30" i="6"/>
  <c r="H30" i="7"/>
  <c r="G23" i="6" l="1"/>
  <c r="G23" i="7"/>
  <c r="H26" i="7" l="1"/>
  <c r="H23" i="7"/>
  <c r="B18" i="7"/>
  <c r="H26" i="6"/>
  <c r="H23" i="6"/>
  <c r="B18" i="6"/>
  <c r="G24" i="6" l="1"/>
  <c r="H24" i="6" s="1"/>
  <c r="G28" i="6"/>
  <c r="H28" i="6" s="1"/>
  <c r="G27" i="7"/>
  <c r="H27" i="7" s="1"/>
  <c r="G28" i="7"/>
  <c r="H28" i="7" s="1"/>
  <c r="G25" i="6"/>
  <c r="H25" i="6" s="1"/>
  <c r="G24" i="7"/>
  <c r="H24" i="7" s="1"/>
  <c r="G27" i="6"/>
  <c r="H27" i="6" s="1"/>
  <c r="G25" i="7"/>
  <c r="H25" i="7" s="1"/>
  <c r="H32" i="6" l="1"/>
  <c r="H31" i="7"/>
  <c r="J33" i="7" s="1"/>
  <c r="K34" i="6"/>
  <c r="K33" i="7" l="1"/>
  <c r="J34" i="6"/>
</calcChain>
</file>

<file path=xl/sharedStrings.xml><?xml version="1.0" encoding="utf-8"?>
<sst xmlns="http://schemas.openxmlformats.org/spreadsheetml/2006/main" count="143" uniqueCount="74">
  <si>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</si>
  <si>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</si>
  <si>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</si>
  <si>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</si>
  <si>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</si>
  <si>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</si>
  <si>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</si>
  <si>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</si>
  <si>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</si>
  <si>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</si>
  <si>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</si>
  <si>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</si>
  <si>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</si>
  <si>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</si>
  <si>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</si>
  <si>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</si>
  <si>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</si>
  <si>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</si>
  <si>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</si>
  <si>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</si>
  <si>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</si>
  <si>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</si>
  <si>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</si>
  <si>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</si>
  <si>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</si>
  <si>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</si>
  <si>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</si>
  <si>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</si>
  <si>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</si>
  <si>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</si>
  <si>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</si>
  <si>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</si>
  <si>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</si>
  <si>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</si>
  <si>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</si>
  <si>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</si>
  <si>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</si>
  <si>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</si>
  <si>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II/584 Trangoška - Tále - Bystrá</t>
  </si>
  <si>
    <t>III/2373 Dolná Lehota - Krpáčovo - Tále</t>
  </si>
  <si>
    <t>dodávka a montáž bezpečnostného zariadenia</t>
  </si>
  <si>
    <t>staničenie v km: 1,600 - 13,735  vybraté úseky</t>
  </si>
  <si>
    <t>výškova úprava poklopov kanalizačných šácht</t>
  </si>
  <si>
    <t>ks</t>
  </si>
  <si>
    <t>Dolná Lehota 1,600 - 3,400 = 1,800</t>
  </si>
  <si>
    <t>Tále  13,330 - 13,735= 0,405</t>
  </si>
  <si>
    <t>asfaltová zálievka pracovných spojov</t>
  </si>
  <si>
    <t>p.č.</t>
  </si>
  <si>
    <t>cesta</t>
  </si>
  <si>
    <t>okres</t>
  </si>
  <si>
    <t xml:space="preserve"> dĺžka CK     v km</t>
  </si>
  <si>
    <t>vyhovujúci stav - súvislá údržba</t>
  </si>
  <si>
    <t>nevyhovujúci stav -oprava</t>
  </si>
  <si>
    <t>havarijný stav - rekonštrukcia</t>
  </si>
  <si>
    <t>staničenie do</t>
  </si>
  <si>
    <t>staničenie od</t>
  </si>
  <si>
    <t>II/584</t>
  </si>
  <si>
    <t>BR</t>
  </si>
  <si>
    <t>III/2373</t>
  </si>
  <si>
    <t>Spolu</t>
  </si>
  <si>
    <t>celkom</t>
  </si>
  <si>
    <t>frézovanie s naložením a odvozom do 10 km ( začiatky a konce, MK, MO )</t>
  </si>
  <si>
    <t>frézovanie s naložením a odvozom do 10 km ( začiatky a konce, MK,MO )</t>
  </si>
  <si>
    <t>Náklady  v €             bez DPH</t>
  </si>
  <si>
    <t>Náklady  v €                  s DPH</t>
  </si>
  <si>
    <t>dĺžka obnovy               v km</t>
  </si>
  <si>
    <t>obnova mostov</t>
  </si>
  <si>
    <t>doplnenie oceľových mreží na vpuste</t>
  </si>
  <si>
    <t>Príloha č. 1 súťažných podkladov</t>
  </si>
  <si>
    <t>Rekonštrukcia cesty a mostov - II/584 Trangoška (Srdiečko) – Tále – Bystrá a III/2373 Dolná Lehota - Krpáčovo – Tále.</t>
  </si>
  <si>
    <t>viď časť B. Opis predmetu zákazky súťažných podkladov</t>
  </si>
  <si>
    <t>položka</t>
  </si>
  <si>
    <t>staničenie v km: 59,879 - 70,700</t>
  </si>
  <si>
    <t>vybratý úsek: 67,393 - 70,700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</si>
</sst>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0"/>
    <numFmt numFmtId="165" formatCode="#,##0.00;[Red]#,##0.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4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4" fontId="6" fillId="0" borderId="32" xfId="0" applyNumberFormat="1" applyFont="1" applyFill="1" applyBorder="1"/>
    <xf numFmtId="165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4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4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4" fontId="6" fillId="0" borderId="46" xfId="0" applyNumberFormat="1" applyFont="1" applyFill="1" applyBorder="1"/>
    <xf numFmtId="4" fontId="6" fillId="0" borderId="46" xfId="0" applyNumberFormat="1" applyFont="1" applyFill="1" applyBorder="1"/>
    <xf numFmtId="4" fontId="12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11" fillId="0" borderId="5" xfId="0" applyNumberFormat="1" applyFont="1" applyFill="1" applyBorder="1"/>
    <xf numFmtId="4" fontId="11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2" fillId="0" borderId="50" xfId="0" applyNumberFormat="1" applyFont="1" applyFill="1" applyBorder="1"/>
    <xf numFmtId="4" fontId="12" fillId="2" borderId="51" xfId="0" applyNumberFormat="1" applyFont="1" applyFill="1" applyBorder="1"/>
    <xf numFmtId="0" fontId="0" fillId="0" borderId="52" xfId="0" applyFill="1" applyBorder="1"/>
    <xf numFmtId="0" fontId="0" fillId="0" borderId="53" xfId="0" applyFill="1" applyBorder="1"/>
    <xf numFmtId="4" fontId="0" fillId="0" borderId="53" xfId="0" applyNumberFormat="1" applyFill="1" applyBorder="1"/>
    <xf numFmtId="4" fontId="13" fillId="0" borderId="53" xfId="0" applyNumberFormat="1" applyFont="1" applyFill="1" applyBorder="1"/>
    <xf numFmtId="0" fontId="13" fillId="0" borderId="53" xfId="0" applyFont="1" applyFill="1" applyBorder="1"/>
    <xf numFmtId="10" fontId="13" fillId="0" borderId="53" xfId="0" applyNumberFormat="1" applyFont="1" applyFill="1" applyBorder="1"/>
    <xf numFmtId="4" fontId="13" fillId="0" borderId="54" xfId="0" applyNumberFormat="1" applyFont="1" applyFill="1" applyBorder="1"/>
    <xf numFmtId="0" fontId="14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5" fillId="0" borderId="0" xfId="0" applyFont="1" applyFill="1" applyAlignment="1"/>
    <xf numFmtId="4" fontId="16" fillId="0" borderId="0" xfId="0" applyNumberFormat="1" applyFont="1" applyFill="1" applyAlignment="1"/>
    <xf numFmtId="0" fontId="16" fillId="0" borderId="0" xfId="0" applyFont="1" applyFill="1" applyAlignment="1"/>
    <xf numFmtId="4" fontId="16" fillId="0" borderId="0" xfId="0" applyNumberFormat="1" applyFont="1" applyFill="1"/>
    <xf numFmtId="4" fontId="0" fillId="0" borderId="55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12" fillId="0" borderId="0" xfId="1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43" xfId="0" applyFont="1" applyFill="1" applyBorder="1"/>
    <xf numFmtId="0" fontId="6" fillId="0" borderId="56" xfId="0" applyFont="1" applyFill="1" applyBorder="1"/>
    <xf numFmtId="164" fontId="6" fillId="0" borderId="56" xfId="0" applyNumberFormat="1" applyFont="1" applyFill="1" applyBorder="1"/>
    <xf numFmtId="4" fontId="6" fillId="0" borderId="56" xfId="0" applyNumberFormat="1" applyFont="1" applyFill="1" applyBorder="1"/>
    <xf numFmtId="0" fontId="0" fillId="0" borderId="23" xfId="0" applyFont="1" applyFill="1" applyBorder="1"/>
    <xf numFmtId="0" fontId="0" fillId="0" borderId="58" xfId="0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20" fillId="0" borderId="63" xfId="0" applyFont="1" applyBorder="1" applyAlignment="1">
      <alignment horizontal="center" wrapText="1"/>
    </xf>
    <xf numFmtId="0" fontId="20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43" fontId="0" fillId="0" borderId="65" xfId="2" applyFont="1" applyBorder="1"/>
    <xf numFmtId="0" fontId="0" fillId="0" borderId="66" xfId="0" applyBorder="1" applyAlignment="1">
      <alignment horizontal="center"/>
    </xf>
    <xf numFmtId="0" fontId="0" fillId="0" borderId="56" xfId="0" applyBorder="1" applyAlignment="1">
      <alignment horizontal="center"/>
    </xf>
    <xf numFmtId="0" fontId="19" fillId="0" borderId="62" xfId="0" applyFont="1" applyBorder="1"/>
    <xf numFmtId="0" fontId="19" fillId="0" borderId="63" xfId="0" applyFont="1" applyBorder="1" applyAlignment="1">
      <alignment horizontal="center"/>
    </xf>
    <xf numFmtId="0" fontId="19" fillId="0" borderId="63" xfId="0" applyFont="1" applyBorder="1"/>
    <xf numFmtId="43" fontId="19" fillId="0" borderId="68" xfId="2" applyFont="1" applyBorder="1"/>
    <xf numFmtId="0" fontId="19" fillId="0" borderId="2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43" fontId="19" fillId="3" borderId="15" xfId="2" applyFont="1" applyFill="1" applyBorder="1"/>
    <xf numFmtId="0" fontId="19" fillId="0" borderId="15" xfId="0" applyFont="1" applyBorder="1" applyAlignment="1">
      <alignment horizontal="center"/>
    </xf>
    <xf numFmtId="43" fontId="0" fillId="0" borderId="0" xfId="0" applyNumberFormat="1"/>
    <xf numFmtId="0" fontId="0" fillId="4" borderId="0" xfId="0" applyFill="1" applyBorder="1"/>
    <xf numFmtId="4" fontId="6" fillId="0" borderId="69" xfId="0" applyNumberFormat="1" applyFont="1" applyFill="1" applyBorder="1"/>
    <xf numFmtId="4" fontId="6" fillId="0" borderId="70" xfId="0" applyNumberFormat="1" applyFont="1" applyFill="1" applyBorder="1" applyAlignment="1">
      <alignment vertical="center"/>
    </xf>
    <xf numFmtId="4" fontId="6" fillId="0" borderId="71" xfId="0" applyNumberFormat="1" applyFont="1" applyFill="1" applyBorder="1"/>
    <xf numFmtId="4" fontId="6" fillId="0" borderId="72" xfId="0" applyNumberFormat="1" applyFont="1" applyFill="1" applyBorder="1"/>
    <xf numFmtId="0" fontId="0" fillId="0" borderId="75" xfId="0" applyFont="1" applyFill="1" applyBorder="1"/>
    <xf numFmtId="0" fontId="6" fillId="0" borderId="75" xfId="0" applyFont="1" applyFill="1" applyBorder="1"/>
    <xf numFmtId="164" fontId="6" fillId="0" borderId="75" xfId="0" applyNumberFormat="1" applyFont="1" applyFill="1" applyBorder="1"/>
    <xf numFmtId="4" fontId="6" fillId="0" borderId="75" xfId="0" applyNumberFormat="1" applyFont="1" applyFill="1" applyBorder="1"/>
    <xf numFmtId="4" fontId="6" fillId="0" borderId="14" xfId="0" applyNumberFormat="1" applyFont="1" applyFill="1" applyBorder="1"/>
    <xf numFmtId="4" fontId="6" fillId="0" borderId="15" xfId="0" applyNumberFormat="1" applyFont="1" applyFill="1" applyBorder="1"/>
    <xf numFmtId="4" fontId="12" fillId="0" borderId="76" xfId="0" applyNumberFormat="1" applyFont="1" applyFill="1" applyBorder="1"/>
    <xf numFmtId="4" fontId="12" fillId="0" borderId="77" xfId="0" applyNumberFormat="1" applyFont="1" applyFill="1" applyBorder="1"/>
    <xf numFmtId="0" fontId="0" fillId="0" borderId="31" xfId="0" applyBorder="1" applyAlignment="1">
      <alignment horizontal="center"/>
    </xf>
    <xf numFmtId="0" fontId="0" fillId="0" borderId="67" xfId="0" applyBorder="1" applyAlignment="1">
      <alignment horizontal="center"/>
    </xf>
    <xf numFmtId="0" fontId="19" fillId="0" borderId="64" xfId="0" applyFont="1" applyBorder="1" applyAlignment="1">
      <alignment horizontal="center"/>
    </xf>
    <xf numFmtId="43" fontId="0" fillId="0" borderId="65" xfId="2" applyFont="1" applyBorder="1" applyAlignment="1">
      <alignment horizontal="center"/>
    </xf>
    <xf numFmtId="43" fontId="0" fillId="0" borderId="79" xfId="2" applyFont="1" applyBorder="1" applyAlignment="1">
      <alignment horizontal="center"/>
    </xf>
    <xf numFmtId="43" fontId="19" fillId="0" borderId="68" xfId="0" applyNumberFormat="1" applyFont="1" applyBorder="1"/>
    <xf numFmtId="43" fontId="19" fillId="0" borderId="68" xfId="0" applyNumberFormat="1" applyFont="1" applyBorder="1" applyAlignment="1">
      <alignment horizontal="center"/>
    </xf>
    <xf numFmtId="43" fontId="19" fillId="0" borderId="15" xfId="0" applyNumberFormat="1" applyFont="1" applyBorder="1" applyAlignment="1">
      <alignment horizontal="center"/>
    </xf>
    <xf numFmtId="0" fontId="2" fillId="0" borderId="2" xfId="1" applyFont="1" applyBorder="1"/>
    <xf numFmtId="0" fontId="1" fillId="0" borderId="3" xfId="1" applyBorder="1"/>
    <xf numFmtId="4" fontId="0" fillId="0" borderId="4" xfId="0" applyNumberFormat="1" applyBorder="1"/>
    <xf numFmtId="0" fontId="0" fillId="0" borderId="5" xfId="1" applyFont="1" applyBorder="1"/>
    <xf numFmtId="0" fontId="1" fillId="0" borderId="0" xfId="1" applyBorder="1"/>
    <xf numFmtId="4" fontId="0" fillId="0" borderId="6" xfId="0" applyNumberFormat="1" applyBorder="1"/>
    <xf numFmtId="0" fontId="1" fillId="0" borderId="5" xfId="1" applyBorder="1"/>
    <xf numFmtId="0" fontId="2" fillId="0" borderId="0" xfId="1" applyFont="1" applyBorder="1"/>
    <xf numFmtId="0" fontId="3" fillId="0" borderId="5" xfId="1" applyFont="1" applyBorder="1"/>
    <xf numFmtId="0" fontId="0" fillId="0" borderId="5" xfId="1" applyFont="1" applyFill="1" applyBorder="1"/>
    <xf numFmtId="0" fontId="1" fillId="0" borderId="5" xfId="1" applyFont="1" applyFill="1" applyBorder="1"/>
    <xf numFmtId="0" fontId="0" fillId="0" borderId="0" xfId="1" applyFont="1" applyBorder="1"/>
    <xf numFmtId="0" fontId="2" fillId="0" borderId="5" xfId="0" applyFont="1" applyFill="1" applyBorder="1"/>
    <xf numFmtId="0" fontId="4" fillId="0" borderId="5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6" xfId="0" applyNumberFormat="1" applyFont="1" applyBorder="1"/>
    <xf numFmtId="0" fontId="21" fillId="0" borderId="52" xfId="0" applyFont="1" applyFill="1" applyBorder="1"/>
    <xf numFmtId="0" fontId="21" fillId="0" borderId="53" xfId="0" applyFont="1" applyFill="1" applyBorder="1"/>
    <xf numFmtId="4" fontId="21" fillId="0" borderId="53" xfId="0" applyNumberFormat="1" applyFont="1" applyFill="1" applyBorder="1"/>
    <xf numFmtId="4" fontId="6" fillId="0" borderId="53" xfId="0" applyNumberFormat="1" applyFont="1" applyFill="1" applyBorder="1"/>
    <xf numFmtId="0" fontId="6" fillId="0" borderId="53" xfId="0" applyFont="1" applyFill="1" applyBorder="1"/>
    <xf numFmtId="10" fontId="6" fillId="0" borderId="53" xfId="0" applyNumberFormat="1" applyFont="1" applyFill="1" applyBorder="1"/>
    <xf numFmtId="10" fontId="6" fillId="0" borderId="54" xfId="0" applyNumberFormat="1" applyFont="1" applyFill="1" applyBorder="1"/>
    <xf numFmtId="0" fontId="6" fillId="0" borderId="56" xfId="0" applyFont="1" applyFill="1" applyBorder="1" applyAlignment="1">
      <alignment wrapText="1"/>
    </xf>
    <xf numFmtId="0" fontId="6" fillId="0" borderId="75" xfId="0" applyFont="1" applyFill="1" applyBorder="1" applyAlignment="1">
      <alignment wrapText="1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48" xfId="1" applyFont="1" applyFill="1" applyBorder="1" applyAlignment="1">
      <alignment horizontal="left"/>
    </xf>
    <xf numFmtId="0" fontId="0" fillId="0" borderId="49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0" fillId="0" borderId="59" xfId="1" applyFont="1" applyFill="1" applyBorder="1" applyAlignment="1">
      <alignment horizontal="left" wrapText="1"/>
    </xf>
    <xf numFmtId="0" fontId="0" fillId="0" borderId="57" xfId="1" applyFont="1" applyFill="1" applyBorder="1" applyAlignment="1">
      <alignment horizontal="left" wrapText="1"/>
    </xf>
    <xf numFmtId="0" fontId="0" fillId="0" borderId="73" xfId="1" applyFont="1" applyFill="1" applyBorder="1" applyAlignment="1">
      <alignment horizontal="left" wrapText="1"/>
    </xf>
    <xf numFmtId="0" fontId="0" fillId="0" borderId="74" xfId="1" applyFont="1" applyFill="1" applyBorder="1" applyAlignment="1">
      <alignment horizontal="left" wrapText="1"/>
    </xf>
    <xf numFmtId="0" fontId="0" fillId="0" borderId="78" xfId="1" applyFont="1" applyFill="1" applyBorder="1" applyAlignment="1">
      <alignment horizontal="left" wrapText="1"/>
    </xf>
    <xf numFmtId="0" fontId="0" fillId="0" borderId="59" xfId="1" applyFont="1" applyFill="1" applyBorder="1" applyAlignment="1">
      <alignment horizontal="left"/>
    </xf>
    <xf numFmtId="0" fontId="0" fillId="0" borderId="57" xfId="1" applyFont="1" applyFill="1" applyBorder="1" applyAlignment="1">
      <alignment horizontal="left"/>
    </xf>
    <xf numFmtId="0" fontId="0" fillId="0" borderId="58" xfId="1" applyFont="1" applyFill="1" applyBorder="1" applyAlignment="1">
      <alignment horizontal="left"/>
    </xf>
    <xf numFmtId="0" fontId="0" fillId="0" borderId="73" xfId="1" applyFont="1" applyFill="1" applyBorder="1" applyAlignment="1">
      <alignment horizontal="left"/>
    </xf>
    <xf numFmtId="0" fontId="0" fillId="0" borderId="74" xfId="1" applyFont="1" applyFill="1" applyBorder="1" applyAlignment="1">
      <alignment horizontal="left"/>
    </xf>
    <xf numFmtId="0" fontId="0" fillId="0" borderId="59" xfId="0" applyFont="1" applyFill="1" applyBorder="1" applyAlignment="1">
      <alignment horizontal="left"/>
    </xf>
    <xf numFmtId="0" fontId="0" fillId="0" borderId="57" xfId="0" applyFont="1" applyFill="1" applyBorder="1" applyAlignment="1">
      <alignment horizontal="left"/>
    </xf>
    <xf numFmtId="0" fontId="0" fillId="0" borderId="60" xfId="0" applyFont="1" applyFill="1" applyBorder="1" applyAlignment="1">
      <alignment horizontal="left"/>
    </xf>
  </cellXfs>
  <cellStyles count="3">
    <cellStyle name="Čiarka" xfId="2" builtinId="3"/>
    <cellStyle name="Normálna" xfId="0" builtinId="0"/>
    <cellStyle name="normálne_30 mil  17 01 2012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F14" sqref="F14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4" width="10.7109375" customWidth="1"/>
    <col min="5" max="5" width="19.28515625" customWidth="1"/>
    <col min="6" max="6" width="12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78" t="s">
        <v>68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1" x14ac:dyDescent="0.25">
      <c r="A3" s="181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11" x14ac:dyDescent="0.25">
      <c r="A4" s="184"/>
      <c r="B4" s="185" t="s">
        <v>69</v>
      </c>
      <c r="C4" s="185"/>
      <c r="D4" s="182"/>
      <c r="E4" s="182"/>
      <c r="F4" s="182"/>
      <c r="G4" s="182"/>
      <c r="H4" s="182"/>
      <c r="I4" s="182"/>
      <c r="J4" s="182"/>
      <c r="K4" s="183"/>
    </row>
    <row r="5" spans="1:11" x14ac:dyDescent="0.25">
      <c r="A5" s="186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3"/>
    </row>
    <row r="6" spans="1:11" x14ac:dyDescent="0.25">
      <c r="A6" s="187"/>
      <c r="B6" s="182"/>
      <c r="C6" s="182"/>
      <c r="D6" s="182"/>
      <c r="E6" s="182"/>
      <c r="F6" s="182"/>
      <c r="G6" s="182"/>
      <c r="H6" s="182"/>
      <c r="I6" s="182"/>
      <c r="J6" s="182"/>
      <c r="K6" s="183"/>
    </row>
    <row r="7" spans="1:11" x14ac:dyDescent="0.25">
      <c r="A7" s="188" t="s">
        <v>2</v>
      </c>
      <c r="B7" s="182"/>
      <c r="C7" s="182"/>
      <c r="D7" s="182"/>
      <c r="E7" s="182"/>
      <c r="F7" s="182"/>
      <c r="G7" s="182"/>
      <c r="H7" s="182"/>
      <c r="I7" s="182"/>
      <c r="J7" s="182"/>
      <c r="K7" s="183"/>
    </row>
    <row r="8" spans="1:11" x14ac:dyDescent="0.25">
      <c r="A8" s="188" t="s">
        <v>3</v>
      </c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x14ac:dyDescent="0.25">
      <c r="A9" s="184"/>
      <c r="B9" s="182"/>
      <c r="C9" s="182"/>
      <c r="D9" s="182"/>
      <c r="E9" s="182"/>
      <c r="F9" s="182"/>
      <c r="G9" s="182"/>
      <c r="H9" s="182"/>
      <c r="I9" s="182"/>
      <c r="J9" s="182"/>
      <c r="K9" s="183"/>
    </row>
    <row r="10" spans="1:11" x14ac:dyDescent="0.25">
      <c r="A10" s="181" t="s">
        <v>4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3"/>
    </row>
    <row r="11" spans="1:11" x14ac:dyDescent="0.25">
      <c r="A11" s="190" t="s">
        <v>38</v>
      </c>
      <c r="B11" s="9"/>
      <c r="C11" s="10"/>
      <c r="D11" s="9"/>
      <c r="E11" s="10"/>
      <c r="F11" s="9"/>
      <c r="G11" s="189"/>
      <c r="H11" s="189"/>
      <c r="I11" s="189"/>
      <c r="J11" s="189"/>
      <c r="K11" s="183"/>
    </row>
    <row r="12" spans="1:11" ht="16.5" thickBot="1" x14ac:dyDescent="0.3">
      <c r="A12" s="191"/>
      <c r="B12" s="192"/>
      <c r="C12" s="192"/>
      <c r="D12" s="192"/>
      <c r="E12" s="192"/>
      <c r="F12" s="193"/>
      <c r="G12" s="192"/>
      <c r="H12" s="193"/>
      <c r="I12" s="192"/>
      <c r="J12" s="193"/>
      <c r="K12" s="194"/>
    </row>
    <row r="13" spans="1:11" x14ac:dyDescent="0.25">
      <c r="A13" s="13" t="s">
        <v>5</v>
      </c>
      <c r="B13" s="14"/>
      <c r="C13" s="15"/>
      <c r="D13" s="126" t="s">
        <v>72</v>
      </c>
      <c r="E13" s="15"/>
      <c r="F13" s="16"/>
      <c r="G13" s="15"/>
      <c r="H13" s="16"/>
      <c r="I13" s="15"/>
      <c r="J13" s="16"/>
      <c r="K13" s="17"/>
    </row>
    <row r="14" spans="1:11" x14ac:dyDescent="0.25">
      <c r="A14" s="190" t="s">
        <v>38</v>
      </c>
      <c r="B14" s="9"/>
      <c r="C14" s="9"/>
      <c r="D14" s="9" t="s">
        <v>73</v>
      </c>
      <c r="E14" s="9"/>
      <c r="F14" s="18"/>
      <c r="G14" s="9"/>
      <c r="H14" s="19"/>
      <c r="I14" s="19"/>
      <c r="J14" s="19"/>
      <c r="K14" s="20"/>
    </row>
    <row r="15" spans="1:11" ht="15.75" thickBot="1" x14ac:dyDescent="0.3">
      <c r="A15" s="21"/>
      <c r="B15" s="9"/>
      <c r="C15" s="9"/>
      <c r="D15" s="9"/>
      <c r="E15" s="9"/>
      <c r="F15" s="18"/>
      <c r="G15" s="9"/>
      <c r="H15" s="22"/>
      <c r="I15" s="23"/>
      <c r="J15" s="18"/>
      <c r="K15" s="24"/>
    </row>
    <row r="16" spans="1:11" x14ac:dyDescent="0.25">
      <c r="A16" s="25" t="s">
        <v>6</v>
      </c>
      <c r="B16" s="26">
        <v>3307</v>
      </c>
      <c r="C16" s="9" t="s">
        <v>7</v>
      </c>
      <c r="D16" s="9"/>
      <c r="E16" s="9"/>
      <c r="F16" s="18"/>
      <c r="G16" s="9"/>
      <c r="H16" s="22"/>
      <c r="I16" s="23"/>
      <c r="J16" s="18"/>
      <c r="K16" s="27"/>
    </row>
    <row r="17" spans="1:11" x14ac:dyDescent="0.25">
      <c r="A17" s="28" t="s">
        <v>8</v>
      </c>
      <c r="B17" s="29">
        <v>7</v>
      </c>
      <c r="C17" s="9" t="s">
        <v>7</v>
      </c>
      <c r="D17" s="9"/>
      <c r="E17" s="9"/>
      <c r="F17" s="18"/>
      <c r="G17" s="9"/>
      <c r="H17" s="18"/>
      <c r="I17" s="9"/>
      <c r="J17" s="30"/>
      <c r="K17" s="24"/>
    </row>
    <row r="18" spans="1:11" x14ac:dyDescent="0.25">
      <c r="A18" s="31" t="s">
        <v>9</v>
      </c>
      <c r="B18" s="32">
        <f>B16*B17</f>
        <v>23149</v>
      </c>
      <c r="C18" s="9" t="s">
        <v>10</v>
      </c>
      <c r="D18" s="9"/>
      <c r="E18" s="9"/>
      <c r="F18" s="18"/>
      <c r="G18" s="9"/>
      <c r="H18" s="18"/>
      <c r="I18" s="9"/>
      <c r="J18" s="30"/>
      <c r="K18" s="24"/>
    </row>
    <row r="19" spans="1:11" ht="15.75" thickBot="1" x14ac:dyDescent="0.3">
      <c r="A19" s="33" t="s">
        <v>11</v>
      </c>
      <c r="B19" s="34">
        <v>60</v>
      </c>
      <c r="C19" s="21" t="s">
        <v>10</v>
      </c>
      <c r="D19" s="9"/>
      <c r="E19" s="9"/>
      <c r="F19" s="18"/>
      <c r="G19" s="9"/>
      <c r="H19" s="18"/>
      <c r="I19" s="9"/>
      <c r="J19" s="30"/>
      <c r="K19" s="24"/>
    </row>
    <row r="20" spans="1:11" ht="15.75" thickBot="1" x14ac:dyDescent="0.3">
      <c r="A20" s="35"/>
      <c r="B20" s="36"/>
      <c r="C20" s="9"/>
      <c r="D20" s="9"/>
      <c r="E20" s="9"/>
      <c r="F20" s="18"/>
      <c r="G20" s="9"/>
      <c r="H20" s="18"/>
      <c r="I20" s="9"/>
      <c r="J20" s="30"/>
      <c r="K20" s="24"/>
    </row>
    <row r="21" spans="1:11" ht="15.75" thickBot="1" x14ac:dyDescent="0.3">
      <c r="A21" s="35"/>
      <c r="B21" s="36"/>
      <c r="C21" s="9"/>
      <c r="D21" s="9"/>
      <c r="E21" s="9"/>
      <c r="F21" s="37" t="s">
        <v>12</v>
      </c>
      <c r="G21" s="38"/>
      <c r="H21" s="39" t="s">
        <v>13</v>
      </c>
      <c r="I21" s="40"/>
      <c r="J21" s="41"/>
      <c r="K21" s="42"/>
    </row>
    <row r="22" spans="1:11" ht="15.75" thickBot="1" x14ac:dyDescent="0.3">
      <c r="A22" s="43" t="s">
        <v>71</v>
      </c>
      <c r="B22" s="44"/>
      <c r="C22" s="45"/>
      <c r="D22" s="46" t="s">
        <v>14</v>
      </c>
      <c r="E22" s="47" t="s">
        <v>15</v>
      </c>
      <c r="F22" s="48" t="s">
        <v>16</v>
      </c>
      <c r="G22" s="47" t="s">
        <v>17</v>
      </c>
      <c r="H22" s="49" t="s">
        <v>16</v>
      </c>
      <c r="I22" s="50"/>
      <c r="J22" s="51"/>
      <c r="K22" s="24"/>
    </row>
    <row r="23" spans="1:11" x14ac:dyDescent="0.25">
      <c r="A23" s="52" t="s">
        <v>18</v>
      </c>
      <c r="B23" s="53"/>
      <c r="C23" s="54"/>
      <c r="D23" s="55" t="s">
        <v>7</v>
      </c>
      <c r="E23" s="56" t="s">
        <v>19</v>
      </c>
      <c r="F23" s="57"/>
      <c r="G23" s="58">
        <f>B17*2</f>
        <v>14</v>
      </c>
      <c r="H23" s="158">
        <f>F23*G23</f>
        <v>0</v>
      </c>
      <c r="I23" s="50"/>
      <c r="J23" s="60"/>
      <c r="K23" s="61"/>
    </row>
    <row r="24" spans="1:11" x14ac:dyDescent="0.25">
      <c r="A24" s="204" t="s">
        <v>20</v>
      </c>
      <c r="B24" s="205"/>
      <c r="C24" s="205"/>
      <c r="D24" s="62" t="s">
        <v>21</v>
      </c>
      <c r="E24" s="63"/>
      <c r="F24" s="64"/>
      <c r="G24" s="65">
        <f>B18+B19</f>
        <v>23209</v>
      </c>
      <c r="H24" s="158">
        <f>F24*G24</f>
        <v>0</v>
      </c>
      <c r="I24" s="50"/>
      <c r="J24" s="60"/>
      <c r="K24" s="61"/>
    </row>
    <row r="25" spans="1:11" x14ac:dyDescent="0.25">
      <c r="A25" s="66" t="s">
        <v>22</v>
      </c>
      <c r="B25" s="67"/>
      <c r="C25" s="68"/>
      <c r="D25" s="69" t="s">
        <v>21</v>
      </c>
      <c r="E25" s="70" t="s">
        <v>23</v>
      </c>
      <c r="F25" s="71"/>
      <c r="G25" s="59">
        <f>B18+B19</f>
        <v>23209</v>
      </c>
      <c r="H25" s="158">
        <f>F25*G25</f>
        <v>0</v>
      </c>
      <c r="I25" s="50"/>
      <c r="J25" s="60"/>
      <c r="K25" s="72"/>
    </row>
    <row r="26" spans="1:11" ht="29.25" customHeight="1" x14ac:dyDescent="0.25">
      <c r="A26" s="206" t="s">
        <v>61</v>
      </c>
      <c r="B26" s="207"/>
      <c r="C26" s="208"/>
      <c r="D26" s="73" t="s">
        <v>21</v>
      </c>
      <c r="E26" s="74" t="s">
        <v>19</v>
      </c>
      <c r="F26" s="75"/>
      <c r="G26" s="76">
        <f>2*2*B17+20*7</f>
        <v>168</v>
      </c>
      <c r="H26" s="159">
        <f>G26*F26</f>
        <v>0</v>
      </c>
      <c r="I26" s="50"/>
      <c r="J26" s="77"/>
      <c r="K26" s="72"/>
    </row>
    <row r="27" spans="1:11" x14ac:dyDescent="0.25">
      <c r="A27" s="78" t="s">
        <v>24</v>
      </c>
      <c r="B27" s="79"/>
      <c r="C27" s="79"/>
      <c r="D27" s="80" t="s">
        <v>25</v>
      </c>
      <c r="E27" s="81" t="s">
        <v>19</v>
      </c>
      <c r="F27" s="82"/>
      <c r="G27" s="83">
        <f>B18+B19</f>
        <v>23209</v>
      </c>
      <c r="H27" s="160">
        <f>F27*G27</f>
        <v>0</v>
      </c>
      <c r="I27" s="50"/>
      <c r="J27" s="60"/>
      <c r="K27" s="72"/>
    </row>
    <row r="28" spans="1:11" ht="15.75" x14ac:dyDescent="0.3">
      <c r="A28" s="209" t="s">
        <v>26</v>
      </c>
      <c r="B28" s="210"/>
      <c r="C28" s="211"/>
      <c r="D28" s="127" t="s">
        <v>27</v>
      </c>
      <c r="E28" s="128"/>
      <c r="F28" s="129"/>
      <c r="G28" s="130">
        <f>B18*0.196/4</f>
        <v>1134.3009999999999</v>
      </c>
      <c r="H28" s="161">
        <f>F28*G28</f>
        <v>0</v>
      </c>
      <c r="I28" s="50"/>
      <c r="J28" s="60"/>
      <c r="K28" s="72"/>
    </row>
    <row r="29" spans="1:11" x14ac:dyDescent="0.25">
      <c r="A29" s="219" t="s">
        <v>46</v>
      </c>
      <c r="B29" s="220"/>
      <c r="C29" s="221"/>
      <c r="D29" s="131" t="s">
        <v>7</v>
      </c>
      <c r="E29" s="128"/>
      <c r="F29" s="129"/>
      <c r="G29" s="130">
        <f>B16+4*B17</f>
        <v>3335</v>
      </c>
      <c r="H29" s="161">
        <f>F29*G29</f>
        <v>0</v>
      </c>
      <c r="I29" s="50"/>
      <c r="J29" s="60"/>
      <c r="K29" s="72"/>
    </row>
    <row r="30" spans="1:11" ht="39" x14ac:dyDescent="0.25">
      <c r="A30" s="214" t="s">
        <v>67</v>
      </c>
      <c r="B30" s="215"/>
      <c r="C30" s="215"/>
      <c r="D30" s="131" t="s">
        <v>43</v>
      </c>
      <c r="E30" s="202" t="s">
        <v>70</v>
      </c>
      <c r="F30" s="129"/>
      <c r="G30" s="130">
        <v>12</v>
      </c>
      <c r="H30" s="161">
        <f t="shared" ref="H30:H31" si="0">F30*G30</f>
        <v>0</v>
      </c>
      <c r="I30" s="50"/>
      <c r="J30" s="60"/>
      <c r="K30" s="72"/>
    </row>
    <row r="31" spans="1:11" ht="45" customHeight="1" thickBot="1" x14ac:dyDescent="0.3">
      <c r="A31" s="216" t="s">
        <v>40</v>
      </c>
      <c r="B31" s="217"/>
      <c r="C31" s="218"/>
      <c r="D31" s="162" t="s">
        <v>7</v>
      </c>
      <c r="E31" s="203" t="s">
        <v>70</v>
      </c>
      <c r="F31" s="164"/>
      <c r="G31" s="165">
        <v>100</v>
      </c>
      <c r="H31" s="166">
        <f t="shared" si="0"/>
        <v>0</v>
      </c>
      <c r="I31" s="50"/>
      <c r="J31" s="60"/>
      <c r="K31" s="72"/>
    </row>
    <row r="32" spans="1:11" ht="15.75" thickBot="1" x14ac:dyDescent="0.3">
      <c r="A32" s="87"/>
      <c r="B32" s="88"/>
      <c r="C32" s="88"/>
      <c r="D32" s="88"/>
      <c r="E32" s="84"/>
      <c r="F32" s="84"/>
      <c r="G32" s="168" t="s">
        <v>28</v>
      </c>
      <c r="H32" s="169">
        <f>SUM(H23:H31)</f>
        <v>0</v>
      </c>
      <c r="I32" s="84"/>
      <c r="J32" s="85"/>
      <c r="K32" s="86"/>
    </row>
    <row r="33" spans="1:13" ht="15.75" thickBot="1" x14ac:dyDescent="0.3">
      <c r="A33" s="87"/>
      <c r="B33" s="88"/>
      <c r="C33" s="88"/>
      <c r="D33" s="88"/>
      <c r="E33" s="89"/>
      <c r="F33" s="84"/>
      <c r="G33" s="84"/>
      <c r="H33" s="84"/>
      <c r="I33" s="84"/>
      <c r="J33" s="85" t="s">
        <v>29</v>
      </c>
      <c r="K33" s="90" t="s">
        <v>30</v>
      </c>
    </row>
    <row r="34" spans="1:13" ht="15.75" thickBot="1" x14ac:dyDescent="0.3">
      <c r="A34" s="87"/>
      <c r="B34" s="88"/>
      <c r="C34" s="88"/>
      <c r="D34" s="88"/>
      <c r="E34" s="84"/>
      <c r="F34" s="84"/>
      <c r="G34" s="84"/>
      <c r="H34" s="84" t="s">
        <v>31</v>
      </c>
      <c r="I34" s="91" t="s">
        <v>16</v>
      </c>
      <c r="J34" s="92">
        <f>H32*0.2</f>
        <v>0</v>
      </c>
      <c r="K34" s="93">
        <f>H32*1.2</f>
        <v>0</v>
      </c>
    </row>
    <row r="35" spans="1:13" ht="15.75" thickBot="1" x14ac:dyDescent="0.3">
      <c r="A35" s="195"/>
      <c r="B35" s="196"/>
      <c r="C35" s="196"/>
      <c r="D35" s="196"/>
      <c r="E35" s="196"/>
      <c r="F35" s="197"/>
      <c r="G35" s="198"/>
      <c r="H35" s="198"/>
      <c r="I35" s="199"/>
      <c r="J35" s="200"/>
      <c r="K35" s="201"/>
    </row>
    <row r="36" spans="1:13" ht="15.75" thickBot="1" x14ac:dyDescent="0.3">
      <c r="A36" s="101"/>
      <c r="B36" s="102"/>
      <c r="C36" s="102"/>
      <c r="D36" s="102"/>
      <c r="E36" s="102"/>
      <c r="F36" s="103"/>
      <c r="G36" s="104"/>
      <c r="H36" s="105"/>
      <c r="I36" s="106"/>
      <c r="J36" s="107"/>
      <c r="K36" s="108"/>
    </row>
    <row r="37" spans="1:13" x14ac:dyDescent="0.25">
      <c r="A37" s="109" t="s">
        <v>32</v>
      </c>
      <c r="B37" s="110"/>
      <c r="C37" s="110"/>
      <c r="D37" s="110"/>
      <c r="E37" s="110"/>
      <c r="F37" s="110"/>
      <c r="G37" s="111"/>
      <c r="H37" s="111"/>
      <c r="I37" s="112"/>
      <c r="J37" s="111"/>
      <c r="K37" s="111"/>
      <c r="L37" s="113"/>
      <c r="M37" s="113"/>
    </row>
    <row r="38" spans="1:13" x14ac:dyDescent="0.25">
      <c r="A38" s="114" t="s">
        <v>33</v>
      </c>
      <c r="B38" s="115"/>
      <c r="C38" s="115"/>
      <c r="D38" s="115"/>
      <c r="E38" s="115"/>
      <c r="F38" s="115"/>
      <c r="G38" s="116"/>
      <c r="H38" s="116"/>
      <c r="I38" s="117"/>
      <c r="J38" s="118"/>
      <c r="K38" s="119"/>
      <c r="L38" s="113"/>
      <c r="M38" s="113"/>
    </row>
    <row r="39" spans="1:13" x14ac:dyDescent="0.25">
      <c r="A39" s="212" t="s">
        <v>34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</row>
    <row r="40" spans="1:13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</row>
    <row r="41" spans="1:13" x14ac:dyDescent="0.25">
      <c r="F41" s="3"/>
      <c r="H41" s="3"/>
      <c r="J41" s="3"/>
      <c r="K41" s="3"/>
    </row>
    <row r="42" spans="1:13" x14ac:dyDescent="0.25">
      <c r="A42" s="120"/>
      <c r="B42" s="120"/>
      <c r="C42" s="121"/>
      <c r="D42" s="122"/>
      <c r="E42" s="122"/>
      <c r="F42" s="122"/>
      <c r="G42" s="123" t="s">
        <v>35</v>
      </c>
      <c r="H42" s="123"/>
      <c r="I42" s="123"/>
      <c r="J42" s="3"/>
      <c r="K42" s="3"/>
    </row>
    <row r="43" spans="1:13" x14ac:dyDescent="0.25">
      <c r="A43" s="213" t="s">
        <v>36</v>
      </c>
      <c r="B43" s="213"/>
      <c r="C43" s="213"/>
      <c r="D43" s="124"/>
      <c r="E43" s="124"/>
      <c r="F43" s="121"/>
      <c r="G43" s="123" t="s">
        <v>37</v>
      </c>
      <c r="H43" s="123"/>
      <c r="I43" s="123"/>
      <c r="J43" s="3"/>
      <c r="K43" s="3"/>
    </row>
  </sheetData>
  <mergeCells count="8">
    <mergeCell ref="A24:C24"/>
    <mergeCell ref="A26:C26"/>
    <mergeCell ref="A28:C28"/>
    <mergeCell ref="A39:M39"/>
    <mergeCell ref="A43:C43"/>
    <mergeCell ref="A30:C30"/>
    <mergeCell ref="A31:C31"/>
    <mergeCell ref="A29:C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workbookViewId="0">
      <selection activeCell="A22" sqref="A22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140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" t="s">
        <v>69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39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5</v>
      </c>
      <c r="B13" s="14"/>
      <c r="C13" s="15"/>
      <c r="D13" s="126" t="s">
        <v>41</v>
      </c>
      <c r="E13" s="15"/>
      <c r="F13" s="16"/>
      <c r="G13" s="15"/>
      <c r="H13" s="16"/>
      <c r="I13" s="15"/>
      <c r="J13" s="16"/>
      <c r="K13" s="17"/>
    </row>
    <row r="14" spans="1:11" x14ac:dyDescent="0.25">
      <c r="A14" s="8" t="s">
        <v>39</v>
      </c>
      <c r="B14" s="9"/>
      <c r="C14" s="9"/>
      <c r="D14" s="157" t="s">
        <v>44</v>
      </c>
      <c r="E14" s="9"/>
      <c r="F14" s="18"/>
      <c r="G14" s="9"/>
      <c r="H14" s="19"/>
      <c r="I14" s="19"/>
      <c r="J14" s="19"/>
      <c r="K14" s="20"/>
    </row>
    <row r="15" spans="1:11" ht="15.75" thickBot="1" x14ac:dyDescent="0.3">
      <c r="A15" s="21"/>
      <c r="B15" s="9"/>
      <c r="C15" s="9"/>
      <c r="D15" s="157" t="s">
        <v>45</v>
      </c>
      <c r="E15" s="9"/>
      <c r="F15" s="18"/>
      <c r="G15" s="9"/>
      <c r="H15" s="22"/>
      <c r="I15" s="23"/>
      <c r="J15" s="18"/>
      <c r="K15" s="24"/>
    </row>
    <row r="16" spans="1:11" x14ac:dyDescent="0.25">
      <c r="A16" s="25" t="s">
        <v>6</v>
      </c>
      <c r="B16" s="26">
        <v>2205</v>
      </c>
      <c r="C16" s="9" t="s">
        <v>7</v>
      </c>
      <c r="D16" s="157"/>
      <c r="E16" s="9"/>
      <c r="F16" s="18"/>
      <c r="G16" s="9"/>
      <c r="H16" s="22"/>
      <c r="I16" s="23"/>
      <c r="J16" s="18"/>
      <c r="K16" s="27"/>
    </row>
    <row r="17" spans="1:11" x14ac:dyDescent="0.25">
      <c r="A17" s="28" t="s">
        <v>8</v>
      </c>
      <c r="B17" s="29">
        <v>5.25</v>
      </c>
      <c r="C17" s="9" t="s">
        <v>7</v>
      </c>
      <c r="D17" s="9"/>
      <c r="E17" s="9"/>
      <c r="F17" s="18"/>
      <c r="G17" s="9"/>
      <c r="H17" s="18"/>
      <c r="I17" s="9"/>
      <c r="J17" s="30"/>
      <c r="K17" s="24"/>
    </row>
    <row r="18" spans="1:11" x14ac:dyDescent="0.25">
      <c r="A18" s="31" t="s">
        <v>9</v>
      </c>
      <c r="B18" s="32">
        <f>B16*B17</f>
        <v>11576.25</v>
      </c>
      <c r="C18" s="9" t="s">
        <v>10</v>
      </c>
      <c r="D18" s="9"/>
      <c r="E18" s="9"/>
      <c r="F18" s="18"/>
      <c r="G18" s="9"/>
      <c r="H18" s="18"/>
      <c r="I18" s="9"/>
      <c r="J18" s="30"/>
      <c r="K18" s="24"/>
    </row>
    <row r="19" spans="1:11" ht="15.75" thickBot="1" x14ac:dyDescent="0.3">
      <c r="A19" s="33" t="s">
        <v>11</v>
      </c>
      <c r="B19" s="34">
        <v>100</v>
      </c>
      <c r="C19" s="21" t="s">
        <v>10</v>
      </c>
      <c r="D19" s="9"/>
      <c r="E19" s="9"/>
      <c r="F19" s="18"/>
      <c r="G19" s="9"/>
      <c r="H19" s="18"/>
      <c r="I19" s="9"/>
      <c r="J19" s="30"/>
      <c r="K19" s="24"/>
    </row>
    <row r="20" spans="1:11" ht="15.75" thickBot="1" x14ac:dyDescent="0.3">
      <c r="A20" s="35"/>
      <c r="B20" s="36"/>
      <c r="C20" s="9"/>
      <c r="D20" s="9"/>
      <c r="E20" s="9"/>
      <c r="F20" s="18"/>
      <c r="G20" s="9"/>
      <c r="H20" s="18"/>
      <c r="I20" s="9"/>
      <c r="J20" s="30"/>
      <c r="K20" s="24"/>
    </row>
    <row r="21" spans="1:11" ht="15.75" thickBot="1" x14ac:dyDescent="0.3">
      <c r="A21" s="35"/>
      <c r="B21" s="36"/>
      <c r="C21" s="9"/>
      <c r="D21" s="9"/>
      <c r="E21" s="9"/>
      <c r="F21" s="37" t="s">
        <v>12</v>
      </c>
      <c r="G21" s="38"/>
      <c r="H21" s="39" t="s">
        <v>13</v>
      </c>
      <c r="I21" s="40"/>
      <c r="J21" s="41"/>
      <c r="K21" s="42"/>
    </row>
    <row r="22" spans="1:11" ht="15.75" thickBot="1" x14ac:dyDescent="0.3">
      <c r="A22" s="43" t="s">
        <v>71</v>
      </c>
      <c r="B22" s="44"/>
      <c r="C22" s="45"/>
      <c r="D22" s="46" t="s">
        <v>14</v>
      </c>
      <c r="E22" s="47" t="s">
        <v>15</v>
      </c>
      <c r="F22" s="48" t="s">
        <v>16</v>
      </c>
      <c r="G22" s="47" t="s">
        <v>17</v>
      </c>
      <c r="H22" s="49" t="s">
        <v>16</v>
      </c>
      <c r="I22" s="50"/>
      <c r="J22" s="51"/>
      <c r="K22" s="24"/>
    </row>
    <row r="23" spans="1:11" x14ac:dyDescent="0.25">
      <c r="A23" s="52" t="s">
        <v>18</v>
      </c>
      <c r="B23" s="53"/>
      <c r="C23" s="54"/>
      <c r="D23" s="55" t="s">
        <v>7</v>
      </c>
      <c r="E23" s="56" t="s">
        <v>19</v>
      </c>
      <c r="F23" s="57"/>
      <c r="G23" s="58">
        <f>B17*2</f>
        <v>10.5</v>
      </c>
      <c r="H23" s="158">
        <f>F23*G23</f>
        <v>0</v>
      </c>
      <c r="I23" s="50"/>
      <c r="J23" s="60"/>
      <c r="K23" s="61"/>
    </row>
    <row r="24" spans="1:11" x14ac:dyDescent="0.25">
      <c r="A24" s="204" t="s">
        <v>20</v>
      </c>
      <c r="B24" s="205"/>
      <c r="C24" s="205"/>
      <c r="D24" s="62" t="s">
        <v>21</v>
      </c>
      <c r="E24" s="63"/>
      <c r="F24" s="64"/>
      <c r="G24" s="65">
        <f>B18+B19</f>
        <v>11676.25</v>
      </c>
      <c r="H24" s="158">
        <f>F24*G24</f>
        <v>0</v>
      </c>
      <c r="I24" s="50"/>
      <c r="J24" s="60"/>
      <c r="K24" s="61"/>
    </row>
    <row r="25" spans="1:11" x14ac:dyDescent="0.25">
      <c r="A25" s="224" t="s">
        <v>22</v>
      </c>
      <c r="B25" s="225"/>
      <c r="C25" s="226"/>
      <c r="D25" s="69" t="s">
        <v>21</v>
      </c>
      <c r="E25" s="70" t="s">
        <v>23</v>
      </c>
      <c r="F25" s="71"/>
      <c r="G25" s="59">
        <f>B18+B19</f>
        <v>11676.25</v>
      </c>
      <c r="H25" s="158">
        <f>F25*G25</f>
        <v>0</v>
      </c>
      <c r="I25" s="50"/>
      <c r="J25" s="60"/>
      <c r="K25" s="72"/>
    </row>
    <row r="26" spans="1:11" ht="25.15" customHeight="1" x14ac:dyDescent="0.25">
      <c r="A26" s="206" t="s">
        <v>62</v>
      </c>
      <c r="B26" s="207"/>
      <c r="C26" s="208"/>
      <c r="D26" s="73" t="s">
        <v>21</v>
      </c>
      <c r="E26" s="74" t="s">
        <v>19</v>
      </c>
      <c r="F26" s="75"/>
      <c r="G26" s="76">
        <f>2*2*B17+50</f>
        <v>71</v>
      </c>
      <c r="H26" s="159">
        <f>G26*F26</f>
        <v>0</v>
      </c>
      <c r="I26" s="50"/>
      <c r="J26" s="77"/>
      <c r="K26" s="72"/>
    </row>
    <row r="27" spans="1:11" x14ac:dyDescent="0.25">
      <c r="A27" s="78" t="s">
        <v>24</v>
      </c>
      <c r="B27" s="79"/>
      <c r="C27" s="79"/>
      <c r="D27" s="80" t="s">
        <v>25</v>
      </c>
      <c r="E27" s="81" t="s">
        <v>19</v>
      </c>
      <c r="F27" s="82"/>
      <c r="G27" s="83">
        <f>B18+B19</f>
        <v>11676.25</v>
      </c>
      <c r="H27" s="160">
        <f>F27*G27</f>
        <v>0</v>
      </c>
      <c r="I27" s="50"/>
      <c r="J27" s="60"/>
      <c r="K27" s="72"/>
    </row>
    <row r="28" spans="1:11" ht="15.75" x14ac:dyDescent="0.3">
      <c r="A28" s="209" t="s">
        <v>26</v>
      </c>
      <c r="B28" s="210"/>
      <c r="C28" s="211"/>
      <c r="D28" s="127" t="s">
        <v>27</v>
      </c>
      <c r="E28" s="128"/>
      <c r="F28" s="129"/>
      <c r="G28" s="130">
        <f>B18*0.096/2</f>
        <v>555.66</v>
      </c>
      <c r="H28" s="161">
        <f>F28*G28</f>
        <v>0</v>
      </c>
      <c r="I28" s="50"/>
      <c r="J28" s="60"/>
      <c r="K28" s="72"/>
    </row>
    <row r="29" spans="1:11" x14ac:dyDescent="0.25">
      <c r="A29" s="219" t="s">
        <v>46</v>
      </c>
      <c r="B29" s="220"/>
      <c r="C29" s="221"/>
      <c r="D29" s="132" t="s">
        <v>7</v>
      </c>
      <c r="E29" s="128"/>
      <c r="F29" s="129"/>
      <c r="G29" s="130">
        <f>B16+9*B17</f>
        <v>2252.25</v>
      </c>
      <c r="H29" s="161">
        <f>F29*G29</f>
        <v>0</v>
      </c>
      <c r="I29" s="50"/>
      <c r="J29" s="60"/>
      <c r="K29" s="72"/>
    </row>
    <row r="30" spans="1:11" ht="15.75" thickBot="1" x14ac:dyDescent="0.3">
      <c r="A30" s="222" t="s">
        <v>42</v>
      </c>
      <c r="B30" s="223"/>
      <c r="C30" s="223"/>
      <c r="D30" s="162" t="s">
        <v>43</v>
      </c>
      <c r="E30" s="163"/>
      <c r="F30" s="164"/>
      <c r="G30" s="165">
        <v>18</v>
      </c>
      <c r="H30" s="166">
        <f t="shared" ref="H30" si="0">F30*G30</f>
        <v>0</v>
      </c>
      <c r="I30" s="50"/>
      <c r="J30" s="60"/>
      <c r="K30" s="72"/>
    </row>
    <row r="31" spans="1:11" ht="15.75" thickBot="1" x14ac:dyDescent="0.3">
      <c r="A31" s="87"/>
      <c r="B31" s="88"/>
      <c r="C31" s="88"/>
      <c r="D31" s="88"/>
      <c r="E31" s="84"/>
      <c r="F31" s="84"/>
      <c r="G31" s="84" t="s">
        <v>28</v>
      </c>
      <c r="H31" s="167">
        <f>SUM(H23:H30)</f>
        <v>0</v>
      </c>
      <c r="I31" s="84"/>
      <c r="J31" s="85"/>
      <c r="K31" s="86"/>
    </row>
    <row r="32" spans="1:11" ht="15.75" thickBot="1" x14ac:dyDescent="0.3">
      <c r="A32" s="87"/>
      <c r="B32" s="88"/>
      <c r="C32" s="88"/>
      <c r="D32" s="88"/>
      <c r="E32" s="89"/>
      <c r="F32" s="84"/>
      <c r="G32" s="84"/>
      <c r="H32" s="84"/>
      <c r="I32" s="84"/>
      <c r="J32" s="85" t="s">
        <v>29</v>
      </c>
      <c r="K32" s="90" t="s">
        <v>30</v>
      </c>
    </row>
    <row r="33" spans="1:13" ht="15.75" thickBot="1" x14ac:dyDescent="0.3">
      <c r="A33" s="87"/>
      <c r="B33" s="88"/>
      <c r="C33" s="88"/>
      <c r="D33" s="88"/>
      <c r="E33" s="84"/>
      <c r="F33" s="84"/>
      <c r="G33" s="84"/>
      <c r="H33" s="84" t="s">
        <v>31</v>
      </c>
      <c r="I33" s="91" t="s">
        <v>16</v>
      </c>
      <c r="J33" s="92">
        <f>H31*0.2</f>
        <v>0</v>
      </c>
      <c r="K33" s="93">
        <f>H31*1.2</f>
        <v>0</v>
      </c>
    </row>
    <row r="34" spans="1:13" ht="15.75" thickBot="1" x14ac:dyDescent="0.3">
      <c r="A34" s="94"/>
      <c r="B34" s="95"/>
      <c r="C34" s="95"/>
      <c r="D34" s="95"/>
      <c r="E34" s="95"/>
      <c r="F34" s="96"/>
      <c r="G34" s="97"/>
      <c r="H34" s="97"/>
      <c r="I34" s="98"/>
      <c r="J34" s="99"/>
      <c r="K34" s="100"/>
    </row>
    <row r="35" spans="1:13" ht="15.75" thickBot="1" x14ac:dyDescent="0.3">
      <c r="A35" s="101"/>
      <c r="B35" s="102"/>
      <c r="C35" s="102"/>
      <c r="D35" s="102"/>
      <c r="E35" s="102"/>
      <c r="F35" s="103"/>
      <c r="G35" s="104"/>
      <c r="H35" s="105"/>
      <c r="I35" s="106"/>
      <c r="J35" s="107"/>
      <c r="K35" s="108"/>
    </row>
    <row r="36" spans="1:13" x14ac:dyDescent="0.25">
      <c r="A36" s="109" t="s">
        <v>32</v>
      </c>
      <c r="B36" s="110"/>
      <c r="C36" s="110"/>
      <c r="D36" s="110"/>
      <c r="E36" s="110"/>
      <c r="F36" s="110"/>
      <c r="G36" s="111"/>
      <c r="H36" s="111"/>
      <c r="I36" s="112"/>
      <c r="J36" s="111"/>
      <c r="K36" s="111"/>
      <c r="L36" s="113"/>
      <c r="M36" s="113"/>
    </row>
    <row r="37" spans="1:13" x14ac:dyDescent="0.25">
      <c r="A37" s="114" t="s">
        <v>33</v>
      </c>
      <c r="B37" s="115"/>
      <c r="C37" s="115"/>
      <c r="D37" s="115"/>
      <c r="E37" s="115"/>
      <c r="F37" s="115"/>
      <c r="G37" s="116"/>
      <c r="H37" s="116"/>
      <c r="I37" s="117"/>
      <c r="J37" s="118"/>
      <c r="K37" s="119"/>
      <c r="L37" s="113"/>
      <c r="M37" s="113"/>
    </row>
    <row r="38" spans="1:13" x14ac:dyDescent="0.25">
      <c r="A38" s="212" t="s">
        <v>34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1:13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</row>
    <row r="40" spans="1:13" x14ac:dyDescent="0.25">
      <c r="F40" s="3"/>
      <c r="H40" s="3"/>
      <c r="J40" s="3"/>
      <c r="K40" s="3"/>
    </row>
    <row r="41" spans="1:13" x14ac:dyDescent="0.25">
      <c r="A41" s="120"/>
      <c r="B41" s="120"/>
      <c r="C41" s="121"/>
      <c r="D41" s="122"/>
      <c r="E41" s="122"/>
      <c r="F41" s="122"/>
      <c r="G41" s="123" t="s">
        <v>35</v>
      </c>
      <c r="H41" s="123"/>
      <c r="I41" s="123"/>
      <c r="J41" s="3"/>
      <c r="K41" s="3"/>
    </row>
    <row r="42" spans="1:13" x14ac:dyDescent="0.25">
      <c r="A42" s="213" t="s">
        <v>36</v>
      </c>
      <c r="B42" s="213"/>
      <c r="C42" s="213"/>
      <c r="D42" s="124"/>
      <c r="E42" s="124"/>
      <c r="F42" s="121"/>
      <c r="G42" s="123" t="s">
        <v>37</v>
      </c>
      <c r="H42" s="123"/>
      <c r="I42" s="123"/>
      <c r="J42" s="3"/>
      <c r="K42" s="3"/>
    </row>
  </sheetData>
  <mergeCells count="8">
    <mergeCell ref="A24:C24"/>
    <mergeCell ref="A26:C26"/>
    <mergeCell ref="A28:C28"/>
    <mergeCell ref="A38:M38"/>
    <mergeCell ref="A42:C42"/>
    <mergeCell ref="A30:C30"/>
    <mergeCell ref="A29:C29"/>
    <mergeCell ref="A25:C25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"/>
  <sheetViews>
    <sheetView workbookViewId="0">
      <selection activeCell="D18" sqref="D18"/>
    </sheetView>
  </sheetViews>
  <sheetFormatPr defaultRowHeight="15" x14ac:dyDescent="0.25"/>
  <cols>
    <col min="1" max="1" width="5.7109375" customWidth="1"/>
    <col min="2" max="10" width="11.28515625" customWidth="1"/>
    <col min="11" max="11" width="13.7109375" customWidth="1"/>
    <col min="12" max="12" width="14" customWidth="1"/>
    <col min="13" max="13" width="12.7109375" bestFit="1" customWidth="1"/>
  </cols>
  <sheetData>
    <row r="2" spans="1:14" x14ac:dyDescent="0.25">
      <c r="A2" s="133" t="s">
        <v>69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4" ht="15.75" thickBot="1" x14ac:dyDescent="0.3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4" ht="48.75" customHeight="1" thickBot="1" x14ac:dyDescent="0.3">
      <c r="A4" s="137" t="s">
        <v>47</v>
      </c>
      <c r="B4" s="138" t="s">
        <v>48</v>
      </c>
      <c r="C4" s="138" t="s">
        <v>49</v>
      </c>
      <c r="D4" s="139" t="s">
        <v>50</v>
      </c>
      <c r="E4" s="139" t="s">
        <v>51</v>
      </c>
      <c r="F4" s="139" t="s">
        <v>52</v>
      </c>
      <c r="G4" s="139" t="s">
        <v>53</v>
      </c>
      <c r="H4" s="140" t="s">
        <v>55</v>
      </c>
      <c r="I4" s="140" t="s">
        <v>54</v>
      </c>
      <c r="J4" s="141" t="s">
        <v>65</v>
      </c>
      <c r="K4" s="142" t="s">
        <v>63</v>
      </c>
      <c r="L4" s="142" t="s">
        <v>64</v>
      </c>
    </row>
    <row r="5" spans="1:14" x14ac:dyDescent="0.25">
      <c r="A5" s="143">
        <v>1</v>
      </c>
      <c r="B5" s="144" t="s">
        <v>56</v>
      </c>
      <c r="C5" s="144" t="s">
        <v>57</v>
      </c>
      <c r="D5" s="144">
        <v>10.821</v>
      </c>
      <c r="E5" s="144">
        <v>2.359</v>
      </c>
      <c r="F5" s="144">
        <v>0.94699999999999995</v>
      </c>
      <c r="G5" s="144">
        <v>0</v>
      </c>
      <c r="H5" s="144">
        <v>67.393000000000001</v>
      </c>
      <c r="I5" s="144">
        <v>70.7</v>
      </c>
      <c r="J5" s="170">
        <f>I5-H5</f>
        <v>3.3070000000000022</v>
      </c>
      <c r="K5" s="173"/>
      <c r="L5" s="145"/>
    </row>
    <row r="6" spans="1:14" ht="15.75" thickBot="1" x14ac:dyDescent="0.3">
      <c r="A6" s="146">
        <v>2</v>
      </c>
      <c r="B6" s="147" t="s">
        <v>58</v>
      </c>
      <c r="C6" s="147" t="s">
        <v>57</v>
      </c>
      <c r="D6" s="147">
        <v>13.734999999999999</v>
      </c>
      <c r="E6" s="147">
        <v>0</v>
      </c>
      <c r="F6" s="147">
        <v>7.9050000000000002</v>
      </c>
      <c r="G6" s="147">
        <v>0</v>
      </c>
      <c r="H6" s="147">
        <v>1.6</v>
      </c>
      <c r="I6" s="147">
        <v>13.734999999999999</v>
      </c>
      <c r="J6" s="171">
        <v>2.2050000000000001</v>
      </c>
      <c r="K6" s="174"/>
      <c r="L6" s="145"/>
    </row>
    <row r="7" spans="1:14" ht="15.75" thickBot="1" x14ac:dyDescent="0.3">
      <c r="A7" s="148"/>
      <c r="B7" s="149" t="s">
        <v>59</v>
      </c>
      <c r="C7" s="150"/>
      <c r="D7" s="149">
        <f>SUM(D5:D6)</f>
        <v>24.555999999999997</v>
      </c>
      <c r="E7" s="149">
        <f t="shared" ref="E7:G7" si="0">SUM(E5:E6)</f>
        <v>2.359</v>
      </c>
      <c r="F7" s="149">
        <f t="shared" si="0"/>
        <v>8.8520000000000003</v>
      </c>
      <c r="G7" s="149">
        <f t="shared" si="0"/>
        <v>0</v>
      </c>
      <c r="H7" s="150"/>
      <c r="I7" s="150"/>
      <c r="J7" s="172">
        <f>E7+F7+G7</f>
        <v>11.211</v>
      </c>
      <c r="K7" s="175"/>
      <c r="L7" s="151"/>
    </row>
    <row r="8" spans="1:14" ht="15.75" thickBot="1" x14ac:dyDescent="0.3">
      <c r="J8" s="152" t="s">
        <v>66</v>
      </c>
      <c r="K8" s="176"/>
      <c r="L8" s="155"/>
      <c r="M8" s="156"/>
      <c r="N8" s="156"/>
    </row>
    <row r="9" spans="1:14" ht="15.75" thickBot="1" x14ac:dyDescent="0.3">
      <c r="J9" s="153" t="s">
        <v>60</v>
      </c>
      <c r="K9" s="177"/>
      <c r="L9" s="154"/>
    </row>
  </sheetData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584</vt:lpstr>
      <vt:lpstr>2373</vt:lpstr>
      <vt:lpstr>iii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2018-07-11T14:36:00Z</cp:lastPrinted>
  <dcterms:created xsi:type="dcterms:W3CDTF">2018-05-11T08:20:24Z</dcterms:created>
  <dcterms:modified xsi:type="dcterms:W3CDTF">2018-07-12T08:16:12Z</dcterms:modified>
</cp:coreProperties>
</file>