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mestokosice-my.sharepoint.com/personal/martin_sustrik_kosice_sk/Documents/Pracovná plocha/Agenda/NLZ Hlinkova/Rozpočet/"/>
    </mc:Choice>
  </mc:AlternateContent>
  <xr:revisionPtr revIDLastSave="2" documentId="13_ncr:1_{587B7035-DAA1-48A9-9274-F36F6E93272E}" xr6:coauthVersionLast="47" xr6:coauthVersionMax="47" xr10:uidLastSave="{2087CBA7-4742-4E93-A914-4E8F967C8304}"/>
  <bookViews>
    <workbookView xWindow="-108" yWindow="-108" windowWidth="23256" windowHeight="12456" firstSheet="14" activeTab="16" xr2:uid="{00000000-000D-0000-FFFF-FFFF00000000}"/>
  </bookViews>
  <sheets>
    <sheet name="Rekapitulácia stavby" sheetId="1" r:id="rId1"/>
    <sheet name="SO 000-00 - Všeobecné pol..." sheetId="2" r:id="rId2"/>
    <sheet name="SO 020-00 - Náhradná výsadba" sheetId="3" r:id="rId3"/>
    <sheet name="SO 101-00 - Úprava cesty ..." sheetId="4" r:id="rId4"/>
    <sheet name="SO 102-00 - Úprava chodníkov" sheetId="5" r:id="rId5"/>
    <sheet name="SO 201-00 - Most č. M5850..." sheetId="6" r:id="rId6"/>
    <sheet name="SO 202-00 - Lávka pre peš..." sheetId="7" r:id="rId7"/>
    <sheet name="SO 601-00 - Preložka vere..." sheetId="8" r:id="rId8"/>
    <sheet name="SO 602-00 - Preložka záve..." sheetId="9" r:id="rId9"/>
    <sheet name="SO 603-00 - Preložka záve..." sheetId="10" r:id="rId10"/>
    <sheet name="SO 604-00 - Preložka kábl..." sheetId="11" r:id="rId11"/>
    <sheet name="SO 605-00 - Preložka záve..." sheetId="12" r:id="rId12"/>
    <sheet name="SO 631-00 - Dočasné preru..." sheetId="13" r:id="rId13"/>
    <sheet name="SO 632-00 - Dočasné preru..." sheetId="14" r:id="rId14"/>
    <sheet name="SO 651-00 - Úprava trakčn..." sheetId="15" r:id="rId15"/>
    <sheet name="SO 661-00 - Ukoľajnenie m..." sheetId="16" r:id="rId16"/>
    <sheet name="SO 662-00 - Ukoľajnenie l..." sheetId="17" r:id="rId17"/>
  </sheets>
  <definedNames>
    <definedName name="_xlnm._FilterDatabase" localSheetId="1" hidden="1">'SO 000-00 - Všeobecné pol...'!$C$119:$K$130</definedName>
    <definedName name="_xlnm._FilterDatabase" localSheetId="2" hidden="1">'SO 020-00 - Náhradná výsadba'!$C$123:$K$263</definedName>
    <definedName name="_xlnm._FilterDatabase" localSheetId="3" hidden="1">'SO 101-00 - Úprava cesty ...'!$C$153:$K$319</definedName>
    <definedName name="_xlnm._FilterDatabase" localSheetId="4" hidden="1">'SO 102-00 - Úprava chodníkov'!$C$157:$K$353</definedName>
    <definedName name="_xlnm._FilterDatabase" localSheetId="5" hidden="1">'SO 201-00 - Most č. M5850...'!$C$233:$K$1176</definedName>
    <definedName name="_xlnm._FilterDatabase" localSheetId="6" hidden="1">'SO 202-00 - Lávka pre peš...'!$C$199:$K$769</definedName>
    <definedName name="_xlnm._FilterDatabase" localSheetId="7" hidden="1">'SO 601-00 - Preložka vere...'!$C$132:$K$204</definedName>
    <definedName name="_xlnm._FilterDatabase" localSheetId="8" hidden="1">'SO 602-00 - Preložka záve...'!$C$147:$K$256</definedName>
    <definedName name="_xlnm._FilterDatabase" localSheetId="9" hidden="1">'SO 603-00 - Preložka záve...'!$C$138:$K$220</definedName>
    <definedName name="_xlnm._FilterDatabase" localSheetId="10" hidden="1">'SO 604-00 - Preložka kábl...'!$C$142:$K$237</definedName>
    <definedName name="_xlnm._FilterDatabase" localSheetId="11" hidden="1">'SO 605-00 - Preložka záve...'!$C$131:$K$184</definedName>
    <definedName name="_xlnm._FilterDatabase" localSheetId="12" hidden="1">'SO 631-00 - Dočasné preru...'!$C$134:$K$197</definedName>
    <definedName name="_xlnm._FilterDatabase" localSheetId="13" hidden="1">'SO 632-00 - Dočasné preru...'!$C$144:$K$249</definedName>
    <definedName name="_xlnm._FilterDatabase" localSheetId="14" hidden="1">'SO 651-00 - Úprava trakčn...'!$C$126:$K$390</definedName>
    <definedName name="_xlnm._FilterDatabase" localSheetId="15" hidden="1">'SO 661-00 - Ukoľajnenie m...'!$C$120:$K$140</definedName>
    <definedName name="_xlnm._FilterDatabase" localSheetId="16" hidden="1">'SO 662-00 - Ukoľajnenie l...'!$C$120:$K$140</definedName>
    <definedName name="_xlnm.Print_Titles" localSheetId="0">'Rekapitulácia stavby'!$92:$92</definedName>
    <definedName name="_xlnm.Print_Titles" localSheetId="1">'SO 000-00 - Všeobecné pol...'!$119:$119</definedName>
    <definedName name="_xlnm.Print_Titles" localSheetId="2">'SO 020-00 - Náhradná výsadba'!$123:$123</definedName>
    <definedName name="_xlnm.Print_Titles" localSheetId="3">'SO 101-00 - Úprava cesty ...'!$153:$153</definedName>
    <definedName name="_xlnm.Print_Titles" localSheetId="4">'SO 102-00 - Úprava chodníkov'!$157:$157</definedName>
    <definedName name="_xlnm.Print_Titles" localSheetId="5">'SO 201-00 - Most č. M5850...'!$233:$233</definedName>
    <definedName name="_xlnm.Print_Titles" localSheetId="6">'SO 202-00 - Lávka pre peš...'!$199:$199</definedName>
    <definedName name="_xlnm.Print_Titles" localSheetId="7">'SO 601-00 - Preložka vere...'!$132:$132</definedName>
    <definedName name="_xlnm.Print_Titles" localSheetId="8">'SO 602-00 - Preložka záve...'!$147:$147</definedName>
    <definedName name="_xlnm.Print_Titles" localSheetId="9">'SO 603-00 - Preložka záve...'!$138:$138</definedName>
    <definedName name="_xlnm.Print_Titles" localSheetId="10">'SO 604-00 - Preložka kábl...'!$142:$142</definedName>
    <definedName name="_xlnm.Print_Titles" localSheetId="11">'SO 605-00 - Preložka záve...'!$131:$131</definedName>
    <definedName name="_xlnm.Print_Titles" localSheetId="12">'SO 631-00 - Dočasné preru...'!$134:$134</definedName>
    <definedName name="_xlnm.Print_Titles" localSheetId="13">'SO 632-00 - Dočasné preru...'!$144:$144</definedName>
    <definedName name="_xlnm.Print_Titles" localSheetId="14">'SO 651-00 - Úprava trakčn...'!$126:$126</definedName>
    <definedName name="_xlnm.Print_Titles" localSheetId="15">'SO 661-00 - Ukoľajnenie m...'!$120:$120</definedName>
    <definedName name="_xlnm.Print_Titles" localSheetId="16">'SO 662-00 - Ukoľajnenie l...'!$120:$120</definedName>
    <definedName name="_xlnm.Print_Area" localSheetId="0">'Rekapitulácia stavby'!$D$4:$AO$76,'Rekapitulácia stavby'!$C$82:$AQ$111</definedName>
    <definedName name="_xlnm.Print_Area" localSheetId="1">'SO 000-00 - Všeobecné pol...'!$C$82:$J$101,'SO 000-00 - Všeobecné pol...'!$C$107:$J$130</definedName>
    <definedName name="_xlnm.Print_Area" localSheetId="2">'SO 020-00 - Náhradná výsadba'!$C$82:$J$105,'SO 020-00 - Náhradná výsadba'!$C$111:$J$263</definedName>
    <definedName name="_xlnm.Print_Area" localSheetId="3">'SO 101-00 - Úprava cesty ...'!$C$82:$J$135,'SO 101-00 - Úprava cesty ...'!$C$141:$J$319</definedName>
    <definedName name="_xlnm.Print_Area" localSheetId="4">'SO 102-00 - Úprava chodníkov'!$C$82:$J$139,'SO 102-00 - Úprava chodníkov'!$C$145:$J$353</definedName>
    <definedName name="_xlnm.Print_Area" localSheetId="5">'SO 201-00 - Most č. M5850...'!$C$82:$J$215,'SO 201-00 - Most č. M5850...'!$C$221:$J$1176</definedName>
    <definedName name="_xlnm.Print_Area" localSheetId="6">'SO 202-00 - Lávka pre peš...'!$C$82:$J$181,'SO 202-00 - Lávka pre peš...'!$C$187:$J$769</definedName>
    <definedName name="_xlnm.Print_Area" localSheetId="7">'SO 601-00 - Preložka vere...'!$C$82:$J$114,'SO 601-00 - Preložka vere...'!$C$120:$J$204</definedName>
    <definedName name="_xlnm.Print_Area" localSheetId="8">'SO 602-00 - Preložka záve...'!$C$82:$J$129,'SO 602-00 - Preložka záve...'!$C$135:$J$256</definedName>
    <definedName name="_xlnm.Print_Area" localSheetId="9">'SO 603-00 - Preložka záve...'!$C$82:$J$120,'SO 603-00 - Preložka záve...'!$C$126:$J$220</definedName>
    <definedName name="_xlnm.Print_Area" localSheetId="10">'SO 604-00 - Preložka kábl...'!$C$82:$J$124,'SO 604-00 - Preložka kábl...'!$C$130:$J$237</definedName>
    <definedName name="_xlnm.Print_Area" localSheetId="11">'SO 605-00 - Preložka záve...'!$C$82:$J$113,'SO 605-00 - Preložka záve...'!$C$119:$J$184</definedName>
    <definedName name="_xlnm.Print_Area" localSheetId="12">'SO 631-00 - Dočasné preru...'!$C$82:$J$116,'SO 631-00 - Dočasné preru...'!$C$122:$J$197</definedName>
    <definedName name="_xlnm.Print_Area" localSheetId="13">'SO 632-00 - Dočasné preru...'!$C$82:$J$126,'SO 632-00 - Dočasné preru...'!$C$132:$J$249</definedName>
    <definedName name="_xlnm.Print_Area" localSheetId="14">'SO 651-00 - Úprava trakčn...'!$C$82:$J$108,'SO 651-00 - Úprava trakčn...'!$C$114:$J$390</definedName>
    <definedName name="_xlnm.Print_Area" localSheetId="15">'SO 661-00 - Ukoľajnenie m...'!$C$82:$J$102,'SO 661-00 - Ukoľajnenie m...'!$C$108:$J$140</definedName>
    <definedName name="_xlnm.Print_Area" localSheetId="16">'SO 662-00 - Ukoľajnenie l...'!$C$82:$J$102,'SO 662-00 - Ukoľajnenie l...'!$C$108:$J$140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7" l="1"/>
  <c r="J36" i="17"/>
  <c r="AY110" i="1"/>
  <c r="J35" i="17"/>
  <c r="AX110" i="1"/>
  <c r="BI140" i="17"/>
  <c r="BH140" i="17"/>
  <c r="BG140" i="17"/>
  <c r="BE140" i="17"/>
  <c r="T140" i="17"/>
  <c r="R140" i="17"/>
  <c r="P140" i="17"/>
  <c r="BI139" i="17"/>
  <c r="BH139" i="17"/>
  <c r="BG139" i="17"/>
  <c r="BE139" i="17"/>
  <c r="T139" i="17"/>
  <c r="R139" i="17"/>
  <c r="P139" i="17"/>
  <c r="BI138" i="17"/>
  <c r="BH138" i="17"/>
  <c r="BG138" i="17"/>
  <c r="BE138" i="17"/>
  <c r="T138" i="17"/>
  <c r="R138" i="17"/>
  <c r="P138" i="17"/>
  <c r="BI136" i="17"/>
  <c r="BH136" i="17"/>
  <c r="BG136" i="17"/>
  <c r="BE136" i="17"/>
  <c r="T136" i="17"/>
  <c r="R136" i="17"/>
  <c r="P136" i="17"/>
  <c r="BI135" i="17"/>
  <c r="BH135" i="17"/>
  <c r="BG135" i="17"/>
  <c r="BE135" i="17"/>
  <c r="T135" i="17"/>
  <c r="R135" i="17"/>
  <c r="P135" i="17"/>
  <c r="BI134" i="17"/>
  <c r="BH134" i="17"/>
  <c r="BG134" i="17"/>
  <c r="BE134" i="17"/>
  <c r="T134" i="17"/>
  <c r="R134" i="17"/>
  <c r="P134" i="17"/>
  <c r="BI132" i="17"/>
  <c r="BH132" i="17"/>
  <c r="BG132" i="17"/>
  <c r="BE132" i="17"/>
  <c r="T132" i="17"/>
  <c r="R132" i="17"/>
  <c r="P132" i="17"/>
  <c r="BI131" i="17"/>
  <c r="BH131" i="17"/>
  <c r="BG131" i="17"/>
  <c r="BE131" i="17"/>
  <c r="T131" i="17"/>
  <c r="R131" i="17"/>
  <c r="P131" i="17"/>
  <c r="BI130" i="17"/>
  <c r="BH130" i="17"/>
  <c r="BG130" i="17"/>
  <c r="BE130" i="17"/>
  <c r="T130" i="17"/>
  <c r="R130" i="17"/>
  <c r="P130" i="17"/>
  <c r="BI129" i="17"/>
  <c r="BH129" i="17"/>
  <c r="BG129" i="17"/>
  <c r="BE129" i="17"/>
  <c r="T129" i="17"/>
  <c r="R129" i="17"/>
  <c r="P129" i="17"/>
  <c r="BI127" i="17"/>
  <c r="BH127" i="17"/>
  <c r="BG127" i="17"/>
  <c r="BE127" i="17"/>
  <c r="T127" i="17"/>
  <c r="R127" i="17"/>
  <c r="P127" i="17"/>
  <c r="BI126" i="17"/>
  <c r="BH126" i="17"/>
  <c r="BG126" i="17"/>
  <c r="BE126" i="17"/>
  <c r="T126" i="17"/>
  <c r="R126" i="17"/>
  <c r="P126" i="17"/>
  <c r="BI125" i="17"/>
  <c r="BH125" i="17"/>
  <c r="BG125" i="17"/>
  <c r="BE125" i="17"/>
  <c r="T125" i="17"/>
  <c r="R125" i="17"/>
  <c r="P125" i="17"/>
  <c r="BI124" i="17"/>
  <c r="BH124" i="17"/>
  <c r="BG124" i="17"/>
  <c r="BE124" i="17"/>
  <c r="T124" i="17"/>
  <c r="R124" i="17"/>
  <c r="P124" i="17"/>
  <c r="J118" i="17"/>
  <c r="J117" i="17"/>
  <c r="F117" i="17"/>
  <c r="F115" i="17"/>
  <c r="E113" i="17"/>
  <c r="J92" i="17"/>
  <c r="J91" i="17"/>
  <c r="F91" i="17"/>
  <c r="F89" i="17"/>
  <c r="E87" i="17"/>
  <c r="J18" i="17"/>
  <c r="E18" i="17"/>
  <c r="F92" i="17"/>
  <c r="J17" i="17"/>
  <c r="J12" i="17"/>
  <c r="J115" i="17"/>
  <c r="E7" i="17"/>
  <c r="E111" i="17"/>
  <c r="J37" i="16"/>
  <c r="J36" i="16"/>
  <c r="AY109" i="1" s="1"/>
  <c r="J35" i="16"/>
  <c r="AX109" i="1" s="1"/>
  <c r="BI140" i="16"/>
  <c r="BH140" i="16"/>
  <c r="BG140" i="16"/>
  <c r="BE140" i="16"/>
  <c r="T140" i="16"/>
  <c r="R140" i="16"/>
  <c r="P140" i="16"/>
  <c r="BI139" i="16"/>
  <c r="BH139" i="16"/>
  <c r="BG139" i="16"/>
  <c r="BE139" i="16"/>
  <c r="T139" i="16"/>
  <c r="R139" i="16"/>
  <c r="P139" i="16"/>
  <c r="BI138" i="16"/>
  <c r="BH138" i="16"/>
  <c r="BG138" i="16"/>
  <c r="BE138" i="16"/>
  <c r="T138" i="16"/>
  <c r="R138" i="16"/>
  <c r="P138" i="16"/>
  <c r="BI136" i="16"/>
  <c r="BH136" i="16"/>
  <c r="BG136" i="16"/>
  <c r="BE136" i="16"/>
  <c r="T136" i="16"/>
  <c r="R136" i="16"/>
  <c r="P136" i="16"/>
  <c r="BI135" i="16"/>
  <c r="BH135" i="16"/>
  <c r="BG135" i="16"/>
  <c r="BE135" i="16"/>
  <c r="T135" i="16"/>
  <c r="R135" i="16"/>
  <c r="P135" i="16"/>
  <c r="BI134" i="16"/>
  <c r="BH134" i="16"/>
  <c r="BG134" i="16"/>
  <c r="BE134" i="16"/>
  <c r="T134" i="16"/>
  <c r="R134" i="16"/>
  <c r="P134" i="16"/>
  <c r="BI132" i="16"/>
  <c r="BH132" i="16"/>
  <c r="BG132" i="16"/>
  <c r="BE132" i="16"/>
  <c r="T132" i="16"/>
  <c r="R132" i="16"/>
  <c r="P132" i="16"/>
  <c r="BI131" i="16"/>
  <c r="BH131" i="16"/>
  <c r="BG131" i="16"/>
  <c r="BE131" i="16"/>
  <c r="T131" i="16"/>
  <c r="R131" i="16"/>
  <c r="P131" i="16"/>
  <c r="BI130" i="16"/>
  <c r="BH130" i="16"/>
  <c r="BG130" i="16"/>
  <c r="BE130" i="16"/>
  <c r="T130" i="16"/>
  <c r="R130" i="16"/>
  <c r="P130" i="16"/>
  <c r="BI129" i="16"/>
  <c r="BH129" i="16"/>
  <c r="BG129" i="16"/>
  <c r="BE129" i="16"/>
  <c r="T129" i="16"/>
  <c r="R129" i="16"/>
  <c r="P129" i="16"/>
  <c r="BI127" i="16"/>
  <c r="BH127" i="16"/>
  <c r="BG127" i="16"/>
  <c r="BE127" i="16"/>
  <c r="T127" i="16"/>
  <c r="R127" i="16"/>
  <c r="P127" i="16"/>
  <c r="BI126" i="16"/>
  <c r="BH126" i="16"/>
  <c r="BG126" i="16"/>
  <c r="BE126" i="16"/>
  <c r="T126" i="16"/>
  <c r="R126" i="16"/>
  <c r="P126" i="16"/>
  <c r="BI125" i="16"/>
  <c r="BH125" i="16"/>
  <c r="BG125" i="16"/>
  <c r="BE125" i="16"/>
  <c r="T125" i="16"/>
  <c r="R125" i="16"/>
  <c r="P125" i="16"/>
  <c r="BI124" i="16"/>
  <c r="BH124" i="16"/>
  <c r="BG124" i="16"/>
  <c r="BE124" i="16"/>
  <c r="T124" i="16"/>
  <c r="R124" i="16"/>
  <c r="P124" i="16"/>
  <c r="J118" i="16"/>
  <c r="J117" i="16"/>
  <c r="F117" i="16"/>
  <c r="F115" i="16"/>
  <c r="E113" i="16"/>
  <c r="J92" i="16"/>
  <c r="J91" i="16"/>
  <c r="F91" i="16"/>
  <c r="F89" i="16"/>
  <c r="E87" i="16"/>
  <c r="J18" i="16"/>
  <c r="E18" i="16"/>
  <c r="F118" i="16" s="1"/>
  <c r="J17" i="16"/>
  <c r="J12" i="16"/>
  <c r="J89" i="16" s="1"/>
  <c r="E7" i="16"/>
  <c r="E111" i="16"/>
  <c r="J37" i="15"/>
  <c r="J36" i="15"/>
  <c r="AY108" i="1"/>
  <c r="J35" i="15"/>
  <c r="AX108" i="1" s="1"/>
  <c r="BI390" i="15"/>
  <c r="BH390" i="15"/>
  <c r="BG390" i="15"/>
  <c r="BE390" i="15"/>
  <c r="T390" i="15"/>
  <c r="R390" i="15"/>
  <c r="P390" i="15"/>
  <c r="BI389" i="15"/>
  <c r="BH389" i="15"/>
  <c r="BG389" i="15"/>
  <c r="BE389" i="15"/>
  <c r="T389" i="15"/>
  <c r="R389" i="15"/>
  <c r="P389" i="15"/>
  <c r="BI388" i="15"/>
  <c r="BH388" i="15"/>
  <c r="BG388" i="15"/>
  <c r="BE388" i="15"/>
  <c r="T388" i="15"/>
  <c r="R388" i="15"/>
  <c r="P388" i="15"/>
  <c r="BI387" i="15"/>
  <c r="BH387" i="15"/>
  <c r="BG387" i="15"/>
  <c r="BE387" i="15"/>
  <c r="T387" i="15"/>
  <c r="R387" i="15"/>
  <c r="P387" i="15"/>
  <c r="BI385" i="15"/>
  <c r="BH385" i="15"/>
  <c r="BG385" i="15"/>
  <c r="BE385" i="15"/>
  <c r="T385" i="15"/>
  <c r="R385" i="15"/>
  <c r="P385" i="15"/>
  <c r="BI384" i="15"/>
  <c r="BH384" i="15"/>
  <c r="BG384" i="15"/>
  <c r="BE384" i="15"/>
  <c r="T384" i="15"/>
  <c r="R384" i="15"/>
  <c r="P384" i="15"/>
  <c r="BI383" i="15"/>
  <c r="BH383" i="15"/>
  <c r="BG383" i="15"/>
  <c r="BE383" i="15"/>
  <c r="T383" i="15"/>
  <c r="R383" i="15"/>
  <c r="P383" i="15"/>
  <c r="BI382" i="15"/>
  <c r="BH382" i="15"/>
  <c r="BG382" i="15"/>
  <c r="BE382" i="15"/>
  <c r="T382" i="15"/>
  <c r="R382" i="15"/>
  <c r="P382" i="15"/>
  <c r="BI381" i="15"/>
  <c r="BH381" i="15"/>
  <c r="BG381" i="15"/>
  <c r="BE381" i="15"/>
  <c r="T381" i="15"/>
  <c r="R381" i="15"/>
  <c r="P381" i="15"/>
  <c r="BI380" i="15"/>
  <c r="BH380" i="15"/>
  <c r="BG380" i="15"/>
  <c r="BE380" i="15"/>
  <c r="T380" i="15"/>
  <c r="R380" i="15"/>
  <c r="P380" i="15"/>
  <c r="BI378" i="15"/>
  <c r="BH378" i="15"/>
  <c r="BG378" i="15"/>
  <c r="BE378" i="15"/>
  <c r="T378" i="15"/>
  <c r="R378" i="15"/>
  <c r="P378" i="15"/>
  <c r="BI377" i="15"/>
  <c r="BH377" i="15"/>
  <c r="BG377" i="15"/>
  <c r="BE377" i="15"/>
  <c r="T377" i="15"/>
  <c r="R377" i="15"/>
  <c r="P377" i="15"/>
  <c r="BI376" i="15"/>
  <c r="BH376" i="15"/>
  <c r="BG376" i="15"/>
  <c r="BE376" i="15"/>
  <c r="T376" i="15"/>
  <c r="R376" i="15"/>
  <c r="P376" i="15"/>
  <c r="BI375" i="15"/>
  <c r="BH375" i="15"/>
  <c r="BG375" i="15"/>
  <c r="BE375" i="15"/>
  <c r="T375" i="15"/>
  <c r="R375" i="15"/>
  <c r="P375" i="15"/>
  <c r="BI374" i="15"/>
  <c r="BH374" i="15"/>
  <c r="BG374" i="15"/>
  <c r="BE374" i="15"/>
  <c r="T374" i="15"/>
  <c r="R374" i="15"/>
  <c r="P374" i="15"/>
  <c r="BI373" i="15"/>
  <c r="BH373" i="15"/>
  <c r="BG373" i="15"/>
  <c r="BE373" i="15"/>
  <c r="T373" i="15"/>
  <c r="R373" i="15"/>
  <c r="P373" i="15"/>
  <c r="BI371" i="15"/>
  <c r="BH371" i="15"/>
  <c r="BG371" i="15"/>
  <c r="BE371" i="15"/>
  <c r="T371" i="15"/>
  <c r="R371" i="15"/>
  <c r="P371" i="15"/>
  <c r="BI370" i="15"/>
  <c r="BH370" i="15"/>
  <c r="BG370" i="15"/>
  <c r="BE370" i="15"/>
  <c r="T370" i="15"/>
  <c r="R370" i="15"/>
  <c r="P370" i="15"/>
  <c r="BI369" i="15"/>
  <c r="BH369" i="15"/>
  <c r="BG369" i="15"/>
  <c r="BE369" i="15"/>
  <c r="T369" i="15"/>
  <c r="R369" i="15"/>
  <c r="P369" i="15"/>
  <c r="BI368" i="15"/>
  <c r="BH368" i="15"/>
  <c r="BG368" i="15"/>
  <c r="BE368" i="15"/>
  <c r="T368" i="15"/>
  <c r="R368" i="15"/>
  <c r="P368" i="15"/>
  <c r="BI367" i="15"/>
  <c r="BH367" i="15"/>
  <c r="BG367" i="15"/>
  <c r="BE367" i="15"/>
  <c r="T367" i="15"/>
  <c r="R367" i="15"/>
  <c r="P367" i="15"/>
  <c r="BI366" i="15"/>
  <c r="BH366" i="15"/>
  <c r="BG366" i="15"/>
  <c r="BE366" i="15"/>
  <c r="T366" i="15"/>
  <c r="R366" i="15"/>
  <c r="P366" i="15"/>
  <c r="BI365" i="15"/>
  <c r="BH365" i="15"/>
  <c r="BG365" i="15"/>
  <c r="BE365" i="15"/>
  <c r="T365" i="15"/>
  <c r="R365" i="15"/>
  <c r="P365" i="15"/>
  <c r="BI364" i="15"/>
  <c r="BH364" i="15"/>
  <c r="BG364" i="15"/>
  <c r="BE364" i="15"/>
  <c r="T364" i="15"/>
  <c r="R364" i="15"/>
  <c r="P364" i="15"/>
  <c r="BI363" i="15"/>
  <c r="BH363" i="15"/>
  <c r="BG363" i="15"/>
  <c r="BE363" i="15"/>
  <c r="T363" i="15"/>
  <c r="R363" i="15"/>
  <c r="P363" i="15"/>
  <c r="BI362" i="15"/>
  <c r="BH362" i="15"/>
  <c r="BG362" i="15"/>
  <c r="BE362" i="15"/>
  <c r="T362" i="15"/>
  <c r="R362" i="15"/>
  <c r="P362" i="15"/>
  <c r="BI361" i="15"/>
  <c r="BH361" i="15"/>
  <c r="BG361" i="15"/>
  <c r="BE361" i="15"/>
  <c r="T361" i="15"/>
  <c r="R361" i="15"/>
  <c r="P361" i="15"/>
  <c r="BI360" i="15"/>
  <c r="BH360" i="15"/>
  <c r="BG360" i="15"/>
  <c r="BE360" i="15"/>
  <c r="T360" i="15"/>
  <c r="R360" i="15"/>
  <c r="P360" i="15"/>
  <c r="BI359" i="15"/>
  <c r="BH359" i="15"/>
  <c r="BG359" i="15"/>
  <c r="BE359" i="15"/>
  <c r="T359" i="15"/>
  <c r="R359" i="15"/>
  <c r="P359" i="15"/>
  <c r="BI358" i="15"/>
  <c r="BH358" i="15"/>
  <c r="BG358" i="15"/>
  <c r="BE358" i="15"/>
  <c r="T358" i="15"/>
  <c r="R358" i="15"/>
  <c r="P358" i="15"/>
  <c r="BI357" i="15"/>
  <c r="BH357" i="15"/>
  <c r="BG357" i="15"/>
  <c r="BE357" i="15"/>
  <c r="T357" i="15"/>
  <c r="R357" i="15"/>
  <c r="P357" i="15"/>
  <c r="BI356" i="15"/>
  <c r="BH356" i="15"/>
  <c r="BG356" i="15"/>
  <c r="BE356" i="15"/>
  <c r="T356" i="15"/>
  <c r="R356" i="15"/>
  <c r="P356" i="15"/>
  <c r="BI355" i="15"/>
  <c r="BH355" i="15"/>
  <c r="BG355" i="15"/>
  <c r="BE355" i="15"/>
  <c r="T355" i="15"/>
  <c r="R355" i="15"/>
  <c r="P355" i="15"/>
  <c r="BI354" i="15"/>
  <c r="BH354" i="15"/>
  <c r="BG354" i="15"/>
  <c r="BE354" i="15"/>
  <c r="T354" i="15"/>
  <c r="R354" i="15"/>
  <c r="P354" i="15"/>
  <c r="BI353" i="15"/>
  <c r="BH353" i="15"/>
  <c r="BG353" i="15"/>
  <c r="BE353" i="15"/>
  <c r="T353" i="15"/>
  <c r="R353" i="15"/>
  <c r="P353" i="15"/>
  <c r="BI352" i="15"/>
  <c r="BH352" i="15"/>
  <c r="BG352" i="15"/>
  <c r="BE352" i="15"/>
  <c r="T352" i="15"/>
  <c r="R352" i="15"/>
  <c r="P352" i="15"/>
  <c r="BI351" i="15"/>
  <c r="BH351" i="15"/>
  <c r="BG351" i="15"/>
  <c r="BE351" i="15"/>
  <c r="T351" i="15"/>
  <c r="R351" i="15"/>
  <c r="P351" i="15"/>
  <c r="BI350" i="15"/>
  <c r="BH350" i="15"/>
  <c r="BG350" i="15"/>
  <c r="BE350" i="15"/>
  <c r="T350" i="15"/>
  <c r="R350" i="15"/>
  <c r="P350" i="15"/>
  <c r="BI349" i="15"/>
  <c r="BH349" i="15"/>
  <c r="BG349" i="15"/>
  <c r="BE349" i="15"/>
  <c r="T349" i="15"/>
  <c r="R349" i="15"/>
  <c r="P349" i="15"/>
  <c r="BI348" i="15"/>
  <c r="BH348" i="15"/>
  <c r="BG348" i="15"/>
  <c r="BE348" i="15"/>
  <c r="T348" i="15"/>
  <c r="R348" i="15"/>
  <c r="P348" i="15"/>
  <c r="BI347" i="15"/>
  <c r="BH347" i="15"/>
  <c r="BG347" i="15"/>
  <c r="BE347" i="15"/>
  <c r="T347" i="15"/>
  <c r="R347" i="15"/>
  <c r="P347" i="15"/>
  <c r="BI346" i="15"/>
  <c r="BH346" i="15"/>
  <c r="BG346" i="15"/>
  <c r="BE346" i="15"/>
  <c r="T346" i="15"/>
  <c r="R346" i="15"/>
  <c r="P346" i="15"/>
  <c r="BI345" i="15"/>
  <c r="BH345" i="15"/>
  <c r="BG345" i="15"/>
  <c r="BE345" i="15"/>
  <c r="T345" i="15"/>
  <c r="R345" i="15"/>
  <c r="P345" i="15"/>
  <c r="BI344" i="15"/>
  <c r="BH344" i="15"/>
  <c r="BG344" i="15"/>
  <c r="BE344" i="15"/>
  <c r="T344" i="15"/>
  <c r="R344" i="15"/>
  <c r="P344" i="15"/>
  <c r="BI343" i="15"/>
  <c r="BH343" i="15"/>
  <c r="BG343" i="15"/>
  <c r="BE343" i="15"/>
  <c r="T343" i="15"/>
  <c r="R343" i="15"/>
  <c r="P343" i="15"/>
  <c r="BI342" i="15"/>
  <c r="BH342" i="15"/>
  <c r="BG342" i="15"/>
  <c r="BE342" i="15"/>
  <c r="T342" i="15"/>
  <c r="R342" i="15"/>
  <c r="P342" i="15"/>
  <c r="BI341" i="15"/>
  <c r="BH341" i="15"/>
  <c r="BG341" i="15"/>
  <c r="BE341" i="15"/>
  <c r="T341" i="15"/>
  <c r="R341" i="15"/>
  <c r="P341" i="15"/>
  <c r="BI340" i="15"/>
  <c r="BH340" i="15"/>
  <c r="BG340" i="15"/>
  <c r="BE340" i="15"/>
  <c r="T340" i="15"/>
  <c r="R340" i="15"/>
  <c r="P340" i="15"/>
  <c r="BI339" i="15"/>
  <c r="BH339" i="15"/>
  <c r="BG339" i="15"/>
  <c r="BE339" i="15"/>
  <c r="T339" i="15"/>
  <c r="R339" i="15"/>
  <c r="P339" i="15"/>
  <c r="BI338" i="15"/>
  <c r="BH338" i="15"/>
  <c r="BG338" i="15"/>
  <c r="BE338" i="15"/>
  <c r="T338" i="15"/>
  <c r="R338" i="15"/>
  <c r="P338" i="15"/>
  <c r="BI337" i="15"/>
  <c r="BH337" i="15"/>
  <c r="BG337" i="15"/>
  <c r="BE337" i="15"/>
  <c r="T337" i="15"/>
  <c r="R337" i="15"/>
  <c r="P337" i="15"/>
  <c r="BI336" i="15"/>
  <c r="BH336" i="15"/>
  <c r="BG336" i="15"/>
  <c r="BE336" i="15"/>
  <c r="T336" i="15"/>
  <c r="R336" i="15"/>
  <c r="P336" i="15"/>
  <c r="BI335" i="15"/>
  <c r="BH335" i="15"/>
  <c r="BG335" i="15"/>
  <c r="BE335" i="15"/>
  <c r="T335" i="15"/>
  <c r="R335" i="15"/>
  <c r="P335" i="15"/>
  <c r="BI334" i="15"/>
  <c r="BH334" i="15"/>
  <c r="BG334" i="15"/>
  <c r="BE334" i="15"/>
  <c r="T334" i="15"/>
  <c r="R334" i="15"/>
  <c r="P334" i="15"/>
  <c r="BI332" i="15"/>
  <c r="BH332" i="15"/>
  <c r="BG332" i="15"/>
  <c r="BE332" i="15"/>
  <c r="T332" i="15"/>
  <c r="R332" i="15"/>
  <c r="P332" i="15"/>
  <c r="BI331" i="15"/>
  <c r="BH331" i="15"/>
  <c r="BG331" i="15"/>
  <c r="BE331" i="15"/>
  <c r="T331" i="15"/>
  <c r="R331" i="15"/>
  <c r="P331" i="15"/>
  <c r="BI330" i="15"/>
  <c r="BH330" i="15"/>
  <c r="BG330" i="15"/>
  <c r="BE330" i="15"/>
  <c r="T330" i="15"/>
  <c r="R330" i="15"/>
  <c r="P330" i="15"/>
  <c r="BI329" i="15"/>
  <c r="BH329" i="15"/>
  <c r="BG329" i="15"/>
  <c r="BE329" i="15"/>
  <c r="T329" i="15"/>
  <c r="R329" i="15"/>
  <c r="P329" i="15"/>
  <c r="BI328" i="15"/>
  <c r="BH328" i="15"/>
  <c r="BG328" i="15"/>
  <c r="BE328" i="15"/>
  <c r="T328" i="15"/>
  <c r="R328" i="15"/>
  <c r="P328" i="15"/>
  <c r="BI327" i="15"/>
  <c r="BH327" i="15"/>
  <c r="BG327" i="15"/>
  <c r="BE327" i="15"/>
  <c r="T327" i="15"/>
  <c r="R327" i="15"/>
  <c r="P327" i="15"/>
  <c r="BI326" i="15"/>
  <c r="BH326" i="15"/>
  <c r="BG326" i="15"/>
  <c r="BE326" i="15"/>
  <c r="T326" i="15"/>
  <c r="R326" i="15"/>
  <c r="P326" i="15"/>
  <c r="BI325" i="15"/>
  <c r="BH325" i="15"/>
  <c r="BG325" i="15"/>
  <c r="BE325" i="15"/>
  <c r="T325" i="15"/>
  <c r="R325" i="15"/>
  <c r="P325" i="15"/>
  <c r="BI324" i="15"/>
  <c r="BH324" i="15"/>
  <c r="BG324" i="15"/>
  <c r="BE324" i="15"/>
  <c r="T324" i="15"/>
  <c r="R324" i="15"/>
  <c r="P324" i="15"/>
  <c r="BI323" i="15"/>
  <c r="BH323" i="15"/>
  <c r="BG323" i="15"/>
  <c r="BE323" i="15"/>
  <c r="T323" i="15"/>
  <c r="R323" i="15"/>
  <c r="P323" i="15"/>
  <c r="BI322" i="15"/>
  <c r="BH322" i="15"/>
  <c r="BG322" i="15"/>
  <c r="BE322" i="15"/>
  <c r="T322" i="15"/>
  <c r="R322" i="15"/>
  <c r="P322" i="15"/>
  <c r="BI321" i="15"/>
  <c r="BH321" i="15"/>
  <c r="BG321" i="15"/>
  <c r="BE321" i="15"/>
  <c r="T321" i="15"/>
  <c r="R321" i="15"/>
  <c r="P321" i="15"/>
  <c r="BI320" i="15"/>
  <c r="BH320" i="15"/>
  <c r="BG320" i="15"/>
  <c r="BE320" i="15"/>
  <c r="T320" i="15"/>
  <c r="R320" i="15"/>
  <c r="P320" i="15"/>
  <c r="BI319" i="15"/>
  <c r="BH319" i="15"/>
  <c r="BG319" i="15"/>
  <c r="BE319" i="15"/>
  <c r="T319" i="15"/>
  <c r="R319" i="15"/>
  <c r="P319" i="15"/>
  <c r="BI318" i="15"/>
  <c r="BH318" i="15"/>
  <c r="BG318" i="15"/>
  <c r="BE318" i="15"/>
  <c r="T318" i="15"/>
  <c r="R318" i="15"/>
  <c r="P318" i="15"/>
  <c r="BI317" i="15"/>
  <c r="BH317" i="15"/>
  <c r="BG317" i="15"/>
  <c r="BE317" i="15"/>
  <c r="T317" i="15"/>
  <c r="R317" i="15"/>
  <c r="P317" i="15"/>
  <c r="BI316" i="15"/>
  <c r="BH316" i="15"/>
  <c r="BG316" i="15"/>
  <c r="BE316" i="15"/>
  <c r="T316" i="15"/>
  <c r="R316" i="15"/>
  <c r="P316" i="15"/>
  <c r="BI315" i="15"/>
  <c r="BH315" i="15"/>
  <c r="BG315" i="15"/>
  <c r="BE315" i="15"/>
  <c r="T315" i="15"/>
  <c r="R315" i="15"/>
  <c r="P315" i="15"/>
  <c r="BI314" i="15"/>
  <c r="BH314" i="15"/>
  <c r="BG314" i="15"/>
  <c r="BE314" i="15"/>
  <c r="T314" i="15"/>
  <c r="R314" i="15"/>
  <c r="P314" i="15"/>
  <c r="BI313" i="15"/>
  <c r="BH313" i="15"/>
  <c r="BG313" i="15"/>
  <c r="BE313" i="15"/>
  <c r="T313" i="15"/>
  <c r="R313" i="15"/>
  <c r="P313" i="15"/>
  <c r="BI312" i="15"/>
  <c r="BH312" i="15"/>
  <c r="BG312" i="15"/>
  <c r="BE312" i="15"/>
  <c r="T312" i="15"/>
  <c r="R312" i="15"/>
  <c r="P312" i="15"/>
  <c r="BI311" i="15"/>
  <c r="BH311" i="15"/>
  <c r="BG311" i="15"/>
  <c r="BE311" i="15"/>
  <c r="T311" i="15"/>
  <c r="R311" i="15"/>
  <c r="P311" i="15"/>
  <c r="BI310" i="15"/>
  <c r="BH310" i="15"/>
  <c r="BG310" i="15"/>
  <c r="BE310" i="15"/>
  <c r="T310" i="15"/>
  <c r="R310" i="15"/>
  <c r="P310" i="15"/>
  <c r="BI309" i="15"/>
  <c r="BH309" i="15"/>
  <c r="BG309" i="15"/>
  <c r="BE309" i="15"/>
  <c r="T309" i="15"/>
  <c r="R309" i="15"/>
  <c r="P309" i="15"/>
  <c r="BI308" i="15"/>
  <c r="BH308" i="15"/>
  <c r="BG308" i="15"/>
  <c r="BE308" i="15"/>
  <c r="T308" i="15"/>
  <c r="R308" i="15"/>
  <c r="P308" i="15"/>
  <c r="BI307" i="15"/>
  <c r="BH307" i="15"/>
  <c r="BG307" i="15"/>
  <c r="BE307" i="15"/>
  <c r="T307" i="15"/>
  <c r="R307" i="15"/>
  <c r="P307" i="15"/>
  <c r="BI306" i="15"/>
  <c r="BH306" i="15"/>
  <c r="BG306" i="15"/>
  <c r="BE306" i="15"/>
  <c r="T306" i="15"/>
  <c r="R306" i="15"/>
  <c r="P306" i="15"/>
  <c r="BI305" i="15"/>
  <c r="BH305" i="15"/>
  <c r="BG305" i="15"/>
  <c r="BE305" i="15"/>
  <c r="T305" i="15"/>
  <c r="R305" i="15"/>
  <c r="P305" i="15"/>
  <c r="BI304" i="15"/>
  <c r="BH304" i="15"/>
  <c r="BG304" i="15"/>
  <c r="BE304" i="15"/>
  <c r="T304" i="15"/>
  <c r="R304" i="15"/>
  <c r="P304" i="15"/>
  <c r="BI303" i="15"/>
  <c r="BH303" i="15"/>
  <c r="BG303" i="15"/>
  <c r="BE303" i="15"/>
  <c r="T303" i="15"/>
  <c r="R303" i="15"/>
  <c r="P303" i="15"/>
  <c r="BI302" i="15"/>
  <c r="BH302" i="15"/>
  <c r="BG302" i="15"/>
  <c r="BE302" i="15"/>
  <c r="T302" i="15"/>
  <c r="R302" i="15"/>
  <c r="P302" i="15"/>
  <c r="BI301" i="15"/>
  <c r="BH301" i="15"/>
  <c r="BG301" i="15"/>
  <c r="BE301" i="15"/>
  <c r="T301" i="15"/>
  <c r="R301" i="15"/>
  <c r="P301" i="15"/>
  <c r="BI300" i="15"/>
  <c r="BH300" i="15"/>
  <c r="BG300" i="15"/>
  <c r="BE300" i="15"/>
  <c r="T300" i="15"/>
  <c r="R300" i="15"/>
  <c r="P300" i="15"/>
  <c r="BI299" i="15"/>
  <c r="BH299" i="15"/>
  <c r="BG299" i="15"/>
  <c r="BE299" i="15"/>
  <c r="T299" i="15"/>
  <c r="R299" i="15"/>
  <c r="P299" i="15"/>
  <c r="BI298" i="15"/>
  <c r="BH298" i="15"/>
  <c r="BG298" i="15"/>
  <c r="BE298" i="15"/>
  <c r="T298" i="15"/>
  <c r="R298" i="15"/>
  <c r="P298" i="15"/>
  <c r="BI297" i="15"/>
  <c r="BH297" i="15"/>
  <c r="BG297" i="15"/>
  <c r="BE297" i="15"/>
  <c r="T297" i="15"/>
  <c r="R297" i="15"/>
  <c r="P297" i="15"/>
  <c r="BI296" i="15"/>
  <c r="BH296" i="15"/>
  <c r="BG296" i="15"/>
  <c r="BE296" i="15"/>
  <c r="T296" i="15"/>
  <c r="R296" i="15"/>
  <c r="P296" i="15"/>
  <c r="BI295" i="15"/>
  <c r="BH295" i="15"/>
  <c r="BG295" i="15"/>
  <c r="BE295" i="15"/>
  <c r="T295" i="15"/>
  <c r="R295" i="15"/>
  <c r="P295" i="15"/>
  <c r="BI293" i="15"/>
  <c r="BH293" i="15"/>
  <c r="BG293" i="15"/>
  <c r="BE293" i="15"/>
  <c r="T293" i="15"/>
  <c r="R293" i="15"/>
  <c r="P293" i="15"/>
  <c r="BI292" i="15"/>
  <c r="BH292" i="15"/>
  <c r="BG292" i="15"/>
  <c r="BE292" i="15"/>
  <c r="T292" i="15"/>
  <c r="R292" i="15"/>
  <c r="P292" i="15"/>
  <c r="BI291" i="15"/>
  <c r="BH291" i="15"/>
  <c r="BG291" i="15"/>
  <c r="BE291" i="15"/>
  <c r="T291" i="15"/>
  <c r="R291" i="15"/>
  <c r="P291" i="15"/>
  <c r="BI290" i="15"/>
  <c r="BH290" i="15"/>
  <c r="BG290" i="15"/>
  <c r="BE290" i="15"/>
  <c r="T290" i="15"/>
  <c r="R290" i="15"/>
  <c r="P290" i="15"/>
  <c r="BI289" i="15"/>
  <c r="BH289" i="15"/>
  <c r="BG289" i="15"/>
  <c r="BE289" i="15"/>
  <c r="T289" i="15"/>
  <c r="R289" i="15"/>
  <c r="P289" i="15"/>
  <c r="BI288" i="15"/>
  <c r="BH288" i="15"/>
  <c r="BG288" i="15"/>
  <c r="BE288" i="15"/>
  <c r="T288" i="15"/>
  <c r="R288" i="15"/>
  <c r="P288" i="15"/>
  <c r="BI287" i="15"/>
  <c r="BH287" i="15"/>
  <c r="BG287" i="15"/>
  <c r="BE287" i="15"/>
  <c r="T287" i="15"/>
  <c r="R287" i="15"/>
  <c r="P287" i="15"/>
  <c r="BI286" i="15"/>
  <c r="BH286" i="15"/>
  <c r="BG286" i="15"/>
  <c r="BE286" i="15"/>
  <c r="T286" i="15"/>
  <c r="R286" i="15"/>
  <c r="P286" i="15"/>
  <c r="BI285" i="15"/>
  <c r="BH285" i="15"/>
  <c r="BG285" i="15"/>
  <c r="BE285" i="15"/>
  <c r="T285" i="15"/>
  <c r="R285" i="15"/>
  <c r="P285" i="15"/>
  <c r="BI284" i="15"/>
  <c r="BH284" i="15"/>
  <c r="BG284" i="15"/>
  <c r="BE284" i="15"/>
  <c r="T284" i="15"/>
  <c r="R284" i="15"/>
  <c r="P284" i="15"/>
  <c r="BI283" i="15"/>
  <c r="BH283" i="15"/>
  <c r="BG283" i="15"/>
  <c r="BE283" i="15"/>
  <c r="T283" i="15"/>
  <c r="R283" i="15"/>
  <c r="P283" i="15"/>
  <c r="BI282" i="15"/>
  <c r="BH282" i="15"/>
  <c r="BG282" i="15"/>
  <c r="BE282" i="15"/>
  <c r="T282" i="15"/>
  <c r="R282" i="15"/>
  <c r="P282" i="15"/>
  <c r="BI281" i="15"/>
  <c r="BH281" i="15"/>
  <c r="BG281" i="15"/>
  <c r="BE281" i="15"/>
  <c r="T281" i="15"/>
  <c r="R281" i="15"/>
  <c r="P281" i="15"/>
  <c r="BI280" i="15"/>
  <c r="BH280" i="15"/>
  <c r="BG280" i="15"/>
  <c r="BE280" i="15"/>
  <c r="T280" i="15"/>
  <c r="R280" i="15"/>
  <c r="P280" i="15"/>
  <c r="BI279" i="15"/>
  <c r="BH279" i="15"/>
  <c r="BG279" i="15"/>
  <c r="BE279" i="15"/>
  <c r="T279" i="15"/>
  <c r="R279" i="15"/>
  <c r="P279" i="15"/>
  <c r="BI278" i="15"/>
  <c r="BH278" i="15"/>
  <c r="BG278" i="15"/>
  <c r="BE278" i="15"/>
  <c r="T278" i="15"/>
  <c r="R278" i="15"/>
  <c r="P278" i="15"/>
  <c r="BI277" i="15"/>
  <c r="BH277" i="15"/>
  <c r="BG277" i="15"/>
  <c r="BE277" i="15"/>
  <c r="T277" i="15"/>
  <c r="R277" i="15"/>
  <c r="P277" i="15"/>
  <c r="BI276" i="15"/>
  <c r="BH276" i="15"/>
  <c r="BG276" i="15"/>
  <c r="BE276" i="15"/>
  <c r="T276" i="15"/>
  <c r="R276" i="15"/>
  <c r="P276" i="15"/>
  <c r="BI275" i="15"/>
  <c r="BH275" i="15"/>
  <c r="BG275" i="15"/>
  <c r="BE275" i="15"/>
  <c r="T275" i="15"/>
  <c r="R275" i="15"/>
  <c r="P275" i="15"/>
  <c r="BI273" i="15"/>
  <c r="BH273" i="15"/>
  <c r="BG273" i="15"/>
  <c r="BE273" i="15"/>
  <c r="T273" i="15"/>
  <c r="T272" i="15"/>
  <c r="R273" i="15"/>
  <c r="R272" i="15" s="1"/>
  <c r="P273" i="15"/>
  <c r="P272" i="15"/>
  <c r="BI271" i="15"/>
  <c r="BH271" i="15"/>
  <c r="BG271" i="15"/>
  <c r="BE271" i="15"/>
  <c r="T271" i="15"/>
  <c r="R271" i="15"/>
  <c r="P271" i="15"/>
  <c r="BI270" i="15"/>
  <c r="BH270" i="15"/>
  <c r="BG270" i="15"/>
  <c r="BE270" i="15"/>
  <c r="T270" i="15"/>
  <c r="R270" i="15"/>
  <c r="P270" i="15"/>
  <c r="BI269" i="15"/>
  <c r="BH269" i="15"/>
  <c r="BG269" i="15"/>
  <c r="BE269" i="15"/>
  <c r="T269" i="15"/>
  <c r="R269" i="15"/>
  <c r="P269" i="15"/>
  <c r="BI268" i="15"/>
  <c r="BH268" i="15"/>
  <c r="BG268" i="15"/>
  <c r="BE268" i="15"/>
  <c r="T268" i="15"/>
  <c r="R268" i="15"/>
  <c r="P268" i="15"/>
  <c r="BI267" i="15"/>
  <c r="BH267" i="15"/>
  <c r="BG267" i="15"/>
  <c r="BE267" i="15"/>
  <c r="T267" i="15"/>
  <c r="R267" i="15"/>
  <c r="P267" i="15"/>
  <c r="BI266" i="15"/>
  <c r="BH266" i="15"/>
  <c r="BG266" i="15"/>
  <c r="BE266" i="15"/>
  <c r="T266" i="15"/>
  <c r="R266" i="15"/>
  <c r="P266" i="15"/>
  <c r="BI265" i="15"/>
  <c r="BH265" i="15"/>
  <c r="BG265" i="15"/>
  <c r="BE265" i="15"/>
  <c r="T265" i="15"/>
  <c r="R265" i="15"/>
  <c r="P265" i="15"/>
  <c r="BI264" i="15"/>
  <c r="BH264" i="15"/>
  <c r="BG264" i="15"/>
  <c r="BE264" i="15"/>
  <c r="T264" i="15"/>
  <c r="R264" i="15"/>
  <c r="P264" i="15"/>
  <c r="BI263" i="15"/>
  <c r="BH263" i="15"/>
  <c r="BG263" i="15"/>
  <c r="BE263" i="15"/>
  <c r="T263" i="15"/>
  <c r="R263" i="15"/>
  <c r="P263" i="15"/>
  <c r="BI262" i="15"/>
  <c r="BH262" i="15"/>
  <c r="BG262" i="15"/>
  <c r="BE262" i="15"/>
  <c r="T262" i="15"/>
  <c r="R262" i="15"/>
  <c r="P262" i="15"/>
  <c r="BI261" i="15"/>
  <c r="BH261" i="15"/>
  <c r="BG261" i="15"/>
  <c r="BE261" i="15"/>
  <c r="T261" i="15"/>
  <c r="R261" i="15"/>
  <c r="P261" i="15"/>
  <c r="BI260" i="15"/>
  <c r="BH260" i="15"/>
  <c r="BG260" i="15"/>
  <c r="BE260" i="15"/>
  <c r="T260" i="15"/>
  <c r="R260" i="15"/>
  <c r="P260" i="15"/>
  <c r="BI259" i="15"/>
  <c r="BH259" i="15"/>
  <c r="BG259" i="15"/>
  <c r="BE259" i="15"/>
  <c r="T259" i="15"/>
  <c r="R259" i="15"/>
  <c r="P259" i="15"/>
  <c r="BI258" i="15"/>
  <c r="BH258" i="15"/>
  <c r="BG258" i="15"/>
  <c r="BE258" i="15"/>
  <c r="T258" i="15"/>
  <c r="R258" i="15"/>
  <c r="P258" i="15"/>
  <c r="BI257" i="15"/>
  <c r="BH257" i="15"/>
  <c r="BG257" i="15"/>
  <c r="BE257" i="15"/>
  <c r="T257" i="15"/>
  <c r="R257" i="15"/>
  <c r="P257" i="15"/>
  <c r="BI256" i="15"/>
  <c r="BH256" i="15"/>
  <c r="BG256" i="15"/>
  <c r="BE256" i="15"/>
  <c r="T256" i="15"/>
  <c r="R256" i="15"/>
  <c r="P256" i="15"/>
  <c r="BI255" i="15"/>
  <c r="BH255" i="15"/>
  <c r="BG255" i="15"/>
  <c r="BE255" i="15"/>
  <c r="T255" i="15"/>
  <c r="R255" i="15"/>
  <c r="P255" i="15"/>
  <c r="BI254" i="15"/>
  <c r="BH254" i="15"/>
  <c r="BG254" i="15"/>
  <c r="BE254" i="15"/>
  <c r="T254" i="15"/>
  <c r="R254" i="15"/>
  <c r="P254" i="15"/>
  <c r="BI253" i="15"/>
  <c r="BH253" i="15"/>
  <c r="BG253" i="15"/>
  <c r="BE253" i="15"/>
  <c r="T253" i="15"/>
  <c r="R253" i="15"/>
  <c r="P253" i="15"/>
  <c r="BI252" i="15"/>
  <c r="BH252" i="15"/>
  <c r="BG252" i="15"/>
  <c r="BE252" i="15"/>
  <c r="T252" i="15"/>
  <c r="R252" i="15"/>
  <c r="P252" i="15"/>
  <c r="BI251" i="15"/>
  <c r="BH251" i="15"/>
  <c r="BG251" i="15"/>
  <c r="BE251" i="15"/>
  <c r="T251" i="15"/>
  <c r="R251" i="15"/>
  <c r="P251" i="15"/>
  <c r="BI250" i="15"/>
  <c r="BH250" i="15"/>
  <c r="BG250" i="15"/>
  <c r="BE250" i="15"/>
  <c r="T250" i="15"/>
  <c r="R250" i="15"/>
  <c r="P250" i="15"/>
  <c r="BI249" i="15"/>
  <c r="BH249" i="15"/>
  <c r="BG249" i="15"/>
  <c r="BE249" i="15"/>
  <c r="T249" i="15"/>
  <c r="R249" i="15"/>
  <c r="P249" i="15"/>
  <c r="BI248" i="15"/>
  <c r="BH248" i="15"/>
  <c r="BG248" i="15"/>
  <c r="BE248" i="15"/>
  <c r="T248" i="15"/>
  <c r="R248" i="15"/>
  <c r="P248" i="15"/>
  <c r="BI247" i="15"/>
  <c r="BH247" i="15"/>
  <c r="BG247" i="15"/>
  <c r="BE247" i="15"/>
  <c r="T247" i="15"/>
  <c r="R247" i="15"/>
  <c r="P247" i="15"/>
  <c r="BI246" i="15"/>
  <c r="BH246" i="15"/>
  <c r="BG246" i="15"/>
  <c r="BE246" i="15"/>
  <c r="T246" i="15"/>
  <c r="R246" i="15"/>
  <c r="P246" i="15"/>
  <c r="BI245" i="15"/>
  <c r="BH245" i="15"/>
  <c r="BG245" i="15"/>
  <c r="BE245" i="15"/>
  <c r="T245" i="15"/>
  <c r="R245" i="15"/>
  <c r="P245" i="15"/>
  <c r="BI244" i="15"/>
  <c r="BH244" i="15"/>
  <c r="BG244" i="15"/>
  <c r="BE244" i="15"/>
  <c r="T244" i="15"/>
  <c r="R244" i="15"/>
  <c r="P244" i="15"/>
  <c r="BI243" i="15"/>
  <c r="BH243" i="15"/>
  <c r="BG243" i="15"/>
  <c r="BE243" i="15"/>
  <c r="T243" i="15"/>
  <c r="R243" i="15"/>
  <c r="P243" i="15"/>
  <c r="BI242" i="15"/>
  <c r="BH242" i="15"/>
  <c r="BG242" i="15"/>
  <c r="BE242" i="15"/>
  <c r="T242" i="15"/>
  <c r="R242" i="15"/>
  <c r="P242" i="15"/>
  <c r="BI241" i="15"/>
  <c r="BH241" i="15"/>
  <c r="BG241" i="15"/>
  <c r="BE241" i="15"/>
  <c r="T241" i="15"/>
  <c r="R241" i="15"/>
  <c r="P241" i="15"/>
  <c r="BI240" i="15"/>
  <c r="BH240" i="15"/>
  <c r="BG240" i="15"/>
  <c r="BE240" i="15"/>
  <c r="T240" i="15"/>
  <c r="R240" i="15"/>
  <c r="P240" i="15"/>
  <c r="BI239" i="15"/>
  <c r="BH239" i="15"/>
  <c r="BG239" i="15"/>
  <c r="BE239" i="15"/>
  <c r="T239" i="15"/>
  <c r="R239" i="15"/>
  <c r="P239" i="15"/>
  <c r="BI238" i="15"/>
  <c r="BH238" i="15"/>
  <c r="BG238" i="15"/>
  <c r="BE238" i="15"/>
  <c r="T238" i="15"/>
  <c r="R238" i="15"/>
  <c r="P238" i="15"/>
  <c r="BI237" i="15"/>
  <c r="BH237" i="15"/>
  <c r="BG237" i="15"/>
  <c r="BE237" i="15"/>
  <c r="T237" i="15"/>
  <c r="R237" i="15"/>
  <c r="P237" i="15"/>
  <c r="BI236" i="15"/>
  <c r="BH236" i="15"/>
  <c r="BG236" i="15"/>
  <c r="BE236" i="15"/>
  <c r="T236" i="15"/>
  <c r="R236" i="15"/>
  <c r="P236" i="15"/>
  <c r="BI235" i="15"/>
  <c r="BH235" i="15"/>
  <c r="BG235" i="15"/>
  <c r="BE235" i="15"/>
  <c r="T235" i="15"/>
  <c r="R235" i="15"/>
  <c r="P235" i="15"/>
  <c r="BI234" i="15"/>
  <c r="BH234" i="15"/>
  <c r="BG234" i="15"/>
  <c r="BE234" i="15"/>
  <c r="T234" i="15"/>
  <c r="R234" i="15"/>
  <c r="P234" i="15"/>
  <c r="BI233" i="15"/>
  <c r="BH233" i="15"/>
  <c r="BG233" i="15"/>
  <c r="BE233" i="15"/>
  <c r="T233" i="15"/>
  <c r="R233" i="15"/>
  <c r="P233" i="15"/>
  <c r="BI232" i="15"/>
  <c r="BH232" i="15"/>
  <c r="BG232" i="15"/>
  <c r="BE232" i="15"/>
  <c r="T232" i="15"/>
  <c r="R232" i="15"/>
  <c r="P232" i="15"/>
  <c r="BI231" i="15"/>
  <c r="BH231" i="15"/>
  <c r="BG231" i="15"/>
  <c r="BE231" i="15"/>
  <c r="T231" i="15"/>
  <c r="R231" i="15"/>
  <c r="P231" i="15"/>
  <c r="BI230" i="15"/>
  <c r="BH230" i="15"/>
  <c r="BG230" i="15"/>
  <c r="BE230" i="15"/>
  <c r="T230" i="15"/>
  <c r="R230" i="15"/>
  <c r="P230" i="15"/>
  <c r="BI229" i="15"/>
  <c r="BH229" i="15"/>
  <c r="BG229" i="15"/>
  <c r="BE229" i="15"/>
  <c r="T229" i="15"/>
  <c r="R229" i="15"/>
  <c r="P229" i="15"/>
  <c r="BI228" i="15"/>
  <c r="BH228" i="15"/>
  <c r="BG228" i="15"/>
  <c r="BE228" i="15"/>
  <c r="T228" i="15"/>
  <c r="R228" i="15"/>
  <c r="P228" i="15"/>
  <c r="BI227" i="15"/>
  <c r="BH227" i="15"/>
  <c r="BG227" i="15"/>
  <c r="BE227" i="15"/>
  <c r="T227" i="15"/>
  <c r="R227" i="15"/>
  <c r="P227" i="15"/>
  <c r="BI226" i="15"/>
  <c r="BH226" i="15"/>
  <c r="BG226" i="15"/>
  <c r="BE226" i="15"/>
  <c r="T226" i="15"/>
  <c r="R226" i="15"/>
  <c r="P226" i="15"/>
  <c r="BI225" i="15"/>
  <c r="BH225" i="15"/>
  <c r="BG225" i="15"/>
  <c r="BE225" i="15"/>
  <c r="T225" i="15"/>
  <c r="R225" i="15"/>
  <c r="P225" i="15"/>
  <c r="BI224" i="15"/>
  <c r="BH224" i="15"/>
  <c r="BG224" i="15"/>
  <c r="BE224" i="15"/>
  <c r="T224" i="15"/>
  <c r="R224" i="15"/>
  <c r="P224" i="15"/>
  <c r="BI223" i="15"/>
  <c r="BH223" i="15"/>
  <c r="BG223" i="15"/>
  <c r="BE223" i="15"/>
  <c r="T223" i="15"/>
  <c r="R223" i="15"/>
  <c r="P223" i="15"/>
  <c r="BI222" i="15"/>
  <c r="BH222" i="15"/>
  <c r="BG222" i="15"/>
  <c r="BE222" i="15"/>
  <c r="T222" i="15"/>
  <c r="R222" i="15"/>
  <c r="P222" i="15"/>
  <c r="BI221" i="15"/>
  <c r="BH221" i="15"/>
  <c r="BG221" i="15"/>
  <c r="BE221" i="15"/>
  <c r="T221" i="15"/>
  <c r="R221" i="15"/>
  <c r="P221" i="15"/>
  <c r="BI220" i="15"/>
  <c r="BH220" i="15"/>
  <c r="BG220" i="15"/>
  <c r="BE220" i="15"/>
  <c r="T220" i="15"/>
  <c r="R220" i="15"/>
  <c r="P220" i="15"/>
  <c r="BI219" i="15"/>
  <c r="BH219" i="15"/>
  <c r="BG219" i="15"/>
  <c r="BE219" i="15"/>
  <c r="T219" i="15"/>
  <c r="R219" i="15"/>
  <c r="P219" i="15"/>
  <c r="BI218" i="15"/>
  <c r="BH218" i="15"/>
  <c r="BG218" i="15"/>
  <c r="BE218" i="15"/>
  <c r="T218" i="15"/>
  <c r="R218" i="15"/>
  <c r="P218" i="15"/>
  <c r="BI217" i="15"/>
  <c r="BH217" i="15"/>
  <c r="BG217" i="15"/>
  <c r="BE217" i="15"/>
  <c r="T217" i="15"/>
  <c r="R217" i="15"/>
  <c r="P217" i="15"/>
  <c r="BI216" i="15"/>
  <c r="BH216" i="15"/>
  <c r="BG216" i="15"/>
  <c r="BE216" i="15"/>
  <c r="T216" i="15"/>
  <c r="R216" i="15"/>
  <c r="P216" i="15"/>
  <c r="BI215" i="15"/>
  <c r="BH215" i="15"/>
  <c r="BG215" i="15"/>
  <c r="BE215" i="15"/>
  <c r="T215" i="15"/>
  <c r="R215" i="15"/>
  <c r="P215" i="15"/>
  <c r="BI214" i="15"/>
  <c r="BH214" i="15"/>
  <c r="BG214" i="15"/>
  <c r="BE214" i="15"/>
  <c r="T214" i="15"/>
  <c r="R214" i="15"/>
  <c r="P214" i="15"/>
  <c r="BI213" i="15"/>
  <c r="BH213" i="15"/>
  <c r="BG213" i="15"/>
  <c r="BE213" i="15"/>
  <c r="T213" i="15"/>
  <c r="R213" i="15"/>
  <c r="P213" i="15"/>
  <c r="BI212" i="15"/>
  <c r="BH212" i="15"/>
  <c r="BG212" i="15"/>
  <c r="BE212" i="15"/>
  <c r="T212" i="15"/>
  <c r="R212" i="15"/>
  <c r="P212" i="15"/>
  <c r="BI211" i="15"/>
  <c r="BH211" i="15"/>
  <c r="BG211" i="15"/>
  <c r="BE211" i="15"/>
  <c r="T211" i="15"/>
  <c r="R211" i="15"/>
  <c r="P211" i="15"/>
  <c r="BI210" i="15"/>
  <c r="BH210" i="15"/>
  <c r="BG210" i="15"/>
  <c r="BE210" i="15"/>
  <c r="T210" i="15"/>
  <c r="R210" i="15"/>
  <c r="P210" i="15"/>
  <c r="BI209" i="15"/>
  <c r="BH209" i="15"/>
  <c r="BG209" i="15"/>
  <c r="BE209" i="15"/>
  <c r="T209" i="15"/>
  <c r="R209" i="15"/>
  <c r="P209" i="15"/>
  <c r="BI208" i="15"/>
  <c r="BH208" i="15"/>
  <c r="BG208" i="15"/>
  <c r="BE208" i="15"/>
  <c r="T208" i="15"/>
  <c r="R208" i="15"/>
  <c r="P208" i="15"/>
  <c r="BI207" i="15"/>
  <c r="BH207" i="15"/>
  <c r="BG207" i="15"/>
  <c r="BE207" i="15"/>
  <c r="T207" i="15"/>
  <c r="R207" i="15"/>
  <c r="P207" i="15"/>
  <c r="BI206" i="15"/>
  <c r="BH206" i="15"/>
  <c r="BG206" i="15"/>
  <c r="BE206" i="15"/>
  <c r="T206" i="15"/>
  <c r="R206" i="15"/>
  <c r="P206" i="15"/>
  <c r="BI205" i="15"/>
  <c r="BH205" i="15"/>
  <c r="BG205" i="15"/>
  <c r="BE205" i="15"/>
  <c r="T205" i="15"/>
  <c r="R205" i="15"/>
  <c r="P205" i="15"/>
  <c r="BI204" i="15"/>
  <c r="BH204" i="15"/>
  <c r="BG204" i="15"/>
  <c r="BE204" i="15"/>
  <c r="T204" i="15"/>
  <c r="R204" i="15"/>
  <c r="P204" i="15"/>
  <c r="BI203" i="15"/>
  <c r="BH203" i="15"/>
  <c r="BG203" i="15"/>
  <c r="BE203" i="15"/>
  <c r="T203" i="15"/>
  <c r="R203" i="15"/>
  <c r="P203" i="15"/>
  <c r="BI202" i="15"/>
  <c r="BH202" i="15"/>
  <c r="BG202" i="15"/>
  <c r="BE202" i="15"/>
  <c r="T202" i="15"/>
  <c r="R202" i="15"/>
  <c r="P202" i="15"/>
  <c r="BI201" i="15"/>
  <c r="BH201" i="15"/>
  <c r="BG201" i="15"/>
  <c r="BE201" i="15"/>
  <c r="T201" i="15"/>
  <c r="R201" i="15"/>
  <c r="P201" i="15"/>
  <c r="BI200" i="15"/>
  <c r="BH200" i="15"/>
  <c r="BG200" i="15"/>
  <c r="BE200" i="15"/>
  <c r="T200" i="15"/>
  <c r="R200" i="15"/>
  <c r="P200" i="15"/>
  <c r="BI199" i="15"/>
  <c r="BH199" i="15"/>
  <c r="BG199" i="15"/>
  <c r="BE199" i="15"/>
  <c r="T199" i="15"/>
  <c r="R199" i="15"/>
  <c r="P199" i="15"/>
  <c r="BI198" i="15"/>
  <c r="BH198" i="15"/>
  <c r="BG198" i="15"/>
  <c r="BE198" i="15"/>
  <c r="T198" i="15"/>
  <c r="R198" i="15"/>
  <c r="P198" i="15"/>
  <c r="BI197" i="15"/>
  <c r="BH197" i="15"/>
  <c r="BG197" i="15"/>
  <c r="BE197" i="15"/>
  <c r="T197" i="15"/>
  <c r="R197" i="15"/>
  <c r="P197" i="15"/>
  <c r="BI196" i="15"/>
  <c r="BH196" i="15"/>
  <c r="BG196" i="15"/>
  <c r="BE196" i="15"/>
  <c r="T196" i="15"/>
  <c r="R196" i="15"/>
  <c r="P196" i="15"/>
  <c r="BI195" i="15"/>
  <c r="BH195" i="15"/>
  <c r="BG195" i="15"/>
  <c r="BE195" i="15"/>
  <c r="T195" i="15"/>
  <c r="R195" i="15"/>
  <c r="P195" i="15"/>
  <c r="BI194" i="15"/>
  <c r="BH194" i="15"/>
  <c r="BG194" i="15"/>
  <c r="BE194" i="15"/>
  <c r="T194" i="15"/>
  <c r="R194" i="15"/>
  <c r="P194" i="15"/>
  <c r="BI193" i="15"/>
  <c r="BH193" i="15"/>
  <c r="BG193" i="15"/>
  <c r="BE193" i="15"/>
  <c r="T193" i="15"/>
  <c r="R193" i="15"/>
  <c r="P193" i="15"/>
  <c r="BI192" i="15"/>
  <c r="BH192" i="15"/>
  <c r="BG192" i="15"/>
  <c r="BE192" i="15"/>
  <c r="T192" i="15"/>
  <c r="R192" i="15"/>
  <c r="P192" i="15"/>
  <c r="BI191" i="15"/>
  <c r="BH191" i="15"/>
  <c r="BG191" i="15"/>
  <c r="BE191" i="15"/>
  <c r="T191" i="15"/>
  <c r="R191" i="15"/>
  <c r="P191" i="15"/>
  <c r="BI190" i="15"/>
  <c r="BH190" i="15"/>
  <c r="BG190" i="15"/>
  <c r="BE190" i="15"/>
  <c r="T190" i="15"/>
  <c r="R190" i="15"/>
  <c r="P190" i="15"/>
  <c r="BI189" i="15"/>
  <c r="BH189" i="15"/>
  <c r="BG189" i="15"/>
  <c r="BE189" i="15"/>
  <c r="T189" i="15"/>
  <c r="R189" i="15"/>
  <c r="P189" i="15"/>
  <c r="BI188" i="15"/>
  <c r="BH188" i="15"/>
  <c r="BG188" i="15"/>
  <c r="BE188" i="15"/>
  <c r="T188" i="15"/>
  <c r="R188" i="15"/>
  <c r="P188" i="15"/>
  <c r="BI187" i="15"/>
  <c r="BH187" i="15"/>
  <c r="BG187" i="15"/>
  <c r="BE187" i="15"/>
  <c r="T187" i="15"/>
  <c r="R187" i="15"/>
  <c r="P187" i="15"/>
  <c r="BI186" i="15"/>
  <c r="BH186" i="15"/>
  <c r="BG186" i="15"/>
  <c r="BE186" i="15"/>
  <c r="T186" i="15"/>
  <c r="R186" i="15"/>
  <c r="P186" i="15"/>
  <c r="BI185" i="15"/>
  <c r="BH185" i="15"/>
  <c r="BG185" i="15"/>
  <c r="BE185" i="15"/>
  <c r="T185" i="15"/>
  <c r="R185" i="15"/>
  <c r="P185" i="15"/>
  <c r="BI184" i="15"/>
  <c r="BH184" i="15"/>
  <c r="BG184" i="15"/>
  <c r="BE184" i="15"/>
  <c r="T184" i="15"/>
  <c r="R184" i="15"/>
  <c r="P184" i="15"/>
  <c r="BI183" i="15"/>
  <c r="BH183" i="15"/>
  <c r="BG183" i="15"/>
  <c r="BE183" i="15"/>
  <c r="T183" i="15"/>
  <c r="R183" i="15"/>
  <c r="P183" i="15"/>
  <c r="BI182" i="15"/>
  <c r="BH182" i="15"/>
  <c r="BG182" i="15"/>
  <c r="BE182" i="15"/>
  <c r="T182" i="15"/>
  <c r="R182" i="15"/>
  <c r="P182" i="15"/>
  <c r="BI181" i="15"/>
  <c r="BH181" i="15"/>
  <c r="BG181" i="15"/>
  <c r="BE181" i="15"/>
  <c r="T181" i="15"/>
  <c r="R181" i="15"/>
  <c r="P181" i="15"/>
  <c r="BI180" i="15"/>
  <c r="BH180" i="15"/>
  <c r="BG180" i="15"/>
  <c r="BE180" i="15"/>
  <c r="T180" i="15"/>
  <c r="R180" i="15"/>
  <c r="P180" i="15"/>
  <c r="BI179" i="15"/>
  <c r="BH179" i="15"/>
  <c r="BG179" i="15"/>
  <c r="BE179" i="15"/>
  <c r="T179" i="15"/>
  <c r="R179" i="15"/>
  <c r="P179" i="15"/>
  <c r="BI178" i="15"/>
  <c r="BH178" i="15"/>
  <c r="BG178" i="15"/>
  <c r="BE178" i="15"/>
  <c r="T178" i="15"/>
  <c r="R178" i="15"/>
  <c r="P178" i="15"/>
  <c r="BI177" i="15"/>
  <c r="BH177" i="15"/>
  <c r="BG177" i="15"/>
  <c r="BE177" i="15"/>
  <c r="T177" i="15"/>
  <c r="R177" i="15"/>
  <c r="P177" i="15"/>
  <c r="BI176" i="15"/>
  <c r="BH176" i="15"/>
  <c r="BG176" i="15"/>
  <c r="BE176" i="15"/>
  <c r="T176" i="15"/>
  <c r="R176" i="15"/>
  <c r="P176" i="15"/>
  <c r="BI175" i="15"/>
  <c r="BH175" i="15"/>
  <c r="BG175" i="15"/>
  <c r="BE175" i="15"/>
  <c r="T175" i="15"/>
  <c r="R175" i="15"/>
  <c r="P175" i="15"/>
  <c r="BI174" i="15"/>
  <c r="BH174" i="15"/>
  <c r="BG174" i="15"/>
  <c r="BE174" i="15"/>
  <c r="T174" i="15"/>
  <c r="R174" i="15"/>
  <c r="P174" i="15"/>
  <c r="BI173" i="15"/>
  <c r="BH173" i="15"/>
  <c r="BG173" i="15"/>
  <c r="BE173" i="15"/>
  <c r="T173" i="15"/>
  <c r="R173" i="15"/>
  <c r="P173" i="15"/>
  <c r="BI172" i="15"/>
  <c r="BH172" i="15"/>
  <c r="BG172" i="15"/>
  <c r="BE172" i="15"/>
  <c r="T172" i="15"/>
  <c r="R172" i="15"/>
  <c r="P172" i="15"/>
  <c r="BI171" i="15"/>
  <c r="BH171" i="15"/>
  <c r="BG171" i="15"/>
  <c r="BE171" i="15"/>
  <c r="T171" i="15"/>
  <c r="R171" i="15"/>
  <c r="P171" i="15"/>
  <c r="BI170" i="15"/>
  <c r="BH170" i="15"/>
  <c r="BG170" i="15"/>
  <c r="BE170" i="15"/>
  <c r="T170" i="15"/>
  <c r="R170" i="15"/>
  <c r="P170" i="15"/>
  <c r="BI169" i="15"/>
  <c r="BH169" i="15"/>
  <c r="BG169" i="15"/>
  <c r="BE169" i="15"/>
  <c r="T169" i="15"/>
  <c r="R169" i="15"/>
  <c r="P169" i="15"/>
  <c r="BI168" i="15"/>
  <c r="BH168" i="15"/>
  <c r="BG168" i="15"/>
  <c r="BE168" i="15"/>
  <c r="T168" i="15"/>
  <c r="R168" i="15"/>
  <c r="P168" i="15"/>
  <c r="BI167" i="15"/>
  <c r="BH167" i="15"/>
  <c r="BG167" i="15"/>
  <c r="BE167" i="15"/>
  <c r="T167" i="15"/>
  <c r="R167" i="15"/>
  <c r="P167" i="15"/>
  <c r="BI166" i="15"/>
  <c r="BH166" i="15"/>
  <c r="BG166" i="15"/>
  <c r="BE166" i="15"/>
  <c r="T166" i="15"/>
  <c r="R166" i="15"/>
  <c r="P166" i="15"/>
  <c r="BI165" i="15"/>
  <c r="BH165" i="15"/>
  <c r="BG165" i="15"/>
  <c r="BE165" i="15"/>
  <c r="T165" i="15"/>
  <c r="R165" i="15"/>
  <c r="P165" i="15"/>
  <c r="BI164" i="15"/>
  <c r="BH164" i="15"/>
  <c r="BG164" i="15"/>
  <c r="BE164" i="15"/>
  <c r="T164" i="15"/>
  <c r="R164" i="15"/>
  <c r="P164" i="15"/>
  <c r="BI162" i="15"/>
  <c r="BH162" i="15"/>
  <c r="BG162" i="15"/>
  <c r="BE162" i="15"/>
  <c r="T162" i="15"/>
  <c r="R162" i="15"/>
  <c r="P162" i="15"/>
  <c r="BI161" i="15"/>
  <c r="BH161" i="15"/>
  <c r="BG161" i="15"/>
  <c r="BE161" i="15"/>
  <c r="T161" i="15"/>
  <c r="R161" i="15"/>
  <c r="P161" i="15"/>
  <c r="BI160" i="15"/>
  <c r="BH160" i="15"/>
  <c r="BG160" i="15"/>
  <c r="BE160" i="15"/>
  <c r="T160" i="15"/>
  <c r="R160" i="15"/>
  <c r="P160" i="15"/>
  <c r="BI159" i="15"/>
  <c r="BH159" i="15"/>
  <c r="BG159" i="15"/>
  <c r="BE159" i="15"/>
  <c r="T159" i="15"/>
  <c r="R159" i="15"/>
  <c r="P159" i="15"/>
  <c r="BI158" i="15"/>
  <c r="BH158" i="15"/>
  <c r="BG158" i="15"/>
  <c r="BE158" i="15"/>
  <c r="T158" i="15"/>
  <c r="R158" i="15"/>
  <c r="P158" i="15"/>
  <c r="BI157" i="15"/>
  <c r="BH157" i="15"/>
  <c r="BG157" i="15"/>
  <c r="BE157" i="15"/>
  <c r="T157" i="15"/>
  <c r="R157" i="15"/>
  <c r="P157" i="15"/>
  <c r="BI156" i="15"/>
  <c r="BH156" i="15"/>
  <c r="BG156" i="15"/>
  <c r="BE156" i="15"/>
  <c r="T156" i="15"/>
  <c r="R156" i="15"/>
  <c r="P156" i="15"/>
  <c r="BI155" i="15"/>
  <c r="BH155" i="15"/>
  <c r="BG155" i="15"/>
  <c r="BE155" i="15"/>
  <c r="T155" i="15"/>
  <c r="R155" i="15"/>
  <c r="P155" i="15"/>
  <c r="BI154" i="15"/>
  <c r="BH154" i="15"/>
  <c r="BG154" i="15"/>
  <c r="BE154" i="15"/>
  <c r="T154" i="15"/>
  <c r="R154" i="15"/>
  <c r="P154" i="15"/>
  <c r="BI152" i="15"/>
  <c r="BH152" i="15"/>
  <c r="BG152" i="15"/>
  <c r="BE152" i="15"/>
  <c r="T152" i="15"/>
  <c r="R152" i="15"/>
  <c r="P152" i="15"/>
  <c r="BI151" i="15"/>
  <c r="BH151" i="15"/>
  <c r="BG151" i="15"/>
  <c r="BE151" i="15"/>
  <c r="T151" i="15"/>
  <c r="R151" i="15"/>
  <c r="P151" i="15"/>
  <c r="BI150" i="15"/>
  <c r="BH150" i="15"/>
  <c r="BG150" i="15"/>
  <c r="BE150" i="15"/>
  <c r="T150" i="15"/>
  <c r="R150" i="15"/>
  <c r="P150" i="15"/>
  <c r="BI149" i="15"/>
  <c r="BH149" i="15"/>
  <c r="BG149" i="15"/>
  <c r="BE149" i="15"/>
  <c r="T149" i="15"/>
  <c r="R149" i="15"/>
  <c r="P149" i="15"/>
  <c r="BI148" i="15"/>
  <c r="BH148" i="15"/>
  <c r="BG148" i="15"/>
  <c r="BE148" i="15"/>
  <c r="T148" i="15"/>
  <c r="R148" i="15"/>
  <c r="P148" i="15"/>
  <c r="BI147" i="15"/>
  <c r="BH147" i="15"/>
  <c r="BG147" i="15"/>
  <c r="BE147" i="15"/>
  <c r="T147" i="15"/>
  <c r="R147" i="15"/>
  <c r="P147" i="15"/>
  <c r="BI146" i="15"/>
  <c r="BH146" i="15"/>
  <c r="BG146" i="15"/>
  <c r="BE146" i="15"/>
  <c r="T146" i="15"/>
  <c r="R146" i="15"/>
  <c r="P146" i="15"/>
  <c r="BI145" i="15"/>
  <c r="BH145" i="15"/>
  <c r="BG145" i="15"/>
  <c r="BE145" i="15"/>
  <c r="T145" i="15"/>
  <c r="R145" i="15"/>
  <c r="P145" i="15"/>
  <c r="BI144" i="15"/>
  <c r="BH144" i="15"/>
  <c r="BG144" i="15"/>
  <c r="BE144" i="15"/>
  <c r="T144" i="15"/>
  <c r="R144" i="15"/>
  <c r="P144" i="15"/>
  <c r="BI143" i="15"/>
  <c r="BH143" i="15"/>
  <c r="BG143" i="15"/>
  <c r="BE143" i="15"/>
  <c r="T143" i="15"/>
  <c r="R143" i="15"/>
  <c r="P143" i="15"/>
  <c r="BI142" i="15"/>
  <c r="BH142" i="15"/>
  <c r="BG142" i="15"/>
  <c r="BE142" i="15"/>
  <c r="T142" i="15"/>
  <c r="R142" i="15"/>
  <c r="P142" i="15"/>
  <c r="BI141" i="15"/>
  <c r="BH141" i="15"/>
  <c r="BG141" i="15"/>
  <c r="BE141" i="15"/>
  <c r="T141" i="15"/>
  <c r="R141" i="15"/>
  <c r="P141" i="15"/>
  <c r="BI140" i="15"/>
  <c r="BH140" i="15"/>
  <c r="BG140" i="15"/>
  <c r="BE140" i="15"/>
  <c r="T140" i="15"/>
  <c r="R140" i="15"/>
  <c r="P140" i="15"/>
  <c r="BI139" i="15"/>
  <c r="BH139" i="15"/>
  <c r="BG139" i="15"/>
  <c r="BE139" i="15"/>
  <c r="T139" i="15"/>
  <c r="R139" i="15"/>
  <c r="P139" i="15"/>
  <c r="BI138" i="15"/>
  <c r="BH138" i="15"/>
  <c r="BG138" i="15"/>
  <c r="BE138" i="15"/>
  <c r="T138" i="15"/>
  <c r="R138" i="15"/>
  <c r="P138" i="15"/>
  <c r="BI137" i="15"/>
  <c r="BH137" i="15"/>
  <c r="BG137" i="15"/>
  <c r="BE137" i="15"/>
  <c r="T137" i="15"/>
  <c r="R137" i="15"/>
  <c r="P137" i="15"/>
  <c r="BI136" i="15"/>
  <c r="BH136" i="15"/>
  <c r="BG136" i="15"/>
  <c r="BE136" i="15"/>
  <c r="T136" i="15"/>
  <c r="R136" i="15"/>
  <c r="P136" i="15"/>
  <c r="BI135" i="15"/>
  <c r="BH135" i="15"/>
  <c r="BG135" i="15"/>
  <c r="BE135" i="15"/>
  <c r="T135" i="15"/>
  <c r="R135" i="15"/>
  <c r="P135" i="15"/>
  <c r="BI134" i="15"/>
  <c r="BH134" i="15"/>
  <c r="BG134" i="15"/>
  <c r="BE134" i="15"/>
  <c r="T134" i="15"/>
  <c r="R134" i="15"/>
  <c r="P134" i="15"/>
  <c r="BI133" i="15"/>
  <c r="BH133" i="15"/>
  <c r="BG133" i="15"/>
  <c r="BE133" i="15"/>
  <c r="T133" i="15"/>
  <c r="R133" i="15"/>
  <c r="P133" i="15"/>
  <c r="BI132" i="15"/>
  <c r="BH132" i="15"/>
  <c r="BG132" i="15"/>
  <c r="BE132" i="15"/>
  <c r="T132" i="15"/>
  <c r="R132" i="15"/>
  <c r="P132" i="15"/>
  <c r="BI131" i="15"/>
  <c r="BH131" i="15"/>
  <c r="BG131" i="15"/>
  <c r="BE131" i="15"/>
  <c r="T131" i="15"/>
  <c r="R131" i="15"/>
  <c r="P131" i="15"/>
  <c r="BI130" i="15"/>
  <c r="BH130" i="15"/>
  <c r="BG130" i="15"/>
  <c r="BE130" i="15"/>
  <c r="T130" i="15"/>
  <c r="R130" i="15"/>
  <c r="P130" i="15"/>
  <c r="J124" i="15"/>
  <c r="J123" i="15"/>
  <c r="F123" i="15"/>
  <c r="F121" i="15"/>
  <c r="E119" i="15"/>
  <c r="J92" i="15"/>
  <c r="J91" i="15"/>
  <c r="F91" i="15"/>
  <c r="F89" i="15"/>
  <c r="E87" i="15"/>
  <c r="J18" i="15"/>
  <c r="E18" i="15"/>
  <c r="F124" i="15"/>
  <c r="J17" i="15"/>
  <c r="J12" i="15"/>
  <c r="J121" i="15"/>
  <c r="E7" i="15"/>
  <c r="E117" i="15" s="1"/>
  <c r="J37" i="14"/>
  <c r="J36" i="14"/>
  <c r="AY107" i="1" s="1"/>
  <c r="J35" i="14"/>
  <c r="AX107" i="1" s="1"/>
  <c r="BI249" i="14"/>
  <c r="BH249" i="14"/>
  <c r="BG249" i="14"/>
  <c r="BE249" i="14"/>
  <c r="T249" i="14"/>
  <c r="R249" i="14"/>
  <c r="P249" i="14"/>
  <c r="BI248" i="14"/>
  <c r="BH248" i="14"/>
  <c r="BG248" i="14"/>
  <c r="BE248" i="14"/>
  <c r="T248" i="14"/>
  <c r="R248" i="14"/>
  <c r="P248" i="14"/>
  <c r="BI246" i="14"/>
  <c r="BH246" i="14"/>
  <c r="BG246" i="14"/>
  <c r="BE246" i="14"/>
  <c r="T246" i="14"/>
  <c r="T245" i="14"/>
  <c r="R246" i="14"/>
  <c r="R245" i="14" s="1"/>
  <c r="P246" i="14"/>
  <c r="P245" i="14" s="1"/>
  <c r="BI244" i="14"/>
  <c r="BH244" i="14"/>
  <c r="BG244" i="14"/>
  <c r="BE244" i="14"/>
  <c r="T244" i="14"/>
  <c r="T243" i="14"/>
  <c r="R244" i="14"/>
  <c r="R243" i="14"/>
  <c r="P244" i="14"/>
  <c r="P243" i="14" s="1"/>
  <c r="BI242" i="14"/>
  <c r="BH242" i="14"/>
  <c r="BG242" i="14"/>
  <c r="BE242" i="14"/>
  <c r="T242" i="14"/>
  <c r="R242" i="14"/>
  <c r="P242" i="14"/>
  <c r="BI241" i="14"/>
  <c r="BH241" i="14"/>
  <c r="BG241" i="14"/>
  <c r="BE241" i="14"/>
  <c r="T241" i="14"/>
  <c r="R241" i="14"/>
  <c r="P241" i="14"/>
  <c r="BI238" i="14"/>
  <c r="BH238" i="14"/>
  <c r="BG238" i="14"/>
  <c r="BE238" i="14"/>
  <c r="T238" i="14"/>
  <c r="R238" i="14"/>
  <c r="P238" i="14"/>
  <c r="BI237" i="14"/>
  <c r="BH237" i="14"/>
  <c r="BG237" i="14"/>
  <c r="BE237" i="14"/>
  <c r="T237" i="14"/>
  <c r="R237" i="14"/>
  <c r="P237" i="14"/>
  <c r="BI236" i="14"/>
  <c r="BH236" i="14"/>
  <c r="BG236" i="14"/>
  <c r="BE236" i="14"/>
  <c r="T236" i="14"/>
  <c r="R236" i="14"/>
  <c r="P236" i="14"/>
  <c r="BI235" i="14"/>
  <c r="BH235" i="14"/>
  <c r="BG235" i="14"/>
  <c r="BE235" i="14"/>
  <c r="T235" i="14"/>
  <c r="R235" i="14"/>
  <c r="P235" i="14"/>
  <c r="BI233" i="14"/>
  <c r="BH233" i="14"/>
  <c r="BG233" i="14"/>
  <c r="BE233" i="14"/>
  <c r="T233" i="14"/>
  <c r="R233" i="14"/>
  <c r="P233" i="14"/>
  <c r="BI232" i="14"/>
  <c r="BH232" i="14"/>
  <c r="BG232" i="14"/>
  <c r="BE232" i="14"/>
  <c r="T232" i="14"/>
  <c r="R232" i="14"/>
  <c r="P232" i="14"/>
  <c r="BI231" i="14"/>
  <c r="BH231" i="14"/>
  <c r="BG231" i="14"/>
  <c r="BE231" i="14"/>
  <c r="T231" i="14"/>
  <c r="R231" i="14"/>
  <c r="P231" i="14"/>
  <c r="BI229" i="14"/>
  <c r="BH229" i="14"/>
  <c r="BG229" i="14"/>
  <c r="BE229" i="14"/>
  <c r="T229" i="14"/>
  <c r="R229" i="14"/>
  <c r="P229" i="14"/>
  <c r="BI228" i="14"/>
  <c r="BH228" i="14"/>
  <c r="BG228" i="14"/>
  <c r="BE228" i="14"/>
  <c r="T228" i="14"/>
  <c r="R228" i="14"/>
  <c r="P228" i="14"/>
  <c r="BI226" i="14"/>
  <c r="BH226" i="14"/>
  <c r="BG226" i="14"/>
  <c r="BE226" i="14"/>
  <c r="T226" i="14"/>
  <c r="R226" i="14"/>
  <c r="P226" i="14"/>
  <c r="BI225" i="14"/>
  <c r="BH225" i="14"/>
  <c r="BG225" i="14"/>
  <c r="BE225" i="14"/>
  <c r="T225" i="14"/>
  <c r="R225" i="14"/>
  <c r="P225" i="14"/>
  <c r="BI224" i="14"/>
  <c r="BH224" i="14"/>
  <c r="BG224" i="14"/>
  <c r="BE224" i="14"/>
  <c r="T224" i="14"/>
  <c r="R224" i="14"/>
  <c r="P224" i="14"/>
  <c r="BI223" i="14"/>
  <c r="BH223" i="14"/>
  <c r="BG223" i="14"/>
  <c r="BE223" i="14"/>
  <c r="T223" i="14"/>
  <c r="R223" i="14"/>
  <c r="P223" i="14"/>
  <c r="BI221" i="14"/>
  <c r="BH221" i="14"/>
  <c r="BG221" i="14"/>
  <c r="BE221" i="14"/>
  <c r="T221" i="14"/>
  <c r="R221" i="14"/>
  <c r="P221" i="14"/>
  <c r="BI220" i="14"/>
  <c r="BH220" i="14"/>
  <c r="BG220" i="14"/>
  <c r="BE220" i="14"/>
  <c r="T220" i="14"/>
  <c r="R220" i="14"/>
  <c r="P220" i="14"/>
  <c r="BI218" i="14"/>
  <c r="BH218" i="14"/>
  <c r="BG218" i="14"/>
  <c r="BE218" i="14"/>
  <c r="T218" i="14"/>
  <c r="R218" i="14"/>
  <c r="P218" i="14"/>
  <c r="BI217" i="14"/>
  <c r="BH217" i="14"/>
  <c r="BG217" i="14"/>
  <c r="BE217" i="14"/>
  <c r="T217" i="14"/>
  <c r="R217" i="14"/>
  <c r="P217" i="14"/>
  <c r="BI216" i="14"/>
  <c r="BH216" i="14"/>
  <c r="BG216" i="14"/>
  <c r="BE216" i="14"/>
  <c r="T216" i="14"/>
  <c r="R216" i="14"/>
  <c r="P216" i="14"/>
  <c r="BI215" i="14"/>
  <c r="BH215" i="14"/>
  <c r="BG215" i="14"/>
  <c r="BE215" i="14"/>
  <c r="T215" i="14"/>
  <c r="R215" i="14"/>
  <c r="P215" i="14"/>
  <c r="BI213" i="14"/>
  <c r="BH213" i="14"/>
  <c r="BG213" i="14"/>
  <c r="BE213" i="14"/>
  <c r="T213" i="14"/>
  <c r="R213" i="14"/>
  <c r="P213" i="14"/>
  <c r="BI212" i="14"/>
  <c r="BH212" i="14"/>
  <c r="BG212" i="14"/>
  <c r="BE212" i="14"/>
  <c r="T212" i="14"/>
  <c r="R212" i="14"/>
  <c r="P212" i="14"/>
  <c r="BI211" i="14"/>
  <c r="BH211" i="14"/>
  <c r="BG211" i="14"/>
  <c r="BE211" i="14"/>
  <c r="T211" i="14"/>
  <c r="R211" i="14"/>
  <c r="P211" i="14"/>
  <c r="BI210" i="14"/>
  <c r="BH210" i="14"/>
  <c r="BG210" i="14"/>
  <c r="BE210" i="14"/>
  <c r="T210" i="14"/>
  <c r="R210" i="14"/>
  <c r="P210" i="14"/>
  <c r="BI209" i="14"/>
  <c r="BH209" i="14"/>
  <c r="BG209" i="14"/>
  <c r="BE209" i="14"/>
  <c r="T209" i="14"/>
  <c r="R209" i="14"/>
  <c r="P209" i="14"/>
  <c r="BI208" i="14"/>
  <c r="BH208" i="14"/>
  <c r="BG208" i="14"/>
  <c r="BE208" i="14"/>
  <c r="T208" i="14"/>
  <c r="R208" i="14"/>
  <c r="P208" i="14"/>
  <c r="BI207" i="14"/>
  <c r="BH207" i="14"/>
  <c r="BG207" i="14"/>
  <c r="BE207" i="14"/>
  <c r="T207" i="14"/>
  <c r="R207" i="14"/>
  <c r="P207" i="14"/>
  <c r="BI206" i="14"/>
  <c r="BH206" i="14"/>
  <c r="BG206" i="14"/>
  <c r="BE206" i="14"/>
  <c r="T206" i="14"/>
  <c r="R206" i="14"/>
  <c r="P206" i="14"/>
  <c r="BI204" i="14"/>
  <c r="BH204" i="14"/>
  <c r="BG204" i="14"/>
  <c r="BE204" i="14"/>
  <c r="T204" i="14"/>
  <c r="R204" i="14"/>
  <c r="P204" i="14"/>
  <c r="BI203" i="14"/>
  <c r="BH203" i="14"/>
  <c r="BG203" i="14"/>
  <c r="BE203" i="14"/>
  <c r="T203" i="14"/>
  <c r="R203" i="14"/>
  <c r="P203" i="14"/>
  <c r="BI202" i="14"/>
  <c r="BH202" i="14"/>
  <c r="BG202" i="14"/>
  <c r="BE202" i="14"/>
  <c r="T202" i="14"/>
  <c r="R202" i="14"/>
  <c r="P202" i="14"/>
  <c r="BI201" i="14"/>
  <c r="BH201" i="14"/>
  <c r="BG201" i="14"/>
  <c r="BE201" i="14"/>
  <c r="T201" i="14"/>
  <c r="R201" i="14"/>
  <c r="P201" i="14"/>
  <c r="BI200" i="14"/>
  <c r="BH200" i="14"/>
  <c r="BG200" i="14"/>
  <c r="BE200" i="14"/>
  <c r="T200" i="14"/>
  <c r="R200" i="14"/>
  <c r="P200" i="14"/>
  <c r="BI199" i="14"/>
  <c r="BH199" i="14"/>
  <c r="BG199" i="14"/>
  <c r="BE199" i="14"/>
  <c r="T199" i="14"/>
  <c r="R199" i="14"/>
  <c r="P199" i="14"/>
  <c r="BI198" i="14"/>
  <c r="BH198" i="14"/>
  <c r="BG198" i="14"/>
  <c r="BE198" i="14"/>
  <c r="T198" i="14"/>
  <c r="R198" i="14"/>
  <c r="P198" i="14"/>
  <c r="BI197" i="14"/>
  <c r="BH197" i="14"/>
  <c r="BG197" i="14"/>
  <c r="BE197" i="14"/>
  <c r="T197" i="14"/>
  <c r="R197" i="14"/>
  <c r="P197" i="14"/>
  <c r="BI196" i="14"/>
  <c r="BH196" i="14"/>
  <c r="BG196" i="14"/>
  <c r="BE196" i="14"/>
  <c r="T196" i="14"/>
  <c r="R196" i="14"/>
  <c r="P196" i="14"/>
  <c r="BI195" i="14"/>
  <c r="BH195" i="14"/>
  <c r="BG195" i="14"/>
  <c r="BE195" i="14"/>
  <c r="T195" i="14"/>
  <c r="R195" i="14"/>
  <c r="P195" i="14"/>
  <c r="BI194" i="14"/>
  <c r="BH194" i="14"/>
  <c r="BG194" i="14"/>
  <c r="BE194" i="14"/>
  <c r="T194" i="14"/>
  <c r="R194" i="14"/>
  <c r="P194" i="14"/>
  <c r="BI193" i="14"/>
  <c r="BH193" i="14"/>
  <c r="BG193" i="14"/>
  <c r="BE193" i="14"/>
  <c r="T193" i="14"/>
  <c r="R193" i="14"/>
  <c r="P193" i="14"/>
  <c r="BI191" i="14"/>
  <c r="BH191" i="14"/>
  <c r="BG191" i="14"/>
  <c r="BE191" i="14"/>
  <c r="T191" i="14"/>
  <c r="R191" i="14"/>
  <c r="P191" i="14"/>
  <c r="BI190" i="14"/>
  <c r="BH190" i="14"/>
  <c r="BG190" i="14"/>
  <c r="BE190" i="14"/>
  <c r="T190" i="14"/>
  <c r="R190" i="14"/>
  <c r="P190" i="14"/>
  <c r="BI189" i="14"/>
  <c r="BH189" i="14"/>
  <c r="BG189" i="14"/>
  <c r="BE189" i="14"/>
  <c r="T189" i="14"/>
  <c r="R189" i="14"/>
  <c r="P189" i="14"/>
  <c r="BI188" i="14"/>
  <c r="BH188" i="14"/>
  <c r="BG188" i="14"/>
  <c r="BE188" i="14"/>
  <c r="T188" i="14"/>
  <c r="R188" i="14"/>
  <c r="P188" i="14"/>
  <c r="BI187" i="14"/>
  <c r="BH187" i="14"/>
  <c r="BG187" i="14"/>
  <c r="BE187" i="14"/>
  <c r="T187" i="14"/>
  <c r="R187" i="14"/>
  <c r="P187" i="14"/>
  <c r="BI186" i="14"/>
  <c r="BH186" i="14"/>
  <c r="BG186" i="14"/>
  <c r="BE186" i="14"/>
  <c r="T186" i="14"/>
  <c r="R186" i="14"/>
  <c r="P186" i="14"/>
  <c r="BI184" i="14"/>
  <c r="BH184" i="14"/>
  <c r="BG184" i="14"/>
  <c r="BE184" i="14"/>
  <c r="T184" i="14"/>
  <c r="R184" i="14"/>
  <c r="P184" i="14"/>
  <c r="BI183" i="14"/>
  <c r="BH183" i="14"/>
  <c r="BG183" i="14"/>
  <c r="BE183" i="14"/>
  <c r="T183" i="14"/>
  <c r="R183" i="14"/>
  <c r="P183" i="14"/>
  <c r="BI182" i="14"/>
  <c r="BH182" i="14"/>
  <c r="BG182" i="14"/>
  <c r="BE182" i="14"/>
  <c r="T182" i="14"/>
  <c r="R182" i="14"/>
  <c r="P182" i="14"/>
  <c r="BI181" i="14"/>
  <c r="BH181" i="14"/>
  <c r="BG181" i="14"/>
  <c r="BE181" i="14"/>
  <c r="T181" i="14"/>
  <c r="R181" i="14"/>
  <c r="P181" i="14"/>
  <c r="BI180" i="14"/>
  <c r="BH180" i="14"/>
  <c r="BG180" i="14"/>
  <c r="BE180" i="14"/>
  <c r="T180" i="14"/>
  <c r="R180" i="14"/>
  <c r="P180" i="14"/>
  <c r="BI179" i="14"/>
  <c r="BH179" i="14"/>
  <c r="BG179" i="14"/>
  <c r="BE179" i="14"/>
  <c r="T179" i="14"/>
  <c r="R179" i="14"/>
  <c r="P179" i="14"/>
  <c r="BI178" i="14"/>
  <c r="BH178" i="14"/>
  <c r="BG178" i="14"/>
  <c r="BE178" i="14"/>
  <c r="T178" i="14"/>
  <c r="R178" i="14"/>
  <c r="P178" i="14"/>
  <c r="BI177" i="14"/>
  <c r="BH177" i="14"/>
  <c r="BG177" i="14"/>
  <c r="BE177" i="14"/>
  <c r="T177" i="14"/>
  <c r="R177" i="14"/>
  <c r="P177" i="14"/>
  <c r="BI175" i="14"/>
  <c r="BH175" i="14"/>
  <c r="BG175" i="14"/>
  <c r="BE175" i="14"/>
  <c r="T175" i="14"/>
  <c r="R175" i="14"/>
  <c r="P175" i="14"/>
  <c r="BI174" i="14"/>
  <c r="BH174" i="14"/>
  <c r="BG174" i="14"/>
  <c r="BE174" i="14"/>
  <c r="T174" i="14"/>
  <c r="R174" i="14"/>
  <c r="P174" i="14"/>
  <c r="BI172" i="14"/>
  <c r="BH172" i="14"/>
  <c r="BG172" i="14"/>
  <c r="BE172" i="14"/>
  <c r="T172" i="14"/>
  <c r="R172" i="14"/>
  <c r="P172" i="14"/>
  <c r="BI171" i="14"/>
  <c r="BH171" i="14"/>
  <c r="BG171" i="14"/>
  <c r="BE171" i="14"/>
  <c r="T171" i="14"/>
  <c r="R171" i="14"/>
  <c r="P171" i="14"/>
  <c r="BI169" i="14"/>
  <c r="BH169" i="14"/>
  <c r="BG169" i="14"/>
  <c r="BE169" i="14"/>
  <c r="T169" i="14"/>
  <c r="R169" i="14"/>
  <c r="P169" i="14"/>
  <c r="BI168" i="14"/>
  <c r="BH168" i="14"/>
  <c r="BG168" i="14"/>
  <c r="BE168" i="14"/>
  <c r="T168" i="14"/>
  <c r="R168" i="14"/>
  <c r="P168" i="14"/>
  <c r="BI166" i="14"/>
  <c r="BH166" i="14"/>
  <c r="BG166" i="14"/>
  <c r="BE166" i="14"/>
  <c r="T166" i="14"/>
  <c r="R166" i="14"/>
  <c r="P166" i="14"/>
  <c r="BI165" i="14"/>
  <c r="BH165" i="14"/>
  <c r="BG165" i="14"/>
  <c r="BE165" i="14"/>
  <c r="T165" i="14"/>
  <c r="R165" i="14"/>
  <c r="P165" i="14"/>
  <c r="BI162" i="14"/>
  <c r="BH162" i="14"/>
  <c r="BG162" i="14"/>
  <c r="BE162" i="14"/>
  <c r="T162" i="14"/>
  <c r="T161" i="14"/>
  <c r="R162" i="14"/>
  <c r="R161" i="14" s="1"/>
  <c r="P162" i="14"/>
  <c r="P161" i="14"/>
  <c r="BI160" i="14"/>
  <c r="BH160" i="14"/>
  <c r="BG160" i="14"/>
  <c r="BE160" i="14"/>
  <c r="T160" i="14"/>
  <c r="T159" i="14" s="1"/>
  <c r="R160" i="14"/>
  <c r="R159" i="14" s="1"/>
  <c r="P160" i="14"/>
  <c r="P159" i="14" s="1"/>
  <c r="BI158" i="14"/>
  <c r="BH158" i="14"/>
  <c r="BG158" i="14"/>
  <c r="BE158" i="14"/>
  <c r="T158" i="14"/>
  <c r="T157" i="14"/>
  <c r="R158" i="14"/>
  <c r="R157" i="14"/>
  <c r="P158" i="14"/>
  <c r="P157" i="14"/>
  <c r="BI156" i="14"/>
  <c r="BH156" i="14"/>
  <c r="BG156" i="14"/>
  <c r="BE156" i="14"/>
  <c r="T156" i="14"/>
  <c r="T155" i="14" s="1"/>
  <c r="R156" i="14"/>
  <c r="R155" i="14" s="1"/>
  <c r="P156" i="14"/>
  <c r="P155" i="14" s="1"/>
  <c r="BI154" i="14"/>
  <c r="BH154" i="14"/>
  <c r="BG154" i="14"/>
  <c r="BE154" i="14"/>
  <c r="T154" i="14"/>
  <c r="T153" i="14"/>
  <c r="R154" i="14"/>
  <c r="R153" i="14"/>
  <c r="P154" i="14"/>
  <c r="P153" i="14"/>
  <c r="BI151" i="14"/>
  <c r="BH151" i="14"/>
  <c r="BG151" i="14"/>
  <c r="BE151" i="14"/>
  <c r="T151" i="14"/>
  <c r="T150" i="14" s="1"/>
  <c r="R151" i="14"/>
  <c r="R150" i="14"/>
  <c r="P151" i="14"/>
  <c r="P150" i="14" s="1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J142" i="14"/>
  <c r="J141" i="14"/>
  <c r="F141" i="14"/>
  <c r="F139" i="14"/>
  <c r="E137" i="14"/>
  <c r="J92" i="14"/>
  <c r="J91" i="14"/>
  <c r="F91" i="14"/>
  <c r="F89" i="14"/>
  <c r="E87" i="14"/>
  <c r="J18" i="14"/>
  <c r="E18" i="14"/>
  <c r="F142" i="14"/>
  <c r="J17" i="14"/>
  <c r="J12" i="14"/>
  <c r="J139" i="14"/>
  <c r="E7" i="14"/>
  <c r="E135" i="14"/>
  <c r="J37" i="13"/>
  <c r="J36" i="13"/>
  <c r="AY106" i="1"/>
  <c r="J35" i="13"/>
  <c r="AX106" i="1"/>
  <c r="BI197" i="13"/>
  <c r="BH197" i="13"/>
  <c r="BG197" i="13"/>
  <c r="BE197" i="13"/>
  <c r="T197" i="13"/>
  <c r="T196" i="13" s="1"/>
  <c r="R197" i="13"/>
  <c r="R196" i="13" s="1"/>
  <c r="P197" i="13"/>
  <c r="P196" i="13"/>
  <c r="BI195" i="13"/>
  <c r="BH195" i="13"/>
  <c r="BG195" i="13"/>
  <c r="BE195" i="13"/>
  <c r="T195" i="13"/>
  <c r="R195" i="13"/>
  <c r="P195" i="13"/>
  <c r="BI194" i="13"/>
  <c r="BH194" i="13"/>
  <c r="BG194" i="13"/>
  <c r="BE194" i="13"/>
  <c r="T194" i="13"/>
  <c r="R194" i="13"/>
  <c r="P194" i="13"/>
  <c r="BI191" i="13"/>
  <c r="BH191" i="13"/>
  <c r="BG191" i="13"/>
  <c r="BE191" i="13"/>
  <c r="T191" i="13"/>
  <c r="R191" i="13"/>
  <c r="P191" i="13"/>
  <c r="BI190" i="13"/>
  <c r="BH190" i="13"/>
  <c r="BG190" i="13"/>
  <c r="BE190" i="13"/>
  <c r="T190" i="13"/>
  <c r="R190" i="13"/>
  <c r="P190" i="13"/>
  <c r="BI189" i="13"/>
  <c r="BH189" i="13"/>
  <c r="BG189" i="13"/>
  <c r="BE189" i="13"/>
  <c r="T189" i="13"/>
  <c r="R189" i="13"/>
  <c r="P189" i="13"/>
  <c r="BI188" i="13"/>
  <c r="BH188" i="13"/>
  <c r="BG188" i="13"/>
  <c r="BE188" i="13"/>
  <c r="T188" i="13"/>
  <c r="R188" i="13"/>
  <c r="P188" i="13"/>
  <c r="BI186" i="13"/>
  <c r="BH186" i="13"/>
  <c r="BG186" i="13"/>
  <c r="BE186" i="13"/>
  <c r="T186" i="13"/>
  <c r="R186" i="13"/>
  <c r="P186" i="13"/>
  <c r="BI185" i="13"/>
  <c r="BH185" i="13"/>
  <c r="BG185" i="13"/>
  <c r="BE185" i="13"/>
  <c r="T185" i="13"/>
  <c r="R185" i="13"/>
  <c r="P185" i="13"/>
  <c r="BI184" i="13"/>
  <c r="BH184" i="13"/>
  <c r="BG184" i="13"/>
  <c r="BE184" i="13"/>
  <c r="T184" i="13"/>
  <c r="R184" i="13"/>
  <c r="P184" i="13"/>
  <c r="BI182" i="13"/>
  <c r="BH182" i="13"/>
  <c r="BG182" i="13"/>
  <c r="BE182" i="13"/>
  <c r="T182" i="13"/>
  <c r="R182" i="13"/>
  <c r="P182" i="13"/>
  <c r="BI181" i="13"/>
  <c r="BH181" i="13"/>
  <c r="BG181" i="13"/>
  <c r="BE181" i="13"/>
  <c r="T181" i="13"/>
  <c r="R181" i="13"/>
  <c r="P181" i="13"/>
  <c r="BI179" i="13"/>
  <c r="BH179" i="13"/>
  <c r="BG179" i="13"/>
  <c r="BE179" i="13"/>
  <c r="T179" i="13"/>
  <c r="R179" i="13"/>
  <c r="P179" i="13"/>
  <c r="BI178" i="13"/>
  <c r="BH178" i="13"/>
  <c r="BG178" i="13"/>
  <c r="BE178" i="13"/>
  <c r="T178" i="13"/>
  <c r="R178" i="13"/>
  <c r="P178" i="13"/>
  <c r="BI176" i="13"/>
  <c r="BH176" i="13"/>
  <c r="BG176" i="13"/>
  <c r="BE176" i="13"/>
  <c r="T176" i="13"/>
  <c r="R176" i="13"/>
  <c r="P176" i="13"/>
  <c r="BI175" i="13"/>
  <c r="BH175" i="13"/>
  <c r="BG175" i="13"/>
  <c r="BE175" i="13"/>
  <c r="T175" i="13"/>
  <c r="R175" i="13"/>
  <c r="P175" i="13"/>
  <c r="BI174" i="13"/>
  <c r="BH174" i="13"/>
  <c r="BG174" i="13"/>
  <c r="BE174" i="13"/>
  <c r="T174" i="13"/>
  <c r="R174" i="13"/>
  <c r="P174" i="13"/>
  <c r="BI173" i="13"/>
  <c r="BH173" i="13"/>
  <c r="BG173" i="13"/>
  <c r="BE173" i="13"/>
  <c r="T173" i="13"/>
  <c r="R173" i="13"/>
  <c r="P173" i="13"/>
  <c r="BI171" i="13"/>
  <c r="BH171" i="13"/>
  <c r="BG171" i="13"/>
  <c r="BE171" i="13"/>
  <c r="T171" i="13"/>
  <c r="R171" i="13"/>
  <c r="P171" i="13"/>
  <c r="BI170" i="13"/>
  <c r="BH170" i="13"/>
  <c r="BG170" i="13"/>
  <c r="BE170" i="13"/>
  <c r="T170" i="13"/>
  <c r="R170" i="13"/>
  <c r="P170" i="13"/>
  <c r="BI169" i="13"/>
  <c r="BH169" i="13"/>
  <c r="BG169" i="13"/>
  <c r="BE169" i="13"/>
  <c r="T169" i="13"/>
  <c r="R169" i="13"/>
  <c r="P169" i="13"/>
  <c r="BI168" i="13"/>
  <c r="BH168" i="13"/>
  <c r="BG168" i="13"/>
  <c r="BE168" i="13"/>
  <c r="T168" i="13"/>
  <c r="R168" i="13"/>
  <c r="P168" i="13"/>
  <c r="BI167" i="13"/>
  <c r="BH167" i="13"/>
  <c r="BG167" i="13"/>
  <c r="BE167" i="13"/>
  <c r="T167" i="13"/>
  <c r="R167" i="13"/>
  <c r="P167" i="13"/>
  <c r="BI166" i="13"/>
  <c r="BH166" i="13"/>
  <c r="BG166" i="13"/>
  <c r="BE166" i="13"/>
  <c r="T166" i="13"/>
  <c r="R166" i="13"/>
  <c r="P166" i="13"/>
  <c r="BI164" i="13"/>
  <c r="BH164" i="13"/>
  <c r="BG164" i="13"/>
  <c r="BE164" i="13"/>
  <c r="T164" i="13"/>
  <c r="R164" i="13"/>
  <c r="P164" i="13"/>
  <c r="BI163" i="13"/>
  <c r="BH163" i="13"/>
  <c r="BG163" i="13"/>
  <c r="BE163" i="13"/>
  <c r="T163" i="13"/>
  <c r="R163" i="13"/>
  <c r="P163" i="13"/>
  <c r="BI162" i="13"/>
  <c r="BH162" i="13"/>
  <c r="BG162" i="13"/>
  <c r="BE162" i="13"/>
  <c r="T162" i="13"/>
  <c r="R162" i="13"/>
  <c r="P162" i="13"/>
  <c r="BI161" i="13"/>
  <c r="BH161" i="13"/>
  <c r="BG161" i="13"/>
  <c r="BE161" i="13"/>
  <c r="T161" i="13"/>
  <c r="R161" i="13"/>
  <c r="P161" i="13"/>
  <c r="BI160" i="13"/>
  <c r="BH160" i="13"/>
  <c r="BG160" i="13"/>
  <c r="BE160" i="13"/>
  <c r="T160" i="13"/>
  <c r="R160" i="13"/>
  <c r="P160" i="13"/>
  <c r="BI159" i="13"/>
  <c r="BH159" i="13"/>
  <c r="BG159" i="13"/>
  <c r="BE159" i="13"/>
  <c r="T159" i="13"/>
  <c r="R159" i="13"/>
  <c r="P159" i="13"/>
  <c r="BI158" i="13"/>
  <c r="BH158" i="13"/>
  <c r="BG158" i="13"/>
  <c r="BE158" i="13"/>
  <c r="T158" i="13"/>
  <c r="R158" i="13"/>
  <c r="P158" i="13"/>
  <c r="BI157" i="13"/>
  <c r="BH157" i="13"/>
  <c r="BG157" i="13"/>
  <c r="BE157" i="13"/>
  <c r="T157" i="13"/>
  <c r="R157" i="13"/>
  <c r="P157" i="13"/>
  <c r="BI156" i="13"/>
  <c r="BH156" i="13"/>
  <c r="BG156" i="13"/>
  <c r="BE156" i="13"/>
  <c r="T156" i="13"/>
  <c r="R156" i="13"/>
  <c r="P156" i="13"/>
  <c r="BI155" i="13"/>
  <c r="BH155" i="13"/>
  <c r="BG155" i="13"/>
  <c r="BE155" i="13"/>
  <c r="T155" i="13"/>
  <c r="R155" i="13"/>
  <c r="P155" i="13"/>
  <c r="BI153" i="13"/>
  <c r="BH153" i="13"/>
  <c r="BG153" i="13"/>
  <c r="BE153" i="13"/>
  <c r="T153" i="13"/>
  <c r="R153" i="13"/>
  <c r="P153" i="13"/>
  <c r="BI152" i="13"/>
  <c r="BH152" i="13"/>
  <c r="BG152" i="13"/>
  <c r="BE152" i="13"/>
  <c r="T152" i="13"/>
  <c r="R152" i="13"/>
  <c r="P152" i="13"/>
  <c r="BI149" i="13"/>
  <c r="BH149" i="13"/>
  <c r="BG149" i="13"/>
  <c r="BE149" i="13"/>
  <c r="T149" i="13"/>
  <c r="T148" i="13" s="1"/>
  <c r="R149" i="13"/>
  <c r="R148" i="13" s="1"/>
  <c r="P149" i="13"/>
  <c r="P148" i="13" s="1"/>
  <c r="BI147" i="13"/>
  <c r="BH147" i="13"/>
  <c r="BG147" i="13"/>
  <c r="BE147" i="13"/>
  <c r="T147" i="13"/>
  <c r="T146" i="13" s="1"/>
  <c r="T143" i="13" s="1"/>
  <c r="R147" i="13"/>
  <c r="R146" i="13" s="1"/>
  <c r="P147" i="13"/>
  <c r="P146" i="13" s="1"/>
  <c r="BI145" i="13"/>
  <c r="BH145" i="13"/>
  <c r="BG145" i="13"/>
  <c r="BE145" i="13"/>
  <c r="T145" i="13"/>
  <c r="T144" i="13" s="1"/>
  <c r="R145" i="13"/>
  <c r="R144" i="13" s="1"/>
  <c r="P145" i="13"/>
  <c r="P144" i="13" s="1"/>
  <c r="BI142" i="13"/>
  <c r="BH142" i="13"/>
  <c r="BG142" i="13"/>
  <c r="BE142" i="13"/>
  <c r="T142" i="13"/>
  <c r="T141" i="13"/>
  <c r="R142" i="13"/>
  <c r="R141" i="13" s="1"/>
  <c r="P142" i="13"/>
  <c r="P141" i="13"/>
  <c r="BI138" i="13"/>
  <c r="BH138" i="13"/>
  <c r="BG138" i="13"/>
  <c r="BE138" i="13"/>
  <c r="T138" i="13"/>
  <c r="T137" i="13" s="1"/>
  <c r="T136" i="13" s="1"/>
  <c r="R138" i="13"/>
  <c r="R137" i="13"/>
  <c r="P138" i="13"/>
  <c r="P137" i="13"/>
  <c r="P136" i="13" s="1"/>
  <c r="J132" i="13"/>
  <c r="J131" i="13"/>
  <c r="F131" i="13"/>
  <c r="F129" i="13"/>
  <c r="E127" i="13"/>
  <c r="J92" i="13"/>
  <c r="J91" i="13"/>
  <c r="F91" i="13"/>
  <c r="F89" i="13"/>
  <c r="E87" i="13"/>
  <c r="J18" i="13"/>
  <c r="E18" i="13"/>
  <c r="F92" i="13" s="1"/>
  <c r="J17" i="13"/>
  <c r="J12" i="13"/>
  <c r="J129" i="13" s="1"/>
  <c r="E7" i="13"/>
  <c r="E85" i="13"/>
  <c r="J37" i="12"/>
  <c r="J36" i="12"/>
  <c r="AY105" i="1" s="1"/>
  <c r="J35" i="12"/>
  <c r="AX105" i="1"/>
  <c r="BI184" i="12"/>
  <c r="BH184" i="12"/>
  <c r="BG184" i="12"/>
  <c r="BE184" i="12"/>
  <c r="T184" i="12"/>
  <c r="R184" i="12"/>
  <c r="P184" i="12"/>
  <c r="BI183" i="12"/>
  <c r="BH183" i="12"/>
  <c r="BG183" i="12"/>
  <c r="BE183" i="12"/>
  <c r="T183" i="12"/>
  <c r="R183" i="12"/>
  <c r="P183" i="12"/>
  <c r="BI182" i="12"/>
  <c r="BH182" i="12"/>
  <c r="BG182" i="12"/>
  <c r="BE182" i="12"/>
  <c r="T182" i="12"/>
  <c r="R182" i="12"/>
  <c r="P182" i="12"/>
  <c r="BI181" i="12"/>
  <c r="BH181" i="12"/>
  <c r="BG181" i="12"/>
  <c r="BE181" i="12"/>
  <c r="T181" i="12"/>
  <c r="R181" i="12"/>
  <c r="P181" i="12"/>
  <c r="BI179" i="12"/>
  <c r="BH179" i="12"/>
  <c r="BG179" i="12"/>
  <c r="BE179" i="12"/>
  <c r="T179" i="12"/>
  <c r="R179" i="12"/>
  <c r="P179" i="12"/>
  <c r="BI178" i="12"/>
  <c r="BH178" i="12"/>
  <c r="BG178" i="12"/>
  <c r="BE178" i="12"/>
  <c r="T178" i="12"/>
  <c r="R178" i="12"/>
  <c r="P178" i="12"/>
  <c r="BI176" i="12"/>
  <c r="BH176" i="12"/>
  <c r="BG176" i="12"/>
  <c r="BE176" i="12"/>
  <c r="T176" i="12"/>
  <c r="R176" i="12"/>
  <c r="P176" i="12"/>
  <c r="BI175" i="12"/>
  <c r="BH175" i="12"/>
  <c r="BG175" i="12"/>
  <c r="BE175" i="12"/>
  <c r="T175" i="12"/>
  <c r="R175" i="12"/>
  <c r="P175" i="12"/>
  <c r="BI173" i="12"/>
  <c r="BH173" i="12"/>
  <c r="BG173" i="12"/>
  <c r="BE173" i="12"/>
  <c r="T173" i="12"/>
  <c r="R173" i="12"/>
  <c r="P173" i="12"/>
  <c r="BI172" i="12"/>
  <c r="BH172" i="12"/>
  <c r="BG172" i="12"/>
  <c r="BE172" i="12"/>
  <c r="T172" i="12"/>
  <c r="R172" i="12"/>
  <c r="P172" i="12"/>
  <c r="BI170" i="12"/>
  <c r="BH170" i="12"/>
  <c r="BG170" i="12"/>
  <c r="BE170" i="12"/>
  <c r="T170" i="12"/>
  <c r="T169" i="12" s="1"/>
  <c r="R170" i="12"/>
  <c r="R169" i="12" s="1"/>
  <c r="P170" i="12"/>
  <c r="P169" i="12"/>
  <c r="BI168" i="12"/>
  <c r="BH168" i="12"/>
  <c r="BG168" i="12"/>
  <c r="BE168" i="12"/>
  <c r="T168" i="12"/>
  <c r="T167" i="12" s="1"/>
  <c r="R168" i="12"/>
  <c r="R167" i="12" s="1"/>
  <c r="P168" i="12"/>
  <c r="P167" i="12" s="1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58" i="12"/>
  <c r="BH158" i="12"/>
  <c r="BG158" i="12"/>
  <c r="BE158" i="12"/>
  <c r="T158" i="12"/>
  <c r="R158" i="12"/>
  <c r="P158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3" i="12"/>
  <c r="BH143" i="12"/>
  <c r="BG143" i="12"/>
  <c r="BE143" i="12"/>
  <c r="T143" i="12"/>
  <c r="R143" i="12"/>
  <c r="P143" i="12"/>
  <c r="BI142" i="12"/>
  <c r="BH142" i="12"/>
  <c r="BG142" i="12"/>
  <c r="BE142" i="12"/>
  <c r="T142" i="12"/>
  <c r="R142" i="12"/>
  <c r="P142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6" i="12"/>
  <c r="BH136" i="12"/>
  <c r="BG136" i="12"/>
  <c r="BE136" i="12"/>
  <c r="T136" i="12"/>
  <c r="R136" i="12"/>
  <c r="P136" i="12"/>
  <c r="BI135" i="12"/>
  <c r="BH135" i="12"/>
  <c r="BG135" i="12"/>
  <c r="BE135" i="12"/>
  <c r="T135" i="12"/>
  <c r="R135" i="12"/>
  <c r="P135" i="12"/>
  <c r="J129" i="12"/>
  <c r="J128" i="12"/>
  <c r="F128" i="12"/>
  <c r="F126" i="12"/>
  <c r="E124" i="12"/>
  <c r="J92" i="12"/>
  <c r="J91" i="12"/>
  <c r="F91" i="12"/>
  <c r="F89" i="12"/>
  <c r="E87" i="12"/>
  <c r="J18" i="12"/>
  <c r="E18" i="12"/>
  <c r="F92" i="12" s="1"/>
  <c r="J17" i="12"/>
  <c r="J12" i="12"/>
  <c r="J126" i="12" s="1"/>
  <c r="E7" i="12"/>
  <c r="E122" i="12" s="1"/>
  <c r="J37" i="11"/>
  <c r="J36" i="11"/>
  <c r="AY104" i="1" s="1"/>
  <c r="J35" i="11"/>
  <c r="AX104" i="1"/>
  <c r="BI237" i="11"/>
  <c r="BH237" i="11"/>
  <c r="BG237" i="11"/>
  <c r="BE237" i="11"/>
  <c r="T237" i="11"/>
  <c r="R237" i="11"/>
  <c r="P237" i="11"/>
  <c r="BI236" i="11"/>
  <c r="BH236" i="11"/>
  <c r="BG236" i="11"/>
  <c r="BE236" i="11"/>
  <c r="T236" i="11"/>
  <c r="R236" i="11"/>
  <c r="P236" i="11"/>
  <c r="BI235" i="11"/>
  <c r="BH235" i="11"/>
  <c r="BG235" i="11"/>
  <c r="BE235" i="11"/>
  <c r="T235" i="11"/>
  <c r="R235" i="11"/>
  <c r="P235" i="11"/>
  <c r="BI233" i="11"/>
  <c r="BH233" i="11"/>
  <c r="BG233" i="11"/>
  <c r="BE233" i="11"/>
  <c r="T233" i="11"/>
  <c r="R233" i="11"/>
  <c r="P233" i="11"/>
  <c r="BI232" i="11"/>
  <c r="BH232" i="11"/>
  <c r="BG232" i="11"/>
  <c r="BE232" i="11"/>
  <c r="T232" i="11"/>
  <c r="R232" i="11"/>
  <c r="P232" i="11"/>
  <c r="BI230" i="11"/>
  <c r="BH230" i="11"/>
  <c r="BG230" i="11"/>
  <c r="BE230" i="11"/>
  <c r="T230" i="11"/>
  <c r="R230" i="11"/>
  <c r="P230" i="11"/>
  <c r="BI229" i="11"/>
  <c r="BH229" i="11"/>
  <c r="BG229" i="11"/>
  <c r="BE229" i="11"/>
  <c r="T229" i="11"/>
  <c r="R229" i="11"/>
  <c r="P229" i="11"/>
  <c r="BI228" i="11"/>
  <c r="BH228" i="11"/>
  <c r="BG228" i="11"/>
  <c r="BE228" i="11"/>
  <c r="T228" i="11"/>
  <c r="R228" i="11"/>
  <c r="P228" i="11"/>
  <c r="BI227" i="11"/>
  <c r="BH227" i="11"/>
  <c r="BG227" i="11"/>
  <c r="BE227" i="11"/>
  <c r="T227" i="11"/>
  <c r="R227" i="11"/>
  <c r="P227" i="11"/>
  <c r="BI226" i="11"/>
  <c r="BH226" i="11"/>
  <c r="BG226" i="11"/>
  <c r="BE226" i="11"/>
  <c r="T226" i="11"/>
  <c r="R226" i="11"/>
  <c r="P226" i="11"/>
  <c r="BI225" i="11"/>
  <c r="BH225" i="11"/>
  <c r="BG225" i="11"/>
  <c r="BE225" i="11"/>
  <c r="T225" i="11"/>
  <c r="R225" i="11"/>
  <c r="P225" i="11"/>
  <c r="BI224" i="11"/>
  <c r="BH224" i="11"/>
  <c r="BG224" i="11"/>
  <c r="BE224" i="11"/>
  <c r="T224" i="11"/>
  <c r="R224" i="11"/>
  <c r="P224" i="11"/>
  <c r="BI222" i="11"/>
  <c r="BH222" i="11"/>
  <c r="BG222" i="11"/>
  <c r="BE222" i="11"/>
  <c r="T222" i="11"/>
  <c r="R222" i="11"/>
  <c r="P222" i="11"/>
  <c r="BI221" i="11"/>
  <c r="BH221" i="11"/>
  <c r="BG221" i="11"/>
  <c r="BE221" i="11"/>
  <c r="T221" i="11"/>
  <c r="R221" i="11"/>
  <c r="P221" i="11"/>
  <c r="BI219" i="11"/>
  <c r="BH219" i="11"/>
  <c r="BG219" i="11"/>
  <c r="BE219" i="11"/>
  <c r="T219" i="11"/>
  <c r="T218" i="11"/>
  <c r="R219" i="11"/>
  <c r="R218" i="11" s="1"/>
  <c r="P219" i="11"/>
  <c r="P218" i="11" s="1"/>
  <c r="BI217" i="11"/>
  <c r="BH217" i="11"/>
  <c r="BG217" i="11"/>
  <c r="BE217" i="11"/>
  <c r="T217" i="11"/>
  <c r="R217" i="11"/>
  <c r="P217" i="11"/>
  <c r="BI216" i="11"/>
  <c r="BH216" i="11"/>
  <c r="BG216" i="11"/>
  <c r="BE216" i="11"/>
  <c r="T216" i="11"/>
  <c r="R216" i="11"/>
  <c r="P216" i="11"/>
  <c r="BI215" i="11"/>
  <c r="BH215" i="11"/>
  <c r="BG215" i="11"/>
  <c r="BE215" i="11"/>
  <c r="T215" i="11"/>
  <c r="R215" i="11"/>
  <c r="P215" i="11"/>
  <c r="BI214" i="11"/>
  <c r="BH214" i="11"/>
  <c r="BG214" i="11"/>
  <c r="BE214" i="11"/>
  <c r="T214" i="11"/>
  <c r="R214" i="11"/>
  <c r="P214" i="11"/>
  <c r="BI212" i="11"/>
  <c r="BH212" i="11"/>
  <c r="BG212" i="11"/>
  <c r="BE212" i="11"/>
  <c r="T212" i="11"/>
  <c r="R212" i="11"/>
  <c r="P212" i="11"/>
  <c r="BI211" i="11"/>
  <c r="BH211" i="11"/>
  <c r="BG211" i="11"/>
  <c r="BE211" i="11"/>
  <c r="T211" i="11"/>
  <c r="R211" i="11"/>
  <c r="P211" i="11"/>
  <c r="BI209" i="11"/>
  <c r="BH209" i="11"/>
  <c r="BG209" i="11"/>
  <c r="BE209" i="11"/>
  <c r="T209" i="11"/>
  <c r="R209" i="11"/>
  <c r="P209" i="11"/>
  <c r="BI208" i="11"/>
  <c r="BH208" i="11"/>
  <c r="BG208" i="11"/>
  <c r="BE208" i="11"/>
  <c r="T208" i="11"/>
  <c r="R208" i="11"/>
  <c r="P208" i="11"/>
  <c r="BI207" i="11"/>
  <c r="BH207" i="11"/>
  <c r="BG207" i="11"/>
  <c r="BE207" i="11"/>
  <c r="T207" i="11"/>
  <c r="R207" i="11"/>
  <c r="P207" i="11"/>
  <c r="BI205" i="11"/>
  <c r="BH205" i="11"/>
  <c r="BG205" i="11"/>
  <c r="BE205" i="11"/>
  <c r="T205" i="11"/>
  <c r="R205" i="11"/>
  <c r="P205" i="11"/>
  <c r="BI204" i="11"/>
  <c r="BH204" i="11"/>
  <c r="BG204" i="11"/>
  <c r="BE204" i="11"/>
  <c r="T204" i="11"/>
  <c r="R204" i="11"/>
  <c r="P204" i="11"/>
  <c r="BI201" i="11"/>
  <c r="BH201" i="11"/>
  <c r="BG201" i="11"/>
  <c r="BE201" i="11"/>
  <c r="T201" i="11"/>
  <c r="R201" i="11"/>
  <c r="P201" i="11"/>
  <c r="BI200" i="11"/>
  <c r="BH200" i="11"/>
  <c r="BG200" i="11"/>
  <c r="BE200" i="11"/>
  <c r="T200" i="11"/>
  <c r="R200" i="11"/>
  <c r="P200" i="11"/>
  <c r="BI198" i="11"/>
  <c r="BH198" i="11"/>
  <c r="BG198" i="11"/>
  <c r="BE198" i="11"/>
  <c r="T198" i="11"/>
  <c r="R198" i="11"/>
  <c r="P198" i="11"/>
  <c r="BI197" i="11"/>
  <c r="BH197" i="11"/>
  <c r="BG197" i="11"/>
  <c r="BE197" i="11"/>
  <c r="T197" i="11"/>
  <c r="R197" i="11"/>
  <c r="P197" i="11"/>
  <c r="BI196" i="11"/>
  <c r="BH196" i="11"/>
  <c r="BG196" i="11"/>
  <c r="BE196" i="11"/>
  <c r="T196" i="11"/>
  <c r="R196" i="11"/>
  <c r="P196" i="11"/>
  <c r="BI194" i="11"/>
  <c r="BH194" i="11"/>
  <c r="BG194" i="11"/>
  <c r="BE194" i="11"/>
  <c r="T194" i="11"/>
  <c r="T193" i="11" s="1"/>
  <c r="R194" i="11"/>
  <c r="R193" i="11"/>
  <c r="P194" i="11"/>
  <c r="P193" i="11" s="1"/>
  <c r="BI191" i="11"/>
  <c r="BH191" i="11"/>
  <c r="BG191" i="11"/>
  <c r="BE191" i="11"/>
  <c r="T191" i="11"/>
  <c r="T190" i="11" s="1"/>
  <c r="R191" i="11"/>
  <c r="R190" i="11" s="1"/>
  <c r="P191" i="11"/>
  <c r="P190" i="11"/>
  <c r="BI189" i="11"/>
  <c r="BH189" i="11"/>
  <c r="BG189" i="11"/>
  <c r="BE189" i="11"/>
  <c r="T189" i="11"/>
  <c r="T188" i="11" s="1"/>
  <c r="R189" i="11"/>
  <c r="R188" i="11" s="1"/>
  <c r="P189" i="11"/>
  <c r="P188" i="11" s="1"/>
  <c r="BI187" i="11"/>
  <c r="BH187" i="11"/>
  <c r="BG187" i="11"/>
  <c r="BE187" i="11"/>
  <c r="T187" i="11"/>
  <c r="R187" i="11"/>
  <c r="P187" i="11"/>
  <c r="BI186" i="11"/>
  <c r="BH186" i="11"/>
  <c r="BG186" i="11"/>
  <c r="BE186" i="11"/>
  <c r="T186" i="11"/>
  <c r="R186" i="11"/>
  <c r="P186" i="11"/>
  <c r="BI185" i="11"/>
  <c r="BH185" i="11"/>
  <c r="BG185" i="11"/>
  <c r="BE185" i="11"/>
  <c r="T185" i="11"/>
  <c r="R185" i="11"/>
  <c r="P185" i="11"/>
  <c r="BI181" i="11"/>
  <c r="BH181" i="11"/>
  <c r="BG181" i="11"/>
  <c r="BE181" i="11"/>
  <c r="T181" i="11"/>
  <c r="R181" i="11"/>
  <c r="P181" i="11"/>
  <c r="BI179" i="11"/>
  <c r="BH179" i="11"/>
  <c r="BG179" i="11"/>
  <c r="BE179" i="11"/>
  <c r="T179" i="11"/>
  <c r="T178" i="11"/>
  <c r="R179" i="11"/>
  <c r="R178" i="11" s="1"/>
  <c r="P179" i="11"/>
  <c r="P178" i="11"/>
  <c r="BI174" i="11"/>
  <c r="BH174" i="11"/>
  <c r="BG174" i="11"/>
  <c r="BE174" i="11"/>
  <c r="T174" i="11"/>
  <c r="R174" i="11"/>
  <c r="P174" i="11"/>
  <c r="BI170" i="11"/>
  <c r="BH170" i="11"/>
  <c r="BG170" i="11"/>
  <c r="BE170" i="11"/>
  <c r="T170" i="11"/>
  <c r="R170" i="11"/>
  <c r="P170" i="11"/>
  <c r="BI168" i="11"/>
  <c r="BH168" i="11"/>
  <c r="BG168" i="11"/>
  <c r="BE168" i="11"/>
  <c r="T168" i="11"/>
  <c r="T167" i="11" s="1"/>
  <c r="R168" i="11"/>
  <c r="R167" i="11" s="1"/>
  <c r="P168" i="11"/>
  <c r="P167" i="11" s="1"/>
  <c r="BI163" i="11"/>
  <c r="BH163" i="11"/>
  <c r="BG163" i="11"/>
  <c r="BE163" i="11"/>
  <c r="T163" i="11"/>
  <c r="R163" i="11"/>
  <c r="P163" i="11"/>
  <c r="BI159" i="11"/>
  <c r="BH159" i="11"/>
  <c r="BG159" i="11"/>
  <c r="BE159" i="11"/>
  <c r="T159" i="11"/>
  <c r="R159" i="11"/>
  <c r="P159" i="11"/>
  <c r="BI157" i="11"/>
  <c r="BH157" i="11"/>
  <c r="BG157" i="11"/>
  <c r="BE157" i="11"/>
  <c r="T157" i="11"/>
  <c r="T156" i="11" s="1"/>
  <c r="R157" i="11"/>
  <c r="R156" i="11" s="1"/>
  <c r="P157" i="11"/>
  <c r="P156" i="11" s="1"/>
  <c r="BI154" i="11"/>
  <c r="BH154" i="11"/>
  <c r="BG154" i="11"/>
  <c r="BE154" i="11"/>
  <c r="T154" i="11"/>
  <c r="T153" i="11"/>
  <c r="R154" i="11"/>
  <c r="R153" i="11"/>
  <c r="P154" i="11"/>
  <c r="P153" i="11" s="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J140" i="11"/>
  <c r="J139" i="11"/>
  <c r="F139" i="11"/>
  <c r="F137" i="11"/>
  <c r="E135" i="11"/>
  <c r="J92" i="11"/>
  <c r="J91" i="11"/>
  <c r="F91" i="11"/>
  <c r="F89" i="11"/>
  <c r="E87" i="11"/>
  <c r="J18" i="11"/>
  <c r="E18" i="11"/>
  <c r="F140" i="11" s="1"/>
  <c r="J17" i="11"/>
  <c r="J12" i="11"/>
  <c r="J137" i="11" s="1"/>
  <c r="E7" i="11"/>
  <c r="E133" i="11"/>
  <c r="J37" i="10"/>
  <c r="J36" i="10"/>
  <c r="AY103" i="1"/>
  <c r="J35" i="10"/>
  <c r="AX103" i="1"/>
  <c r="BI220" i="10"/>
  <c r="BH220" i="10"/>
  <c r="BG220" i="10"/>
  <c r="BE220" i="10"/>
  <c r="T220" i="10"/>
  <c r="R220" i="10"/>
  <c r="P220" i="10"/>
  <c r="BI219" i="10"/>
  <c r="BH219" i="10"/>
  <c r="BG219" i="10"/>
  <c r="BE219" i="10"/>
  <c r="T219" i="10"/>
  <c r="R219" i="10"/>
  <c r="P219" i="10"/>
  <c r="BI218" i="10"/>
  <c r="BH218" i="10"/>
  <c r="BG218" i="10"/>
  <c r="BE218" i="10"/>
  <c r="T218" i="10"/>
  <c r="R218" i="10"/>
  <c r="P218" i="10"/>
  <c r="BI216" i="10"/>
  <c r="BH216" i="10"/>
  <c r="BG216" i="10"/>
  <c r="BE216" i="10"/>
  <c r="T216" i="10"/>
  <c r="R216" i="10"/>
  <c r="P216" i="10"/>
  <c r="BI215" i="10"/>
  <c r="BH215" i="10"/>
  <c r="BG215" i="10"/>
  <c r="BE215" i="10"/>
  <c r="T215" i="10"/>
  <c r="R215" i="10"/>
  <c r="P215" i="10"/>
  <c r="BI214" i="10"/>
  <c r="BH214" i="10"/>
  <c r="BG214" i="10"/>
  <c r="BE214" i="10"/>
  <c r="T214" i="10"/>
  <c r="R214" i="10"/>
  <c r="P214" i="10"/>
  <c r="BI213" i="10"/>
  <c r="BH213" i="10"/>
  <c r="BG213" i="10"/>
  <c r="BE213" i="10"/>
  <c r="T213" i="10"/>
  <c r="R213" i="10"/>
  <c r="P213" i="10"/>
  <c r="BI212" i="10"/>
  <c r="BH212" i="10"/>
  <c r="BG212" i="10"/>
  <c r="BE212" i="10"/>
  <c r="T212" i="10"/>
  <c r="R212" i="10"/>
  <c r="P212" i="10"/>
  <c r="BI211" i="10"/>
  <c r="BH211" i="10"/>
  <c r="BG211" i="10"/>
  <c r="BE211" i="10"/>
  <c r="T211" i="10"/>
  <c r="R211" i="10"/>
  <c r="P211" i="10"/>
  <c r="BI210" i="10"/>
  <c r="BH210" i="10"/>
  <c r="BG210" i="10"/>
  <c r="BE210" i="10"/>
  <c r="T210" i="10"/>
  <c r="R210" i="10"/>
  <c r="P210" i="10"/>
  <c r="BI209" i="10"/>
  <c r="BH209" i="10"/>
  <c r="BG209" i="10"/>
  <c r="BE209" i="10"/>
  <c r="T209" i="10"/>
  <c r="R209" i="10"/>
  <c r="P209" i="10"/>
  <c r="BI208" i="10"/>
  <c r="BH208" i="10"/>
  <c r="BG208" i="10"/>
  <c r="BE208" i="10"/>
  <c r="T208" i="10"/>
  <c r="R208" i="10"/>
  <c r="P208" i="10"/>
  <c r="BI207" i="10"/>
  <c r="BH207" i="10"/>
  <c r="BG207" i="10"/>
  <c r="BE207" i="10"/>
  <c r="T207" i="10"/>
  <c r="R207" i="10"/>
  <c r="P207" i="10"/>
  <c r="BI206" i="10"/>
  <c r="BH206" i="10"/>
  <c r="BG206" i="10"/>
  <c r="BE206" i="10"/>
  <c r="T206" i="10"/>
  <c r="R206" i="10"/>
  <c r="P206" i="10"/>
  <c r="BI204" i="10"/>
  <c r="BH204" i="10"/>
  <c r="BG204" i="10"/>
  <c r="BE204" i="10"/>
  <c r="T204" i="10"/>
  <c r="R204" i="10"/>
  <c r="P204" i="10"/>
  <c r="BI203" i="10"/>
  <c r="BH203" i="10"/>
  <c r="BG203" i="10"/>
  <c r="BE203" i="10"/>
  <c r="T203" i="10"/>
  <c r="R203" i="10"/>
  <c r="P203" i="10"/>
  <c r="BI201" i="10"/>
  <c r="BH201" i="10"/>
  <c r="BG201" i="10"/>
  <c r="BE201" i="10"/>
  <c r="T201" i="10"/>
  <c r="T200" i="10"/>
  <c r="R201" i="10"/>
  <c r="R200" i="10"/>
  <c r="P201" i="10"/>
  <c r="P200" i="10" s="1"/>
  <c r="BI199" i="10"/>
  <c r="BH199" i="10"/>
  <c r="BG199" i="10"/>
  <c r="BE199" i="10"/>
  <c r="T199" i="10"/>
  <c r="R199" i="10"/>
  <c r="P199" i="10"/>
  <c r="BI198" i="10"/>
  <c r="BH198" i="10"/>
  <c r="BG198" i="10"/>
  <c r="BE198" i="10"/>
  <c r="T198" i="10"/>
  <c r="R198" i="10"/>
  <c r="P198" i="10"/>
  <c r="BI196" i="10"/>
  <c r="BH196" i="10"/>
  <c r="BG196" i="10"/>
  <c r="BE196" i="10"/>
  <c r="T196" i="10"/>
  <c r="R196" i="10"/>
  <c r="P196" i="10"/>
  <c r="BI195" i="10"/>
  <c r="BH195" i="10"/>
  <c r="BG195" i="10"/>
  <c r="BE195" i="10"/>
  <c r="T195" i="10"/>
  <c r="R195" i="10"/>
  <c r="P195" i="10"/>
  <c r="BI193" i="10"/>
  <c r="BH193" i="10"/>
  <c r="BG193" i="10"/>
  <c r="BE193" i="10"/>
  <c r="T193" i="10"/>
  <c r="T192" i="10" s="1"/>
  <c r="R193" i="10"/>
  <c r="R192" i="10" s="1"/>
  <c r="P193" i="10"/>
  <c r="P192" i="10"/>
  <c r="BI191" i="10"/>
  <c r="BH191" i="10"/>
  <c r="BG191" i="10"/>
  <c r="BE191" i="10"/>
  <c r="T191" i="10"/>
  <c r="R191" i="10"/>
  <c r="P191" i="10"/>
  <c r="BI190" i="10"/>
  <c r="BH190" i="10"/>
  <c r="BG190" i="10"/>
  <c r="BE190" i="10"/>
  <c r="T190" i="10"/>
  <c r="R190" i="10"/>
  <c r="P190" i="10"/>
  <c r="BI189" i="10"/>
  <c r="BH189" i="10"/>
  <c r="BG189" i="10"/>
  <c r="BE189" i="10"/>
  <c r="T189" i="10"/>
  <c r="R189" i="10"/>
  <c r="P189" i="10"/>
  <c r="BI188" i="10"/>
  <c r="BH188" i="10"/>
  <c r="BG188" i="10"/>
  <c r="BE188" i="10"/>
  <c r="T188" i="10"/>
  <c r="R188" i="10"/>
  <c r="P188" i="10"/>
  <c r="BI187" i="10"/>
  <c r="BH187" i="10"/>
  <c r="BG187" i="10"/>
  <c r="BE187" i="10"/>
  <c r="T187" i="10"/>
  <c r="R187" i="10"/>
  <c r="P187" i="10"/>
  <c r="BI186" i="10"/>
  <c r="BH186" i="10"/>
  <c r="BG186" i="10"/>
  <c r="BE186" i="10"/>
  <c r="T186" i="10"/>
  <c r="R186" i="10"/>
  <c r="P186" i="10"/>
  <c r="BI184" i="10"/>
  <c r="BH184" i="10"/>
  <c r="BG184" i="10"/>
  <c r="BE184" i="10"/>
  <c r="T184" i="10"/>
  <c r="R184" i="10"/>
  <c r="P184" i="10"/>
  <c r="BI183" i="10"/>
  <c r="BH183" i="10"/>
  <c r="BG183" i="10"/>
  <c r="BE183" i="10"/>
  <c r="T183" i="10"/>
  <c r="R183" i="10"/>
  <c r="P183" i="10"/>
  <c r="BI181" i="10"/>
  <c r="BH181" i="10"/>
  <c r="BG181" i="10"/>
  <c r="BE181" i="10"/>
  <c r="T181" i="10"/>
  <c r="R181" i="10"/>
  <c r="P181" i="10"/>
  <c r="BI180" i="10"/>
  <c r="BH180" i="10"/>
  <c r="BG180" i="10"/>
  <c r="BE180" i="10"/>
  <c r="T180" i="10"/>
  <c r="R180" i="10"/>
  <c r="P180" i="10"/>
  <c r="BI179" i="10"/>
  <c r="BH179" i="10"/>
  <c r="BG179" i="10"/>
  <c r="BE179" i="10"/>
  <c r="T179" i="10"/>
  <c r="R179" i="10"/>
  <c r="P179" i="10"/>
  <c r="BI178" i="10"/>
  <c r="BH178" i="10"/>
  <c r="BG178" i="10"/>
  <c r="BE178" i="10"/>
  <c r="T178" i="10"/>
  <c r="R178" i="10"/>
  <c r="P178" i="10"/>
  <c r="BI177" i="10"/>
  <c r="BH177" i="10"/>
  <c r="BG177" i="10"/>
  <c r="BE177" i="10"/>
  <c r="T177" i="10"/>
  <c r="R177" i="10"/>
  <c r="P177" i="10"/>
  <c r="BI176" i="10"/>
  <c r="BH176" i="10"/>
  <c r="BG176" i="10"/>
  <c r="BE176" i="10"/>
  <c r="T176" i="10"/>
  <c r="R176" i="10"/>
  <c r="P176" i="10"/>
  <c r="BI174" i="10"/>
  <c r="BH174" i="10"/>
  <c r="BG174" i="10"/>
  <c r="BE174" i="10"/>
  <c r="T174" i="10"/>
  <c r="R174" i="10"/>
  <c r="P174" i="10"/>
  <c r="BI173" i="10"/>
  <c r="BH173" i="10"/>
  <c r="BG173" i="10"/>
  <c r="BE173" i="10"/>
  <c r="T173" i="10"/>
  <c r="R173" i="10"/>
  <c r="P173" i="10"/>
  <c r="BI172" i="10"/>
  <c r="BH172" i="10"/>
  <c r="BG172" i="10"/>
  <c r="BE172" i="10"/>
  <c r="T172" i="10"/>
  <c r="R172" i="10"/>
  <c r="P172" i="10"/>
  <c r="BI170" i="10"/>
  <c r="BH170" i="10"/>
  <c r="BG170" i="10"/>
  <c r="BE170" i="10"/>
  <c r="T170" i="10"/>
  <c r="R170" i="10"/>
  <c r="P170" i="10"/>
  <c r="BI169" i="10"/>
  <c r="BH169" i="10"/>
  <c r="BG169" i="10"/>
  <c r="BE169" i="10"/>
  <c r="T169" i="10"/>
  <c r="R169" i="10"/>
  <c r="P169" i="10"/>
  <c r="BI167" i="10"/>
  <c r="BH167" i="10"/>
  <c r="BG167" i="10"/>
  <c r="BE167" i="10"/>
  <c r="T167" i="10"/>
  <c r="T166" i="10" s="1"/>
  <c r="R167" i="10"/>
  <c r="R166" i="10"/>
  <c r="P167" i="10"/>
  <c r="P166" i="10"/>
  <c r="BI165" i="10"/>
  <c r="BH165" i="10"/>
  <c r="BG165" i="10"/>
  <c r="BE165" i="10"/>
  <c r="T165" i="10"/>
  <c r="R165" i="10"/>
  <c r="P165" i="10"/>
  <c r="BI164" i="10"/>
  <c r="BH164" i="10"/>
  <c r="BG164" i="10"/>
  <c r="BE164" i="10"/>
  <c r="T164" i="10"/>
  <c r="R164" i="10"/>
  <c r="P164" i="10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59" i="10"/>
  <c r="BH159" i="10"/>
  <c r="BG159" i="10"/>
  <c r="BE159" i="10"/>
  <c r="T159" i="10"/>
  <c r="T158" i="10"/>
  <c r="R159" i="10"/>
  <c r="R158" i="10"/>
  <c r="P159" i="10"/>
  <c r="P158" i="10"/>
  <c r="BI157" i="10"/>
  <c r="BH157" i="10"/>
  <c r="BG157" i="10"/>
  <c r="BE157" i="10"/>
  <c r="T157" i="10"/>
  <c r="T156" i="10" s="1"/>
  <c r="R157" i="10"/>
  <c r="R156" i="10" s="1"/>
  <c r="P157" i="10"/>
  <c r="P156" i="10" s="1"/>
  <c r="BI155" i="10"/>
  <c r="BH155" i="10"/>
  <c r="BG155" i="10"/>
  <c r="BE155" i="10"/>
  <c r="T155" i="10"/>
  <c r="T154" i="10" s="1"/>
  <c r="R155" i="10"/>
  <c r="R154" i="10" s="1"/>
  <c r="P155" i="10"/>
  <c r="P154" i="10" s="1"/>
  <c r="BI150" i="10"/>
  <c r="BH150" i="10"/>
  <c r="BG150" i="10"/>
  <c r="BE150" i="10"/>
  <c r="T150" i="10"/>
  <c r="T149" i="10" s="1"/>
  <c r="R150" i="10"/>
  <c r="R149" i="10" s="1"/>
  <c r="R148" i="10" s="1"/>
  <c r="P150" i="10"/>
  <c r="P149" i="10"/>
  <c r="BI147" i="10"/>
  <c r="BH147" i="10"/>
  <c r="BG147" i="10"/>
  <c r="BE147" i="10"/>
  <c r="T147" i="10"/>
  <c r="T146" i="10" s="1"/>
  <c r="T145" i="10" s="1"/>
  <c r="R147" i="10"/>
  <c r="R146" i="10" s="1"/>
  <c r="R145" i="10" s="1"/>
  <c r="P147" i="10"/>
  <c r="P146" i="10" s="1"/>
  <c r="P145" i="10" s="1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J136" i="10"/>
  <c r="J135" i="10"/>
  <c r="F135" i="10"/>
  <c r="F133" i="10"/>
  <c r="E131" i="10"/>
  <c r="J92" i="10"/>
  <c r="J91" i="10"/>
  <c r="F91" i="10"/>
  <c r="F89" i="10"/>
  <c r="E87" i="10"/>
  <c r="J18" i="10"/>
  <c r="E18" i="10"/>
  <c r="F92" i="10" s="1"/>
  <c r="J17" i="10"/>
  <c r="J12" i="10"/>
  <c r="J133" i="10"/>
  <c r="E7" i="10"/>
  <c r="E85" i="10" s="1"/>
  <c r="J37" i="9"/>
  <c r="J36" i="9"/>
  <c r="AY102" i="1" s="1"/>
  <c r="J35" i="9"/>
  <c r="AX102" i="1" s="1"/>
  <c r="BI256" i="9"/>
  <c r="BH256" i="9"/>
  <c r="BG256" i="9"/>
  <c r="BE256" i="9"/>
  <c r="T256" i="9"/>
  <c r="R256" i="9"/>
  <c r="P256" i="9"/>
  <c r="BI255" i="9"/>
  <c r="BH255" i="9"/>
  <c r="BG255" i="9"/>
  <c r="BE255" i="9"/>
  <c r="T255" i="9"/>
  <c r="R255" i="9"/>
  <c r="P255" i="9"/>
  <c r="BI254" i="9"/>
  <c r="BH254" i="9"/>
  <c r="BG254" i="9"/>
  <c r="BE254" i="9"/>
  <c r="T254" i="9"/>
  <c r="R254" i="9"/>
  <c r="P254" i="9"/>
  <c r="BI252" i="9"/>
  <c r="BH252" i="9"/>
  <c r="BG252" i="9"/>
  <c r="BE252" i="9"/>
  <c r="T252" i="9"/>
  <c r="R252" i="9"/>
  <c r="P252" i="9"/>
  <c r="BI251" i="9"/>
  <c r="BH251" i="9"/>
  <c r="BG251" i="9"/>
  <c r="BE251" i="9"/>
  <c r="T251" i="9"/>
  <c r="R251" i="9"/>
  <c r="P251" i="9"/>
  <c r="BI250" i="9"/>
  <c r="BH250" i="9"/>
  <c r="BG250" i="9"/>
  <c r="BE250" i="9"/>
  <c r="T250" i="9"/>
  <c r="R250" i="9"/>
  <c r="P250" i="9"/>
  <c r="BI249" i="9"/>
  <c r="BH249" i="9"/>
  <c r="BG249" i="9"/>
  <c r="BE249" i="9"/>
  <c r="T249" i="9"/>
  <c r="R249" i="9"/>
  <c r="P249" i="9"/>
  <c r="BI248" i="9"/>
  <c r="BH248" i="9"/>
  <c r="BG248" i="9"/>
  <c r="BE248" i="9"/>
  <c r="T248" i="9"/>
  <c r="R248" i="9"/>
  <c r="P248" i="9"/>
  <c r="BI247" i="9"/>
  <c r="BH247" i="9"/>
  <c r="BG247" i="9"/>
  <c r="BE247" i="9"/>
  <c r="T247" i="9"/>
  <c r="R247" i="9"/>
  <c r="P247" i="9"/>
  <c r="BI246" i="9"/>
  <c r="BH246" i="9"/>
  <c r="BG246" i="9"/>
  <c r="BE246" i="9"/>
  <c r="T246" i="9"/>
  <c r="R246" i="9"/>
  <c r="P246" i="9"/>
  <c r="BI245" i="9"/>
  <c r="BH245" i="9"/>
  <c r="BG245" i="9"/>
  <c r="BE245" i="9"/>
  <c r="T245" i="9"/>
  <c r="R245" i="9"/>
  <c r="P245" i="9"/>
  <c r="BI244" i="9"/>
  <c r="BH244" i="9"/>
  <c r="BG244" i="9"/>
  <c r="BE244" i="9"/>
  <c r="T244" i="9"/>
  <c r="R244" i="9"/>
  <c r="P244" i="9"/>
  <c r="BI243" i="9"/>
  <c r="BH243" i="9"/>
  <c r="BG243" i="9"/>
  <c r="BE243" i="9"/>
  <c r="T243" i="9"/>
  <c r="R243" i="9"/>
  <c r="P243" i="9"/>
  <c r="BI242" i="9"/>
  <c r="BH242" i="9"/>
  <c r="BG242" i="9"/>
  <c r="BE242" i="9"/>
  <c r="T242" i="9"/>
  <c r="R242" i="9"/>
  <c r="P242" i="9"/>
  <c r="BI240" i="9"/>
  <c r="BH240" i="9"/>
  <c r="BG240" i="9"/>
  <c r="BE240" i="9"/>
  <c r="T240" i="9"/>
  <c r="R240" i="9"/>
  <c r="P240" i="9"/>
  <c r="BI239" i="9"/>
  <c r="BH239" i="9"/>
  <c r="BG239" i="9"/>
  <c r="BE239" i="9"/>
  <c r="T239" i="9"/>
  <c r="R239" i="9"/>
  <c r="P239" i="9"/>
  <c r="BI237" i="9"/>
  <c r="BH237" i="9"/>
  <c r="BG237" i="9"/>
  <c r="BE237" i="9"/>
  <c r="T237" i="9"/>
  <c r="T236" i="9" s="1"/>
  <c r="R237" i="9"/>
  <c r="R236" i="9" s="1"/>
  <c r="P237" i="9"/>
  <c r="P236" i="9" s="1"/>
  <c r="BI235" i="9"/>
  <c r="BH235" i="9"/>
  <c r="BG235" i="9"/>
  <c r="BE235" i="9"/>
  <c r="T235" i="9"/>
  <c r="R235" i="9"/>
  <c r="P235" i="9"/>
  <c r="BI234" i="9"/>
  <c r="BH234" i="9"/>
  <c r="BG234" i="9"/>
  <c r="BE234" i="9"/>
  <c r="T234" i="9"/>
  <c r="R234" i="9"/>
  <c r="P234" i="9"/>
  <c r="BI232" i="9"/>
  <c r="BH232" i="9"/>
  <c r="BG232" i="9"/>
  <c r="BE232" i="9"/>
  <c r="T232" i="9"/>
  <c r="R232" i="9"/>
  <c r="P232" i="9"/>
  <c r="BI231" i="9"/>
  <c r="BH231" i="9"/>
  <c r="BG231" i="9"/>
  <c r="BE231" i="9"/>
  <c r="T231" i="9"/>
  <c r="R231" i="9"/>
  <c r="P231" i="9"/>
  <c r="BI229" i="9"/>
  <c r="BH229" i="9"/>
  <c r="BG229" i="9"/>
  <c r="BE229" i="9"/>
  <c r="T229" i="9"/>
  <c r="T228" i="9" s="1"/>
  <c r="R229" i="9"/>
  <c r="R228" i="9"/>
  <c r="P229" i="9"/>
  <c r="P228" i="9" s="1"/>
  <c r="BI227" i="9"/>
  <c r="BH227" i="9"/>
  <c r="BG227" i="9"/>
  <c r="BE227" i="9"/>
  <c r="T227" i="9"/>
  <c r="R227" i="9"/>
  <c r="P227" i="9"/>
  <c r="BI226" i="9"/>
  <c r="BH226" i="9"/>
  <c r="BG226" i="9"/>
  <c r="BE226" i="9"/>
  <c r="T226" i="9"/>
  <c r="R226" i="9"/>
  <c r="P226" i="9"/>
  <c r="BI225" i="9"/>
  <c r="BH225" i="9"/>
  <c r="BG225" i="9"/>
  <c r="BE225" i="9"/>
  <c r="T225" i="9"/>
  <c r="R225" i="9"/>
  <c r="P225" i="9"/>
  <c r="BI224" i="9"/>
  <c r="BH224" i="9"/>
  <c r="BG224" i="9"/>
  <c r="BE224" i="9"/>
  <c r="T224" i="9"/>
  <c r="R224" i="9"/>
  <c r="P224" i="9"/>
  <c r="BI222" i="9"/>
  <c r="BH222" i="9"/>
  <c r="BG222" i="9"/>
  <c r="BE222" i="9"/>
  <c r="T222" i="9"/>
  <c r="R222" i="9"/>
  <c r="P222" i="9"/>
  <c r="BI221" i="9"/>
  <c r="BH221" i="9"/>
  <c r="BG221" i="9"/>
  <c r="BE221" i="9"/>
  <c r="T221" i="9"/>
  <c r="R221" i="9"/>
  <c r="P221" i="9"/>
  <c r="BI219" i="9"/>
  <c r="BH219" i="9"/>
  <c r="BG219" i="9"/>
  <c r="BE219" i="9"/>
  <c r="T219" i="9"/>
  <c r="R219" i="9"/>
  <c r="P219" i="9"/>
  <c r="BI218" i="9"/>
  <c r="BH218" i="9"/>
  <c r="BG218" i="9"/>
  <c r="BE218" i="9"/>
  <c r="T218" i="9"/>
  <c r="R218" i="9"/>
  <c r="P218" i="9"/>
  <c r="BI217" i="9"/>
  <c r="BH217" i="9"/>
  <c r="BG217" i="9"/>
  <c r="BE217" i="9"/>
  <c r="T217" i="9"/>
  <c r="R217" i="9"/>
  <c r="P217" i="9"/>
  <c r="BI216" i="9"/>
  <c r="BH216" i="9"/>
  <c r="BG216" i="9"/>
  <c r="BE216" i="9"/>
  <c r="T216" i="9"/>
  <c r="R216" i="9"/>
  <c r="P216" i="9"/>
  <c r="BI215" i="9"/>
  <c r="BH215" i="9"/>
  <c r="BG215" i="9"/>
  <c r="BE215" i="9"/>
  <c r="T215" i="9"/>
  <c r="R215" i="9"/>
  <c r="P215" i="9"/>
  <c r="BI213" i="9"/>
  <c r="BH213" i="9"/>
  <c r="BG213" i="9"/>
  <c r="BE213" i="9"/>
  <c r="T213" i="9"/>
  <c r="R213" i="9"/>
  <c r="P213" i="9"/>
  <c r="BI212" i="9"/>
  <c r="BH212" i="9"/>
  <c r="BG212" i="9"/>
  <c r="BE212" i="9"/>
  <c r="T212" i="9"/>
  <c r="R212" i="9"/>
  <c r="P212" i="9"/>
  <c r="BI211" i="9"/>
  <c r="BH211" i="9"/>
  <c r="BG211" i="9"/>
  <c r="BE211" i="9"/>
  <c r="T211" i="9"/>
  <c r="R211" i="9"/>
  <c r="P211" i="9"/>
  <c r="BI209" i="9"/>
  <c r="BH209" i="9"/>
  <c r="BG209" i="9"/>
  <c r="BE209" i="9"/>
  <c r="T209" i="9"/>
  <c r="R209" i="9"/>
  <c r="P209" i="9"/>
  <c r="BI208" i="9"/>
  <c r="BH208" i="9"/>
  <c r="BG208" i="9"/>
  <c r="BE208" i="9"/>
  <c r="T208" i="9"/>
  <c r="R208" i="9"/>
  <c r="P208" i="9"/>
  <c r="BI206" i="9"/>
  <c r="BH206" i="9"/>
  <c r="BG206" i="9"/>
  <c r="BE206" i="9"/>
  <c r="T206" i="9"/>
  <c r="T205" i="9"/>
  <c r="R206" i="9"/>
  <c r="R205" i="9" s="1"/>
  <c r="P206" i="9"/>
  <c r="P205" i="9"/>
  <c r="BI204" i="9"/>
  <c r="BH204" i="9"/>
  <c r="BG204" i="9"/>
  <c r="BE204" i="9"/>
  <c r="T204" i="9"/>
  <c r="R204" i="9"/>
  <c r="P204" i="9"/>
  <c r="BI203" i="9"/>
  <c r="BH203" i="9"/>
  <c r="BG203" i="9"/>
  <c r="BE203" i="9"/>
  <c r="T203" i="9"/>
  <c r="R203" i="9"/>
  <c r="P203" i="9"/>
  <c r="BI202" i="9"/>
  <c r="BH202" i="9"/>
  <c r="BG202" i="9"/>
  <c r="BE202" i="9"/>
  <c r="T202" i="9"/>
  <c r="R202" i="9"/>
  <c r="P202" i="9"/>
  <c r="BI201" i="9"/>
  <c r="BH201" i="9"/>
  <c r="BG201" i="9"/>
  <c r="BE201" i="9"/>
  <c r="T201" i="9"/>
  <c r="R201" i="9"/>
  <c r="P201" i="9"/>
  <c r="BI199" i="9"/>
  <c r="BH199" i="9"/>
  <c r="BG199" i="9"/>
  <c r="BE199" i="9"/>
  <c r="T199" i="9"/>
  <c r="R199" i="9"/>
  <c r="P199" i="9"/>
  <c r="BI198" i="9"/>
  <c r="BH198" i="9"/>
  <c r="BG198" i="9"/>
  <c r="BE198" i="9"/>
  <c r="T198" i="9"/>
  <c r="R198" i="9"/>
  <c r="P198" i="9"/>
  <c r="BI195" i="9"/>
  <c r="BH195" i="9"/>
  <c r="BG195" i="9"/>
  <c r="BE195" i="9"/>
  <c r="T195" i="9"/>
  <c r="T194" i="9" s="1"/>
  <c r="T193" i="9" s="1"/>
  <c r="R195" i="9"/>
  <c r="R194" i="9" s="1"/>
  <c r="R193" i="9" s="1"/>
  <c r="P195" i="9"/>
  <c r="P194" i="9" s="1"/>
  <c r="P193" i="9" s="1"/>
  <c r="BI192" i="9"/>
  <c r="BH192" i="9"/>
  <c r="BG192" i="9"/>
  <c r="BE192" i="9"/>
  <c r="T192" i="9"/>
  <c r="T191" i="9" s="1"/>
  <c r="T190" i="9" s="1"/>
  <c r="R192" i="9"/>
  <c r="R191" i="9" s="1"/>
  <c r="R190" i="9" s="1"/>
  <c r="P192" i="9"/>
  <c r="P191" i="9" s="1"/>
  <c r="P190" i="9" s="1"/>
  <c r="BI189" i="9"/>
  <c r="BH189" i="9"/>
  <c r="BG189" i="9"/>
  <c r="BE189" i="9"/>
  <c r="T189" i="9"/>
  <c r="T188" i="9" s="1"/>
  <c r="R189" i="9"/>
  <c r="R188" i="9" s="1"/>
  <c r="P189" i="9"/>
  <c r="P188" i="9" s="1"/>
  <c r="BI187" i="9"/>
  <c r="BH187" i="9"/>
  <c r="BG187" i="9"/>
  <c r="BE187" i="9"/>
  <c r="T187" i="9"/>
  <c r="T186" i="9" s="1"/>
  <c r="R187" i="9"/>
  <c r="R186" i="9" s="1"/>
  <c r="P187" i="9"/>
  <c r="P186" i="9" s="1"/>
  <c r="BI185" i="9"/>
  <c r="BH185" i="9"/>
  <c r="BG185" i="9"/>
  <c r="BE185" i="9"/>
  <c r="T185" i="9"/>
  <c r="T184" i="9"/>
  <c r="R185" i="9"/>
  <c r="R184" i="9"/>
  <c r="P185" i="9"/>
  <c r="P184" i="9"/>
  <c r="BI180" i="9"/>
  <c r="BH180" i="9"/>
  <c r="BG180" i="9"/>
  <c r="BE180" i="9"/>
  <c r="T180" i="9"/>
  <c r="R180" i="9"/>
  <c r="P180" i="9"/>
  <c r="BI176" i="9"/>
  <c r="BH176" i="9"/>
  <c r="BG176" i="9"/>
  <c r="BE176" i="9"/>
  <c r="T176" i="9"/>
  <c r="R176" i="9"/>
  <c r="P176" i="9"/>
  <c r="BI174" i="9"/>
  <c r="BH174" i="9"/>
  <c r="BG174" i="9"/>
  <c r="BE174" i="9"/>
  <c r="T174" i="9"/>
  <c r="T173" i="9"/>
  <c r="R174" i="9"/>
  <c r="R173" i="9"/>
  <c r="P174" i="9"/>
  <c r="P173" i="9"/>
  <c r="BI169" i="9"/>
  <c r="BH169" i="9"/>
  <c r="BG169" i="9"/>
  <c r="BE169" i="9"/>
  <c r="T169" i="9"/>
  <c r="R169" i="9"/>
  <c r="P169" i="9"/>
  <c r="BI165" i="9"/>
  <c r="BH165" i="9"/>
  <c r="BG165" i="9"/>
  <c r="BE165" i="9"/>
  <c r="T165" i="9"/>
  <c r="R165" i="9"/>
  <c r="P165" i="9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P162" i="9"/>
  <c r="BI159" i="9"/>
  <c r="BH159" i="9"/>
  <c r="BG159" i="9"/>
  <c r="BE159" i="9"/>
  <c r="T159" i="9"/>
  <c r="T158" i="9"/>
  <c r="R159" i="9"/>
  <c r="R158" i="9"/>
  <c r="P159" i="9"/>
  <c r="P158" i="9" s="1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J145" i="9"/>
  <c r="J144" i="9"/>
  <c r="F144" i="9"/>
  <c r="F142" i="9"/>
  <c r="E140" i="9"/>
  <c r="J92" i="9"/>
  <c r="J91" i="9"/>
  <c r="F91" i="9"/>
  <c r="F89" i="9"/>
  <c r="E87" i="9"/>
  <c r="J18" i="9"/>
  <c r="E18" i="9"/>
  <c r="F145" i="9" s="1"/>
  <c r="J17" i="9"/>
  <c r="J12" i="9"/>
  <c r="J89" i="9" s="1"/>
  <c r="E7" i="9"/>
  <c r="E85" i="9" s="1"/>
  <c r="J37" i="8"/>
  <c r="J36" i="8"/>
  <c r="AY101" i="1"/>
  <c r="J35" i="8"/>
  <c r="AX101" i="1"/>
  <c r="BI204" i="8"/>
  <c r="BH204" i="8"/>
  <c r="BG204" i="8"/>
  <c r="BE204" i="8"/>
  <c r="T204" i="8"/>
  <c r="R204" i="8"/>
  <c r="P204" i="8"/>
  <c r="BI203" i="8"/>
  <c r="BH203" i="8"/>
  <c r="BG203" i="8"/>
  <c r="BE203" i="8"/>
  <c r="T203" i="8"/>
  <c r="R203" i="8"/>
  <c r="P203" i="8"/>
  <c r="BI202" i="8"/>
  <c r="BH202" i="8"/>
  <c r="BG202" i="8"/>
  <c r="BE202" i="8"/>
  <c r="T202" i="8"/>
  <c r="R202" i="8"/>
  <c r="P202" i="8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6" i="8"/>
  <c r="BH196" i="8"/>
  <c r="BG196" i="8"/>
  <c r="BE196" i="8"/>
  <c r="T196" i="8"/>
  <c r="R196" i="8"/>
  <c r="P196" i="8"/>
  <c r="BI195" i="8"/>
  <c r="BH195" i="8"/>
  <c r="BG195" i="8"/>
  <c r="BE195" i="8"/>
  <c r="T195" i="8"/>
  <c r="R195" i="8"/>
  <c r="P195" i="8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4" i="8"/>
  <c r="BH184" i="8"/>
  <c r="BG184" i="8"/>
  <c r="BE184" i="8"/>
  <c r="T184" i="8"/>
  <c r="R184" i="8"/>
  <c r="P184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58" i="8"/>
  <c r="BH158" i="8"/>
  <c r="BG158" i="8"/>
  <c r="BE158" i="8"/>
  <c r="T158" i="8"/>
  <c r="T157" i="8" s="1"/>
  <c r="R158" i="8"/>
  <c r="R157" i="8"/>
  <c r="P158" i="8"/>
  <c r="P157" i="8" s="1"/>
  <c r="P146" i="8" s="1"/>
  <c r="BI153" i="8"/>
  <c r="BH153" i="8"/>
  <c r="BG153" i="8"/>
  <c r="BE153" i="8"/>
  <c r="T153" i="8"/>
  <c r="T152" i="8" s="1"/>
  <c r="R153" i="8"/>
  <c r="R152" i="8"/>
  <c r="P153" i="8"/>
  <c r="P152" i="8" s="1"/>
  <c r="BI148" i="8"/>
  <c r="BH148" i="8"/>
  <c r="BG148" i="8"/>
  <c r="BE148" i="8"/>
  <c r="T148" i="8"/>
  <c r="T147" i="8" s="1"/>
  <c r="R148" i="8"/>
  <c r="R147" i="8" s="1"/>
  <c r="R146" i="8" s="1"/>
  <c r="P148" i="8"/>
  <c r="P147" i="8"/>
  <c r="BI143" i="8"/>
  <c r="BH143" i="8"/>
  <c r="BG143" i="8"/>
  <c r="BE143" i="8"/>
  <c r="T143" i="8"/>
  <c r="R143" i="8"/>
  <c r="P143" i="8"/>
  <c r="BI140" i="8"/>
  <c r="BH140" i="8"/>
  <c r="BG140" i="8"/>
  <c r="BE140" i="8"/>
  <c r="T140" i="8"/>
  <c r="R140" i="8"/>
  <c r="P140" i="8"/>
  <c r="BI136" i="8"/>
  <c r="BH136" i="8"/>
  <c r="BG136" i="8"/>
  <c r="BE136" i="8"/>
  <c r="T136" i="8"/>
  <c r="T135" i="8"/>
  <c r="R136" i="8"/>
  <c r="R135" i="8" s="1"/>
  <c r="P136" i="8"/>
  <c r="P135" i="8" s="1"/>
  <c r="J130" i="8"/>
  <c r="J129" i="8"/>
  <c r="F129" i="8"/>
  <c r="F127" i="8"/>
  <c r="E125" i="8"/>
  <c r="J92" i="8"/>
  <c r="J91" i="8"/>
  <c r="F91" i="8"/>
  <c r="F89" i="8"/>
  <c r="E87" i="8"/>
  <c r="J18" i="8"/>
  <c r="E18" i="8"/>
  <c r="F92" i="8"/>
  <c r="J17" i="8"/>
  <c r="J12" i="8"/>
  <c r="J127" i="8"/>
  <c r="E7" i="8"/>
  <c r="E85" i="8" s="1"/>
  <c r="J37" i="7"/>
  <c r="J36" i="7"/>
  <c r="AY100" i="1"/>
  <c r="J35" i="7"/>
  <c r="AX100" i="1"/>
  <c r="BI765" i="7"/>
  <c r="BH765" i="7"/>
  <c r="BG765" i="7"/>
  <c r="BE765" i="7"/>
  <c r="T765" i="7"/>
  <c r="T764" i="7" s="1"/>
  <c r="T760" i="7" s="1"/>
  <c r="R765" i="7"/>
  <c r="R764" i="7" s="1"/>
  <c r="P765" i="7"/>
  <c r="P764" i="7"/>
  <c r="BI762" i="7"/>
  <c r="BH762" i="7"/>
  <c r="BG762" i="7"/>
  <c r="BE762" i="7"/>
  <c r="T762" i="7"/>
  <c r="T761" i="7"/>
  <c r="R762" i="7"/>
  <c r="R761" i="7" s="1"/>
  <c r="R760" i="7" s="1"/>
  <c r="P762" i="7"/>
  <c r="P761" i="7" s="1"/>
  <c r="P760" i="7" s="1"/>
  <c r="BI757" i="7"/>
  <c r="BH757" i="7"/>
  <c r="BG757" i="7"/>
  <c r="BE757" i="7"/>
  <c r="T757" i="7"/>
  <c r="R757" i="7"/>
  <c r="P757" i="7"/>
  <c r="BI749" i="7"/>
  <c r="BH749" i="7"/>
  <c r="BG749" i="7"/>
  <c r="BE749" i="7"/>
  <c r="T749" i="7"/>
  <c r="R749" i="7"/>
  <c r="P749" i="7"/>
  <c r="BI741" i="7"/>
  <c r="BH741" i="7"/>
  <c r="BG741" i="7"/>
  <c r="BE741" i="7"/>
  <c r="T741" i="7"/>
  <c r="R741" i="7"/>
  <c r="P741" i="7"/>
  <c r="BI733" i="7"/>
  <c r="BH733" i="7"/>
  <c r="BG733" i="7"/>
  <c r="BE733" i="7"/>
  <c r="T733" i="7"/>
  <c r="R733" i="7"/>
  <c r="P733" i="7"/>
  <c r="BI729" i="7"/>
  <c r="BH729" i="7"/>
  <c r="BG729" i="7"/>
  <c r="BE729" i="7"/>
  <c r="T729" i="7"/>
  <c r="R729" i="7"/>
  <c r="P729" i="7"/>
  <c r="BI724" i="7"/>
  <c r="BH724" i="7"/>
  <c r="BG724" i="7"/>
  <c r="BE724" i="7"/>
  <c r="T724" i="7"/>
  <c r="R724" i="7"/>
  <c r="P724" i="7"/>
  <c r="BI719" i="7"/>
  <c r="BH719" i="7"/>
  <c r="BG719" i="7"/>
  <c r="BE719" i="7"/>
  <c r="T719" i="7"/>
  <c r="R719" i="7"/>
  <c r="P719" i="7"/>
  <c r="BI714" i="7"/>
  <c r="BH714" i="7"/>
  <c r="BG714" i="7"/>
  <c r="BE714" i="7"/>
  <c r="T714" i="7"/>
  <c r="R714" i="7"/>
  <c r="P714" i="7"/>
  <c r="BI710" i="7"/>
  <c r="BH710" i="7"/>
  <c r="BG710" i="7"/>
  <c r="BE710" i="7"/>
  <c r="T710" i="7"/>
  <c r="R710" i="7"/>
  <c r="P710" i="7"/>
  <c r="BI707" i="7"/>
  <c r="BH707" i="7"/>
  <c r="BG707" i="7"/>
  <c r="BE707" i="7"/>
  <c r="T707" i="7"/>
  <c r="R707" i="7"/>
  <c r="P707" i="7"/>
  <c r="BI702" i="7"/>
  <c r="BH702" i="7"/>
  <c r="BG702" i="7"/>
  <c r="BE702" i="7"/>
  <c r="T702" i="7"/>
  <c r="T701" i="7" s="1"/>
  <c r="R702" i="7"/>
  <c r="R701" i="7" s="1"/>
  <c r="P702" i="7"/>
  <c r="P701" i="7" s="1"/>
  <c r="BI700" i="7"/>
  <c r="BH700" i="7"/>
  <c r="BG700" i="7"/>
  <c r="BE700" i="7"/>
  <c r="T700" i="7"/>
  <c r="R700" i="7"/>
  <c r="P700" i="7"/>
  <c r="BI697" i="7"/>
  <c r="BH697" i="7"/>
  <c r="BG697" i="7"/>
  <c r="BE697" i="7"/>
  <c r="T697" i="7"/>
  <c r="R697" i="7"/>
  <c r="P697" i="7"/>
  <c r="BI693" i="7"/>
  <c r="BH693" i="7"/>
  <c r="BG693" i="7"/>
  <c r="BE693" i="7"/>
  <c r="T693" i="7"/>
  <c r="T692" i="7" s="1"/>
  <c r="R693" i="7"/>
  <c r="R692" i="7"/>
  <c r="P693" i="7"/>
  <c r="P692" i="7"/>
  <c r="BI689" i="7"/>
  <c r="BH689" i="7"/>
  <c r="BG689" i="7"/>
  <c r="BE689" i="7"/>
  <c r="T689" i="7"/>
  <c r="R689" i="7"/>
  <c r="P689" i="7"/>
  <c r="BI682" i="7"/>
  <c r="BH682" i="7"/>
  <c r="BG682" i="7"/>
  <c r="BE682" i="7"/>
  <c r="T682" i="7"/>
  <c r="R682" i="7"/>
  <c r="P682" i="7"/>
  <c r="BI679" i="7"/>
  <c r="BH679" i="7"/>
  <c r="BG679" i="7"/>
  <c r="BE679" i="7"/>
  <c r="T679" i="7"/>
  <c r="R679" i="7"/>
  <c r="P679" i="7"/>
  <c r="BI674" i="7"/>
  <c r="BH674" i="7"/>
  <c r="BG674" i="7"/>
  <c r="BE674" i="7"/>
  <c r="T674" i="7"/>
  <c r="R674" i="7"/>
  <c r="P674" i="7"/>
  <c r="BI672" i="7"/>
  <c r="BH672" i="7"/>
  <c r="BG672" i="7"/>
  <c r="BE672" i="7"/>
  <c r="T672" i="7"/>
  <c r="R672" i="7"/>
  <c r="P672" i="7"/>
  <c r="BI669" i="7"/>
  <c r="BH669" i="7"/>
  <c r="BG669" i="7"/>
  <c r="BE669" i="7"/>
  <c r="T669" i="7"/>
  <c r="R669" i="7"/>
  <c r="P669" i="7"/>
  <c r="BI664" i="7"/>
  <c r="BH664" i="7"/>
  <c r="BG664" i="7"/>
  <c r="BE664" i="7"/>
  <c r="T664" i="7"/>
  <c r="R664" i="7"/>
  <c r="P664" i="7"/>
  <c r="BI661" i="7"/>
  <c r="BH661" i="7"/>
  <c r="BG661" i="7"/>
  <c r="BE661" i="7"/>
  <c r="T661" i="7"/>
  <c r="R661" i="7"/>
  <c r="P661" i="7"/>
  <c r="BI656" i="7"/>
  <c r="BH656" i="7"/>
  <c r="BG656" i="7"/>
  <c r="BE656" i="7"/>
  <c r="T656" i="7"/>
  <c r="R656" i="7"/>
  <c r="P656" i="7"/>
  <c r="BI653" i="7"/>
  <c r="BH653" i="7"/>
  <c r="BG653" i="7"/>
  <c r="BE653" i="7"/>
  <c r="T653" i="7"/>
  <c r="R653" i="7"/>
  <c r="P653" i="7"/>
  <c r="BI651" i="7"/>
  <c r="BH651" i="7"/>
  <c r="BG651" i="7"/>
  <c r="BE651" i="7"/>
  <c r="T651" i="7"/>
  <c r="R651" i="7"/>
  <c r="P651" i="7"/>
  <c r="BI649" i="7"/>
  <c r="BH649" i="7"/>
  <c r="BG649" i="7"/>
  <c r="BE649" i="7"/>
  <c r="T649" i="7"/>
  <c r="R649" i="7"/>
  <c r="P649" i="7"/>
  <c r="BI647" i="7"/>
  <c r="BH647" i="7"/>
  <c r="BG647" i="7"/>
  <c r="BE647" i="7"/>
  <c r="T647" i="7"/>
  <c r="R647" i="7"/>
  <c r="P647" i="7"/>
  <c r="BI641" i="7"/>
  <c r="BH641" i="7"/>
  <c r="BG641" i="7"/>
  <c r="BE641" i="7"/>
  <c r="T641" i="7"/>
  <c r="R641" i="7"/>
  <c r="P641" i="7"/>
  <c r="BI639" i="7"/>
  <c r="BH639" i="7"/>
  <c r="BG639" i="7"/>
  <c r="BE639" i="7"/>
  <c r="T639" i="7"/>
  <c r="R639" i="7"/>
  <c r="P639" i="7"/>
  <c r="BI635" i="7"/>
  <c r="BH635" i="7"/>
  <c r="BG635" i="7"/>
  <c r="BE635" i="7"/>
  <c r="T635" i="7"/>
  <c r="R635" i="7"/>
  <c r="P635" i="7"/>
  <c r="BI633" i="7"/>
  <c r="BH633" i="7"/>
  <c r="BG633" i="7"/>
  <c r="BE633" i="7"/>
  <c r="T633" i="7"/>
  <c r="R633" i="7"/>
  <c r="P633" i="7"/>
  <c r="BI630" i="7"/>
  <c r="BH630" i="7"/>
  <c r="BG630" i="7"/>
  <c r="BE630" i="7"/>
  <c r="T630" i="7"/>
  <c r="R630" i="7"/>
  <c r="P630" i="7"/>
  <c r="BI628" i="7"/>
  <c r="BH628" i="7"/>
  <c r="BG628" i="7"/>
  <c r="BE628" i="7"/>
  <c r="T628" i="7"/>
  <c r="R628" i="7"/>
  <c r="P628" i="7"/>
  <c r="BI624" i="7"/>
  <c r="BH624" i="7"/>
  <c r="BG624" i="7"/>
  <c r="BE624" i="7"/>
  <c r="T624" i="7"/>
  <c r="R624" i="7"/>
  <c r="P624" i="7"/>
  <c r="BI621" i="7"/>
  <c r="BH621" i="7"/>
  <c r="BG621" i="7"/>
  <c r="BE621" i="7"/>
  <c r="T621" i="7"/>
  <c r="T620" i="7"/>
  <c r="R621" i="7"/>
  <c r="R620" i="7" s="1"/>
  <c r="P621" i="7"/>
  <c r="P620" i="7"/>
  <c r="BI618" i="7"/>
  <c r="BH618" i="7"/>
  <c r="BG618" i="7"/>
  <c r="BE618" i="7"/>
  <c r="T618" i="7"/>
  <c r="T617" i="7" s="1"/>
  <c r="R618" i="7"/>
  <c r="R617" i="7" s="1"/>
  <c r="P618" i="7"/>
  <c r="P617" i="7" s="1"/>
  <c r="BI615" i="7"/>
  <c r="BH615" i="7"/>
  <c r="BG615" i="7"/>
  <c r="BE615" i="7"/>
  <c r="T615" i="7"/>
  <c r="T614" i="7"/>
  <c r="R615" i="7"/>
  <c r="R614" i="7"/>
  <c r="P615" i="7"/>
  <c r="P614" i="7"/>
  <c r="BI609" i="7"/>
  <c r="BH609" i="7"/>
  <c r="BG609" i="7"/>
  <c r="BE609" i="7"/>
  <c r="T609" i="7"/>
  <c r="T608" i="7" s="1"/>
  <c r="R609" i="7"/>
  <c r="R608" i="7" s="1"/>
  <c r="P609" i="7"/>
  <c r="P608" i="7"/>
  <c r="BI606" i="7"/>
  <c r="BH606" i="7"/>
  <c r="BG606" i="7"/>
  <c r="BE606" i="7"/>
  <c r="T606" i="7"/>
  <c r="T605" i="7" s="1"/>
  <c r="R606" i="7"/>
  <c r="R605" i="7" s="1"/>
  <c r="P606" i="7"/>
  <c r="P605" i="7" s="1"/>
  <c r="BI604" i="7"/>
  <c r="BH604" i="7"/>
  <c r="BG604" i="7"/>
  <c r="BE604" i="7"/>
  <c r="T604" i="7"/>
  <c r="T603" i="7" s="1"/>
  <c r="R604" i="7"/>
  <c r="R603" i="7" s="1"/>
  <c r="P604" i="7"/>
  <c r="P603" i="7" s="1"/>
  <c r="BI602" i="7"/>
  <c r="BH602" i="7"/>
  <c r="BG602" i="7"/>
  <c r="BE602" i="7"/>
  <c r="T602" i="7"/>
  <c r="R602" i="7"/>
  <c r="P602" i="7"/>
  <c r="BI601" i="7"/>
  <c r="BH601" i="7"/>
  <c r="BG601" i="7"/>
  <c r="BE601" i="7"/>
  <c r="T601" i="7"/>
  <c r="R601" i="7"/>
  <c r="P601" i="7"/>
  <c r="BI598" i="7"/>
  <c r="BH598" i="7"/>
  <c r="BG598" i="7"/>
  <c r="BE598" i="7"/>
  <c r="T598" i="7"/>
  <c r="T597" i="7" s="1"/>
  <c r="R598" i="7"/>
  <c r="R597" i="7" s="1"/>
  <c r="P598" i="7"/>
  <c r="P597" i="7" s="1"/>
  <c r="BI595" i="7"/>
  <c r="BH595" i="7"/>
  <c r="BG595" i="7"/>
  <c r="BE595" i="7"/>
  <c r="T595" i="7"/>
  <c r="R595" i="7"/>
  <c r="P595" i="7"/>
  <c r="BI593" i="7"/>
  <c r="BH593" i="7"/>
  <c r="BG593" i="7"/>
  <c r="BE593" i="7"/>
  <c r="T593" i="7"/>
  <c r="R593" i="7"/>
  <c r="P593" i="7"/>
  <c r="BI591" i="7"/>
  <c r="BH591" i="7"/>
  <c r="BG591" i="7"/>
  <c r="BE591" i="7"/>
  <c r="T591" i="7"/>
  <c r="R591" i="7"/>
  <c r="P591" i="7"/>
  <c r="BI589" i="7"/>
  <c r="BH589" i="7"/>
  <c r="BG589" i="7"/>
  <c r="BE589" i="7"/>
  <c r="T589" i="7"/>
  <c r="R589" i="7"/>
  <c r="P589" i="7"/>
  <c r="BI584" i="7"/>
  <c r="BH584" i="7"/>
  <c r="BG584" i="7"/>
  <c r="BE584" i="7"/>
  <c r="T584" i="7"/>
  <c r="T583" i="7"/>
  <c r="R584" i="7"/>
  <c r="R583" i="7" s="1"/>
  <c r="P584" i="7"/>
  <c r="P583" i="7" s="1"/>
  <c r="BI571" i="7"/>
  <c r="BH571" i="7"/>
  <c r="BG571" i="7"/>
  <c r="BE571" i="7"/>
  <c r="T571" i="7"/>
  <c r="T570" i="7" s="1"/>
  <c r="R571" i="7"/>
  <c r="R570" i="7"/>
  <c r="P571" i="7"/>
  <c r="P570" i="7" s="1"/>
  <c r="BI569" i="7"/>
  <c r="BH569" i="7"/>
  <c r="BG569" i="7"/>
  <c r="BE569" i="7"/>
  <c r="T569" i="7"/>
  <c r="R569" i="7"/>
  <c r="P569" i="7"/>
  <c r="BI568" i="7"/>
  <c r="BH568" i="7"/>
  <c r="BG568" i="7"/>
  <c r="BE568" i="7"/>
  <c r="T568" i="7"/>
  <c r="R568" i="7"/>
  <c r="P568" i="7"/>
  <c r="BI562" i="7"/>
  <c r="BH562" i="7"/>
  <c r="BG562" i="7"/>
  <c r="BE562" i="7"/>
  <c r="T562" i="7"/>
  <c r="R562" i="7"/>
  <c r="P562" i="7"/>
  <c r="BI560" i="7"/>
  <c r="BH560" i="7"/>
  <c r="BG560" i="7"/>
  <c r="BE560" i="7"/>
  <c r="T560" i="7"/>
  <c r="R560" i="7"/>
  <c r="P560" i="7"/>
  <c r="BI559" i="7"/>
  <c r="BH559" i="7"/>
  <c r="BG559" i="7"/>
  <c r="BE559" i="7"/>
  <c r="T559" i="7"/>
  <c r="R559" i="7"/>
  <c r="P559" i="7"/>
  <c r="BI558" i="7"/>
  <c r="BH558" i="7"/>
  <c r="BG558" i="7"/>
  <c r="BE558" i="7"/>
  <c r="T558" i="7"/>
  <c r="R558" i="7"/>
  <c r="P558" i="7"/>
  <c r="BI553" i="7"/>
  <c r="BH553" i="7"/>
  <c r="BG553" i="7"/>
  <c r="BE553" i="7"/>
  <c r="T553" i="7"/>
  <c r="R553" i="7"/>
  <c r="P553" i="7"/>
  <c r="BI548" i="7"/>
  <c r="BH548" i="7"/>
  <c r="BG548" i="7"/>
  <c r="BE548" i="7"/>
  <c r="T548" i="7"/>
  <c r="R548" i="7"/>
  <c r="P548" i="7"/>
  <c r="BI539" i="7"/>
  <c r="BH539" i="7"/>
  <c r="BG539" i="7"/>
  <c r="BE539" i="7"/>
  <c r="T539" i="7"/>
  <c r="R539" i="7"/>
  <c r="P539" i="7"/>
  <c r="BI538" i="7"/>
  <c r="BH538" i="7"/>
  <c r="BG538" i="7"/>
  <c r="BE538" i="7"/>
  <c r="T538" i="7"/>
  <c r="R538" i="7"/>
  <c r="P538" i="7"/>
  <c r="BI536" i="7"/>
  <c r="BH536" i="7"/>
  <c r="BG536" i="7"/>
  <c r="BE536" i="7"/>
  <c r="T536" i="7"/>
  <c r="R536" i="7"/>
  <c r="P536" i="7"/>
  <c r="BI534" i="7"/>
  <c r="BH534" i="7"/>
  <c r="BG534" i="7"/>
  <c r="BE534" i="7"/>
  <c r="T534" i="7"/>
  <c r="R534" i="7"/>
  <c r="P534" i="7"/>
  <c r="BI532" i="7"/>
  <c r="BH532" i="7"/>
  <c r="BG532" i="7"/>
  <c r="BE532" i="7"/>
  <c r="T532" i="7"/>
  <c r="R532" i="7"/>
  <c r="P532" i="7"/>
  <c r="BI531" i="7"/>
  <c r="BH531" i="7"/>
  <c r="BG531" i="7"/>
  <c r="BE531" i="7"/>
  <c r="T531" i="7"/>
  <c r="R531" i="7"/>
  <c r="P531" i="7"/>
  <c r="BI528" i="7"/>
  <c r="BH528" i="7"/>
  <c r="BG528" i="7"/>
  <c r="BE528" i="7"/>
  <c r="T528" i="7"/>
  <c r="R528" i="7"/>
  <c r="P528" i="7"/>
  <c r="BI523" i="7"/>
  <c r="BH523" i="7"/>
  <c r="BG523" i="7"/>
  <c r="BE523" i="7"/>
  <c r="T523" i="7"/>
  <c r="R523" i="7"/>
  <c r="P523" i="7"/>
  <c r="BI521" i="7"/>
  <c r="BH521" i="7"/>
  <c r="BG521" i="7"/>
  <c r="BE521" i="7"/>
  <c r="T521" i="7"/>
  <c r="R521" i="7"/>
  <c r="P521" i="7"/>
  <c r="BI518" i="7"/>
  <c r="BH518" i="7"/>
  <c r="BG518" i="7"/>
  <c r="BE518" i="7"/>
  <c r="T518" i="7"/>
  <c r="R518" i="7"/>
  <c r="P518" i="7"/>
  <c r="BI516" i="7"/>
  <c r="BH516" i="7"/>
  <c r="BG516" i="7"/>
  <c r="BE516" i="7"/>
  <c r="T516" i="7"/>
  <c r="R516" i="7"/>
  <c r="P516" i="7"/>
  <c r="BI514" i="7"/>
  <c r="BH514" i="7"/>
  <c r="BG514" i="7"/>
  <c r="BE514" i="7"/>
  <c r="T514" i="7"/>
  <c r="R514" i="7"/>
  <c r="P514" i="7"/>
  <c r="BI511" i="7"/>
  <c r="BH511" i="7"/>
  <c r="BG511" i="7"/>
  <c r="BE511" i="7"/>
  <c r="T511" i="7"/>
  <c r="R511" i="7"/>
  <c r="P511" i="7"/>
  <c r="BI510" i="7"/>
  <c r="BH510" i="7"/>
  <c r="BG510" i="7"/>
  <c r="BE510" i="7"/>
  <c r="T510" i="7"/>
  <c r="R510" i="7"/>
  <c r="P510" i="7"/>
  <c r="BI509" i="7"/>
  <c r="BH509" i="7"/>
  <c r="BG509" i="7"/>
  <c r="BE509" i="7"/>
  <c r="T509" i="7"/>
  <c r="R509" i="7"/>
  <c r="P509" i="7"/>
  <c r="BI508" i="7"/>
  <c r="BH508" i="7"/>
  <c r="BG508" i="7"/>
  <c r="BE508" i="7"/>
  <c r="T508" i="7"/>
  <c r="R508" i="7"/>
  <c r="P508" i="7"/>
  <c r="BI507" i="7"/>
  <c r="BH507" i="7"/>
  <c r="BG507" i="7"/>
  <c r="BE507" i="7"/>
  <c r="T507" i="7"/>
  <c r="R507" i="7"/>
  <c r="P507" i="7"/>
  <c r="BI506" i="7"/>
  <c r="BH506" i="7"/>
  <c r="BG506" i="7"/>
  <c r="BE506" i="7"/>
  <c r="T506" i="7"/>
  <c r="R506" i="7"/>
  <c r="P506" i="7"/>
  <c r="BI505" i="7"/>
  <c r="BH505" i="7"/>
  <c r="BG505" i="7"/>
  <c r="BE505" i="7"/>
  <c r="T505" i="7"/>
  <c r="R505" i="7"/>
  <c r="P505" i="7"/>
  <c r="BI497" i="7"/>
  <c r="BH497" i="7"/>
  <c r="BG497" i="7"/>
  <c r="BE497" i="7"/>
  <c r="T497" i="7"/>
  <c r="R497" i="7"/>
  <c r="P497" i="7"/>
  <c r="BI495" i="7"/>
  <c r="BH495" i="7"/>
  <c r="BG495" i="7"/>
  <c r="BE495" i="7"/>
  <c r="T495" i="7"/>
  <c r="R495" i="7"/>
  <c r="P495" i="7"/>
  <c r="BI494" i="7"/>
  <c r="BH494" i="7"/>
  <c r="BG494" i="7"/>
  <c r="BE494" i="7"/>
  <c r="T494" i="7"/>
  <c r="R494" i="7"/>
  <c r="P494" i="7"/>
  <c r="BI493" i="7"/>
  <c r="BH493" i="7"/>
  <c r="BG493" i="7"/>
  <c r="BE493" i="7"/>
  <c r="T493" i="7"/>
  <c r="R493" i="7"/>
  <c r="P493" i="7"/>
  <c r="BI491" i="7"/>
  <c r="BH491" i="7"/>
  <c r="BG491" i="7"/>
  <c r="BE491" i="7"/>
  <c r="T491" i="7"/>
  <c r="R491" i="7"/>
  <c r="P491" i="7"/>
  <c r="BI490" i="7"/>
  <c r="BH490" i="7"/>
  <c r="BG490" i="7"/>
  <c r="BE490" i="7"/>
  <c r="T490" i="7"/>
  <c r="R490" i="7"/>
  <c r="P490" i="7"/>
  <c r="BI489" i="7"/>
  <c r="BH489" i="7"/>
  <c r="BG489" i="7"/>
  <c r="BE489" i="7"/>
  <c r="T489" i="7"/>
  <c r="R489" i="7"/>
  <c r="P489" i="7"/>
  <c r="BI488" i="7"/>
  <c r="BH488" i="7"/>
  <c r="BG488" i="7"/>
  <c r="BE488" i="7"/>
  <c r="T488" i="7"/>
  <c r="R488" i="7"/>
  <c r="P488" i="7"/>
  <c r="BI486" i="7"/>
  <c r="BH486" i="7"/>
  <c r="BG486" i="7"/>
  <c r="BE486" i="7"/>
  <c r="T486" i="7"/>
  <c r="R486" i="7"/>
  <c r="P486" i="7"/>
  <c r="BI485" i="7"/>
  <c r="BH485" i="7"/>
  <c r="BG485" i="7"/>
  <c r="BE485" i="7"/>
  <c r="T485" i="7"/>
  <c r="R485" i="7"/>
  <c r="P485" i="7"/>
  <c r="BI477" i="7"/>
  <c r="BH477" i="7"/>
  <c r="BG477" i="7"/>
  <c r="BE477" i="7"/>
  <c r="T477" i="7"/>
  <c r="R477" i="7"/>
  <c r="P477" i="7"/>
  <c r="BI473" i="7"/>
  <c r="BH473" i="7"/>
  <c r="BG473" i="7"/>
  <c r="BE473" i="7"/>
  <c r="T473" i="7"/>
  <c r="T472" i="7" s="1"/>
  <c r="R473" i="7"/>
  <c r="R472" i="7" s="1"/>
  <c r="P473" i="7"/>
  <c r="P472" i="7" s="1"/>
  <c r="BI469" i="7"/>
  <c r="BH469" i="7"/>
  <c r="BG469" i="7"/>
  <c r="BE469" i="7"/>
  <c r="T469" i="7"/>
  <c r="T468" i="7" s="1"/>
  <c r="R469" i="7"/>
  <c r="R468" i="7" s="1"/>
  <c r="P469" i="7"/>
  <c r="P468" i="7" s="1"/>
  <c r="BI467" i="7"/>
  <c r="BH467" i="7"/>
  <c r="BG467" i="7"/>
  <c r="BE467" i="7"/>
  <c r="T467" i="7"/>
  <c r="R467" i="7"/>
  <c r="P467" i="7"/>
  <c r="BI464" i="7"/>
  <c r="BH464" i="7"/>
  <c r="BG464" i="7"/>
  <c r="BE464" i="7"/>
  <c r="T464" i="7"/>
  <c r="R464" i="7"/>
  <c r="P464" i="7"/>
  <c r="BI462" i="7"/>
  <c r="BH462" i="7"/>
  <c r="BG462" i="7"/>
  <c r="BE462" i="7"/>
  <c r="T462" i="7"/>
  <c r="R462" i="7"/>
  <c r="P462" i="7"/>
  <c r="BI458" i="7"/>
  <c r="BH458" i="7"/>
  <c r="BG458" i="7"/>
  <c r="BE458" i="7"/>
  <c r="T458" i="7"/>
  <c r="R458" i="7"/>
  <c r="P458" i="7"/>
  <c r="BI456" i="7"/>
  <c r="BH456" i="7"/>
  <c r="BG456" i="7"/>
  <c r="BE456" i="7"/>
  <c r="T456" i="7"/>
  <c r="T455" i="7" s="1"/>
  <c r="R456" i="7"/>
  <c r="R455" i="7" s="1"/>
  <c r="P456" i="7"/>
  <c r="P455" i="7" s="1"/>
  <c r="BI454" i="7"/>
  <c r="BH454" i="7"/>
  <c r="BG454" i="7"/>
  <c r="BE454" i="7"/>
  <c r="T454" i="7"/>
  <c r="T453" i="7"/>
  <c r="R454" i="7"/>
  <c r="R453" i="7" s="1"/>
  <c r="P454" i="7"/>
  <c r="P453" i="7" s="1"/>
  <c r="BI449" i="7"/>
  <c r="BH449" i="7"/>
  <c r="BG449" i="7"/>
  <c r="BE449" i="7"/>
  <c r="T449" i="7"/>
  <c r="T448" i="7"/>
  <c r="R449" i="7"/>
  <c r="R448" i="7"/>
  <c r="P449" i="7"/>
  <c r="P448" i="7" s="1"/>
  <c r="BI447" i="7"/>
  <c r="BH447" i="7"/>
  <c r="BG447" i="7"/>
  <c r="BE447" i="7"/>
  <c r="T447" i="7"/>
  <c r="R447" i="7"/>
  <c r="P447" i="7"/>
  <c r="BI443" i="7"/>
  <c r="BH443" i="7"/>
  <c r="BG443" i="7"/>
  <c r="BE443" i="7"/>
  <c r="T443" i="7"/>
  <c r="R443" i="7"/>
  <c r="P443" i="7"/>
  <c r="BI442" i="7"/>
  <c r="BH442" i="7"/>
  <c r="BG442" i="7"/>
  <c r="BE442" i="7"/>
  <c r="T442" i="7"/>
  <c r="R442" i="7"/>
  <c r="P442" i="7"/>
  <c r="BI438" i="7"/>
  <c r="BH438" i="7"/>
  <c r="BG438" i="7"/>
  <c r="BE438" i="7"/>
  <c r="T438" i="7"/>
  <c r="R438" i="7"/>
  <c r="P438" i="7"/>
  <c r="BI433" i="7"/>
  <c r="BH433" i="7"/>
  <c r="BG433" i="7"/>
  <c r="BE433" i="7"/>
  <c r="T433" i="7"/>
  <c r="T432" i="7" s="1"/>
  <c r="R433" i="7"/>
  <c r="R432" i="7" s="1"/>
  <c r="P433" i="7"/>
  <c r="P432" i="7" s="1"/>
  <c r="BI430" i="7"/>
  <c r="BH430" i="7"/>
  <c r="BG430" i="7"/>
  <c r="BE430" i="7"/>
  <c r="T430" i="7"/>
  <c r="T429" i="7"/>
  <c r="R430" i="7"/>
  <c r="R429" i="7"/>
  <c r="P430" i="7"/>
  <c r="P429" i="7" s="1"/>
  <c r="BI428" i="7"/>
  <c r="BH428" i="7"/>
  <c r="BG428" i="7"/>
  <c r="BE428" i="7"/>
  <c r="T428" i="7"/>
  <c r="T427" i="7"/>
  <c r="R428" i="7"/>
  <c r="R427" i="7" s="1"/>
  <c r="P428" i="7"/>
  <c r="P427" i="7" s="1"/>
  <c r="BI426" i="7"/>
  <c r="BH426" i="7"/>
  <c r="BG426" i="7"/>
  <c r="BE426" i="7"/>
  <c r="T426" i="7"/>
  <c r="R426" i="7"/>
  <c r="P426" i="7"/>
  <c r="BI422" i="7"/>
  <c r="BH422" i="7"/>
  <c r="BG422" i="7"/>
  <c r="BE422" i="7"/>
  <c r="T422" i="7"/>
  <c r="R422" i="7"/>
  <c r="P422" i="7"/>
  <c r="BI419" i="7"/>
  <c r="BH419" i="7"/>
  <c r="BG419" i="7"/>
  <c r="BE419" i="7"/>
  <c r="T419" i="7"/>
  <c r="T418" i="7"/>
  <c r="R419" i="7"/>
  <c r="R418" i="7" s="1"/>
  <c r="P419" i="7"/>
  <c r="P418" i="7" s="1"/>
  <c r="BI416" i="7"/>
  <c r="BH416" i="7"/>
  <c r="BG416" i="7"/>
  <c r="BE416" i="7"/>
  <c r="T416" i="7"/>
  <c r="T415" i="7" s="1"/>
  <c r="R416" i="7"/>
  <c r="R415" i="7" s="1"/>
  <c r="P416" i="7"/>
  <c r="P415" i="7" s="1"/>
  <c r="BI414" i="7"/>
  <c r="BH414" i="7"/>
  <c r="BG414" i="7"/>
  <c r="BE414" i="7"/>
  <c r="T414" i="7"/>
  <c r="R414" i="7"/>
  <c r="P414" i="7"/>
  <c r="BI412" i="7"/>
  <c r="BH412" i="7"/>
  <c r="BG412" i="7"/>
  <c r="BE412" i="7"/>
  <c r="T412" i="7"/>
  <c r="R412" i="7"/>
  <c r="P412" i="7"/>
  <c r="BI409" i="7"/>
  <c r="BH409" i="7"/>
  <c r="BG409" i="7"/>
  <c r="BE409" i="7"/>
  <c r="T409" i="7"/>
  <c r="T408" i="7" s="1"/>
  <c r="R409" i="7"/>
  <c r="R408" i="7"/>
  <c r="P409" i="7"/>
  <c r="P408" i="7"/>
  <c r="BI406" i="7"/>
  <c r="BH406" i="7"/>
  <c r="BG406" i="7"/>
  <c r="BE406" i="7"/>
  <c r="T406" i="7"/>
  <c r="R406" i="7"/>
  <c r="P406" i="7"/>
  <c r="BI403" i="7"/>
  <c r="BH403" i="7"/>
  <c r="BG403" i="7"/>
  <c r="BE403" i="7"/>
  <c r="T403" i="7"/>
  <c r="R403" i="7"/>
  <c r="P403" i="7"/>
  <c r="BI400" i="7"/>
  <c r="BH400" i="7"/>
  <c r="BG400" i="7"/>
  <c r="BE400" i="7"/>
  <c r="T400" i="7"/>
  <c r="R400" i="7"/>
  <c r="P400" i="7"/>
  <c r="BI388" i="7"/>
  <c r="BH388" i="7"/>
  <c r="BG388" i="7"/>
  <c r="BE388" i="7"/>
  <c r="T388" i="7"/>
  <c r="R388" i="7"/>
  <c r="R387" i="7" s="1"/>
  <c r="P388" i="7"/>
  <c r="BI385" i="7"/>
  <c r="BH385" i="7"/>
  <c r="BG385" i="7"/>
  <c r="BE385" i="7"/>
  <c r="T385" i="7"/>
  <c r="R385" i="7"/>
  <c r="P385" i="7"/>
  <c r="BI380" i="7"/>
  <c r="BH380" i="7"/>
  <c r="BG380" i="7"/>
  <c r="BE380" i="7"/>
  <c r="T380" i="7"/>
  <c r="R380" i="7"/>
  <c r="P380" i="7"/>
  <c r="BI374" i="7"/>
  <c r="BH374" i="7"/>
  <c r="BG374" i="7"/>
  <c r="BE374" i="7"/>
  <c r="T374" i="7"/>
  <c r="R374" i="7"/>
  <c r="R366" i="7" s="1"/>
  <c r="P374" i="7"/>
  <c r="P366" i="7"/>
  <c r="BI367" i="7"/>
  <c r="BH367" i="7"/>
  <c r="BG367" i="7"/>
  <c r="BE367" i="7"/>
  <c r="T367" i="7"/>
  <c r="T366" i="7" s="1"/>
  <c r="R367" i="7"/>
  <c r="P367" i="7"/>
  <c r="BI363" i="7"/>
  <c r="BH363" i="7"/>
  <c r="BG363" i="7"/>
  <c r="BE363" i="7"/>
  <c r="T363" i="7"/>
  <c r="T362" i="7" s="1"/>
  <c r="R363" i="7"/>
  <c r="R362" i="7"/>
  <c r="P363" i="7"/>
  <c r="P362" i="7"/>
  <c r="BI360" i="7"/>
  <c r="BH360" i="7"/>
  <c r="BG360" i="7"/>
  <c r="BE360" i="7"/>
  <c r="T360" i="7"/>
  <c r="R360" i="7"/>
  <c r="P360" i="7"/>
  <c r="BI348" i="7"/>
  <c r="BH348" i="7"/>
  <c r="BG348" i="7"/>
  <c r="BE348" i="7"/>
  <c r="T348" i="7"/>
  <c r="T347" i="7" s="1"/>
  <c r="R348" i="7"/>
  <c r="P348" i="7"/>
  <c r="BI345" i="7"/>
  <c r="BH345" i="7"/>
  <c r="BG345" i="7"/>
  <c r="BE345" i="7"/>
  <c r="T345" i="7"/>
  <c r="R345" i="7"/>
  <c r="P345" i="7"/>
  <c r="BI342" i="7"/>
  <c r="BH342" i="7"/>
  <c r="BG342" i="7"/>
  <c r="BE342" i="7"/>
  <c r="T342" i="7"/>
  <c r="R342" i="7"/>
  <c r="P342" i="7"/>
  <c r="BI339" i="7"/>
  <c r="BH339" i="7"/>
  <c r="BG339" i="7"/>
  <c r="BE339" i="7"/>
  <c r="T339" i="7"/>
  <c r="R339" i="7"/>
  <c r="P339" i="7"/>
  <c r="BI335" i="7"/>
  <c r="BH335" i="7"/>
  <c r="BG335" i="7"/>
  <c r="BE335" i="7"/>
  <c r="T335" i="7"/>
  <c r="R335" i="7"/>
  <c r="P335" i="7"/>
  <c r="BI332" i="7"/>
  <c r="BH332" i="7"/>
  <c r="BG332" i="7"/>
  <c r="BE332" i="7"/>
  <c r="T332" i="7"/>
  <c r="R332" i="7"/>
  <c r="P332" i="7"/>
  <c r="BI329" i="7"/>
  <c r="BH329" i="7"/>
  <c r="BG329" i="7"/>
  <c r="BE329" i="7"/>
  <c r="T329" i="7"/>
  <c r="R329" i="7"/>
  <c r="P329" i="7"/>
  <c r="BI326" i="7"/>
  <c r="BH326" i="7"/>
  <c r="BG326" i="7"/>
  <c r="BE326" i="7"/>
  <c r="T326" i="7"/>
  <c r="R326" i="7"/>
  <c r="P326" i="7"/>
  <c r="BI321" i="7"/>
  <c r="BH321" i="7"/>
  <c r="BG321" i="7"/>
  <c r="BE321" i="7"/>
  <c r="T321" i="7"/>
  <c r="R321" i="7"/>
  <c r="P321" i="7"/>
  <c r="BI318" i="7"/>
  <c r="BH318" i="7"/>
  <c r="BG318" i="7"/>
  <c r="BE318" i="7"/>
  <c r="T318" i="7"/>
  <c r="R318" i="7"/>
  <c r="P318" i="7"/>
  <c r="BI306" i="7"/>
  <c r="BH306" i="7"/>
  <c r="BG306" i="7"/>
  <c r="BE306" i="7"/>
  <c r="T306" i="7"/>
  <c r="R306" i="7"/>
  <c r="P306" i="7"/>
  <c r="BI294" i="7"/>
  <c r="BH294" i="7"/>
  <c r="BG294" i="7"/>
  <c r="BE294" i="7"/>
  <c r="T294" i="7"/>
  <c r="R294" i="7"/>
  <c r="P294" i="7"/>
  <c r="BI290" i="7"/>
  <c r="BH290" i="7"/>
  <c r="BG290" i="7"/>
  <c r="BE290" i="7"/>
  <c r="T290" i="7"/>
  <c r="T289" i="7" s="1"/>
  <c r="R290" i="7"/>
  <c r="R289" i="7"/>
  <c r="P290" i="7"/>
  <c r="P289" i="7" s="1"/>
  <c r="BI283" i="7"/>
  <c r="BH283" i="7"/>
  <c r="BG283" i="7"/>
  <c r="BE283" i="7"/>
  <c r="T283" i="7"/>
  <c r="R283" i="7"/>
  <c r="P283" i="7"/>
  <c r="BI277" i="7"/>
  <c r="BH277" i="7"/>
  <c r="BG277" i="7"/>
  <c r="BE277" i="7"/>
  <c r="T277" i="7"/>
  <c r="R277" i="7"/>
  <c r="P277" i="7"/>
  <c r="BI271" i="7"/>
  <c r="BH271" i="7"/>
  <c r="BG271" i="7"/>
  <c r="BE271" i="7"/>
  <c r="T271" i="7"/>
  <c r="R271" i="7"/>
  <c r="P271" i="7"/>
  <c r="BI268" i="7"/>
  <c r="BH268" i="7"/>
  <c r="BG268" i="7"/>
  <c r="BE268" i="7"/>
  <c r="T268" i="7"/>
  <c r="R268" i="7"/>
  <c r="P268" i="7"/>
  <c r="BI264" i="7"/>
  <c r="BH264" i="7"/>
  <c r="BG264" i="7"/>
  <c r="BE264" i="7"/>
  <c r="T264" i="7"/>
  <c r="R264" i="7"/>
  <c r="P264" i="7"/>
  <c r="BI262" i="7"/>
  <c r="BH262" i="7"/>
  <c r="BG262" i="7"/>
  <c r="BE262" i="7"/>
  <c r="T262" i="7"/>
  <c r="R262" i="7"/>
  <c r="P262" i="7"/>
  <c r="BI257" i="7"/>
  <c r="BH257" i="7"/>
  <c r="BG257" i="7"/>
  <c r="BE257" i="7"/>
  <c r="T257" i="7"/>
  <c r="R257" i="7"/>
  <c r="P257" i="7"/>
  <c r="BI254" i="7"/>
  <c r="BH254" i="7"/>
  <c r="BG254" i="7"/>
  <c r="BE254" i="7"/>
  <c r="T254" i="7"/>
  <c r="R254" i="7"/>
  <c r="P254" i="7"/>
  <c r="BI243" i="7"/>
  <c r="BH243" i="7"/>
  <c r="BG243" i="7"/>
  <c r="BE243" i="7"/>
  <c r="T243" i="7"/>
  <c r="R243" i="7"/>
  <c r="P243" i="7"/>
  <c r="BI240" i="7"/>
  <c r="BH240" i="7"/>
  <c r="BG240" i="7"/>
  <c r="BE240" i="7"/>
  <c r="T240" i="7"/>
  <c r="R240" i="7"/>
  <c r="P240" i="7"/>
  <c r="BI237" i="7"/>
  <c r="BH237" i="7"/>
  <c r="BG237" i="7"/>
  <c r="BE237" i="7"/>
  <c r="T237" i="7"/>
  <c r="R237" i="7"/>
  <c r="P237" i="7"/>
  <c r="BI235" i="7"/>
  <c r="BH235" i="7"/>
  <c r="BG235" i="7"/>
  <c r="BE235" i="7"/>
  <c r="T235" i="7"/>
  <c r="R235" i="7"/>
  <c r="P235" i="7"/>
  <c r="BI223" i="7"/>
  <c r="BH223" i="7"/>
  <c r="BG223" i="7"/>
  <c r="BE223" i="7"/>
  <c r="T223" i="7"/>
  <c r="R223" i="7"/>
  <c r="P223" i="7"/>
  <c r="BI220" i="7"/>
  <c r="BH220" i="7"/>
  <c r="BG220" i="7"/>
  <c r="BE220" i="7"/>
  <c r="T220" i="7"/>
  <c r="R220" i="7"/>
  <c r="P220" i="7"/>
  <c r="BI218" i="7"/>
  <c r="BH218" i="7"/>
  <c r="BG218" i="7"/>
  <c r="BE218" i="7"/>
  <c r="T218" i="7"/>
  <c r="R218" i="7"/>
  <c r="P218" i="7"/>
  <c r="BI214" i="7"/>
  <c r="BH214" i="7"/>
  <c r="BG214" i="7"/>
  <c r="BE214" i="7"/>
  <c r="T214" i="7"/>
  <c r="R214" i="7"/>
  <c r="P214" i="7"/>
  <c r="BI212" i="7"/>
  <c r="BH212" i="7"/>
  <c r="BG212" i="7"/>
  <c r="BE212" i="7"/>
  <c r="T212" i="7"/>
  <c r="R212" i="7"/>
  <c r="P212" i="7"/>
  <c r="BI209" i="7"/>
  <c r="BH209" i="7"/>
  <c r="BG209" i="7"/>
  <c r="BE209" i="7"/>
  <c r="T209" i="7"/>
  <c r="T208" i="7" s="1"/>
  <c r="R209" i="7"/>
  <c r="R208" i="7"/>
  <c r="P209" i="7"/>
  <c r="P208" i="7"/>
  <c r="BI203" i="7"/>
  <c r="BH203" i="7"/>
  <c r="BG203" i="7"/>
  <c r="BE203" i="7"/>
  <c r="T203" i="7"/>
  <c r="T202" i="7" s="1"/>
  <c r="R203" i="7"/>
  <c r="R202" i="7" s="1"/>
  <c r="P203" i="7"/>
  <c r="P202" i="7"/>
  <c r="J197" i="7"/>
  <c r="J196" i="7"/>
  <c r="F196" i="7"/>
  <c r="F194" i="7"/>
  <c r="E192" i="7"/>
  <c r="J92" i="7"/>
  <c r="J91" i="7"/>
  <c r="F91" i="7"/>
  <c r="F89" i="7"/>
  <c r="E87" i="7"/>
  <c r="J18" i="7"/>
  <c r="E18" i="7"/>
  <c r="F92" i="7" s="1"/>
  <c r="J17" i="7"/>
  <c r="J12" i="7"/>
  <c r="J89" i="7" s="1"/>
  <c r="E7" i="7"/>
  <c r="E190" i="7" s="1"/>
  <c r="J37" i="6"/>
  <c r="J36" i="6"/>
  <c r="AY99" i="1" s="1"/>
  <c r="J35" i="6"/>
  <c r="AX99" i="1" s="1"/>
  <c r="BI1172" i="6"/>
  <c r="BH1172" i="6"/>
  <c r="BG1172" i="6"/>
  <c r="BE1172" i="6"/>
  <c r="T1172" i="6"/>
  <c r="T1171" i="6" s="1"/>
  <c r="R1172" i="6"/>
  <c r="R1171" i="6"/>
  <c r="P1172" i="6"/>
  <c r="P1171" i="6"/>
  <c r="BI1170" i="6"/>
  <c r="BH1170" i="6"/>
  <c r="BG1170" i="6"/>
  <c r="BE1170" i="6"/>
  <c r="T1170" i="6"/>
  <c r="T1169" i="6" s="1"/>
  <c r="R1170" i="6"/>
  <c r="R1169" i="6" s="1"/>
  <c r="P1170" i="6"/>
  <c r="P1169" i="6"/>
  <c r="BI1168" i="6"/>
  <c r="BH1168" i="6"/>
  <c r="BG1168" i="6"/>
  <c r="BE1168" i="6"/>
  <c r="T1168" i="6"/>
  <c r="T1167" i="6" s="1"/>
  <c r="R1168" i="6"/>
  <c r="R1167" i="6" s="1"/>
  <c r="P1168" i="6"/>
  <c r="P1167" i="6" s="1"/>
  <c r="P1166" i="6" s="1"/>
  <c r="BI1163" i="6"/>
  <c r="BH1163" i="6"/>
  <c r="BG1163" i="6"/>
  <c r="BE1163" i="6"/>
  <c r="T1163" i="6"/>
  <c r="T1162" i="6" s="1"/>
  <c r="R1163" i="6"/>
  <c r="R1162" i="6"/>
  <c r="P1163" i="6"/>
  <c r="P1162" i="6" s="1"/>
  <c r="BI1159" i="6"/>
  <c r="BH1159" i="6"/>
  <c r="BG1159" i="6"/>
  <c r="BE1159" i="6"/>
  <c r="T1159" i="6"/>
  <c r="R1159" i="6"/>
  <c r="P1159" i="6"/>
  <c r="BI1156" i="6"/>
  <c r="BH1156" i="6"/>
  <c r="BG1156" i="6"/>
  <c r="BE1156" i="6"/>
  <c r="T1156" i="6"/>
  <c r="R1156" i="6"/>
  <c r="P1156" i="6"/>
  <c r="BI1153" i="6"/>
  <c r="BH1153" i="6"/>
  <c r="BG1153" i="6"/>
  <c r="BE1153" i="6"/>
  <c r="T1153" i="6"/>
  <c r="R1153" i="6"/>
  <c r="P1153" i="6"/>
  <c r="BI1150" i="6"/>
  <c r="BH1150" i="6"/>
  <c r="BG1150" i="6"/>
  <c r="BE1150" i="6"/>
  <c r="T1150" i="6"/>
  <c r="R1150" i="6"/>
  <c r="P1150" i="6"/>
  <c r="BI1146" i="6"/>
  <c r="BH1146" i="6"/>
  <c r="BG1146" i="6"/>
  <c r="BE1146" i="6"/>
  <c r="T1146" i="6"/>
  <c r="R1146" i="6"/>
  <c r="P1146" i="6"/>
  <c r="BI1143" i="6"/>
  <c r="BH1143" i="6"/>
  <c r="BG1143" i="6"/>
  <c r="BE1143" i="6"/>
  <c r="T1143" i="6"/>
  <c r="R1143" i="6"/>
  <c r="P1143" i="6"/>
  <c r="BI1140" i="6"/>
  <c r="BH1140" i="6"/>
  <c r="BG1140" i="6"/>
  <c r="BE1140" i="6"/>
  <c r="T1140" i="6"/>
  <c r="R1140" i="6"/>
  <c r="P1140" i="6"/>
  <c r="BI1137" i="6"/>
  <c r="BH1137" i="6"/>
  <c r="BG1137" i="6"/>
  <c r="BE1137" i="6"/>
  <c r="T1137" i="6"/>
  <c r="R1137" i="6"/>
  <c r="P1137" i="6"/>
  <c r="BI1134" i="6"/>
  <c r="BH1134" i="6"/>
  <c r="BG1134" i="6"/>
  <c r="BE1134" i="6"/>
  <c r="T1134" i="6"/>
  <c r="R1134" i="6"/>
  <c r="P1134" i="6"/>
  <c r="BI1131" i="6"/>
  <c r="BH1131" i="6"/>
  <c r="BG1131" i="6"/>
  <c r="BE1131" i="6"/>
  <c r="T1131" i="6"/>
  <c r="R1131" i="6"/>
  <c r="P1131" i="6"/>
  <c r="BI1123" i="6"/>
  <c r="BH1123" i="6"/>
  <c r="BG1123" i="6"/>
  <c r="BE1123" i="6"/>
  <c r="T1123" i="6"/>
  <c r="R1123" i="6"/>
  <c r="P1123" i="6"/>
  <c r="BI1118" i="6"/>
  <c r="BH1118" i="6"/>
  <c r="BG1118" i="6"/>
  <c r="BE1118" i="6"/>
  <c r="T1118" i="6"/>
  <c r="R1118" i="6"/>
  <c r="P1118" i="6"/>
  <c r="BI1109" i="6"/>
  <c r="BH1109" i="6"/>
  <c r="BG1109" i="6"/>
  <c r="BE1109" i="6"/>
  <c r="T1109" i="6"/>
  <c r="R1109" i="6"/>
  <c r="P1109" i="6"/>
  <c r="BI1106" i="6"/>
  <c r="BH1106" i="6"/>
  <c r="BG1106" i="6"/>
  <c r="BE1106" i="6"/>
  <c r="T1106" i="6"/>
  <c r="T1105" i="6" s="1"/>
  <c r="R1106" i="6"/>
  <c r="R1105" i="6" s="1"/>
  <c r="P1106" i="6"/>
  <c r="P1105" i="6" s="1"/>
  <c r="BI1099" i="6"/>
  <c r="BH1099" i="6"/>
  <c r="BG1099" i="6"/>
  <c r="BE1099" i="6"/>
  <c r="T1099" i="6"/>
  <c r="T1098" i="6" s="1"/>
  <c r="R1099" i="6"/>
  <c r="R1098" i="6" s="1"/>
  <c r="P1099" i="6"/>
  <c r="P1098" i="6" s="1"/>
  <c r="BI1095" i="6"/>
  <c r="BH1095" i="6"/>
  <c r="BG1095" i="6"/>
  <c r="BE1095" i="6"/>
  <c r="T1095" i="6"/>
  <c r="T1094" i="6"/>
  <c r="R1095" i="6"/>
  <c r="R1094" i="6"/>
  <c r="P1095" i="6"/>
  <c r="P1094" i="6" s="1"/>
  <c r="BI1092" i="6"/>
  <c r="BH1092" i="6"/>
  <c r="BG1092" i="6"/>
  <c r="BE1092" i="6"/>
  <c r="T1092" i="6"/>
  <c r="T1091" i="6"/>
  <c r="R1092" i="6"/>
  <c r="R1091" i="6" s="1"/>
  <c r="P1092" i="6"/>
  <c r="P1091" i="6" s="1"/>
  <c r="BI1085" i="6"/>
  <c r="BH1085" i="6"/>
  <c r="BG1085" i="6"/>
  <c r="BE1085" i="6"/>
  <c r="T1085" i="6"/>
  <c r="T1084" i="6" s="1"/>
  <c r="R1085" i="6"/>
  <c r="R1084" i="6" s="1"/>
  <c r="P1085" i="6"/>
  <c r="P1084" i="6" s="1"/>
  <c r="BI1081" i="6"/>
  <c r="BH1081" i="6"/>
  <c r="BG1081" i="6"/>
  <c r="BE1081" i="6"/>
  <c r="T1081" i="6"/>
  <c r="T1080" i="6" s="1"/>
  <c r="R1081" i="6"/>
  <c r="R1080" i="6" s="1"/>
  <c r="P1081" i="6"/>
  <c r="P1080" i="6" s="1"/>
  <c r="BI1079" i="6"/>
  <c r="BH1079" i="6"/>
  <c r="BG1079" i="6"/>
  <c r="BE1079" i="6"/>
  <c r="T1079" i="6"/>
  <c r="R1079" i="6"/>
  <c r="P1079" i="6"/>
  <c r="BI1076" i="6"/>
  <c r="BH1076" i="6"/>
  <c r="BG1076" i="6"/>
  <c r="BE1076" i="6"/>
  <c r="T1076" i="6"/>
  <c r="R1076" i="6"/>
  <c r="P1076" i="6"/>
  <c r="BI1073" i="6"/>
  <c r="BH1073" i="6"/>
  <c r="BG1073" i="6"/>
  <c r="BE1073" i="6"/>
  <c r="T1073" i="6"/>
  <c r="T1072" i="6" s="1"/>
  <c r="R1073" i="6"/>
  <c r="R1072" i="6" s="1"/>
  <c r="P1073" i="6"/>
  <c r="P1072" i="6"/>
  <c r="BI1069" i="6"/>
  <c r="BH1069" i="6"/>
  <c r="BG1069" i="6"/>
  <c r="BE1069" i="6"/>
  <c r="T1069" i="6"/>
  <c r="R1069" i="6"/>
  <c r="P1069" i="6"/>
  <c r="BI1062" i="6"/>
  <c r="BH1062" i="6"/>
  <c r="BG1062" i="6"/>
  <c r="BE1062" i="6"/>
  <c r="T1062" i="6"/>
  <c r="R1062" i="6"/>
  <c r="P1062" i="6"/>
  <c r="BI1058" i="6"/>
  <c r="BH1058" i="6"/>
  <c r="BG1058" i="6"/>
  <c r="BE1058" i="6"/>
  <c r="T1058" i="6"/>
  <c r="R1058" i="6"/>
  <c r="P1058" i="6"/>
  <c r="BI1057" i="6"/>
  <c r="BH1057" i="6"/>
  <c r="BG1057" i="6"/>
  <c r="BE1057" i="6"/>
  <c r="T1057" i="6"/>
  <c r="R1057" i="6"/>
  <c r="P1057" i="6"/>
  <c r="BI1055" i="6"/>
  <c r="BH1055" i="6"/>
  <c r="BG1055" i="6"/>
  <c r="BE1055" i="6"/>
  <c r="T1055" i="6"/>
  <c r="R1055" i="6"/>
  <c r="P1055" i="6"/>
  <c r="BI1052" i="6"/>
  <c r="BH1052" i="6"/>
  <c r="BG1052" i="6"/>
  <c r="BE1052" i="6"/>
  <c r="T1052" i="6"/>
  <c r="R1052" i="6"/>
  <c r="P1052" i="6"/>
  <c r="BI1047" i="6"/>
  <c r="BH1047" i="6"/>
  <c r="BG1047" i="6"/>
  <c r="BE1047" i="6"/>
  <c r="T1047" i="6"/>
  <c r="R1047" i="6"/>
  <c r="P1047" i="6"/>
  <c r="BI1044" i="6"/>
  <c r="BH1044" i="6"/>
  <c r="BG1044" i="6"/>
  <c r="BE1044" i="6"/>
  <c r="T1044" i="6"/>
  <c r="R1044" i="6"/>
  <c r="P1044" i="6"/>
  <c r="BI1041" i="6"/>
  <c r="BH1041" i="6"/>
  <c r="BG1041" i="6"/>
  <c r="BE1041" i="6"/>
  <c r="T1041" i="6"/>
  <c r="R1041" i="6"/>
  <c r="P1041" i="6"/>
  <c r="BI1036" i="6"/>
  <c r="BH1036" i="6"/>
  <c r="BG1036" i="6"/>
  <c r="BE1036" i="6"/>
  <c r="T1036" i="6"/>
  <c r="R1036" i="6"/>
  <c r="P1036" i="6"/>
  <c r="BI1031" i="6"/>
  <c r="BH1031" i="6"/>
  <c r="BG1031" i="6"/>
  <c r="BE1031" i="6"/>
  <c r="T1031" i="6"/>
  <c r="R1031" i="6"/>
  <c r="P1031" i="6"/>
  <c r="BI1029" i="6"/>
  <c r="BH1029" i="6"/>
  <c r="BG1029" i="6"/>
  <c r="BE1029" i="6"/>
  <c r="T1029" i="6"/>
  <c r="R1029" i="6"/>
  <c r="P1029" i="6"/>
  <c r="BI1025" i="6"/>
  <c r="BH1025" i="6"/>
  <c r="BG1025" i="6"/>
  <c r="BE1025" i="6"/>
  <c r="T1025" i="6"/>
  <c r="R1025" i="6"/>
  <c r="P1025" i="6"/>
  <c r="BI1020" i="6"/>
  <c r="BH1020" i="6"/>
  <c r="BG1020" i="6"/>
  <c r="BE1020" i="6"/>
  <c r="T1020" i="6"/>
  <c r="R1020" i="6"/>
  <c r="P1020" i="6"/>
  <c r="BI1018" i="6"/>
  <c r="BH1018" i="6"/>
  <c r="BG1018" i="6"/>
  <c r="BE1018" i="6"/>
  <c r="T1018" i="6"/>
  <c r="R1018" i="6"/>
  <c r="P1018" i="6"/>
  <c r="BI1014" i="6"/>
  <c r="BH1014" i="6"/>
  <c r="BG1014" i="6"/>
  <c r="BE1014" i="6"/>
  <c r="T1014" i="6"/>
  <c r="R1014" i="6"/>
  <c r="P1014" i="6"/>
  <c r="BI1012" i="6"/>
  <c r="BH1012" i="6"/>
  <c r="BG1012" i="6"/>
  <c r="BE1012" i="6"/>
  <c r="T1012" i="6"/>
  <c r="R1012" i="6"/>
  <c r="P1012" i="6"/>
  <c r="BI1008" i="6"/>
  <c r="BH1008" i="6"/>
  <c r="BG1008" i="6"/>
  <c r="BE1008" i="6"/>
  <c r="T1008" i="6"/>
  <c r="R1008" i="6"/>
  <c r="P1008" i="6"/>
  <c r="BI1002" i="6"/>
  <c r="BH1002" i="6"/>
  <c r="BG1002" i="6"/>
  <c r="BE1002" i="6"/>
  <c r="T1002" i="6"/>
  <c r="R1002" i="6"/>
  <c r="P1002" i="6"/>
  <c r="BI999" i="6"/>
  <c r="BH999" i="6"/>
  <c r="BG999" i="6"/>
  <c r="BE999" i="6"/>
  <c r="T999" i="6"/>
  <c r="R999" i="6"/>
  <c r="P999" i="6"/>
  <c r="BI997" i="6"/>
  <c r="BH997" i="6"/>
  <c r="BG997" i="6"/>
  <c r="BE997" i="6"/>
  <c r="T997" i="6"/>
  <c r="R997" i="6"/>
  <c r="P997" i="6"/>
  <c r="BI991" i="6"/>
  <c r="BH991" i="6"/>
  <c r="BG991" i="6"/>
  <c r="BE991" i="6"/>
  <c r="T991" i="6"/>
  <c r="R991" i="6"/>
  <c r="P991" i="6"/>
  <c r="BI989" i="6"/>
  <c r="BH989" i="6"/>
  <c r="BG989" i="6"/>
  <c r="BE989" i="6"/>
  <c r="T989" i="6"/>
  <c r="R989" i="6"/>
  <c r="P989" i="6"/>
  <c r="BI988" i="6"/>
  <c r="BH988" i="6"/>
  <c r="BG988" i="6"/>
  <c r="BE988" i="6"/>
  <c r="T988" i="6"/>
  <c r="R988" i="6"/>
  <c r="P988" i="6"/>
  <c r="BI984" i="6"/>
  <c r="BH984" i="6"/>
  <c r="BG984" i="6"/>
  <c r="BE984" i="6"/>
  <c r="T984" i="6"/>
  <c r="R984" i="6"/>
  <c r="P984" i="6"/>
  <c r="BI981" i="6"/>
  <c r="BH981" i="6"/>
  <c r="BG981" i="6"/>
  <c r="BE981" i="6"/>
  <c r="T981" i="6"/>
  <c r="T980" i="6" s="1"/>
  <c r="R981" i="6"/>
  <c r="R980" i="6" s="1"/>
  <c r="P981" i="6"/>
  <c r="P980" i="6" s="1"/>
  <c r="BI978" i="6"/>
  <c r="BH978" i="6"/>
  <c r="BG978" i="6"/>
  <c r="BE978" i="6"/>
  <c r="T978" i="6"/>
  <c r="R978" i="6"/>
  <c r="P978" i="6"/>
  <c r="BI976" i="6"/>
  <c r="BH976" i="6"/>
  <c r="BG976" i="6"/>
  <c r="BE976" i="6"/>
  <c r="T976" i="6"/>
  <c r="R976" i="6"/>
  <c r="P976" i="6"/>
  <c r="BI973" i="6"/>
  <c r="BH973" i="6"/>
  <c r="BG973" i="6"/>
  <c r="BE973" i="6"/>
  <c r="T973" i="6"/>
  <c r="T972" i="6" s="1"/>
  <c r="R973" i="6"/>
  <c r="R972" i="6"/>
  <c r="P973" i="6"/>
  <c r="P972" i="6" s="1"/>
  <c r="BI970" i="6"/>
  <c r="BH970" i="6"/>
  <c r="BG970" i="6"/>
  <c r="BE970" i="6"/>
  <c r="T970" i="6"/>
  <c r="T969" i="6" s="1"/>
  <c r="R970" i="6"/>
  <c r="R969" i="6" s="1"/>
  <c r="P970" i="6"/>
  <c r="P969" i="6"/>
  <c r="BI964" i="6"/>
  <c r="BH964" i="6"/>
  <c r="BG964" i="6"/>
  <c r="BE964" i="6"/>
  <c r="T964" i="6"/>
  <c r="R964" i="6"/>
  <c r="P964" i="6"/>
  <c r="BI959" i="6"/>
  <c r="BH959" i="6"/>
  <c r="BG959" i="6"/>
  <c r="BE959" i="6"/>
  <c r="T959" i="6"/>
  <c r="R959" i="6"/>
  <c r="P959" i="6"/>
  <c r="BI950" i="6"/>
  <c r="BH950" i="6"/>
  <c r="BG950" i="6"/>
  <c r="BE950" i="6"/>
  <c r="T950" i="6"/>
  <c r="R950" i="6"/>
  <c r="P950" i="6"/>
  <c r="BI942" i="6"/>
  <c r="BH942" i="6"/>
  <c r="BG942" i="6"/>
  <c r="BE942" i="6"/>
  <c r="T942" i="6"/>
  <c r="T941" i="6" s="1"/>
  <c r="R942" i="6"/>
  <c r="R941" i="6" s="1"/>
  <c r="P942" i="6"/>
  <c r="P941" i="6" s="1"/>
  <c r="BI940" i="6"/>
  <c r="BH940" i="6"/>
  <c r="BG940" i="6"/>
  <c r="BE940" i="6"/>
  <c r="T940" i="6"/>
  <c r="R940" i="6"/>
  <c r="P940" i="6"/>
  <c r="BI939" i="6"/>
  <c r="BH939" i="6"/>
  <c r="BG939" i="6"/>
  <c r="BE939" i="6"/>
  <c r="T939" i="6"/>
  <c r="R939" i="6"/>
  <c r="P939" i="6"/>
  <c r="BI938" i="6"/>
  <c r="BH938" i="6"/>
  <c r="BG938" i="6"/>
  <c r="BE938" i="6"/>
  <c r="T938" i="6"/>
  <c r="R938" i="6"/>
  <c r="P938" i="6"/>
  <c r="BI937" i="6"/>
  <c r="BH937" i="6"/>
  <c r="BG937" i="6"/>
  <c r="BE937" i="6"/>
  <c r="T937" i="6"/>
  <c r="R937" i="6"/>
  <c r="P937" i="6"/>
  <c r="BI936" i="6"/>
  <c r="BH936" i="6"/>
  <c r="BG936" i="6"/>
  <c r="BE936" i="6"/>
  <c r="T936" i="6"/>
  <c r="R936" i="6"/>
  <c r="P936" i="6"/>
  <c r="BI935" i="6"/>
  <c r="BH935" i="6"/>
  <c r="BG935" i="6"/>
  <c r="BE935" i="6"/>
  <c r="T935" i="6"/>
  <c r="R935" i="6"/>
  <c r="P935" i="6"/>
  <c r="BI932" i="6"/>
  <c r="BH932" i="6"/>
  <c r="BG932" i="6"/>
  <c r="BE932" i="6"/>
  <c r="T932" i="6"/>
  <c r="R932" i="6"/>
  <c r="P932" i="6"/>
  <c r="BI930" i="6"/>
  <c r="BH930" i="6"/>
  <c r="BG930" i="6"/>
  <c r="BE930" i="6"/>
  <c r="T930" i="6"/>
  <c r="R930" i="6"/>
  <c r="P930" i="6"/>
  <c r="BI929" i="6"/>
  <c r="BH929" i="6"/>
  <c r="BG929" i="6"/>
  <c r="BE929" i="6"/>
  <c r="T929" i="6"/>
  <c r="R929" i="6"/>
  <c r="P929" i="6"/>
  <c r="BI928" i="6"/>
  <c r="BH928" i="6"/>
  <c r="BG928" i="6"/>
  <c r="BE928" i="6"/>
  <c r="T928" i="6"/>
  <c r="R928" i="6"/>
  <c r="P928" i="6"/>
  <c r="BI927" i="6"/>
  <c r="BH927" i="6"/>
  <c r="BG927" i="6"/>
  <c r="BE927" i="6"/>
  <c r="T927" i="6"/>
  <c r="R927" i="6"/>
  <c r="P927" i="6"/>
  <c r="BI926" i="6"/>
  <c r="BH926" i="6"/>
  <c r="BG926" i="6"/>
  <c r="BE926" i="6"/>
  <c r="T926" i="6"/>
  <c r="R926" i="6"/>
  <c r="P926" i="6"/>
  <c r="BI923" i="6"/>
  <c r="BH923" i="6"/>
  <c r="BG923" i="6"/>
  <c r="BE923" i="6"/>
  <c r="T923" i="6"/>
  <c r="R923" i="6"/>
  <c r="P923" i="6"/>
  <c r="BI921" i="6"/>
  <c r="BH921" i="6"/>
  <c r="BG921" i="6"/>
  <c r="BE921" i="6"/>
  <c r="T921" i="6"/>
  <c r="R921" i="6"/>
  <c r="P921" i="6"/>
  <c r="BI918" i="6"/>
  <c r="BH918" i="6"/>
  <c r="BG918" i="6"/>
  <c r="BE918" i="6"/>
  <c r="T918" i="6"/>
  <c r="R918" i="6"/>
  <c r="P918" i="6"/>
  <c r="BI917" i="6"/>
  <c r="BH917" i="6"/>
  <c r="BG917" i="6"/>
  <c r="BE917" i="6"/>
  <c r="T917" i="6"/>
  <c r="R917" i="6"/>
  <c r="P917" i="6"/>
  <c r="BI912" i="6"/>
  <c r="BH912" i="6"/>
  <c r="BG912" i="6"/>
  <c r="BE912" i="6"/>
  <c r="T912" i="6"/>
  <c r="R912" i="6"/>
  <c r="P912" i="6"/>
  <c r="BI910" i="6"/>
  <c r="BH910" i="6"/>
  <c r="BG910" i="6"/>
  <c r="BE910" i="6"/>
  <c r="T910" i="6"/>
  <c r="R910" i="6"/>
  <c r="P910" i="6"/>
  <c r="BI907" i="6"/>
  <c r="BH907" i="6"/>
  <c r="BG907" i="6"/>
  <c r="BE907" i="6"/>
  <c r="T907" i="6"/>
  <c r="R907" i="6"/>
  <c r="P907" i="6"/>
  <c r="BI906" i="6"/>
  <c r="BH906" i="6"/>
  <c r="BG906" i="6"/>
  <c r="BE906" i="6"/>
  <c r="T906" i="6"/>
  <c r="R906" i="6"/>
  <c r="P906" i="6"/>
  <c r="BI903" i="6"/>
  <c r="BH903" i="6"/>
  <c r="BG903" i="6"/>
  <c r="BE903" i="6"/>
  <c r="T903" i="6"/>
  <c r="R903" i="6"/>
  <c r="P903" i="6"/>
  <c r="BI899" i="6"/>
  <c r="BH899" i="6"/>
  <c r="BG899" i="6"/>
  <c r="BE899" i="6"/>
  <c r="T899" i="6"/>
  <c r="T898" i="6" s="1"/>
  <c r="R899" i="6"/>
  <c r="R898" i="6"/>
  <c r="P899" i="6"/>
  <c r="P898" i="6"/>
  <c r="BI895" i="6"/>
  <c r="BH895" i="6"/>
  <c r="BG895" i="6"/>
  <c r="BE895" i="6"/>
  <c r="T895" i="6"/>
  <c r="T894" i="6" s="1"/>
  <c r="R895" i="6"/>
  <c r="R894" i="6"/>
  <c r="P895" i="6"/>
  <c r="P894" i="6" s="1"/>
  <c r="BI875" i="6"/>
  <c r="BH875" i="6"/>
  <c r="BG875" i="6"/>
  <c r="BE875" i="6"/>
  <c r="T875" i="6"/>
  <c r="T874" i="6" s="1"/>
  <c r="R875" i="6"/>
  <c r="R874" i="6" s="1"/>
  <c r="P875" i="6"/>
  <c r="P874" i="6" s="1"/>
  <c r="BI866" i="6"/>
  <c r="BH866" i="6"/>
  <c r="BG866" i="6"/>
  <c r="BE866" i="6"/>
  <c r="T866" i="6"/>
  <c r="T865" i="6" s="1"/>
  <c r="R866" i="6"/>
  <c r="R865" i="6" s="1"/>
  <c r="P866" i="6"/>
  <c r="P865" i="6" s="1"/>
  <c r="BI864" i="6"/>
  <c r="BH864" i="6"/>
  <c r="BG864" i="6"/>
  <c r="BE864" i="6"/>
  <c r="T864" i="6"/>
  <c r="R864" i="6"/>
  <c r="P864" i="6"/>
  <c r="BI863" i="6"/>
  <c r="BH863" i="6"/>
  <c r="BG863" i="6"/>
  <c r="BE863" i="6"/>
  <c r="T863" i="6"/>
  <c r="R863" i="6"/>
  <c r="P863" i="6"/>
  <c r="BI857" i="6"/>
  <c r="BH857" i="6"/>
  <c r="BG857" i="6"/>
  <c r="BE857" i="6"/>
  <c r="T857" i="6"/>
  <c r="R857" i="6"/>
  <c r="P857" i="6"/>
  <c r="BI855" i="6"/>
  <c r="BH855" i="6"/>
  <c r="BG855" i="6"/>
  <c r="BE855" i="6"/>
  <c r="T855" i="6"/>
  <c r="R855" i="6"/>
  <c r="P855" i="6"/>
  <c r="BI850" i="6"/>
  <c r="BH850" i="6"/>
  <c r="BG850" i="6"/>
  <c r="BE850" i="6"/>
  <c r="T850" i="6"/>
  <c r="R850" i="6"/>
  <c r="P850" i="6"/>
  <c r="BI843" i="6"/>
  <c r="BH843" i="6"/>
  <c r="BG843" i="6"/>
  <c r="BE843" i="6"/>
  <c r="T843" i="6"/>
  <c r="R843" i="6"/>
  <c r="P843" i="6"/>
  <c r="BI832" i="6"/>
  <c r="BH832" i="6"/>
  <c r="BG832" i="6"/>
  <c r="BE832" i="6"/>
  <c r="T832" i="6"/>
  <c r="R832" i="6"/>
  <c r="P832" i="6"/>
  <c r="BI827" i="6"/>
  <c r="BH827" i="6"/>
  <c r="BG827" i="6"/>
  <c r="BE827" i="6"/>
  <c r="T827" i="6"/>
  <c r="T826" i="6" s="1"/>
  <c r="R827" i="6"/>
  <c r="P827" i="6"/>
  <c r="P826" i="6" s="1"/>
  <c r="BI825" i="6"/>
  <c r="BH825" i="6"/>
  <c r="BG825" i="6"/>
  <c r="BE825" i="6"/>
  <c r="T825" i="6"/>
  <c r="R825" i="6"/>
  <c r="P825" i="6"/>
  <c r="BI824" i="6"/>
  <c r="BH824" i="6"/>
  <c r="BG824" i="6"/>
  <c r="BE824" i="6"/>
  <c r="T824" i="6"/>
  <c r="R824" i="6"/>
  <c r="P824" i="6"/>
  <c r="BI822" i="6"/>
  <c r="BH822" i="6"/>
  <c r="BG822" i="6"/>
  <c r="BE822" i="6"/>
  <c r="T822" i="6"/>
  <c r="R822" i="6"/>
  <c r="P822" i="6"/>
  <c r="BI820" i="6"/>
  <c r="BH820" i="6"/>
  <c r="BG820" i="6"/>
  <c r="BE820" i="6"/>
  <c r="T820" i="6"/>
  <c r="R820" i="6"/>
  <c r="P820" i="6"/>
  <c r="BI817" i="6"/>
  <c r="BH817" i="6"/>
  <c r="BG817" i="6"/>
  <c r="BE817" i="6"/>
  <c r="T817" i="6"/>
  <c r="R817" i="6"/>
  <c r="P817" i="6"/>
  <c r="BI815" i="6"/>
  <c r="BH815" i="6"/>
  <c r="BG815" i="6"/>
  <c r="BE815" i="6"/>
  <c r="T815" i="6"/>
  <c r="R815" i="6"/>
  <c r="P815" i="6"/>
  <c r="BI808" i="6"/>
  <c r="BH808" i="6"/>
  <c r="BG808" i="6"/>
  <c r="BE808" i="6"/>
  <c r="T808" i="6"/>
  <c r="T807" i="6"/>
  <c r="R808" i="6"/>
  <c r="R807" i="6" s="1"/>
  <c r="P808" i="6"/>
  <c r="P807" i="6" s="1"/>
  <c r="BI804" i="6"/>
  <c r="BH804" i="6"/>
  <c r="BG804" i="6"/>
  <c r="BE804" i="6"/>
  <c r="T804" i="6"/>
  <c r="R804" i="6"/>
  <c r="P804" i="6"/>
  <c r="BI798" i="6"/>
  <c r="BH798" i="6"/>
  <c r="BG798" i="6"/>
  <c r="BE798" i="6"/>
  <c r="T798" i="6"/>
  <c r="R798" i="6"/>
  <c r="P798" i="6"/>
  <c r="BI792" i="6"/>
  <c r="BH792" i="6"/>
  <c r="BG792" i="6"/>
  <c r="BE792" i="6"/>
  <c r="T792" i="6"/>
  <c r="R792" i="6"/>
  <c r="P792" i="6"/>
  <c r="BI790" i="6"/>
  <c r="BH790" i="6"/>
  <c r="BG790" i="6"/>
  <c r="BE790" i="6"/>
  <c r="T790" i="6"/>
  <c r="R790" i="6"/>
  <c r="P790" i="6"/>
  <c r="BI786" i="6"/>
  <c r="BH786" i="6"/>
  <c r="BG786" i="6"/>
  <c r="BE786" i="6"/>
  <c r="T786" i="6"/>
  <c r="R786" i="6"/>
  <c r="P786" i="6"/>
  <c r="BI785" i="6"/>
  <c r="BH785" i="6"/>
  <c r="BG785" i="6"/>
  <c r="BE785" i="6"/>
  <c r="T785" i="6"/>
  <c r="R785" i="6"/>
  <c r="P785" i="6"/>
  <c r="BI784" i="6"/>
  <c r="BH784" i="6"/>
  <c r="BG784" i="6"/>
  <c r="BE784" i="6"/>
  <c r="T784" i="6"/>
  <c r="R784" i="6"/>
  <c r="P784" i="6"/>
  <c r="BI783" i="6"/>
  <c r="BH783" i="6"/>
  <c r="BG783" i="6"/>
  <c r="BE783" i="6"/>
  <c r="T783" i="6"/>
  <c r="R783" i="6"/>
  <c r="P783" i="6"/>
  <c r="BI782" i="6"/>
  <c r="BH782" i="6"/>
  <c r="BG782" i="6"/>
  <c r="BE782" i="6"/>
  <c r="T782" i="6"/>
  <c r="R782" i="6"/>
  <c r="P782" i="6"/>
  <c r="BI781" i="6"/>
  <c r="BH781" i="6"/>
  <c r="BG781" i="6"/>
  <c r="BE781" i="6"/>
  <c r="T781" i="6"/>
  <c r="R781" i="6"/>
  <c r="P781" i="6"/>
  <c r="BI776" i="6"/>
  <c r="BH776" i="6"/>
  <c r="BG776" i="6"/>
  <c r="BE776" i="6"/>
  <c r="T776" i="6"/>
  <c r="R776" i="6"/>
  <c r="P776" i="6"/>
  <c r="BI774" i="6"/>
  <c r="BH774" i="6"/>
  <c r="BG774" i="6"/>
  <c r="BE774" i="6"/>
  <c r="T774" i="6"/>
  <c r="R774" i="6"/>
  <c r="P774" i="6"/>
  <c r="BI770" i="6"/>
  <c r="BH770" i="6"/>
  <c r="BG770" i="6"/>
  <c r="BE770" i="6"/>
  <c r="T770" i="6"/>
  <c r="R770" i="6"/>
  <c r="P770" i="6"/>
  <c r="BI769" i="6"/>
  <c r="BH769" i="6"/>
  <c r="BG769" i="6"/>
  <c r="BE769" i="6"/>
  <c r="T769" i="6"/>
  <c r="R769" i="6"/>
  <c r="P769" i="6"/>
  <c r="BI767" i="6"/>
  <c r="BH767" i="6"/>
  <c r="BG767" i="6"/>
  <c r="BE767" i="6"/>
  <c r="T767" i="6"/>
  <c r="R767" i="6"/>
  <c r="P767" i="6"/>
  <c r="BI761" i="6"/>
  <c r="BH761" i="6"/>
  <c r="BG761" i="6"/>
  <c r="BE761" i="6"/>
  <c r="T761" i="6"/>
  <c r="R761" i="6"/>
  <c r="P761" i="6"/>
  <c r="BI759" i="6"/>
  <c r="BH759" i="6"/>
  <c r="BG759" i="6"/>
  <c r="BE759" i="6"/>
  <c r="T759" i="6"/>
  <c r="R759" i="6"/>
  <c r="P759" i="6"/>
  <c r="BI757" i="6"/>
  <c r="BH757" i="6"/>
  <c r="BG757" i="6"/>
  <c r="BE757" i="6"/>
  <c r="T757" i="6"/>
  <c r="R757" i="6"/>
  <c r="P757" i="6"/>
  <c r="BI755" i="6"/>
  <c r="BH755" i="6"/>
  <c r="BG755" i="6"/>
  <c r="BE755" i="6"/>
  <c r="T755" i="6"/>
  <c r="R755" i="6"/>
  <c r="P755" i="6"/>
  <c r="BI753" i="6"/>
  <c r="BH753" i="6"/>
  <c r="BG753" i="6"/>
  <c r="BE753" i="6"/>
  <c r="T753" i="6"/>
  <c r="R753" i="6"/>
  <c r="P753" i="6"/>
  <c r="BI752" i="6"/>
  <c r="BH752" i="6"/>
  <c r="BG752" i="6"/>
  <c r="BE752" i="6"/>
  <c r="T752" i="6"/>
  <c r="R752" i="6"/>
  <c r="P752" i="6"/>
  <c r="BI748" i="6"/>
  <c r="BH748" i="6"/>
  <c r="BG748" i="6"/>
  <c r="BE748" i="6"/>
  <c r="T748" i="6"/>
  <c r="T747" i="6" s="1"/>
  <c r="R748" i="6"/>
  <c r="R747" i="6" s="1"/>
  <c r="P748" i="6"/>
  <c r="P747" i="6"/>
  <c r="BI742" i="6"/>
  <c r="BH742" i="6"/>
  <c r="BG742" i="6"/>
  <c r="BE742" i="6"/>
  <c r="T742" i="6"/>
  <c r="R742" i="6"/>
  <c r="R735" i="6" s="1"/>
  <c r="P742" i="6"/>
  <c r="BI736" i="6"/>
  <c r="BH736" i="6"/>
  <c r="BG736" i="6"/>
  <c r="BE736" i="6"/>
  <c r="T736" i="6"/>
  <c r="T735" i="6" s="1"/>
  <c r="R736" i="6"/>
  <c r="P736" i="6"/>
  <c r="P735" i="6" s="1"/>
  <c r="BI733" i="6"/>
  <c r="BH733" i="6"/>
  <c r="BG733" i="6"/>
  <c r="BE733" i="6"/>
  <c r="T733" i="6"/>
  <c r="R733" i="6"/>
  <c r="P733" i="6"/>
  <c r="BI732" i="6"/>
  <c r="BH732" i="6"/>
  <c r="BG732" i="6"/>
  <c r="BE732" i="6"/>
  <c r="T732" i="6"/>
  <c r="R732" i="6"/>
  <c r="P732" i="6"/>
  <c r="BI730" i="6"/>
  <c r="BH730" i="6"/>
  <c r="BG730" i="6"/>
  <c r="BE730" i="6"/>
  <c r="T730" i="6"/>
  <c r="T729" i="6" s="1"/>
  <c r="R730" i="6"/>
  <c r="R729" i="6"/>
  <c r="P730" i="6"/>
  <c r="P729" i="6"/>
  <c r="BI726" i="6"/>
  <c r="BH726" i="6"/>
  <c r="BG726" i="6"/>
  <c r="BE726" i="6"/>
  <c r="T726" i="6"/>
  <c r="T725" i="6" s="1"/>
  <c r="R726" i="6"/>
  <c r="R725" i="6" s="1"/>
  <c r="P726" i="6"/>
  <c r="P725" i="6" s="1"/>
  <c r="BI724" i="6"/>
  <c r="BH724" i="6"/>
  <c r="BG724" i="6"/>
  <c r="BE724" i="6"/>
  <c r="T724" i="6"/>
  <c r="R724" i="6"/>
  <c r="P724" i="6"/>
  <c r="BI723" i="6"/>
  <c r="BH723" i="6"/>
  <c r="BG723" i="6"/>
  <c r="BE723" i="6"/>
  <c r="T723" i="6"/>
  <c r="R723" i="6"/>
  <c r="P723" i="6"/>
  <c r="BI721" i="6"/>
  <c r="BH721" i="6"/>
  <c r="BG721" i="6"/>
  <c r="BE721" i="6"/>
  <c r="T721" i="6"/>
  <c r="R721" i="6"/>
  <c r="P721" i="6"/>
  <c r="BI718" i="6"/>
  <c r="BH718" i="6"/>
  <c r="BG718" i="6"/>
  <c r="BE718" i="6"/>
  <c r="T718" i="6"/>
  <c r="R718" i="6"/>
  <c r="P718" i="6"/>
  <c r="BI717" i="6"/>
  <c r="BH717" i="6"/>
  <c r="BG717" i="6"/>
  <c r="BE717" i="6"/>
  <c r="T717" i="6"/>
  <c r="R717" i="6"/>
  <c r="P717" i="6"/>
  <c r="BI714" i="6"/>
  <c r="BH714" i="6"/>
  <c r="BG714" i="6"/>
  <c r="BE714" i="6"/>
  <c r="T714" i="6"/>
  <c r="R714" i="6"/>
  <c r="P714" i="6"/>
  <c r="BI710" i="6"/>
  <c r="BH710" i="6"/>
  <c r="BG710" i="6"/>
  <c r="BE710" i="6"/>
  <c r="T710" i="6"/>
  <c r="T709" i="6" s="1"/>
  <c r="R710" i="6"/>
  <c r="R709" i="6"/>
  <c r="P710" i="6"/>
  <c r="P709" i="6"/>
  <c r="BI708" i="6"/>
  <c r="BH708" i="6"/>
  <c r="BG708" i="6"/>
  <c r="BE708" i="6"/>
  <c r="T708" i="6"/>
  <c r="T707" i="6" s="1"/>
  <c r="R708" i="6"/>
  <c r="R707" i="6"/>
  <c r="P708" i="6"/>
  <c r="P707" i="6"/>
  <c r="BI705" i="6"/>
  <c r="BH705" i="6"/>
  <c r="BG705" i="6"/>
  <c r="BE705" i="6"/>
  <c r="T705" i="6"/>
  <c r="R705" i="6"/>
  <c r="P705" i="6"/>
  <c r="BI703" i="6"/>
  <c r="BH703" i="6"/>
  <c r="BG703" i="6"/>
  <c r="BE703" i="6"/>
  <c r="T703" i="6"/>
  <c r="R703" i="6"/>
  <c r="P703" i="6"/>
  <c r="BI701" i="6"/>
  <c r="BH701" i="6"/>
  <c r="BG701" i="6"/>
  <c r="BE701" i="6"/>
  <c r="T701" i="6"/>
  <c r="R701" i="6"/>
  <c r="P701" i="6"/>
  <c r="BI699" i="6"/>
  <c r="BH699" i="6"/>
  <c r="BG699" i="6"/>
  <c r="BE699" i="6"/>
  <c r="T699" i="6"/>
  <c r="R699" i="6"/>
  <c r="P699" i="6"/>
  <c r="BI697" i="6"/>
  <c r="BH697" i="6"/>
  <c r="BG697" i="6"/>
  <c r="BE697" i="6"/>
  <c r="T697" i="6"/>
  <c r="R697" i="6"/>
  <c r="P697" i="6"/>
  <c r="BI691" i="6"/>
  <c r="BH691" i="6"/>
  <c r="BG691" i="6"/>
  <c r="BE691" i="6"/>
  <c r="T691" i="6"/>
  <c r="R691" i="6"/>
  <c r="P691" i="6"/>
  <c r="BI686" i="6"/>
  <c r="BH686" i="6"/>
  <c r="BG686" i="6"/>
  <c r="BE686" i="6"/>
  <c r="T686" i="6"/>
  <c r="R686" i="6"/>
  <c r="P686" i="6"/>
  <c r="BI683" i="6"/>
  <c r="BH683" i="6"/>
  <c r="BG683" i="6"/>
  <c r="BE683" i="6"/>
  <c r="T683" i="6"/>
  <c r="R683" i="6"/>
  <c r="P683" i="6"/>
  <c r="BI681" i="6"/>
  <c r="BH681" i="6"/>
  <c r="BG681" i="6"/>
  <c r="BE681" i="6"/>
  <c r="T681" i="6"/>
  <c r="R681" i="6"/>
  <c r="P681" i="6"/>
  <c r="BI680" i="6"/>
  <c r="BH680" i="6"/>
  <c r="BG680" i="6"/>
  <c r="BE680" i="6"/>
  <c r="T680" i="6"/>
  <c r="R680" i="6"/>
  <c r="P680" i="6"/>
  <c r="BI678" i="6"/>
  <c r="BH678" i="6"/>
  <c r="BG678" i="6"/>
  <c r="BE678" i="6"/>
  <c r="T678" i="6"/>
  <c r="R678" i="6"/>
  <c r="P678" i="6"/>
  <c r="BI677" i="6"/>
  <c r="BH677" i="6"/>
  <c r="BG677" i="6"/>
  <c r="BE677" i="6"/>
  <c r="T677" i="6"/>
  <c r="R677" i="6"/>
  <c r="P677" i="6"/>
  <c r="BI673" i="6"/>
  <c r="BH673" i="6"/>
  <c r="BG673" i="6"/>
  <c r="BE673" i="6"/>
  <c r="T673" i="6"/>
  <c r="R673" i="6"/>
  <c r="P673" i="6"/>
  <c r="BI669" i="6"/>
  <c r="BH669" i="6"/>
  <c r="BG669" i="6"/>
  <c r="BE669" i="6"/>
  <c r="T669" i="6"/>
  <c r="R669" i="6"/>
  <c r="P669" i="6"/>
  <c r="BI662" i="6"/>
  <c r="BH662" i="6"/>
  <c r="BG662" i="6"/>
  <c r="BE662" i="6"/>
  <c r="T662" i="6"/>
  <c r="T661" i="6" s="1"/>
  <c r="R662" i="6"/>
  <c r="R661" i="6" s="1"/>
  <c r="P662" i="6"/>
  <c r="P661" i="6"/>
  <c r="BI659" i="6"/>
  <c r="BH659" i="6"/>
  <c r="BG659" i="6"/>
  <c r="BE659" i="6"/>
  <c r="T659" i="6"/>
  <c r="T658" i="6" s="1"/>
  <c r="R659" i="6"/>
  <c r="R658" i="6" s="1"/>
  <c r="P659" i="6"/>
  <c r="P658" i="6" s="1"/>
  <c r="BI649" i="6"/>
  <c r="BH649" i="6"/>
  <c r="BG649" i="6"/>
  <c r="BE649" i="6"/>
  <c r="T649" i="6"/>
  <c r="T648" i="6" s="1"/>
  <c r="R649" i="6"/>
  <c r="R648" i="6" s="1"/>
  <c r="P649" i="6"/>
  <c r="P648" i="6" s="1"/>
  <c r="BI647" i="6"/>
  <c r="BH647" i="6"/>
  <c r="BG647" i="6"/>
  <c r="BE647" i="6"/>
  <c r="T647" i="6"/>
  <c r="R647" i="6"/>
  <c r="P647" i="6"/>
  <c r="BI646" i="6"/>
  <c r="BH646" i="6"/>
  <c r="BG646" i="6"/>
  <c r="BE646" i="6"/>
  <c r="T646" i="6"/>
  <c r="R646" i="6"/>
  <c r="P646" i="6"/>
  <c r="BI644" i="6"/>
  <c r="BH644" i="6"/>
  <c r="BG644" i="6"/>
  <c r="BE644" i="6"/>
  <c r="T644" i="6"/>
  <c r="R644" i="6"/>
  <c r="P644" i="6"/>
  <c r="BI643" i="6"/>
  <c r="BH643" i="6"/>
  <c r="BG643" i="6"/>
  <c r="BE643" i="6"/>
  <c r="T643" i="6"/>
  <c r="R643" i="6"/>
  <c r="P643" i="6"/>
  <c r="BI638" i="6"/>
  <c r="BH638" i="6"/>
  <c r="BG638" i="6"/>
  <c r="BE638" i="6"/>
  <c r="T638" i="6"/>
  <c r="R638" i="6"/>
  <c r="P638" i="6"/>
  <c r="BI636" i="6"/>
  <c r="BH636" i="6"/>
  <c r="BG636" i="6"/>
  <c r="BE636" i="6"/>
  <c r="T636" i="6"/>
  <c r="R636" i="6"/>
  <c r="P636" i="6"/>
  <c r="BI634" i="6"/>
  <c r="BH634" i="6"/>
  <c r="BG634" i="6"/>
  <c r="BE634" i="6"/>
  <c r="T634" i="6"/>
  <c r="R634" i="6"/>
  <c r="P634" i="6"/>
  <c r="BI632" i="6"/>
  <c r="BH632" i="6"/>
  <c r="BG632" i="6"/>
  <c r="BE632" i="6"/>
  <c r="T632" i="6"/>
  <c r="R632" i="6"/>
  <c r="P632" i="6"/>
  <c r="BI622" i="6"/>
  <c r="BH622" i="6"/>
  <c r="BG622" i="6"/>
  <c r="BE622" i="6"/>
  <c r="T622" i="6"/>
  <c r="T621" i="6" s="1"/>
  <c r="R622" i="6"/>
  <c r="R621" i="6"/>
  <c r="P622" i="6"/>
  <c r="P621" i="6" s="1"/>
  <c r="BI620" i="6"/>
  <c r="BH620" i="6"/>
  <c r="BG620" i="6"/>
  <c r="BE620" i="6"/>
  <c r="T620" i="6"/>
  <c r="R620" i="6"/>
  <c r="P620" i="6"/>
  <c r="BI611" i="6"/>
  <c r="BH611" i="6"/>
  <c r="BG611" i="6"/>
  <c r="BE611" i="6"/>
  <c r="T611" i="6"/>
  <c r="R611" i="6"/>
  <c r="P611" i="6"/>
  <c r="BI609" i="6"/>
  <c r="BH609" i="6"/>
  <c r="BG609" i="6"/>
  <c r="BE609" i="6"/>
  <c r="T609" i="6"/>
  <c r="T608" i="6"/>
  <c r="R609" i="6"/>
  <c r="R608" i="6"/>
  <c r="P609" i="6"/>
  <c r="P608" i="6" s="1"/>
  <c r="BI607" i="6"/>
  <c r="BH607" i="6"/>
  <c r="BG607" i="6"/>
  <c r="BE607" i="6"/>
  <c r="T607" i="6"/>
  <c r="R607" i="6"/>
  <c r="P607" i="6"/>
  <c r="BI606" i="6"/>
  <c r="BH606" i="6"/>
  <c r="BG606" i="6"/>
  <c r="BE606" i="6"/>
  <c r="T606" i="6"/>
  <c r="R606" i="6"/>
  <c r="P606" i="6"/>
  <c r="BI605" i="6"/>
  <c r="BH605" i="6"/>
  <c r="BG605" i="6"/>
  <c r="BE605" i="6"/>
  <c r="T605" i="6"/>
  <c r="R605" i="6"/>
  <c r="P605" i="6"/>
  <c r="BI603" i="6"/>
  <c r="BH603" i="6"/>
  <c r="BG603" i="6"/>
  <c r="BE603" i="6"/>
  <c r="T603" i="6"/>
  <c r="T602" i="6" s="1"/>
  <c r="R603" i="6"/>
  <c r="R602" i="6" s="1"/>
  <c r="P603" i="6"/>
  <c r="P602" i="6" s="1"/>
  <c r="BI593" i="6"/>
  <c r="BH593" i="6"/>
  <c r="BG593" i="6"/>
  <c r="BE593" i="6"/>
  <c r="T593" i="6"/>
  <c r="T592" i="6" s="1"/>
  <c r="R593" i="6"/>
  <c r="R592" i="6" s="1"/>
  <c r="P593" i="6"/>
  <c r="P592" i="6" s="1"/>
  <c r="BI589" i="6"/>
  <c r="BH589" i="6"/>
  <c r="BG589" i="6"/>
  <c r="BE589" i="6"/>
  <c r="T589" i="6"/>
  <c r="T588" i="6" s="1"/>
  <c r="R589" i="6"/>
  <c r="R588" i="6" s="1"/>
  <c r="P589" i="6"/>
  <c r="P588" i="6" s="1"/>
  <c r="BI578" i="6"/>
  <c r="BH578" i="6"/>
  <c r="BG578" i="6"/>
  <c r="BE578" i="6"/>
  <c r="T578" i="6"/>
  <c r="T577" i="6" s="1"/>
  <c r="R578" i="6"/>
  <c r="R577" i="6" s="1"/>
  <c r="P578" i="6"/>
  <c r="BI568" i="6"/>
  <c r="BH568" i="6"/>
  <c r="BG568" i="6"/>
  <c r="BE568" i="6"/>
  <c r="T568" i="6"/>
  <c r="T567" i="6"/>
  <c r="R568" i="6"/>
  <c r="P568" i="6"/>
  <c r="P567" i="6" s="1"/>
  <c r="BI562" i="6"/>
  <c r="BH562" i="6"/>
  <c r="BG562" i="6"/>
  <c r="BE562" i="6"/>
  <c r="T562" i="6"/>
  <c r="T561" i="6" s="1"/>
  <c r="R562" i="6"/>
  <c r="R561" i="6" s="1"/>
  <c r="P562" i="6"/>
  <c r="P561" i="6" s="1"/>
  <c r="BI559" i="6"/>
  <c r="BH559" i="6"/>
  <c r="BG559" i="6"/>
  <c r="BE559" i="6"/>
  <c r="T559" i="6"/>
  <c r="R559" i="6"/>
  <c r="P559" i="6"/>
  <c r="BI554" i="6"/>
  <c r="BH554" i="6"/>
  <c r="BG554" i="6"/>
  <c r="BE554" i="6"/>
  <c r="T554" i="6"/>
  <c r="R554" i="6"/>
  <c r="P554" i="6"/>
  <c r="BI552" i="6"/>
  <c r="BH552" i="6"/>
  <c r="BG552" i="6"/>
  <c r="BE552" i="6"/>
  <c r="T552" i="6"/>
  <c r="R552" i="6"/>
  <c r="P552" i="6"/>
  <c r="BI544" i="6"/>
  <c r="BH544" i="6"/>
  <c r="BG544" i="6"/>
  <c r="BE544" i="6"/>
  <c r="T544" i="6"/>
  <c r="R544" i="6"/>
  <c r="P544" i="6"/>
  <c r="BI541" i="6"/>
  <c r="BH541" i="6"/>
  <c r="BG541" i="6"/>
  <c r="BE541" i="6"/>
  <c r="T541" i="6"/>
  <c r="R541" i="6"/>
  <c r="P541" i="6"/>
  <c r="BI537" i="6"/>
  <c r="BH537" i="6"/>
  <c r="BG537" i="6"/>
  <c r="BE537" i="6"/>
  <c r="T537" i="6"/>
  <c r="R537" i="6"/>
  <c r="P537" i="6"/>
  <c r="BI531" i="6"/>
  <c r="BH531" i="6"/>
  <c r="BG531" i="6"/>
  <c r="BE531" i="6"/>
  <c r="T531" i="6"/>
  <c r="R531" i="6"/>
  <c r="P531" i="6"/>
  <c r="BI529" i="6"/>
  <c r="BH529" i="6"/>
  <c r="BG529" i="6"/>
  <c r="BE529" i="6"/>
  <c r="T529" i="6"/>
  <c r="R529" i="6"/>
  <c r="P529" i="6"/>
  <c r="BI520" i="6"/>
  <c r="BH520" i="6"/>
  <c r="BG520" i="6"/>
  <c r="BE520" i="6"/>
  <c r="T520" i="6"/>
  <c r="R520" i="6"/>
  <c r="P520" i="6"/>
  <c r="BI517" i="6"/>
  <c r="BH517" i="6"/>
  <c r="BG517" i="6"/>
  <c r="BE517" i="6"/>
  <c r="T517" i="6"/>
  <c r="R517" i="6"/>
  <c r="P517" i="6"/>
  <c r="BI514" i="6"/>
  <c r="BH514" i="6"/>
  <c r="BG514" i="6"/>
  <c r="BE514" i="6"/>
  <c r="T514" i="6"/>
  <c r="R514" i="6"/>
  <c r="P514" i="6"/>
  <c r="BI502" i="6"/>
  <c r="BH502" i="6"/>
  <c r="BG502" i="6"/>
  <c r="BE502" i="6"/>
  <c r="T502" i="6"/>
  <c r="R502" i="6"/>
  <c r="P502" i="6"/>
  <c r="BI497" i="6"/>
  <c r="BH497" i="6"/>
  <c r="BG497" i="6"/>
  <c r="BE497" i="6"/>
  <c r="T497" i="6"/>
  <c r="R497" i="6"/>
  <c r="P497" i="6"/>
  <c r="BI489" i="6"/>
  <c r="BH489" i="6"/>
  <c r="BG489" i="6"/>
  <c r="BE489" i="6"/>
  <c r="T489" i="6"/>
  <c r="R489" i="6"/>
  <c r="P489" i="6"/>
  <c r="BI486" i="6"/>
  <c r="BH486" i="6"/>
  <c r="BG486" i="6"/>
  <c r="BE486" i="6"/>
  <c r="T486" i="6"/>
  <c r="R486" i="6"/>
  <c r="P486" i="6"/>
  <c r="BI481" i="6"/>
  <c r="BH481" i="6"/>
  <c r="BG481" i="6"/>
  <c r="BE481" i="6"/>
  <c r="T481" i="6"/>
  <c r="R481" i="6"/>
  <c r="P481" i="6"/>
  <c r="BI478" i="6"/>
  <c r="BH478" i="6"/>
  <c r="BG478" i="6"/>
  <c r="BE478" i="6"/>
  <c r="T478" i="6"/>
  <c r="R478" i="6"/>
  <c r="P478" i="6"/>
  <c r="BI475" i="6"/>
  <c r="BH475" i="6"/>
  <c r="BG475" i="6"/>
  <c r="BE475" i="6"/>
  <c r="T475" i="6"/>
  <c r="R475" i="6"/>
  <c r="P475" i="6"/>
  <c r="BI472" i="6"/>
  <c r="BH472" i="6"/>
  <c r="BG472" i="6"/>
  <c r="BE472" i="6"/>
  <c r="T472" i="6"/>
  <c r="R472" i="6"/>
  <c r="P472" i="6"/>
  <c r="BI469" i="6"/>
  <c r="BH469" i="6"/>
  <c r="BG469" i="6"/>
  <c r="BE469" i="6"/>
  <c r="T469" i="6"/>
  <c r="R469" i="6"/>
  <c r="P469" i="6"/>
  <c r="BI467" i="6"/>
  <c r="BH467" i="6"/>
  <c r="BG467" i="6"/>
  <c r="BE467" i="6"/>
  <c r="T467" i="6"/>
  <c r="R467" i="6"/>
  <c r="P467" i="6"/>
  <c r="BI458" i="6"/>
  <c r="BH458" i="6"/>
  <c r="BG458" i="6"/>
  <c r="BE458" i="6"/>
  <c r="T458" i="6"/>
  <c r="R458" i="6"/>
  <c r="P458" i="6"/>
  <c r="BI455" i="6"/>
  <c r="BH455" i="6"/>
  <c r="BG455" i="6"/>
  <c r="BE455" i="6"/>
  <c r="T455" i="6"/>
  <c r="R455" i="6"/>
  <c r="P455" i="6"/>
  <c r="BI452" i="6"/>
  <c r="BH452" i="6"/>
  <c r="BG452" i="6"/>
  <c r="BE452" i="6"/>
  <c r="T452" i="6"/>
  <c r="R452" i="6"/>
  <c r="P452" i="6"/>
  <c r="BI450" i="6"/>
  <c r="BH450" i="6"/>
  <c r="BG450" i="6"/>
  <c r="BE450" i="6"/>
  <c r="T450" i="6"/>
  <c r="R450" i="6"/>
  <c r="P450" i="6"/>
  <c r="BI447" i="6"/>
  <c r="BH447" i="6"/>
  <c r="BG447" i="6"/>
  <c r="BE447" i="6"/>
  <c r="T447" i="6"/>
  <c r="R447" i="6"/>
  <c r="P447" i="6"/>
  <c r="BI444" i="6"/>
  <c r="BH444" i="6"/>
  <c r="BG444" i="6"/>
  <c r="BE444" i="6"/>
  <c r="T444" i="6"/>
  <c r="R444" i="6"/>
  <c r="P444" i="6"/>
  <c r="BI439" i="6"/>
  <c r="BH439" i="6"/>
  <c r="BG439" i="6"/>
  <c r="BE439" i="6"/>
  <c r="T439" i="6"/>
  <c r="R439" i="6"/>
  <c r="P439" i="6"/>
  <c r="BI436" i="6"/>
  <c r="BH436" i="6"/>
  <c r="BG436" i="6"/>
  <c r="BE436" i="6"/>
  <c r="T436" i="6"/>
  <c r="R436" i="6"/>
  <c r="P436" i="6"/>
  <c r="BI431" i="6"/>
  <c r="BH431" i="6"/>
  <c r="BG431" i="6"/>
  <c r="BE431" i="6"/>
  <c r="T431" i="6"/>
  <c r="R431" i="6"/>
  <c r="P431" i="6"/>
  <c r="BI421" i="6"/>
  <c r="BH421" i="6"/>
  <c r="BG421" i="6"/>
  <c r="BE421" i="6"/>
  <c r="T421" i="6"/>
  <c r="R421" i="6"/>
  <c r="P421" i="6"/>
  <c r="BI414" i="6"/>
  <c r="BH414" i="6"/>
  <c r="BG414" i="6"/>
  <c r="BE414" i="6"/>
  <c r="T414" i="6"/>
  <c r="R414" i="6"/>
  <c r="P414" i="6"/>
  <c r="BI401" i="6"/>
  <c r="BH401" i="6"/>
  <c r="BG401" i="6"/>
  <c r="BE401" i="6"/>
  <c r="T401" i="6"/>
  <c r="R401" i="6"/>
  <c r="P401" i="6"/>
  <c r="BI397" i="6"/>
  <c r="BH397" i="6"/>
  <c r="BG397" i="6"/>
  <c r="BE397" i="6"/>
  <c r="T397" i="6"/>
  <c r="T396" i="6"/>
  <c r="R397" i="6"/>
  <c r="R396" i="6"/>
  <c r="P397" i="6"/>
  <c r="P396" i="6" s="1"/>
  <c r="BI395" i="6"/>
  <c r="BH395" i="6"/>
  <c r="BG395" i="6"/>
  <c r="BE395" i="6"/>
  <c r="T395" i="6"/>
  <c r="T394" i="6"/>
  <c r="R395" i="6"/>
  <c r="R394" i="6" s="1"/>
  <c r="P395" i="6"/>
  <c r="P394" i="6" s="1"/>
  <c r="BI392" i="6"/>
  <c r="BH392" i="6"/>
  <c r="BG392" i="6"/>
  <c r="BE392" i="6"/>
  <c r="T392" i="6"/>
  <c r="T391" i="6" s="1"/>
  <c r="R392" i="6"/>
  <c r="R391" i="6" s="1"/>
  <c r="P392" i="6"/>
  <c r="P391" i="6" s="1"/>
  <c r="BI387" i="6"/>
  <c r="BH387" i="6"/>
  <c r="BG387" i="6"/>
  <c r="BE387" i="6"/>
  <c r="T387" i="6"/>
  <c r="T386" i="6"/>
  <c r="R387" i="6"/>
  <c r="R386" i="6" s="1"/>
  <c r="P387" i="6"/>
  <c r="P386" i="6" s="1"/>
  <c r="BI384" i="6"/>
  <c r="BH384" i="6"/>
  <c r="BG384" i="6"/>
  <c r="BE384" i="6"/>
  <c r="T384" i="6"/>
  <c r="T383" i="6" s="1"/>
  <c r="R384" i="6"/>
  <c r="R383" i="6"/>
  <c r="P384" i="6"/>
  <c r="P383" i="6" s="1"/>
  <c r="BI379" i="6"/>
  <c r="BH379" i="6"/>
  <c r="BG379" i="6"/>
  <c r="BE379" i="6"/>
  <c r="T379" i="6"/>
  <c r="R379" i="6"/>
  <c r="P379" i="6"/>
  <c r="BI371" i="6"/>
  <c r="BH371" i="6"/>
  <c r="BG371" i="6"/>
  <c r="BE371" i="6"/>
  <c r="T371" i="6"/>
  <c r="R371" i="6"/>
  <c r="P371" i="6"/>
  <c r="BI349" i="6"/>
  <c r="BH349" i="6"/>
  <c r="BG349" i="6"/>
  <c r="BE349" i="6"/>
  <c r="T349" i="6"/>
  <c r="R349" i="6"/>
  <c r="P349" i="6"/>
  <c r="BI346" i="6"/>
  <c r="BH346" i="6"/>
  <c r="BG346" i="6"/>
  <c r="BE346" i="6"/>
  <c r="T346" i="6"/>
  <c r="R346" i="6"/>
  <c r="P346" i="6"/>
  <c r="BI341" i="6"/>
  <c r="BH341" i="6"/>
  <c r="BG341" i="6"/>
  <c r="BE341" i="6"/>
  <c r="T341" i="6"/>
  <c r="R341" i="6"/>
  <c r="P341" i="6"/>
  <c r="BI314" i="6"/>
  <c r="BH314" i="6"/>
  <c r="BG314" i="6"/>
  <c r="BE314" i="6"/>
  <c r="T314" i="6"/>
  <c r="T313" i="6" s="1"/>
  <c r="R314" i="6"/>
  <c r="R313" i="6" s="1"/>
  <c r="P314" i="6"/>
  <c r="P313" i="6" s="1"/>
  <c r="BI311" i="6"/>
  <c r="BH311" i="6"/>
  <c r="BG311" i="6"/>
  <c r="BE311" i="6"/>
  <c r="T311" i="6"/>
  <c r="R311" i="6"/>
  <c r="P311" i="6"/>
  <c r="BI307" i="6"/>
  <c r="BH307" i="6"/>
  <c r="BG307" i="6"/>
  <c r="BE307" i="6"/>
  <c r="T307" i="6"/>
  <c r="R307" i="6"/>
  <c r="P307" i="6"/>
  <c r="BI305" i="6"/>
  <c r="BH305" i="6"/>
  <c r="BG305" i="6"/>
  <c r="BE305" i="6"/>
  <c r="T305" i="6"/>
  <c r="R305" i="6"/>
  <c r="P305" i="6"/>
  <c r="BI278" i="6"/>
  <c r="BH278" i="6"/>
  <c r="BG278" i="6"/>
  <c r="BE278" i="6"/>
  <c r="T278" i="6"/>
  <c r="R278" i="6"/>
  <c r="P278" i="6"/>
  <c r="BI274" i="6"/>
  <c r="BH274" i="6"/>
  <c r="BG274" i="6"/>
  <c r="BE274" i="6"/>
  <c r="T274" i="6"/>
  <c r="R274" i="6"/>
  <c r="P274" i="6"/>
  <c r="BI270" i="6"/>
  <c r="BH270" i="6"/>
  <c r="BG270" i="6"/>
  <c r="BE270" i="6"/>
  <c r="T270" i="6"/>
  <c r="T269" i="6"/>
  <c r="R270" i="6"/>
  <c r="R269" i="6" s="1"/>
  <c r="P270" i="6"/>
  <c r="P269" i="6" s="1"/>
  <c r="BI264" i="6"/>
  <c r="BH264" i="6"/>
  <c r="BG264" i="6"/>
  <c r="BE264" i="6"/>
  <c r="T264" i="6"/>
  <c r="R264" i="6"/>
  <c r="P264" i="6"/>
  <c r="BI259" i="6"/>
  <c r="BH259" i="6"/>
  <c r="BG259" i="6"/>
  <c r="BE259" i="6"/>
  <c r="T259" i="6"/>
  <c r="R259" i="6"/>
  <c r="P259" i="6"/>
  <c r="BI255" i="6"/>
  <c r="BH255" i="6"/>
  <c r="BG255" i="6"/>
  <c r="BE255" i="6"/>
  <c r="T255" i="6"/>
  <c r="T254" i="6"/>
  <c r="R255" i="6"/>
  <c r="R254" i="6" s="1"/>
  <c r="P255" i="6"/>
  <c r="P254" i="6" s="1"/>
  <c r="BI251" i="6"/>
  <c r="BH251" i="6"/>
  <c r="BG251" i="6"/>
  <c r="BE251" i="6"/>
  <c r="T251" i="6"/>
  <c r="T250" i="6" s="1"/>
  <c r="R251" i="6"/>
  <c r="R250" i="6" s="1"/>
  <c r="P251" i="6"/>
  <c r="P250" i="6"/>
  <c r="BI249" i="6"/>
  <c r="BH249" i="6"/>
  <c r="BG249" i="6"/>
  <c r="BE249" i="6"/>
  <c r="T249" i="6"/>
  <c r="T248" i="6" s="1"/>
  <c r="R249" i="6"/>
  <c r="R248" i="6" s="1"/>
  <c r="P249" i="6"/>
  <c r="P248" i="6" s="1"/>
  <c r="BI247" i="6"/>
  <c r="BH247" i="6"/>
  <c r="BG247" i="6"/>
  <c r="BE247" i="6"/>
  <c r="T247" i="6"/>
  <c r="T246" i="6" s="1"/>
  <c r="R247" i="6"/>
  <c r="R246" i="6"/>
  <c r="P247" i="6"/>
  <c r="P246" i="6" s="1"/>
  <c r="BI245" i="6"/>
  <c r="BH245" i="6"/>
  <c r="BG245" i="6"/>
  <c r="BE245" i="6"/>
  <c r="T245" i="6"/>
  <c r="T244" i="6"/>
  <c r="R245" i="6"/>
  <c r="R244" i="6" s="1"/>
  <c r="P245" i="6"/>
  <c r="P244" i="6"/>
  <c r="BI237" i="6"/>
  <c r="BH237" i="6"/>
  <c r="BG237" i="6"/>
  <c r="BE237" i="6"/>
  <c r="T237" i="6"/>
  <c r="T236" i="6" s="1"/>
  <c r="R237" i="6"/>
  <c r="R236" i="6" s="1"/>
  <c r="P237" i="6"/>
  <c r="P236" i="6" s="1"/>
  <c r="J231" i="6"/>
  <c r="J230" i="6"/>
  <c r="F230" i="6"/>
  <c r="F228" i="6"/>
  <c r="E226" i="6"/>
  <c r="J92" i="6"/>
  <c r="J91" i="6"/>
  <c r="F91" i="6"/>
  <c r="F89" i="6"/>
  <c r="E87" i="6"/>
  <c r="J18" i="6"/>
  <c r="E18" i="6"/>
  <c r="F92" i="6"/>
  <c r="J17" i="6"/>
  <c r="J12" i="6"/>
  <c r="J228" i="6" s="1"/>
  <c r="E7" i="6"/>
  <c r="E85" i="6" s="1"/>
  <c r="J37" i="5"/>
  <c r="J36" i="5"/>
  <c r="AY98" i="1"/>
  <c r="J35" i="5"/>
  <c r="AX98" i="1" s="1"/>
  <c r="BI353" i="5"/>
  <c r="BH353" i="5"/>
  <c r="BG353" i="5"/>
  <c r="BE353" i="5"/>
  <c r="T353" i="5"/>
  <c r="R353" i="5"/>
  <c r="P353" i="5"/>
  <c r="BI352" i="5"/>
  <c r="BH352" i="5"/>
  <c r="BG352" i="5"/>
  <c r="BE352" i="5"/>
  <c r="T352" i="5"/>
  <c r="R352" i="5"/>
  <c r="P352" i="5"/>
  <c r="BI351" i="5"/>
  <c r="BH351" i="5"/>
  <c r="BG351" i="5"/>
  <c r="BE351" i="5"/>
  <c r="T351" i="5"/>
  <c r="R351" i="5"/>
  <c r="P351" i="5"/>
  <c r="BI350" i="5"/>
  <c r="BH350" i="5"/>
  <c r="BG350" i="5"/>
  <c r="BE350" i="5"/>
  <c r="T350" i="5"/>
  <c r="R350" i="5"/>
  <c r="P350" i="5"/>
  <c r="BI349" i="5"/>
  <c r="BH349" i="5"/>
  <c r="BG349" i="5"/>
  <c r="BE349" i="5"/>
  <c r="T349" i="5"/>
  <c r="R349" i="5"/>
  <c r="P349" i="5"/>
  <c r="BI347" i="5"/>
  <c r="BH347" i="5"/>
  <c r="BG347" i="5"/>
  <c r="BE347" i="5"/>
  <c r="T347" i="5"/>
  <c r="R347" i="5"/>
  <c r="P347" i="5"/>
  <c r="BI346" i="5"/>
  <c r="BH346" i="5"/>
  <c r="BG346" i="5"/>
  <c r="BE346" i="5"/>
  <c r="T346" i="5"/>
  <c r="R346" i="5"/>
  <c r="P346" i="5"/>
  <c r="BI344" i="5"/>
  <c r="BH344" i="5"/>
  <c r="BG344" i="5"/>
  <c r="BE344" i="5"/>
  <c r="T344" i="5"/>
  <c r="T343" i="5"/>
  <c r="R344" i="5"/>
  <c r="R343" i="5"/>
  <c r="P344" i="5"/>
  <c r="P343" i="5"/>
  <c r="BI342" i="5"/>
  <c r="BH342" i="5"/>
  <c r="BG342" i="5"/>
  <c r="BE342" i="5"/>
  <c r="T342" i="5"/>
  <c r="R342" i="5"/>
  <c r="P342" i="5"/>
  <c r="BI341" i="5"/>
  <c r="BH341" i="5"/>
  <c r="BG341" i="5"/>
  <c r="BE341" i="5"/>
  <c r="T341" i="5"/>
  <c r="R341" i="5"/>
  <c r="P341" i="5"/>
  <c r="BI339" i="5"/>
  <c r="BH339" i="5"/>
  <c r="BG339" i="5"/>
  <c r="BE339" i="5"/>
  <c r="T339" i="5"/>
  <c r="R339" i="5"/>
  <c r="P339" i="5"/>
  <c r="BI338" i="5"/>
  <c r="BH338" i="5"/>
  <c r="BG338" i="5"/>
  <c r="BE338" i="5"/>
  <c r="T338" i="5"/>
  <c r="R338" i="5"/>
  <c r="P338" i="5"/>
  <c r="BI332" i="5"/>
  <c r="BH332" i="5"/>
  <c r="BG332" i="5"/>
  <c r="BE332" i="5"/>
  <c r="T332" i="5"/>
  <c r="R332" i="5"/>
  <c r="P332" i="5"/>
  <c r="BI330" i="5"/>
  <c r="BH330" i="5"/>
  <c r="BG330" i="5"/>
  <c r="BE330" i="5"/>
  <c r="T330" i="5"/>
  <c r="R330" i="5"/>
  <c r="P330" i="5"/>
  <c r="BI329" i="5"/>
  <c r="BH329" i="5"/>
  <c r="BG329" i="5"/>
  <c r="BE329" i="5"/>
  <c r="T329" i="5"/>
  <c r="R329" i="5"/>
  <c r="P329" i="5"/>
  <c r="BI328" i="5"/>
  <c r="BH328" i="5"/>
  <c r="BG328" i="5"/>
  <c r="BE328" i="5"/>
  <c r="T328" i="5"/>
  <c r="R328" i="5"/>
  <c r="P328" i="5"/>
  <c r="BI326" i="5"/>
  <c r="BH326" i="5"/>
  <c r="BG326" i="5"/>
  <c r="BE326" i="5"/>
  <c r="T326" i="5"/>
  <c r="R326" i="5"/>
  <c r="P326" i="5"/>
  <c r="BI325" i="5"/>
  <c r="BH325" i="5"/>
  <c r="BG325" i="5"/>
  <c r="BE325" i="5"/>
  <c r="T325" i="5"/>
  <c r="R325" i="5"/>
  <c r="P325" i="5"/>
  <c r="BI317" i="5"/>
  <c r="BH317" i="5"/>
  <c r="BG317" i="5"/>
  <c r="BE317" i="5"/>
  <c r="T317" i="5"/>
  <c r="R317" i="5"/>
  <c r="P317" i="5"/>
  <c r="BI315" i="5"/>
  <c r="BH315" i="5"/>
  <c r="BG315" i="5"/>
  <c r="BE315" i="5"/>
  <c r="T315" i="5"/>
  <c r="R315" i="5"/>
  <c r="P315" i="5"/>
  <c r="BI314" i="5"/>
  <c r="BH314" i="5"/>
  <c r="BG314" i="5"/>
  <c r="BE314" i="5"/>
  <c r="T314" i="5"/>
  <c r="R314" i="5"/>
  <c r="P314" i="5"/>
  <c r="BI310" i="5"/>
  <c r="BH310" i="5"/>
  <c r="BG310" i="5"/>
  <c r="BE310" i="5"/>
  <c r="T310" i="5"/>
  <c r="R310" i="5"/>
  <c r="P310" i="5"/>
  <c r="BI308" i="5"/>
  <c r="BH308" i="5"/>
  <c r="BG308" i="5"/>
  <c r="BE308" i="5"/>
  <c r="T308" i="5"/>
  <c r="T307" i="5"/>
  <c r="R308" i="5"/>
  <c r="R307" i="5"/>
  <c r="P308" i="5"/>
  <c r="P307" i="5"/>
  <c r="BI306" i="5"/>
  <c r="BH306" i="5"/>
  <c r="BG306" i="5"/>
  <c r="BE306" i="5"/>
  <c r="T306" i="5"/>
  <c r="T305" i="5" s="1"/>
  <c r="R306" i="5"/>
  <c r="R305" i="5"/>
  <c r="P306" i="5"/>
  <c r="P305" i="5" s="1"/>
  <c r="BI304" i="5"/>
  <c r="BH304" i="5"/>
  <c r="BG304" i="5"/>
  <c r="BE304" i="5"/>
  <c r="T304" i="5"/>
  <c r="T303" i="5" s="1"/>
  <c r="R304" i="5"/>
  <c r="R303" i="5" s="1"/>
  <c r="P304" i="5"/>
  <c r="P303" i="5"/>
  <c r="BI302" i="5"/>
  <c r="BH302" i="5"/>
  <c r="BG302" i="5"/>
  <c r="BE302" i="5"/>
  <c r="T302" i="5"/>
  <c r="T301" i="5" s="1"/>
  <c r="R302" i="5"/>
  <c r="R301" i="5" s="1"/>
  <c r="P302" i="5"/>
  <c r="P301" i="5" s="1"/>
  <c r="BI300" i="5"/>
  <c r="BH300" i="5"/>
  <c r="BG300" i="5"/>
  <c r="BE300" i="5"/>
  <c r="T300" i="5"/>
  <c r="R300" i="5"/>
  <c r="P300" i="5"/>
  <c r="BI296" i="5"/>
  <c r="BH296" i="5"/>
  <c r="BG296" i="5"/>
  <c r="BE296" i="5"/>
  <c r="T296" i="5"/>
  <c r="R296" i="5"/>
  <c r="P296" i="5"/>
  <c r="BI287" i="5"/>
  <c r="BH287" i="5"/>
  <c r="BG287" i="5"/>
  <c r="BE287" i="5"/>
  <c r="T287" i="5"/>
  <c r="R287" i="5"/>
  <c r="P287" i="5"/>
  <c r="BI284" i="5"/>
  <c r="BH284" i="5"/>
  <c r="BG284" i="5"/>
  <c r="BE284" i="5"/>
  <c r="T284" i="5"/>
  <c r="R284" i="5"/>
  <c r="P284" i="5"/>
  <c r="BI282" i="5"/>
  <c r="BH282" i="5"/>
  <c r="BG282" i="5"/>
  <c r="BE282" i="5"/>
  <c r="T282" i="5"/>
  <c r="R282" i="5"/>
  <c r="P282" i="5"/>
  <c r="BI280" i="5"/>
  <c r="BH280" i="5"/>
  <c r="BG280" i="5"/>
  <c r="BE280" i="5"/>
  <c r="T280" i="5"/>
  <c r="R280" i="5"/>
  <c r="P280" i="5"/>
  <c r="BI278" i="5"/>
  <c r="BH278" i="5"/>
  <c r="BG278" i="5"/>
  <c r="BE278" i="5"/>
  <c r="T278" i="5"/>
  <c r="R278" i="5"/>
  <c r="P278" i="5"/>
  <c r="BI277" i="5"/>
  <c r="BH277" i="5"/>
  <c r="BG277" i="5"/>
  <c r="BE277" i="5"/>
  <c r="T277" i="5"/>
  <c r="R277" i="5"/>
  <c r="P277" i="5"/>
  <c r="BI276" i="5"/>
  <c r="BH276" i="5"/>
  <c r="BG276" i="5"/>
  <c r="BE276" i="5"/>
  <c r="T276" i="5"/>
  <c r="R276" i="5"/>
  <c r="P276" i="5"/>
  <c r="BI272" i="5"/>
  <c r="BH272" i="5"/>
  <c r="BG272" i="5"/>
  <c r="BE272" i="5"/>
  <c r="T272" i="5"/>
  <c r="R272" i="5"/>
  <c r="P272" i="5"/>
  <c r="BI271" i="5"/>
  <c r="BH271" i="5"/>
  <c r="BG271" i="5"/>
  <c r="BE271" i="5"/>
  <c r="T271" i="5"/>
  <c r="R271" i="5"/>
  <c r="P271" i="5"/>
  <c r="BI268" i="5"/>
  <c r="BH268" i="5"/>
  <c r="BG268" i="5"/>
  <c r="BE268" i="5"/>
  <c r="T268" i="5"/>
  <c r="R268" i="5"/>
  <c r="P268" i="5"/>
  <c r="BI264" i="5"/>
  <c r="BH264" i="5"/>
  <c r="BG264" i="5"/>
  <c r="BE264" i="5"/>
  <c r="T264" i="5"/>
  <c r="R264" i="5"/>
  <c r="P264" i="5"/>
  <c r="BI262" i="5"/>
  <c r="BH262" i="5"/>
  <c r="BG262" i="5"/>
  <c r="BE262" i="5"/>
  <c r="T262" i="5"/>
  <c r="T261" i="5" s="1"/>
  <c r="R262" i="5"/>
  <c r="R261" i="5" s="1"/>
  <c r="P262" i="5"/>
  <c r="P261" i="5" s="1"/>
  <c r="BI260" i="5"/>
  <c r="BH260" i="5"/>
  <c r="BG260" i="5"/>
  <c r="BE260" i="5"/>
  <c r="T260" i="5"/>
  <c r="R260" i="5"/>
  <c r="P260" i="5"/>
  <c r="BI258" i="5"/>
  <c r="BH258" i="5"/>
  <c r="BG258" i="5"/>
  <c r="BE258" i="5"/>
  <c r="T258" i="5"/>
  <c r="R258" i="5"/>
  <c r="P258" i="5"/>
  <c r="BI255" i="5"/>
  <c r="BH255" i="5"/>
  <c r="BG255" i="5"/>
  <c r="BE255" i="5"/>
  <c r="T255" i="5"/>
  <c r="R255" i="5"/>
  <c r="P255" i="5"/>
  <c r="BI251" i="5"/>
  <c r="BH251" i="5"/>
  <c r="BG251" i="5"/>
  <c r="BE251" i="5"/>
  <c r="T251" i="5"/>
  <c r="R251" i="5"/>
  <c r="P251" i="5"/>
  <c r="BI248" i="5"/>
  <c r="BH248" i="5"/>
  <c r="BG248" i="5"/>
  <c r="BE248" i="5"/>
  <c r="T248" i="5"/>
  <c r="R248" i="5"/>
  <c r="P248" i="5"/>
  <c r="BI244" i="5"/>
  <c r="BH244" i="5"/>
  <c r="BG244" i="5"/>
  <c r="BE244" i="5"/>
  <c r="T244" i="5"/>
  <c r="R244" i="5"/>
  <c r="P244" i="5"/>
  <c r="BI242" i="5"/>
  <c r="BH242" i="5"/>
  <c r="BG242" i="5"/>
  <c r="BE242" i="5"/>
  <c r="T242" i="5"/>
  <c r="R242" i="5"/>
  <c r="P242" i="5"/>
  <c r="BI238" i="5"/>
  <c r="BH238" i="5"/>
  <c r="BG238" i="5"/>
  <c r="BE238" i="5"/>
  <c r="T238" i="5"/>
  <c r="R238" i="5"/>
  <c r="P238" i="5"/>
  <c r="BI233" i="5"/>
  <c r="BH233" i="5"/>
  <c r="BG233" i="5"/>
  <c r="BE233" i="5"/>
  <c r="T233" i="5"/>
  <c r="T232" i="5" s="1"/>
  <c r="R233" i="5"/>
  <c r="R232" i="5"/>
  <c r="P233" i="5"/>
  <c r="P232" i="5" s="1"/>
  <c r="BI230" i="5"/>
  <c r="BH230" i="5"/>
  <c r="BG230" i="5"/>
  <c r="BE230" i="5"/>
  <c r="T230" i="5"/>
  <c r="R230" i="5"/>
  <c r="P230" i="5"/>
  <c r="BI229" i="5"/>
  <c r="BH229" i="5"/>
  <c r="BG229" i="5"/>
  <c r="BE229" i="5"/>
  <c r="T229" i="5"/>
  <c r="R229" i="5"/>
  <c r="P229" i="5"/>
  <c r="BI226" i="5"/>
  <c r="BH226" i="5"/>
  <c r="BG226" i="5"/>
  <c r="BE226" i="5"/>
  <c r="T226" i="5"/>
  <c r="R226" i="5"/>
  <c r="P226" i="5"/>
  <c r="BI225" i="5"/>
  <c r="BH225" i="5"/>
  <c r="BG225" i="5"/>
  <c r="BE225" i="5"/>
  <c r="T225" i="5"/>
  <c r="R225" i="5"/>
  <c r="P225" i="5"/>
  <c r="BI222" i="5"/>
  <c r="BH222" i="5"/>
  <c r="BG222" i="5"/>
  <c r="BE222" i="5"/>
  <c r="T222" i="5"/>
  <c r="R222" i="5"/>
  <c r="P222" i="5"/>
  <c r="BI219" i="5"/>
  <c r="BH219" i="5"/>
  <c r="BG219" i="5"/>
  <c r="BE219" i="5"/>
  <c r="T219" i="5"/>
  <c r="R219" i="5"/>
  <c r="P219" i="5"/>
  <c r="BI216" i="5"/>
  <c r="BH216" i="5"/>
  <c r="BG216" i="5"/>
  <c r="BE216" i="5"/>
  <c r="T216" i="5"/>
  <c r="R216" i="5"/>
  <c r="P216" i="5"/>
  <c r="BI214" i="5"/>
  <c r="BH214" i="5"/>
  <c r="BG214" i="5"/>
  <c r="BE214" i="5"/>
  <c r="T214" i="5"/>
  <c r="R214" i="5"/>
  <c r="P214" i="5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7" i="5"/>
  <c r="BH207" i="5"/>
  <c r="BG207" i="5"/>
  <c r="BE207" i="5"/>
  <c r="T207" i="5"/>
  <c r="T206" i="5" s="1"/>
  <c r="R207" i="5"/>
  <c r="R206" i="5"/>
  <c r="P207" i="5"/>
  <c r="P206" i="5" s="1"/>
  <c r="BI203" i="5"/>
  <c r="BH203" i="5"/>
  <c r="BG203" i="5"/>
  <c r="BE203" i="5"/>
  <c r="T203" i="5"/>
  <c r="T202" i="5" s="1"/>
  <c r="R203" i="5"/>
  <c r="R202" i="5" s="1"/>
  <c r="P203" i="5"/>
  <c r="P202" i="5"/>
  <c r="BI200" i="5"/>
  <c r="BH200" i="5"/>
  <c r="BG200" i="5"/>
  <c r="BE200" i="5"/>
  <c r="T200" i="5"/>
  <c r="R200" i="5"/>
  <c r="P200" i="5"/>
  <c r="BI198" i="5"/>
  <c r="BH198" i="5"/>
  <c r="BG198" i="5"/>
  <c r="BE198" i="5"/>
  <c r="T198" i="5"/>
  <c r="R198" i="5"/>
  <c r="P198" i="5"/>
  <c r="BI193" i="5"/>
  <c r="BH193" i="5"/>
  <c r="BG193" i="5"/>
  <c r="BE193" i="5"/>
  <c r="T193" i="5"/>
  <c r="R193" i="5"/>
  <c r="P193" i="5"/>
  <c r="BI191" i="5"/>
  <c r="BH191" i="5"/>
  <c r="BG191" i="5"/>
  <c r="BE191" i="5"/>
  <c r="T191" i="5"/>
  <c r="R191" i="5"/>
  <c r="P191" i="5"/>
  <c r="BI189" i="5"/>
  <c r="BH189" i="5"/>
  <c r="BG189" i="5"/>
  <c r="BE189" i="5"/>
  <c r="T189" i="5"/>
  <c r="T188" i="5" s="1"/>
  <c r="R189" i="5"/>
  <c r="R188" i="5" s="1"/>
  <c r="P189" i="5"/>
  <c r="P188" i="5" s="1"/>
  <c r="BI186" i="5"/>
  <c r="BH186" i="5"/>
  <c r="BG186" i="5"/>
  <c r="BE186" i="5"/>
  <c r="T186" i="5"/>
  <c r="R186" i="5"/>
  <c r="P186" i="5"/>
  <c r="BI174" i="5"/>
  <c r="BH174" i="5"/>
  <c r="BG174" i="5"/>
  <c r="BE174" i="5"/>
  <c r="T174" i="5"/>
  <c r="R174" i="5"/>
  <c r="P174" i="5"/>
  <c r="BI172" i="5"/>
  <c r="BH172" i="5"/>
  <c r="BG172" i="5"/>
  <c r="BE172" i="5"/>
  <c r="T172" i="5"/>
  <c r="T171" i="5" s="1"/>
  <c r="R172" i="5"/>
  <c r="R171" i="5" s="1"/>
  <c r="P172" i="5"/>
  <c r="P171" i="5" s="1"/>
  <c r="BI170" i="5"/>
  <c r="BH170" i="5"/>
  <c r="BG170" i="5"/>
  <c r="BE170" i="5"/>
  <c r="T170" i="5"/>
  <c r="T169" i="5"/>
  <c r="R170" i="5"/>
  <c r="R169" i="5" s="1"/>
  <c r="P170" i="5"/>
  <c r="P169" i="5"/>
  <c r="BI168" i="5"/>
  <c r="BH168" i="5"/>
  <c r="BG168" i="5"/>
  <c r="BE168" i="5"/>
  <c r="T168" i="5"/>
  <c r="T167" i="5" s="1"/>
  <c r="R168" i="5"/>
  <c r="R167" i="5" s="1"/>
  <c r="P168" i="5"/>
  <c r="P167" i="5" s="1"/>
  <c r="BI166" i="5"/>
  <c r="BH166" i="5"/>
  <c r="BG166" i="5"/>
  <c r="BE166" i="5"/>
  <c r="T166" i="5"/>
  <c r="T165" i="5"/>
  <c r="R166" i="5"/>
  <c r="R165" i="5" s="1"/>
  <c r="P166" i="5"/>
  <c r="P165" i="5" s="1"/>
  <c r="BI164" i="5"/>
  <c r="BH164" i="5"/>
  <c r="BG164" i="5"/>
  <c r="BE164" i="5"/>
  <c r="T164" i="5"/>
  <c r="T163" i="5" s="1"/>
  <c r="R164" i="5"/>
  <c r="R163" i="5" s="1"/>
  <c r="P164" i="5"/>
  <c r="P163" i="5" s="1"/>
  <c r="BI161" i="5"/>
  <c r="BH161" i="5"/>
  <c r="BG161" i="5"/>
  <c r="BE161" i="5"/>
  <c r="T161" i="5"/>
  <c r="T160" i="5"/>
  <c r="R161" i="5"/>
  <c r="R160" i="5" s="1"/>
  <c r="P161" i="5"/>
  <c r="P160" i="5"/>
  <c r="J155" i="5"/>
  <c r="J154" i="5"/>
  <c r="F154" i="5"/>
  <c r="F152" i="5"/>
  <c r="E150" i="5"/>
  <c r="J92" i="5"/>
  <c r="J91" i="5"/>
  <c r="F91" i="5"/>
  <c r="F89" i="5"/>
  <c r="E87" i="5"/>
  <c r="J18" i="5"/>
  <c r="E18" i="5"/>
  <c r="F155" i="5" s="1"/>
  <c r="J17" i="5"/>
  <c r="J12" i="5"/>
  <c r="J152" i="5" s="1"/>
  <c r="E7" i="5"/>
  <c r="E85" i="5" s="1"/>
  <c r="J37" i="4"/>
  <c r="J36" i="4"/>
  <c r="AY97" i="1" s="1"/>
  <c r="J35" i="4"/>
  <c r="AX97" i="1" s="1"/>
  <c r="BI318" i="4"/>
  <c r="BH318" i="4"/>
  <c r="BG318" i="4"/>
  <c r="BE318" i="4"/>
  <c r="T318" i="4"/>
  <c r="R318" i="4"/>
  <c r="P318" i="4"/>
  <c r="BI317" i="4"/>
  <c r="BH317" i="4"/>
  <c r="BG317" i="4"/>
  <c r="BE317" i="4"/>
  <c r="T317" i="4"/>
  <c r="R317" i="4"/>
  <c r="P317" i="4"/>
  <c r="BI314" i="4"/>
  <c r="BH314" i="4"/>
  <c r="BG314" i="4"/>
  <c r="BE314" i="4"/>
  <c r="T314" i="4"/>
  <c r="T313" i="4" s="1"/>
  <c r="R314" i="4"/>
  <c r="R313" i="4" s="1"/>
  <c r="P314" i="4"/>
  <c r="P313" i="4" s="1"/>
  <c r="BI312" i="4"/>
  <c r="BH312" i="4"/>
  <c r="BG312" i="4"/>
  <c r="BE312" i="4"/>
  <c r="T312" i="4"/>
  <c r="R312" i="4"/>
  <c r="P312" i="4"/>
  <c r="BI311" i="4"/>
  <c r="BH311" i="4"/>
  <c r="BG311" i="4"/>
  <c r="BE311" i="4"/>
  <c r="T311" i="4"/>
  <c r="R311" i="4"/>
  <c r="P311" i="4"/>
  <c r="BI309" i="4"/>
  <c r="BH309" i="4"/>
  <c r="BG309" i="4"/>
  <c r="BE309" i="4"/>
  <c r="T309" i="4"/>
  <c r="T308" i="4"/>
  <c r="R309" i="4"/>
  <c r="R308" i="4"/>
  <c r="P309" i="4"/>
  <c r="P308" i="4" s="1"/>
  <c r="BI307" i="4"/>
  <c r="BH307" i="4"/>
  <c r="BG307" i="4"/>
  <c r="BE307" i="4"/>
  <c r="T307" i="4"/>
  <c r="T306" i="4" s="1"/>
  <c r="R307" i="4"/>
  <c r="R306" i="4" s="1"/>
  <c r="P307" i="4"/>
  <c r="P306" i="4" s="1"/>
  <c r="BI302" i="4"/>
  <c r="BH302" i="4"/>
  <c r="BG302" i="4"/>
  <c r="BE302" i="4"/>
  <c r="T302" i="4"/>
  <c r="R302" i="4"/>
  <c r="P302" i="4"/>
  <c r="BI301" i="4"/>
  <c r="BH301" i="4"/>
  <c r="BG301" i="4"/>
  <c r="BE301" i="4"/>
  <c r="T301" i="4"/>
  <c r="R301" i="4"/>
  <c r="P301" i="4"/>
  <c r="BI298" i="4"/>
  <c r="BH298" i="4"/>
  <c r="BG298" i="4"/>
  <c r="BE298" i="4"/>
  <c r="T298" i="4"/>
  <c r="R298" i="4"/>
  <c r="P298" i="4"/>
  <c r="BI296" i="4"/>
  <c r="BH296" i="4"/>
  <c r="BG296" i="4"/>
  <c r="BE296" i="4"/>
  <c r="T296" i="4"/>
  <c r="R296" i="4"/>
  <c r="P296" i="4"/>
  <c r="BI295" i="4"/>
  <c r="BH295" i="4"/>
  <c r="BG295" i="4"/>
  <c r="BE295" i="4"/>
  <c r="T295" i="4"/>
  <c r="R295" i="4"/>
  <c r="P295" i="4"/>
  <c r="BI294" i="4"/>
  <c r="BH294" i="4"/>
  <c r="BG294" i="4"/>
  <c r="BE294" i="4"/>
  <c r="T294" i="4"/>
  <c r="R294" i="4"/>
  <c r="P294" i="4"/>
  <c r="BI289" i="4"/>
  <c r="BH289" i="4"/>
  <c r="BG289" i="4"/>
  <c r="BE289" i="4"/>
  <c r="T289" i="4"/>
  <c r="R289" i="4"/>
  <c r="P289" i="4"/>
  <c r="BI287" i="4"/>
  <c r="BH287" i="4"/>
  <c r="BG287" i="4"/>
  <c r="BE287" i="4"/>
  <c r="T287" i="4"/>
  <c r="R287" i="4"/>
  <c r="P287" i="4"/>
  <c r="BI285" i="4"/>
  <c r="BH285" i="4"/>
  <c r="BG285" i="4"/>
  <c r="BE285" i="4"/>
  <c r="T285" i="4"/>
  <c r="R285" i="4"/>
  <c r="P285" i="4"/>
  <c r="BI283" i="4"/>
  <c r="BH283" i="4"/>
  <c r="BG283" i="4"/>
  <c r="BE283" i="4"/>
  <c r="T283" i="4"/>
  <c r="R283" i="4"/>
  <c r="P283" i="4"/>
  <c r="BI281" i="4"/>
  <c r="BH281" i="4"/>
  <c r="BG281" i="4"/>
  <c r="BE281" i="4"/>
  <c r="T281" i="4"/>
  <c r="R281" i="4"/>
  <c r="P281" i="4"/>
  <c r="BI280" i="4"/>
  <c r="BH280" i="4"/>
  <c r="BG280" i="4"/>
  <c r="BE280" i="4"/>
  <c r="T280" i="4"/>
  <c r="R280" i="4"/>
  <c r="P280" i="4"/>
  <c r="BI273" i="4"/>
  <c r="BH273" i="4"/>
  <c r="BG273" i="4"/>
  <c r="BE273" i="4"/>
  <c r="T273" i="4"/>
  <c r="R273" i="4"/>
  <c r="P273" i="4"/>
  <c r="BI271" i="4"/>
  <c r="BH271" i="4"/>
  <c r="BG271" i="4"/>
  <c r="BE271" i="4"/>
  <c r="T271" i="4"/>
  <c r="R271" i="4"/>
  <c r="P271" i="4"/>
  <c r="BI270" i="4"/>
  <c r="BH270" i="4"/>
  <c r="BG270" i="4"/>
  <c r="BE270" i="4"/>
  <c r="T270" i="4"/>
  <c r="R270" i="4"/>
  <c r="P270" i="4"/>
  <c r="BI268" i="4"/>
  <c r="BH268" i="4"/>
  <c r="BG268" i="4"/>
  <c r="BE268" i="4"/>
  <c r="T268" i="4"/>
  <c r="R268" i="4"/>
  <c r="P268" i="4"/>
  <c r="BI267" i="4"/>
  <c r="BH267" i="4"/>
  <c r="BG267" i="4"/>
  <c r="BE267" i="4"/>
  <c r="T267" i="4"/>
  <c r="R267" i="4"/>
  <c r="P267" i="4"/>
  <c r="BI266" i="4"/>
  <c r="BH266" i="4"/>
  <c r="BG266" i="4"/>
  <c r="BE266" i="4"/>
  <c r="T266" i="4"/>
  <c r="R266" i="4"/>
  <c r="P266" i="4"/>
  <c r="BI265" i="4"/>
  <c r="BH265" i="4"/>
  <c r="BG265" i="4"/>
  <c r="BE265" i="4"/>
  <c r="T265" i="4"/>
  <c r="R265" i="4"/>
  <c r="P265" i="4"/>
  <c r="BI264" i="4"/>
  <c r="BH264" i="4"/>
  <c r="BG264" i="4"/>
  <c r="BE264" i="4"/>
  <c r="T264" i="4"/>
  <c r="R264" i="4"/>
  <c r="P264" i="4"/>
  <c r="BI262" i="4"/>
  <c r="BH262" i="4"/>
  <c r="BG262" i="4"/>
  <c r="BE262" i="4"/>
  <c r="T262" i="4"/>
  <c r="R262" i="4"/>
  <c r="P262" i="4"/>
  <c r="BI261" i="4"/>
  <c r="BH261" i="4"/>
  <c r="BG261" i="4"/>
  <c r="BE261" i="4"/>
  <c r="T261" i="4"/>
  <c r="R261" i="4"/>
  <c r="P261" i="4"/>
  <c r="BI257" i="4"/>
  <c r="BH257" i="4"/>
  <c r="BG257" i="4"/>
  <c r="BE257" i="4"/>
  <c r="T257" i="4"/>
  <c r="R257" i="4"/>
  <c r="P257" i="4"/>
  <c r="BI255" i="4"/>
  <c r="BH255" i="4"/>
  <c r="BG255" i="4"/>
  <c r="BE255" i="4"/>
  <c r="T255" i="4"/>
  <c r="R255" i="4"/>
  <c r="P255" i="4"/>
  <c r="BI253" i="4"/>
  <c r="BH253" i="4"/>
  <c r="BG253" i="4"/>
  <c r="BE253" i="4"/>
  <c r="T253" i="4"/>
  <c r="R253" i="4"/>
  <c r="P253" i="4"/>
  <c r="BI252" i="4"/>
  <c r="BH252" i="4"/>
  <c r="BG252" i="4"/>
  <c r="BE252" i="4"/>
  <c r="T252" i="4"/>
  <c r="R252" i="4"/>
  <c r="P252" i="4"/>
  <c r="BI250" i="4"/>
  <c r="BH250" i="4"/>
  <c r="BG250" i="4"/>
  <c r="BE250" i="4"/>
  <c r="T250" i="4"/>
  <c r="R250" i="4"/>
  <c r="P250" i="4"/>
  <c r="BI245" i="4"/>
  <c r="BH245" i="4"/>
  <c r="BG245" i="4"/>
  <c r="BE245" i="4"/>
  <c r="T245" i="4"/>
  <c r="T244" i="4"/>
  <c r="R245" i="4"/>
  <c r="R244" i="4"/>
  <c r="P245" i="4"/>
  <c r="P244" i="4" s="1"/>
  <c r="BI240" i="4"/>
  <c r="BH240" i="4"/>
  <c r="BG240" i="4"/>
  <c r="BE240" i="4"/>
  <c r="T240" i="4"/>
  <c r="R240" i="4"/>
  <c r="P240" i="4"/>
  <c r="BI239" i="4"/>
  <c r="BH239" i="4"/>
  <c r="BG239" i="4"/>
  <c r="BE239" i="4"/>
  <c r="T239" i="4"/>
  <c r="R239" i="4"/>
  <c r="P239" i="4"/>
  <c r="BI236" i="4"/>
  <c r="BH236" i="4"/>
  <c r="BG236" i="4"/>
  <c r="BE236" i="4"/>
  <c r="T236" i="4"/>
  <c r="R236" i="4"/>
  <c r="P236" i="4"/>
  <c r="BI231" i="4"/>
  <c r="BH231" i="4"/>
  <c r="BG231" i="4"/>
  <c r="BE231" i="4"/>
  <c r="T231" i="4"/>
  <c r="T230" i="4"/>
  <c r="R231" i="4"/>
  <c r="R230" i="4"/>
  <c r="P231" i="4"/>
  <c r="P230" i="4" s="1"/>
  <c r="BI229" i="4"/>
  <c r="BH229" i="4"/>
  <c r="BG229" i="4"/>
  <c r="BE229" i="4"/>
  <c r="T229" i="4"/>
  <c r="T228" i="4"/>
  <c r="R229" i="4"/>
  <c r="R228" i="4" s="1"/>
  <c r="P229" i="4"/>
  <c r="P228" i="4" s="1"/>
  <c r="BI227" i="4"/>
  <c r="BH227" i="4"/>
  <c r="BG227" i="4"/>
  <c r="BE227" i="4"/>
  <c r="T227" i="4"/>
  <c r="T226" i="4" s="1"/>
  <c r="R227" i="4"/>
  <c r="R226" i="4" s="1"/>
  <c r="P227" i="4"/>
  <c r="P226" i="4"/>
  <c r="BI225" i="4"/>
  <c r="BH225" i="4"/>
  <c r="BG225" i="4"/>
  <c r="BE225" i="4"/>
  <c r="T225" i="4"/>
  <c r="T224" i="4" s="1"/>
  <c r="R225" i="4"/>
  <c r="R224" i="4" s="1"/>
  <c r="P225" i="4"/>
  <c r="P224" i="4"/>
  <c r="BI223" i="4"/>
  <c r="BH223" i="4"/>
  <c r="BG223" i="4"/>
  <c r="BE223" i="4"/>
  <c r="T223" i="4"/>
  <c r="T222" i="4" s="1"/>
  <c r="R223" i="4"/>
  <c r="R222" i="4" s="1"/>
  <c r="P223" i="4"/>
  <c r="P222" i="4" s="1"/>
  <c r="BI220" i="4"/>
  <c r="BH220" i="4"/>
  <c r="BG220" i="4"/>
  <c r="BE220" i="4"/>
  <c r="T220" i="4"/>
  <c r="T219" i="4" s="1"/>
  <c r="R220" i="4"/>
  <c r="R219" i="4" s="1"/>
  <c r="P220" i="4"/>
  <c r="P219" i="4" s="1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3" i="4"/>
  <c r="BH213" i="4"/>
  <c r="BG213" i="4"/>
  <c r="BE213" i="4"/>
  <c r="T213" i="4"/>
  <c r="R213" i="4"/>
  <c r="P213" i="4"/>
  <c r="BI212" i="4"/>
  <c r="BH212" i="4"/>
  <c r="BG212" i="4"/>
  <c r="BE212" i="4"/>
  <c r="T212" i="4"/>
  <c r="R212" i="4"/>
  <c r="P212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5" i="4"/>
  <c r="BH205" i="4"/>
  <c r="BG205" i="4"/>
  <c r="BE205" i="4"/>
  <c r="T205" i="4"/>
  <c r="T204" i="4" s="1"/>
  <c r="R205" i="4"/>
  <c r="R204" i="4" s="1"/>
  <c r="P205" i="4"/>
  <c r="P204" i="4" s="1"/>
  <c r="BI200" i="4"/>
  <c r="BH200" i="4"/>
  <c r="BG200" i="4"/>
  <c r="BE200" i="4"/>
  <c r="T200" i="4"/>
  <c r="T199" i="4" s="1"/>
  <c r="R200" i="4"/>
  <c r="R199" i="4" s="1"/>
  <c r="P200" i="4"/>
  <c r="P199" i="4" s="1"/>
  <c r="BI197" i="4"/>
  <c r="BH197" i="4"/>
  <c r="BG197" i="4"/>
  <c r="BE197" i="4"/>
  <c r="T197" i="4"/>
  <c r="R197" i="4"/>
  <c r="P197" i="4"/>
  <c r="BI193" i="4"/>
  <c r="BH193" i="4"/>
  <c r="BG193" i="4"/>
  <c r="BE193" i="4"/>
  <c r="T193" i="4"/>
  <c r="R193" i="4"/>
  <c r="P193" i="4"/>
  <c r="BI189" i="4"/>
  <c r="BH189" i="4"/>
  <c r="BG189" i="4"/>
  <c r="BE189" i="4"/>
  <c r="T189" i="4"/>
  <c r="R189" i="4"/>
  <c r="P189" i="4"/>
  <c r="BI185" i="4"/>
  <c r="BH185" i="4"/>
  <c r="BG185" i="4"/>
  <c r="BE185" i="4"/>
  <c r="T185" i="4"/>
  <c r="R185" i="4"/>
  <c r="P185" i="4"/>
  <c r="BI183" i="4"/>
  <c r="BH183" i="4"/>
  <c r="BG183" i="4"/>
  <c r="BE183" i="4"/>
  <c r="T183" i="4"/>
  <c r="T182" i="4" s="1"/>
  <c r="R183" i="4"/>
  <c r="R182" i="4" s="1"/>
  <c r="P183" i="4"/>
  <c r="P182" i="4"/>
  <c r="BI180" i="4"/>
  <c r="BH180" i="4"/>
  <c r="BG180" i="4"/>
  <c r="BE180" i="4"/>
  <c r="T180" i="4"/>
  <c r="R180" i="4"/>
  <c r="P180" i="4"/>
  <c r="BI167" i="4"/>
  <c r="BH167" i="4"/>
  <c r="BG167" i="4"/>
  <c r="BE167" i="4"/>
  <c r="T167" i="4"/>
  <c r="R167" i="4"/>
  <c r="P167" i="4"/>
  <c r="BI165" i="4"/>
  <c r="BH165" i="4"/>
  <c r="BG165" i="4"/>
  <c r="BE165" i="4"/>
  <c r="T165" i="4"/>
  <c r="T164" i="4" s="1"/>
  <c r="R165" i="4"/>
  <c r="R164" i="4" s="1"/>
  <c r="P165" i="4"/>
  <c r="P164" i="4" s="1"/>
  <c r="BI163" i="4"/>
  <c r="BH163" i="4"/>
  <c r="BG163" i="4"/>
  <c r="BE163" i="4"/>
  <c r="T163" i="4"/>
  <c r="T162" i="4" s="1"/>
  <c r="R163" i="4"/>
  <c r="R162" i="4" s="1"/>
  <c r="P163" i="4"/>
  <c r="P162" i="4" s="1"/>
  <c r="BI161" i="4"/>
  <c r="BH161" i="4"/>
  <c r="BG161" i="4"/>
  <c r="BE161" i="4"/>
  <c r="T161" i="4"/>
  <c r="T160" i="4"/>
  <c r="R161" i="4"/>
  <c r="R160" i="4" s="1"/>
  <c r="P161" i="4"/>
  <c r="P160" i="4" s="1"/>
  <c r="BI159" i="4"/>
  <c r="BH159" i="4"/>
  <c r="BG159" i="4"/>
  <c r="BE159" i="4"/>
  <c r="T159" i="4"/>
  <c r="T158" i="4" s="1"/>
  <c r="R159" i="4"/>
  <c r="R158" i="4" s="1"/>
  <c r="P159" i="4"/>
  <c r="P158" i="4" s="1"/>
  <c r="BI157" i="4"/>
  <c r="BH157" i="4"/>
  <c r="BG157" i="4"/>
  <c r="BE157" i="4"/>
  <c r="T157" i="4"/>
  <c r="T156" i="4"/>
  <c r="R157" i="4"/>
  <c r="R156" i="4"/>
  <c r="P157" i="4"/>
  <c r="P156" i="4"/>
  <c r="J151" i="4"/>
  <c r="J150" i="4"/>
  <c r="F150" i="4"/>
  <c r="F148" i="4"/>
  <c r="E146" i="4"/>
  <c r="J92" i="4"/>
  <c r="J91" i="4"/>
  <c r="F91" i="4"/>
  <c r="F89" i="4"/>
  <c r="E87" i="4"/>
  <c r="J18" i="4"/>
  <c r="E18" i="4"/>
  <c r="F151" i="4" s="1"/>
  <c r="J17" i="4"/>
  <c r="J12" i="4"/>
  <c r="J89" i="4" s="1"/>
  <c r="E7" i="4"/>
  <c r="E144" i="4" s="1"/>
  <c r="J37" i="3"/>
  <c r="J36" i="3"/>
  <c r="AY96" i="1" s="1"/>
  <c r="J35" i="3"/>
  <c r="AX96" i="1"/>
  <c r="BI261" i="3"/>
  <c r="BH261" i="3"/>
  <c r="BG261" i="3"/>
  <c r="BE261" i="3"/>
  <c r="T261" i="3"/>
  <c r="R261" i="3"/>
  <c r="P261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8" i="3"/>
  <c r="BH258" i="3"/>
  <c r="BG258" i="3"/>
  <c r="BE258" i="3"/>
  <c r="T258" i="3"/>
  <c r="R258" i="3"/>
  <c r="P258" i="3"/>
  <c r="BI257" i="3"/>
  <c r="BH257" i="3"/>
  <c r="BG257" i="3"/>
  <c r="BE257" i="3"/>
  <c r="T257" i="3"/>
  <c r="R257" i="3"/>
  <c r="P257" i="3"/>
  <c r="BI254" i="3"/>
  <c r="BH254" i="3"/>
  <c r="BG254" i="3"/>
  <c r="BE254" i="3"/>
  <c r="T254" i="3"/>
  <c r="R254" i="3"/>
  <c r="P254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5" i="3"/>
  <c r="BH245" i="3"/>
  <c r="BG245" i="3"/>
  <c r="BE245" i="3"/>
  <c r="T245" i="3"/>
  <c r="R245" i="3"/>
  <c r="P245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1" i="3"/>
  <c r="BH221" i="3"/>
  <c r="BG221" i="3"/>
  <c r="BE221" i="3"/>
  <c r="T221" i="3"/>
  <c r="R221" i="3"/>
  <c r="P221" i="3"/>
  <c r="BI217" i="3"/>
  <c r="BH217" i="3"/>
  <c r="BG217" i="3"/>
  <c r="BE217" i="3"/>
  <c r="T217" i="3"/>
  <c r="R217" i="3"/>
  <c r="P217" i="3"/>
  <c r="BI210" i="3"/>
  <c r="BH210" i="3"/>
  <c r="BG210" i="3"/>
  <c r="BE210" i="3"/>
  <c r="T210" i="3"/>
  <c r="R210" i="3"/>
  <c r="P210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188" i="3"/>
  <c r="BH188" i="3"/>
  <c r="BG188" i="3"/>
  <c r="BE188" i="3"/>
  <c r="T188" i="3"/>
  <c r="R188" i="3"/>
  <c r="P188" i="3"/>
  <c r="BI183" i="3"/>
  <c r="BH183" i="3"/>
  <c r="BG183" i="3"/>
  <c r="BE183" i="3"/>
  <c r="T183" i="3"/>
  <c r="T182" i="3"/>
  <c r="R183" i="3"/>
  <c r="R182" i="3" s="1"/>
  <c r="P183" i="3"/>
  <c r="P182" i="3" s="1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4" i="3"/>
  <c r="BH154" i="3"/>
  <c r="BG154" i="3"/>
  <c r="BE154" i="3"/>
  <c r="T154" i="3"/>
  <c r="T153" i="3"/>
  <c r="R154" i="3"/>
  <c r="R153" i="3" s="1"/>
  <c r="P154" i="3"/>
  <c r="P153" i="3"/>
  <c r="BI149" i="3"/>
  <c r="BH149" i="3"/>
  <c r="BG149" i="3"/>
  <c r="BE149" i="3"/>
  <c r="T149" i="3"/>
  <c r="R149" i="3"/>
  <c r="P149" i="3"/>
  <c r="BI145" i="3"/>
  <c r="BH145" i="3"/>
  <c r="BG145" i="3"/>
  <c r="BE145" i="3"/>
  <c r="T145" i="3"/>
  <c r="R145" i="3"/>
  <c r="P145" i="3"/>
  <c r="BI141" i="3"/>
  <c r="BH141" i="3"/>
  <c r="BG141" i="3"/>
  <c r="BE141" i="3"/>
  <c r="T141" i="3"/>
  <c r="R141" i="3"/>
  <c r="P141" i="3"/>
  <c r="BI137" i="3"/>
  <c r="BH137" i="3"/>
  <c r="BG137" i="3"/>
  <c r="BE137" i="3"/>
  <c r="T137" i="3"/>
  <c r="R137" i="3"/>
  <c r="P137" i="3"/>
  <c r="BI134" i="3"/>
  <c r="BH134" i="3"/>
  <c r="BG134" i="3"/>
  <c r="BE134" i="3"/>
  <c r="T134" i="3"/>
  <c r="R134" i="3"/>
  <c r="P134" i="3"/>
  <c r="BI132" i="3"/>
  <c r="BH132" i="3"/>
  <c r="BG132" i="3"/>
  <c r="BE132" i="3"/>
  <c r="T132" i="3"/>
  <c r="R132" i="3"/>
  <c r="P132" i="3"/>
  <c r="BI129" i="3"/>
  <c r="BH129" i="3"/>
  <c r="BG129" i="3"/>
  <c r="BE129" i="3"/>
  <c r="T129" i="3"/>
  <c r="R129" i="3"/>
  <c r="P129" i="3"/>
  <c r="BI127" i="3"/>
  <c r="BH127" i="3"/>
  <c r="BG127" i="3"/>
  <c r="BE127" i="3"/>
  <c r="T127" i="3"/>
  <c r="R127" i="3"/>
  <c r="P127" i="3"/>
  <c r="J121" i="3"/>
  <c r="J120" i="3"/>
  <c r="F120" i="3"/>
  <c r="F118" i="3"/>
  <c r="E116" i="3"/>
  <c r="J92" i="3"/>
  <c r="J91" i="3"/>
  <c r="F91" i="3"/>
  <c r="F89" i="3"/>
  <c r="E87" i="3"/>
  <c r="J18" i="3"/>
  <c r="E18" i="3"/>
  <c r="F121" i="3"/>
  <c r="J17" i="3"/>
  <c r="J12" i="3"/>
  <c r="J118" i="3" s="1"/>
  <c r="E7" i="3"/>
  <c r="E85" i="3" s="1"/>
  <c r="J37" i="2"/>
  <c r="J36" i="2"/>
  <c r="AY95" i="1" s="1"/>
  <c r="J35" i="2"/>
  <c r="AX95" i="1" s="1"/>
  <c r="BI130" i="2"/>
  <c r="BH130" i="2"/>
  <c r="BG130" i="2"/>
  <c r="BE130" i="2"/>
  <c r="T130" i="2"/>
  <c r="T129" i="2"/>
  <c r="R130" i="2"/>
  <c r="R129" i="2" s="1"/>
  <c r="P130" i="2"/>
  <c r="P129" i="2" s="1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5" i="2"/>
  <c r="BH125" i="2"/>
  <c r="BG125" i="2"/>
  <c r="BE125" i="2"/>
  <c r="T125" i="2"/>
  <c r="R125" i="2"/>
  <c r="P125" i="2"/>
  <c r="BI124" i="2"/>
  <c r="BH124" i="2"/>
  <c r="BG124" i="2"/>
  <c r="BE124" i="2"/>
  <c r="T124" i="2"/>
  <c r="R124" i="2"/>
  <c r="P124" i="2"/>
  <c r="BI123" i="2"/>
  <c r="BH123" i="2"/>
  <c r="F36" i="2" s="1"/>
  <c r="BG123" i="2"/>
  <c r="BE123" i="2"/>
  <c r="T123" i="2"/>
  <c r="R123" i="2"/>
  <c r="P123" i="2"/>
  <c r="J117" i="2"/>
  <c r="J116" i="2"/>
  <c r="F116" i="2"/>
  <c r="F114" i="2"/>
  <c r="E112" i="2"/>
  <c r="J92" i="2"/>
  <c r="J91" i="2"/>
  <c r="F91" i="2"/>
  <c r="F89" i="2"/>
  <c r="E87" i="2"/>
  <c r="J18" i="2"/>
  <c r="E18" i="2"/>
  <c r="F117" i="2" s="1"/>
  <c r="J17" i="2"/>
  <c r="J12" i="2"/>
  <c r="J114" i="2" s="1"/>
  <c r="E7" i="2"/>
  <c r="E110" i="2" s="1"/>
  <c r="L90" i="1"/>
  <c r="AM90" i="1"/>
  <c r="AM89" i="1"/>
  <c r="L89" i="1"/>
  <c r="AM87" i="1"/>
  <c r="L87" i="1"/>
  <c r="L85" i="1"/>
  <c r="L84" i="1"/>
  <c r="J230" i="3"/>
  <c r="BK180" i="3"/>
  <c r="J260" i="3"/>
  <c r="J172" i="3"/>
  <c r="J157" i="3"/>
  <c r="BK161" i="3"/>
  <c r="BK127" i="3"/>
  <c r="J203" i="3"/>
  <c r="J174" i="3"/>
  <c r="BK154" i="3"/>
  <c r="J257" i="3"/>
  <c r="J296" i="4"/>
  <c r="BK205" i="4"/>
  <c r="BK225" i="4"/>
  <c r="J159" i="4"/>
  <c r="BK159" i="4"/>
  <c r="BK346" i="5"/>
  <c r="J325" i="5"/>
  <c r="BK276" i="5"/>
  <c r="J233" i="5"/>
  <c r="BK172" i="5"/>
  <c r="J353" i="5"/>
  <c r="BK342" i="5"/>
  <c r="BK326" i="5"/>
  <c r="J296" i="5"/>
  <c r="BK262" i="5"/>
  <c r="J211" i="5"/>
  <c r="J172" i="5"/>
  <c r="BK230" i="5"/>
  <c r="J210" i="5"/>
  <c r="BK282" i="5"/>
  <c r="J200" i="5"/>
  <c r="J1143" i="6"/>
  <c r="J1025" i="6"/>
  <c r="BK978" i="6"/>
  <c r="J937" i="6"/>
  <c r="J906" i="6"/>
  <c r="J782" i="6"/>
  <c r="BK752" i="6"/>
  <c r="BK662" i="6"/>
  <c r="J636" i="6"/>
  <c r="BK593" i="6"/>
  <c r="BK592" i="6" s="1"/>
  <c r="J592" i="6" s="1"/>
  <c r="J132" i="6" s="1"/>
  <c r="BK517" i="6"/>
  <c r="BK436" i="6"/>
  <c r="J349" i="6"/>
  <c r="BK305" i="6"/>
  <c r="BK1012" i="6"/>
  <c r="J776" i="6"/>
  <c r="BK736" i="6"/>
  <c r="J699" i="6"/>
  <c r="BK646" i="6"/>
  <c r="J593" i="6"/>
  <c r="J447" i="6"/>
  <c r="J401" i="6"/>
  <c r="J305" i="6"/>
  <c r="J249" i="6"/>
  <c r="J1159" i="6"/>
  <c r="BK1099" i="6"/>
  <c r="BK1036" i="6"/>
  <c r="BK997" i="6"/>
  <c r="BK937" i="6"/>
  <c r="J850" i="6"/>
  <c r="J824" i="6"/>
  <c r="J785" i="6"/>
  <c r="J767" i="6"/>
  <c r="J724" i="6"/>
  <c r="J662" i="6"/>
  <c r="J622" i="6"/>
  <c r="J589" i="6"/>
  <c r="J552" i="6"/>
  <c r="BK478" i="6"/>
  <c r="J387" i="6"/>
  <c r="J1170" i="6"/>
  <c r="J1109" i="6"/>
  <c r="BK1076" i="6"/>
  <c r="BK991" i="6"/>
  <c r="J950" i="6"/>
  <c r="J822" i="6"/>
  <c r="BK792" i="6"/>
  <c r="J752" i="6"/>
  <c r="BK705" i="6"/>
  <c r="J646" i="6"/>
  <c r="J529" i="6"/>
  <c r="BK497" i="6"/>
  <c r="BK255" i="6"/>
  <c r="J1085" i="6"/>
  <c r="BK1031" i="6"/>
  <c r="BK936" i="6"/>
  <c r="J899" i="6"/>
  <c r="J827" i="6"/>
  <c r="BK774" i="6"/>
  <c r="BK714" i="6"/>
  <c r="J691" i="6"/>
  <c r="J314" i="6"/>
  <c r="BK1172" i="6"/>
  <c r="BK1134" i="6"/>
  <c r="BK1018" i="6"/>
  <c r="BK964" i="6"/>
  <c r="J921" i="6"/>
  <c r="J817" i="6"/>
  <c r="J757" i="6"/>
  <c r="BK680" i="6"/>
  <c r="J634" i="6"/>
  <c r="J605" i="6"/>
  <c r="BK431" i="6"/>
  <c r="BK247" i="6"/>
  <c r="J679" i="7"/>
  <c r="BK584" i="7"/>
  <c r="BK548" i="7"/>
  <c r="J464" i="7"/>
  <c r="BK363" i="7"/>
  <c r="BK268" i="7"/>
  <c r="J729" i="7"/>
  <c r="BK702" i="7"/>
  <c r="J669" i="7"/>
  <c r="J615" i="7"/>
  <c r="J591" i="7"/>
  <c r="BK534" i="7"/>
  <c r="J477" i="7"/>
  <c r="BK456" i="7"/>
  <c r="BK294" i="7"/>
  <c r="J235" i="7"/>
  <c r="BK606" i="7"/>
  <c r="BK589" i="7"/>
  <c r="BK507" i="7"/>
  <c r="J488" i="7"/>
  <c r="BK447" i="7"/>
  <c r="BK426" i="7"/>
  <c r="BK385" i="7"/>
  <c r="BK290" i="7"/>
  <c r="J762" i="7"/>
  <c r="J661" i="7"/>
  <c r="J593" i="7"/>
  <c r="J548" i="7"/>
  <c r="J528" i="7"/>
  <c r="BK509" i="7"/>
  <c r="BK469" i="7"/>
  <c r="J422" i="7"/>
  <c r="J348" i="7"/>
  <c r="J332" i="7"/>
  <c r="BK235" i="7"/>
  <c r="J724" i="7"/>
  <c r="BK710" i="7"/>
  <c r="BK664" i="7"/>
  <c r="BK649" i="7"/>
  <c r="BK633" i="7"/>
  <c r="BK539" i="7"/>
  <c r="J516" i="7"/>
  <c r="BK477" i="7"/>
  <c r="J412" i="7"/>
  <c r="BK380" i="7"/>
  <c r="J321" i="7"/>
  <c r="BK220" i="7"/>
  <c r="BK693" i="7"/>
  <c r="J672" i="7"/>
  <c r="BK630" i="7"/>
  <c r="BK571" i="7"/>
  <c r="J495" i="7"/>
  <c r="BK438" i="7"/>
  <c r="J374" i="7"/>
  <c r="J318" i="7"/>
  <c r="BK218" i="7"/>
  <c r="J198" i="8"/>
  <c r="J174" i="8"/>
  <c r="BK196" i="8"/>
  <c r="J172" i="8"/>
  <c r="J175" i="8"/>
  <c r="BK136" i="8"/>
  <c r="J183" i="8"/>
  <c r="J192" i="8"/>
  <c r="BK183" i="8"/>
  <c r="BK178" i="8"/>
  <c r="BK202" i="8"/>
  <c r="J173" i="8"/>
  <c r="BK153" i="8"/>
  <c r="BK243" i="9"/>
  <c r="J169" i="9"/>
  <c r="J231" i="9"/>
  <c r="BK216" i="9"/>
  <c r="BK202" i="9"/>
  <c r="J153" i="9"/>
  <c r="J254" i="9"/>
  <c r="BK245" i="9"/>
  <c r="J205" i="11"/>
  <c r="BK168" i="11"/>
  <c r="BK230" i="11"/>
  <c r="BK224" i="11"/>
  <c r="BK216" i="11"/>
  <c r="J211" i="11"/>
  <c r="BK186" i="11"/>
  <c r="J237" i="11"/>
  <c r="BK205" i="11"/>
  <c r="BK163" i="11"/>
  <c r="J235" i="11"/>
  <c r="BK215" i="11"/>
  <c r="BK208" i="11"/>
  <c r="J194" i="11"/>
  <c r="J232" i="11"/>
  <c r="BK198" i="11"/>
  <c r="J168" i="11"/>
  <c r="J151" i="11"/>
  <c r="J147" i="11"/>
  <c r="J178" i="12"/>
  <c r="BK158" i="12"/>
  <c r="BK182" i="12"/>
  <c r="J168" i="12"/>
  <c r="BK163" i="12"/>
  <c r="BK151" i="12"/>
  <c r="J139" i="12"/>
  <c r="BK173" i="12"/>
  <c r="J149" i="12"/>
  <c r="BK175" i="12"/>
  <c r="BK172" i="12"/>
  <c r="J140" i="12"/>
  <c r="BK135" i="12"/>
  <c r="BK163" i="13"/>
  <c r="BK195" i="13"/>
  <c r="BK235" i="14"/>
  <c r="J171" i="14"/>
  <c r="J248" i="14"/>
  <c r="BK224" i="14"/>
  <c r="J212" i="14"/>
  <c r="BK207" i="14"/>
  <c r="BK182" i="14"/>
  <c r="J149" i="14"/>
  <c r="BK172" i="14"/>
  <c r="BK356" i="15"/>
  <c r="BK305" i="15"/>
  <c r="J296" i="15"/>
  <c r="BK283" i="15"/>
  <c r="J254" i="15"/>
  <c r="BK246" i="15"/>
  <c r="J230" i="15"/>
  <c r="J206" i="15"/>
  <c r="J183" i="15"/>
  <c r="BK132" i="15"/>
  <c r="J375" i="15"/>
  <c r="BK359" i="15"/>
  <c r="J329" i="15"/>
  <c r="BK313" i="15"/>
  <c r="BK304" i="15"/>
  <c r="BK282" i="15"/>
  <c r="BK269" i="15"/>
  <c r="J247" i="15"/>
  <c r="BK380" i="15"/>
  <c r="J358" i="15"/>
  <c r="BK345" i="15"/>
  <c r="BK316" i="15"/>
  <c r="J305" i="15"/>
  <c r="BK280" i="15"/>
  <c r="J245" i="15"/>
  <c r="BK226" i="15"/>
  <c r="J181" i="15"/>
  <c r="BK144" i="15"/>
  <c r="J374" i="15"/>
  <c r="BK351" i="15"/>
  <c r="J342" i="15"/>
  <c r="BK329" i="15"/>
  <c r="BK307" i="15"/>
  <c r="J281" i="15"/>
  <c r="BK256" i="15"/>
  <c r="J235" i="15"/>
  <c r="BK220" i="15"/>
  <c r="J197" i="15"/>
  <c r="BK172" i="15"/>
  <c r="J152" i="15"/>
  <c r="J388" i="15"/>
  <c r="J360" i="15"/>
  <c r="J284" i="15"/>
  <c r="J234" i="15"/>
  <c r="BK221" i="15"/>
  <c r="BK205" i="15"/>
  <c r="J174" i="15"/>
  <c r="BK152" i="15"/>
  <c r="J140" i="15"/>
  <c r="BK357" i="15"/>
  <c r="BK327" i="15"/>
  <c r="J270" i="15"/>
  <c r="BK230" i="15"/>
  <c r="J216" i="15"/>
  <c r="BK198" i="15"/>
  <c r="BK185" i="15"/>
  <c r="J176" i="15"/>
  <c r="BK160" i="15"/>
  <c r="J134" i="15"/>
  <c r="BK140" i="16"/>
  <c r="BK131" i="16"/>
  <c r="BK139" i="17"/>
  <c r="J125" i="17"/>
  <c r="BK131" i="17"/>
  <c r="BK132" i="17"/>
  <c r="BK130" i="2"/>
  <c r="BK127" i="2"/>
  <c r="J125" i="2"/>
  <c r="J124" i="2"/>
  <c r="AS94" i="1"/>
  <c r="BK134" i="3"/>
  <c r="BK230" i="3"/>
  <c r="J178" i="3"/>
  <c r="BK164" i="3"/>
  <c r="BK132" i="3"/>
  <c r="J249" i="3"/>
  <c r="J158" i="3"/>
  <c r="BK249" i="3"/>
  <c r="J134" i="3"/>
  <c r="J254" i="3"/>
  <c r="J221" i="3"/>
  <c r="BK188" i="3"/>
  <c r="BK177" i="3"/>
  <c r="J163" i="3"/>
  <c r="J132" i="3"/>
  <c r="BK203" i="3"/>
  <c r="BK149" i="3"/>
  <c r="J273" i="4"/>
  <c r="BK245" i="4"/>
  <c r="J165" i="4"/>
  <c r="J255" i="4"/>
  <c r="BK252" i="4"/>
  <c r="J223" i="4"/>
  <c r="BK180" i="4"/>
  <c r="J311" i="4"/>
  <c r="J298" i="4"/>
  <c r="J262" i="4"/>
  <c r="BK239" i="4"/>
  <c r="BK163" i="4"/>
  <c r="BK311" i="4"/>
  <c r="BK302" i="4"/>
  <c r="J294" i="4"/>
  <c r="J281" i="4"/>
  <c r="BK262" i="4"/>
  <c r="J245" i="4"/>
  <c r="J231" i="4"/>
  <c r="J213" i="4"/>
  <c r="J208" i="4"/>
  <c r="BK283" i="4"/>
  <c r="BK261" i="4"/>
  <c r="J205" i="4"/>
  <c r="J157" i="4"/>
  <c r="J197" i="4"/>
  <c r="BK161" i="4"/>
  <c r="BK349" i="5"/>
  <c r="J344" i="5"/>
  <c r="J332" i="5"/>
  <c r="J317" i="5"/>
  <c r="J306" i="5"/>
  <c r="BK278" i="5"/>
  <c r="J260" i="5"/>
  <c r="BK216" i="5"/>
  <c r="BK203" i="5"/>
  <c r="J170" i="5"/>
  <c r="BK351" i="5"/>
  <c r="J349" i="5"/>
  <c r="J342" i="5"/>
  <c r="BK332" i="5"/>
  <c r="BK310" i="5"/>
  <c r="BK300" i="5"/>
  <c r="BK284" i="5"/>
  <c r="J272" i="5"/>
  <c r="BK260" i="5"/>
  <c r="J258" i="5"/>
  <c r="BK229" i="5"/>
  <c r="BK207" i="5"/>
  <c r="BK174" i="5"/>
  <c r="J161" i="5"/>
  <c r="J189" i="5"/>
  <c r="J315" i="5"/>
  <c r="BK238" i="5"/>
  <c r="BK314" i="5"/>
  <c r="J287" i="5"/>
  <c r="BK233" i="5"/>
  <c r="J216" i="5"/>
  <c r="BK198" i="5"/>
  <c r="BK170" i="5"/>
  <c r="BK1153" i="6"/>
  <c r="BK1081" i="6"/>
  <c r="J1041" i="6"/>
  <c r="J1008" i="6"/>
  <c r="J976" i="6"/>
  <c r="J940" i="6"/>
  <c r="BK928" i="6"/>
  <c r="BK903" i="6"/>
  <c r="J832" i="6"/>
  <c r="BK770" i="6"/>
  <c r="BK759" i="6"/>
  <c r="BK732" i="6"/>
  <c r="BK717" i="6"/>
  <c r="BK686" i="6"/>
  <c r="BK647" i="6"/>
  <c r="BK611" i="6"/>
  <c r="BK554" i="6"/>
  <c r="BK541" i="6"/>
  <c r="BK529" i="6"/>
  <c r="J458" i="6"/>
  <c r="BK447" i="6"/>
  <c r="BK371" i="6"/>
  <c r="BK341" i="6"/>
  <c r="BK311" i="6"/>
  <c r="J1137" i="6"/>
  <c r="BK1029" i="6"/>
  <c r="J959" i="6"/>
  <c r="BK921" i="6"/>
  <c r="J857" i="6"/>
  <c r="BK784" i="6"/>
  <c r="J761" i="6"/>
  <c r="BK701" i="6"/>
  <c r="BK677" i="6"/>
  <c r="BK622" i="6"/>
  <c r="J478" i="6"/>
  <c r="J455" i="6"/>
  <c r="J311" i="6"/>
  <c r="J245" i="6"/>
  <c r="BK1109" i="6"/>
  <c r="J1047" i="6"/>
  <c r="BK959" i="6"/>
  <c r="J936" i="6"/>
  <c r="BK820" i="6"/>
  <c r="J781" i="6"/>
  <c r="J742" i="6"/>
  <c r="BK723" i="6"/>
  <c r="J703" i="6"/>
  <c r="BK643" i="6"/>
  <c r="J611" i="6"/>
  <c r="J554" i="6"/>
  <c r="J486" i="6"/>
  <c r="BK450" i="6"/>
  <c r="BK349" i="6"/>
  <c r="BK245" i="6"/>
  <c r="J1118" i="6"/>
  <c r="BK1062" i="6"/>
  <c r="BK973" i="6"/>
  <c r="BK906" i="6"/>
  <c r="BK855" i="6"/>
  <c r="BK782" i="6"/>
  <c r="J732" i="6"/>
  <c r="BK678" i="6"/>
  <c r="J578" i="6"/>
  <c r="BK489" i="6"/>
  <c r="BK1140" i="6"/>
  <c r="J1020" i="6"/>
  <c r="J978" i="6"/>
  <c r="J927" i="6"/>
  <c r="BK866" i="6"/>
  <c r="J804" i="6"/>
  <c r="BK755" i="6"/>
  <c r="J568" i="6"/>
  <c r="BK444" i="6"/>
  <c r="BK249" i="6"/>
  <c r="BK1131" i="6"/>
  <c r="J1031" i="6"/>
  <c r="J935" i="6"/>
  <c r="J910" i="6"/>
  <c r="J815" i="6"/>
  <c r="BK748" i="6"/>
  <c r="BK691" i="6"/>
  <c r="J643" i="6"/>
  <c r="J607" i="6"/>
  <c r="BK544" i="6"/>
  <c r="J452" i="6"/>
  <c r="BK421" i="6"/>
  <c r="J251" i="6"/>
  <c r="J765" i="7"/>
  <c r="J601" i="7"/>
  <c r="J507" i="7"/>
  <c r="J485" i="7"/>
  <c r="BK367" i="7"/>
  <c r="J290" i="7"/>
  <c r="BK223" i="7"/>
  <c r="J697" i="7"/>
  <c r="BK628" i="7"/>
  <c r="BK601" i="7"/>
  <c r="BK559" i="7"/>
  <c r="BK510" i="7"/>
  <c r="J454" i="7"/>
  <c r="J329" i="7"/>
  <c r="BK203" i="7"/>
  <c r="BK591" i="7"/>
  <c r="BK532" i="7"/>
  <c r="BK497" i="7"/>
  <c r="BK464" i="7"/>
  <c r="J419" i="7"/>
  <c r="BK406" i="7"/>
  <c r="J363" i="7"/>
  <c r="J240" i="7"/>
  <c r="BK697" i="7"/>
  <c r="J589" i="7"/>
  <c r="J534" i="7"/>
  <c r="BK511" i="7"/>
  <c r="BK467" i="7"/>
  <c r="BK416" i="7"/>
  <c r="BK318" i="7"/>
  <c r="BK212" i="7"/>
  <c r="J714" i="7"/>
  <c r="J689" i="7"/>
  <c r="J647" i="7"/>
  <c r="BK615" i="7"/>
  <c r="BK528" i="7"/>
  <c r="BK490" i="7"/>
  <c r="BK419" i="7"/>
  <c r="J388" i="7"/>
  <c r="BK335" i="7"/>
  <c r="J254" i="7"/>
  <c r="BK741" i="7"/>
  <c r="BK656" i="7"/>
  <c r="J624" i="7"/>
  <c r="J539" i="7"/>
  <c r="BK514" i="7"/>
  <c r="BK486" i="7"/>
  <c r="BK412" i="7"/>
  <c r="J268" i="7"/>
  <c r="BK237" i="7"/>
  <c r="J203" i="8"/>
  <c r="BK179" i="8"/>
  <c r="J164" i="8"/>
  <c r="BK200" i="8"/>
  <c r="J182" i="8"/>
  <c r="BK189" i="8"/>
  <c r="J148" i="8"/>
  <c r="J186" i="8"/>
  <c r="BK172" i="8"/>
  <c r="J158" i="8"/>
  <c r="J187" i="8"/>
  <c r="J177" i="8"/>
  <c r="J162" i="8"/>
  <c r="BK203" i="8"/>
  <c r="BK195" i="8"/>
  <c r="BK163" i="8"/>
  <c r="J245" i="9"/>
  <c r="J163" i="9"/>
  <c r="BK249" i="9"/>
  <c r="BK224" i="9"/>
  <c r="BK209" i="9"/>
  <c r="J192" i="9"/>
  <c r="J151" i="9"/>
  <c r="BK250" i="9"/>
  <c r="J242" i="9"/>
  <c r="J207" i="11"/>
  <c r="BK179" i="11"/>
  <c r="J152" i="11"/>
  <c r="BK226" i="11"/>
  <c r="J217" i="11"/>
  <c r="J209" i="11"/>
  <c r="BK194" i="11"/>
  <c r="BK152" i="11"/>
  <c r="BK196" i="11"/>
  <c r="J170" i="11"/>
  <c r="BK151" i="11"/>
  <c r="J225" i="11"/>
  <c r="BK209" i="11"/>
  <c r="J198" i="11"/>
  <c r="J157" i="11"/>
  <c r="J228" i="11"/>
  <c r="J200" i="11"/>
  <c r="J185" i="11"/>
  <c r="BK237" i="11"/>
  <c r="J182" i="12"/>
  <c r="BK166" i="12"/>
  <c r="J147" i="12"/>
  <c r="J183" i="12"/>
  <c r="J175" i="12"/>
  <c r="J164" i="12"/>
  <c r="BK153" i="12"/>
  <c r="J143" i="12"/>
  <c r="J170" i="12"/>
  <c r="BK140" i="12"/>
  <c r="BK142" i="12"/>
  <c r="BK155" i="12"/>
  <c r="J148" i="12"/>
  <c r="J136" i="12"/>
  <c r="BK164" i="13"/>
  <c r="J194" i="13"/>
  <c r="BK171" i="14"/>
  <c r="J228" i="14"/>
  <c r="J156" i="14"/>
  <c r="J216" i="14"/>
  <c r="BK188" i="14"/>
  <c r="BK249" i="14"/>
  <c r="BK244" i="14"/>
  <c r="BK232" i="14"/>
  <c r="J218" i="14"/>
  <c r="J206" i="14"/>
  <c r="J188" i="14"/>
  <c r="J154" i="14"/>
  <c r="BK160" i="14"/>
  <c r="J348" i="15"/>
  <c r="J326" i="15"/>
  <c r="J297" i="15"/>
  <c r="BK286" i="15"/>
  <c r="BK257" i="15"/>
  <c r="BK247" i="15"/>
  <c r="J212" i="15"/>
  <c r="BK190" i="15"/>
  <c r="BK149" i="15"/>
  <c r="BK377" i="15"/>
  <c r="BK370" i="15"/>
  <c r="BK355" i="15"/>
  <c r="J325" i="15"/>
  <c r="J316" i="15"/>
  <c r="J308" i="15"/>
  <c r="BK298" i="15"/>
  <c r="J283" i="15"/>
  <c r="J277" i="15"/>
  <c r="BK264" i="15"/>
  <c r="BK260" i="15"/>
  <c r="J249" i="15"/>
  <c r="BK387" i="15"/>
  <c r="BK366" i="15"/>
  <c r="BK348" i="15"/>
  <c r="J337" i="15"/>
  <c r="BK323" i="15"/>
  <c r="J315" i="15"/>
  <c r="J304" i="15"/>
  <c r="J288" i="15"/>
  <c r="BK277" i="15"/>
  <c r="J253" i="15"/>
  <c r="BK225" i="15"/>
  <c r="J213" i="15"/>
  <c r="J186" i="15"/>
  <c r="BK159" i="15"/>
  <c r="J145" i="15"/>
  <c r="J377" i="15"/>
  <c r="BK371" i="15"/>
  <c r="J356" i="15"/>
  <c r="BK347" i="15"/>
  <c r="J341" i="15"/>
  <c r="BK334" i="15"/>
  <c r="BK319" i="15"/>
  <c r="J303" i="15"/>
  <c r="J291" i="15"/>
  <c r="BK276" i="15"/>
  <c r="BK259" i="15"/>
  <c r="J231" i="15"/>
  <c r="J222" i="15"/>
  <c r="BK209" i="15"/>
  <c r="J204" i="15"/>
  <c r="BK178" i="15"/>
  <c r="J166" i="15"/>
  <c r="BK151" i="15"/>
  <c r="J390" i="15"/>
  <c r="J362" i="15"/>
  <c r="J302" i="15"/>
  <c r="J278" i="15"/>
  <c r="BK251" i="15"/>
  <c r="BK236" i="15"/>
  <c r="J223" i="15"/>
  <c r="BK210" i="15"/>
  <c r="BK189" i="15"/>
  <c r="BK180" i="15"/>
  <c r="J161" i="15"/>
  <c r="BK141" i="15"/>
  <c r="BK364" i="15"/>
  <c r="BK346" i="15"/>
  <c r="BK320" i="15"/>
  <c r="J240" i="15"/>
  <c r="BK237" i="15"/>
  <c r="BK218" i="15"/>
  <c r="J201" i="15"/>
  <c r="BK193" i="15"/>
  <c r="BK183" i="15"/>
  <c r="BK177" i="15"/>
  <c r="BK167" i="15"/>
  <c r="J159" i="15"/>
  <c r="J150" i="15"/>
  <c r="J133" i="15"/>
  <c r="J132" i="16"/>
  <c r="J139" i="16"/>
  <c r="BK132" i="16"/>
  <c r="J127" i="16"/>
  <c r="J125" i="16"/>
  <c r="J136" i="17"/>
  <c r="J129" i="17"/>
  <c r="J124" i="17"/>
  <c r="J139" i="17"/>
  <c r="J126" i="17"/>
  <c r="J130" i="2"/>
  <c r="J128" i="2"/>
  <c r="BK125" i="2"/>
  <c r="BK124" i="2"/>
  <c r="J33" i="2"/>
  <c r="BK170" i="3"/>
  <c r="J258" i="3"/>
  <c r="BK231" i="3"/>
  <c r="BK179" i="3"/>
  <c r="BK173" i="3"/>
  <c r="BK163" i="3"/>
  <c r="J129" i="3"/>
  <c r="J183" i="3"/>
  <c r="BK145" i="3"/>
  <c r="BK171" i="3"/>
  <c r="J259" i="3"/>
  <c r="J229" i="3"/>
  <c r="J181" i="3"/>
  <c r="J173" i="3"/>
  <c r="J170" i="3"/>
  <c r="BK159" i="3"/>
  <c r="J145" i="3"/>
  <c r="BK183" i="3"/>
  <c r="J141" i="3"/>
  <c r="BK265" i="4"/>
  <c r="BK197" i="4"/>
  <c r="BK289" i="4"/>
  <c r="J271" i="4"/>
  <c r="BK231" i="4"/>
  <c r="BK213" i="4"/>
  <c r="J167" i="4"/>
  <c r="BK317" i="4"/>
  <c r="J301" i="4"/>
  <c r="BK266" i="4"/>
  <c r="BK216" i="4"/>
  <c r="BK318" i="4"/>
  <c r="J309" i="4"/>
  <c r="BK296" i="4"/>
  <c r="BK285" i="4"/>
  <c r="J270" i="4"/>
  <c r="J265" i="4"/>
  <c r="BK255" i="4"/>
  <c r="BK236" i="4"/>
  <c r="J225" i="4"/>
  <c r="J180" i="4"/>
  <c r="BK267" i="4"/>
  <c r="BK208" i="4"/>
  <c r="J163" i="4"/>
  <c r="BK217" i="4"/>
  <c r="BK183" i="4"/>
  <c r="J347" i="5"/>
  <c r="J326" i="5"/>
  <c r="J310" i="5"/>
  <c r="J277" i="5"/>
  <c r="J264" i="5"/>
  <c r="J225" i="5"/>
  <c r="BK214" i="5"/>
  <c r="BK200" i="5"/>
  <c r="BK168" i="5"/>
  <c r="BK352" i="5"/>
  <c r="J346" i="5"/>
  <c r="BK339" i="5"/>
  <c r="J329" i="5"/>
  <c r="BK315" i="5"/>
  <c r="BK287" i="5"/>
  <c r="J278" i="5"/>
  <c r="BK264" i="5"/>
  <c r="BK258" i="5"/>
  <c r="J226" i="5"/>
  <c r="J203" i="5"/>
  <c r="J280" i="5"/>
  <c r="BK222" i="5"/>
  <c r="BK329" i="5"/>
  <c r="J271" i="5"/>
  <c r="J193" i="5"/>
  <c r="BK306" i="5"/>
  <c r="J238" i="5"/>
  <c r="BK219" i="5"/>
  <c r="BK191" i="5"/>
  <c r="J1163" i="6"/>
  <c r="J1131" i="6"/>
  <c r="BK1055" i="6"/>
  <c r="J1014" i="6"/>
  <c r="J989" i="6"/>
  <c r="BK970" i="6"/>
  <c r="BK938" i="6"/>
  <c r="BK917" i="6"/>
  <c r="BK850" i="6"/>
  <c r="J825" i="6"/>
  <c r="BK785" i="6"/>
  <c r="J753" i="6"/>
  <c r="BK718" i="6"/>
  <c r="J673" i="6"/>
  <c r="BK638" i="6"/>
  <c r="J559" i="6"/>
  <c r="J537" i="6"/>
  <c r="J497" i="6"/>
  <c r="BK455" i="6"/>
  <c r="BK401" i="6"/>
  <c r="BK346" i="6"/>
  <c r="BK307" i="6"/>
  <c r="J1153" i="6"/>
  <c r="J1057" i="6"/>
  <c r="BK999" i="6"/>
  <c r="BK923" i="6"/>
  <c r="BK824" i="6"/>
  <c r="J783" i="6"/>
  <c r="BK710" i="6"/>
  <c r="J680" i="6"/>
  <c r="BK486" i="6"/>
  <c r="J467" i="6"/>
  <c r="BK397" i="6"/>
  <c r="J274" i="6"/>
  <c r="J710" i="6"/>
  <c r="BK659" i="6"/>
  <c r="J603" i="6"/>
  <c r="BK559" i="6"/>
  <c r="J514" i="6"/>
  <c r="J431" i="6"/>
  <c r="BK379" i="6"/>
  <c r="BK1163" i="6"/>
  <c r="BK1123" i="6"/>
  <c r="BK1085" i="6"/>
  <c r="BK1057" i="6"/>
  <c r="BK989" i="6"/>
  <c r="J964" i="6"/>
  <c r="J875" i="6"/>
  <c r="BK815" i="6"/>
  <c r="BK790" i="6"/>
  <c r="BK681" i="6"/>
  <c r="J395" i="6"/>
  <c r="J1099" i="6"/>
  <c r="BK1014" i="6"/>
  <c r="BK935" i="6"/>
  <c r="BK918" i="6"/>
  <c r="BK863" i="6"/>
  <c r="J786" i="6"/>
  <c r="BK724" i="6"/>
  <c r="J701" i="6"/>
  <c r="BK475" i="6"/>
  <c r="J307" i="6"/>
  <c r="BK1159" i="6"/>
  <c r="J1073" i="6"/>
  <c r="J999" i="6"/>
  <c r="J930" i="6"/>
  <c r="BK875" i="6"/>
  <c r="J792" i="6"/>
  <c r="J726" i="6"/>
  <c r="J681" i="6"/>
  <c r="BK649" i="6"/>
  <c r="BK648" i="6" s="1"/>
  <c r="J648" i="6" s="1"/>
  <c r="J141" i="6" s="1"/>
  <c r="J606" i="6"/>
  <c r="BK568" i="6"/>
  <c r="J444" i="6"/>
  <c r="BK314" i="6"/>
  <c r="BK237" i="6"/>
  <c r="J649" i="7"/>
  <c r="BK562" i="7"/>
  <c r="J511" i="7"/>
  <c r="J486" i="7"/>
  <c r="BK374" i="7"/>
  <c r="BK277" i="7"/>
  <c r="BK729" i="7"/>
  <c r="J635" i="7"/>
  <c r="J602" i="7"/>
  <c r="J584" i="7"/>
  <c r="BK505" i="7"/>
  <c r="BK458" i="7"/>
  <c r="BK403" i="7"/>
  <c r="J237" i="7"/>
  <c r="J757" i="7"/>
  <c r="J562" i="7"/>
  <c r="J509" i="7"/>
  <c r="BK506" i="7"/>
  <c r="J462" i="7"/>
  <c r="BK422" i="7"/>
  <c r="J409" i="7"/>
  <c r="BK332" i="7"/>
  <c r="BK765" i="7"/>
  <c r="BK672" i="7"/>
  <c r="J630" i="7"/>
  <c r="J536" i="7"/>
  <c r="BK516" i="7"/>
  <c r="BK485" i="7"/>
  <c r="J426" i="7"/>
  <c r="BK345" i="7"/>
  <c r="BK329" i="7"/>
  <c r="J203" i="7"/>
  <c r="BK679" i="7"/>
  <c r="J653" i="7"/>
  <c r="BK621" i="7"/>
  <c r="BK558" i="7"/>
  <c r="J508" i="7"/>
  <c r="J438" i="7"/>
  <c r="BK348" i="7"/>
  <c r="J271" i="7"/>
  <c r="J218" i="7"/>
  <c r="BK682" i="7"/>
  <c r="BK635" i="7"/>
  <c r="J538" i="7"/>
  <c r="J497" i="7"/>
  <c r="J458" i="7"/>
  <c r="J400" i="7"/>
  <c r="J294" i="7"/>
  <c r="J262" i="7"/>
  <c r="J200" i="8"/>
  <c r="BK175" i="8"/>
  <c r="J161" i="8"/>
  <c r="BK186" i="8"/>
  <c r="BK190" i="8"/>
  <c r="J169" i="8"/>
  <c r="J190" i="8"/>
  <c r="BK162" i="8"/>
  <c r="BK143" i="8"/>
  <c r="BK191" i="8"/>
  <c r="J179" i="8"/>
  <c r="BK166" i="8"/>
  <c r="J204" i="8"/>
  <c r="BK184" i="8"/>
  <c r="BK148" i="8"/>
  <c r="J240" i="9"/>
  <c r="BK157" i="9"/>
  <c r="J227" i="9"/>
  <c r="BK213" i="9"/>
  <c r="BK187" i="9"/>
  <c r="BK239" i="9"/>
  <c r="J234" i="9"/>
  <c r="BK231" i="9"/>
  <c r="BK229" i="9"/>
  <c r="J225" i="9"/>
  <c r="BK219" i="9"/>
  <c r="BK199" i="9"/>
  <c r="BK189" i="9"/>
  <c r="J176" i="9"/>
  <c r="BK174" i="9"/>
  <c r="BK169" i="9"/>
  <c r="BK163" i="9"/>
  <c r="BK159" i="9"/>
  <c r="J156" i="9"/>
  <c r="BK153" i="9"/>
  <c r="BK251" i="9"/>
  <c r="J248" i="9"/>
  <c r="J247" i="9"/>
  <c r="BK240" i="9"/>
  <c r="BK237" i="9"/>
  <c r="BK235" i="9"/>
  <c r="BK227" i="9"/>
  <c r="BK225" i="9"/>
  <c r="J222" i="9"/>
  <c r="BK221" i="9"/>
  <c r="BK218" i="9"/>
  <c r="BK211" i="9"/>
  <c r="J209" i="9"/>
  <c r="J208" i="9"/>
  <c r="J206" i="9"/>
  <c r="BK204" i="9"/>
  <c r="BK203" i="9"/>
  <c r="BK180" i="9"/>
  <c r="BK255" i="9"/>
  <c r="BK254" i="9"/>
  <c r="J250" i="9"/>
  <c r="J243" i="9"/>
  <c r="BK242" i="9"/>
  <c r="J235" i="9"/>
  <c r="BK234" i="9"/>
  <c r="J229" i="9"/>
  <c r="J226" i="9"/>
  <c r="J224" i="9"/>
  <c r="BK222" i="9"/>
  <c r="J217" i="9"/>
  <c r="J213" i="9"/>
  <c r="BK212" i="9"/>
  <c r="BK201" i="9"/>
  <c r="BK198" i="9"/>
  <c r="J195" i="9"/>
  <c r="BK192" i="9"/>
  <c r="J187" i="9"/>
  <c r="BK185" i="9"/>
  <c r="J165" i="9"/>
  <c r="J157" i="9"/>
  <c r="BK152" i="9"/>
  <c r="BK151" i="9"/>
  <c r="J256" i="9"/>
  <c r="J252" i="9"/>
  <c r="BK248" i="9"/>
  <c r="J246" i="9"/>
  <c r="BK244" i="9"/>
  <c r="J239" i="9"/>
  <c r="J237" i="9"/>
  <c r="J232" i="9"/>
  <c r="J218" i="9"/>
  <c r="BK217" i="9"/>
  <c r="J216" i="9"/>
  <c r="BK215" i="9"/>
  <c r="J212" i="9"/>
  <c r="J211" i="9"/>
  <c r="BK208" i="9"/>
  <c r="J203" i="9"/>
  <c r="J202" i="9"/>
  <c r="J199" i="9"/>
  <c r="J189" i="9"/>
  <c r="J174" i="9"/>
  <c r="BK165" i="9"/>
  <c r="J162" i="9"/>
  <c r="J159" i="9"/>
  <c r="J216" i="10"/>
  <c r="J212" i="10"/>
  <c r="BK210" i="10"/>
  <c r="J184" i="10"/>
  <c r="BK170" i="10"/>
  <c r="BK220" i="10"/>
  <c r="J220" i="10"/>
  <c r="BK219" i="10"/>
  <c r="J219" i="10"/>
  <c r="BK218" i="10"/>
  <c r="J218" i="10"/>
  <c r="J215" i="10"/>
  <c r="J214" i="10"/>
  <c r="BK213" i="10"/>
  <c r="J211" i="10"/>
  <c r="J210" i="10"/>
  <c r="BK208" i="10"/>
  <c r="J207" i="10"/>
  <c r="J206" i="10"/>
  <c r="J204" i="10"/>
  <c r="J203" i="10"/>
  <c r="BK199" i="10"/>
  <c r="J196" i="10"/>
  <c r="J195" i="10"/>
  <c r="J190" i="10"/>
  <c r="J188" i="10"/>
  <c r="J187" i="10"/>
  <c r="J183" i="10"/>
  <c r="J179" i="10"/>
  <c r="J177" i="10"/>
  <c r="J172" i="10"/>
  <c r="J163" i="10"/>
  <c r="J162" i="10"/>
  <c r="J159" i="10"/>
  <c r="J157" i="10"/>
  <c r="BK155" i="10"/>
  <c r="BK147" i="10"/>
  <c r="BK144" i="10"/>
  <c r="BK215" i="10"/>
  <c r="BK211" i="10"/>
  <c r="BK209" i="10"/>
  <c r="BK206" i="10"/>
  <c r="BK203" i="10"/>
  <c r="J201" i="10"/>
  <c r="J199" i="10"/>
  <c r="J198" i="10"/>
  <c r="BK190" i="10"/>
  <c r="J189" i="10"/>
  <c r="BK188" i="10"/>
  <c r="BK186" i="10"/>
  <c r="J181" i="10"/>
  <c r="J178" i="10"/>
  <c r="J174" i="10"/>
  <c r="BK173" i="10"/>
  <c r="J167" i="10"/>
  <c r="BK165" i="10"/>
  <c r="BK159" i="10"/>
  <c r="J147" i="10"/>
  <c r="J142" i="10"/>
  <c r="BK214" i="10"/>
  <c r="J208" i="10"/>
  <c r="BK204" i="10"/>
  <c r="BK193" i="10"/>
  <c r="BK179" i="10"/>
  <c r="BK176" i="10"/>
  <c r="J169" i="10"/>
  <c r="J164" i="10"/>
  <c r="BK216" i="10"/>
  <c r="BK212" i="10"/>
  <c r="J209" i="10"/>
  <c r="BK207" i="10"/>
  <c r="BK196" i="10"/>
  <c r="J191" i="10"/>
  <c r="J186" i="10"/>
  <c r="BK184" i="10"/>
  <c r="BK181" i="10"/>
  <c r="BK180" i="10"/>
  <c r="BK178" i="10"/>
  <c r="BK177" i="10"/>
  <c r="J170" i="10"/>
  <c r="J165" i="10"/>
  <c r="BK164" i="10"/>
  <c r="BK162" i="10"/>
  <c r="BK157" i="10"/>
  <c r="J155" i="10"/>
  <c r="BK150" i="10"/>
  <c r="J144" i="10"/>
  <c r="J143" i="10"/>
  <c r="J213" i="10"/>
  <c r="BK201" i="10"/>
  <c r="BK198" i="10"/>
  <c r="BK195" i="10"/>
  <c r="J193" i="10"/>
  <c r="BK191" i="10"/>
  <c r="BK189" i="10"/>
  <c r="BK187" i="10"/>
  <c r="BK183" i="10"/>
  <c r="J180" i="10"/>
  <c r="J176" i="10"/>
  <c r="BK174" i="10"/>
  <c r="J173" i="10"/>
  <c r="BK172" i="10"/>
  <c r="BK169" i="10"/>
  <c r="BK167" i="10"/>
  <c r="BK163" i="10"/>
  <c r="J150" i="10"/>
  <c r="BK143" i="10"/>
  <c r="BK142" i="10"/>
  <c r="BK235" i="11"/>
  <c r="J233" i="11"/>
  <c r="BK232" i="11"/>
  <c r="J229" i="11"/>
  <c r="J227" i="11"/>
  <c r="J222" i="11"/>
  <c r="J221" i="11"/>
  <c r="J215" i="11"/>
  <c r="BK181" i="11"/>
  <c r="J154" i="11"/>
  <c r="BK228" i="11"/>
  <c r="BK219" i="11"/>
  <c r="J208" i="11"/>
  <c r="BK187" i="11"/>
  <c r="BK146" i="11"/>
  <c r="BK200" i="11"/>
  <c r="J186" i="11"/>
  <c r="J159" i="11"/>
  <c r="BK236" i="11"/>
  <c r="J224" i="11"/>
  <c r="J174" i="11"/>
  <c r="J230" i="11"/>
  <c r="J189" i="11"/>
  <c r="J163" i="11"/>
  <c r="J191" i="11"/>
  <c r="J173" i="12"/>
  <c r="J165" i="12"/>
  <c r="J184" i="12"/>
  <c r="BK176" i="12"/>
  <c r="J166" i="12"/>
  <c r="BK162" i="12"/>
  <c r="BK147" i="12"/>
  <c r="BK178" i="12"/>
  <c r="BK146" i="12"/>
  <c r="J181" i="12"/>
  <c r="BK136" i="12"/>
  <c r="BK150" i="12"/>
  <c r="J162" i="12"/>
  <c r="BK185" i="13"/>
  <c r="BK149" i="13"/>
  <c r="BK196" i="14"/>
  <c r="BK156" i="14"/>
  <c r="BK184" i="14"/>
  <c r="J378" i="15"/>
  <c r="J351" i="15"/>
  <c r="BK328" i="15"/>
  <c r="J311" i="15"/>
  <c r="J293" i="15"/>
  <c r="J285" i="15"/>
  <c r="BK267" i="15"/>
  <c r="J259" i="15"/>
  <c r="J252" i="15"/>
  <c r="BK244" i="15"/>
  <c r="BK235" i="15"/>
  <c r="J211" i="15"/>
  <c r="J199" i="15"/>
  <c r="J193" i="15"/>
  <c r="J171" i="15"/>
  <c r="BK150" i="15"/>
  <c r="BK142" i="15"/>
  <c r="BK130" i="15"/>
  <c r="J373" i="15"/>
  <c r="J368" i="15"/>
  <c r="BK360" i="15"/>
  <c r="BK342" i="15"/>
  <c r="J328" i="15"/>
  <c r="J309" i="15"/>
  <c r="BK296" i="15"/>
  <c r="J279" i="15"/>
  <c r="BK271" i="15"/>
  <c r="BK248" i="15"/>
  <c r="BK384" i="15"/>
  <c r="BK354" i="15"/>
  <c r="BK339" i="15"/>
  <c r="J319" i="15"/>
  <c r="BK310" i="15"/>
  <c r="J257" i="15"/>
  <c r="BK241" i="15"/>
  <c r="J210" i="15"/>
  <c r="J165" i="15"/>
  <c r="J132" i="15"/>
  <c r="J370" i="15"/>
  <c r="BK337" i="15"/>
  <c r="J327" i="15"/>
  <c r="J298" i="15"/>
  <c r="BK278" i="15"/>
  <c r="BK268" i="15"/>
  <c r="BK249" i="15"/>
  <c r="BK217" i="15"/>
  <c r="J200" i="15"/>
  <c r="J185" i="15"/>
  <c r="BK171" i="15"/>
  <c r="J142" i="15"/>
  <c r="BK382" i="15"/>
  <c r="BK343" i="15"/>
  <c r="J267" i="15"/>
  <c r="J239" i="15"/>
  <c r="J214" i="15"/>
  <c r="J194" i="15"/>
  <c r="BK169" i="15"/>
  <c r="BK148" i="15"/>
  <c r="J131" i="15"/>
  <c r="BK353" i="15"/>
  <c r="J331" i="15"/>
  <c r="BK288" i="15"/>
  <c r="J236" i="15"/>
  <c r="BK223" i="15"/>
  <c r="J209" i="15"/>
  <c r="BK192" i="15"/>
  <c r="BK173" i="15"/>
  <c r="BK156" i="15"/>
  <c r="J131" i="16"/>
  <c r="J134" i="16"/>
  <c r="BK124" i="16"/>
  <c r="BK134" i="17"/>
  <c r="J140" i="17"/>
  <c r="BK130" i="17"/>
  <c r="BK128" i="2"/>
  <c r="J127" i="2"/>
  <c r="J123" i="2"/>
  <c r="BK260" i="3"/>
  <c r="J217" i="3"/>
  <c r="J137" i="3"/>
  <c r="BK221" i="3"/>
  <c r="BK174" i="3"/>
  <c r="J162" i="3"/>
  <c r="BK172" i="3"/>
  <c r="J166" i="3"/>
  <c r="J231" i="3"/>
  <c r="J179" i="3"/>
  <c r="J161" i="3"/>
  <c r="BK141" i="3"/>
  <c r="J302" i="4"/>
  <c r="J193" i="4"/>
  <c r="BK281" i="4"/>
  <c r="BK229" i="4"/>
  <c r="BK314" i="4"/>
  <c r="BK294" i="4"/>
  <c r="BK212" i="4"/>
  <c r="J314" i="4"/>
  <c r="BK271" i="4"/>
  <c r="J264" i="4"/>
  <c r="J250" i="4"/>
  <c r="J227" i="4"/>
  <c r="BK295" i="4"/>
  <c r="J212" i="4"/>
  <c r="BK167" i="4"/>
  <c r="BK157" i="4"/>
  <c r="J338" i="5"/>
  <c r="J308" i="5"/>
  <c r="J268" i="5"/>
  <c r="J222" i="5"/>
  <c r="J164" i="5"/>
  <c r="J351" i="5"/>
  <c r="BK341" i="5"/>
  <c r="BK308" i="5"/>
  <c r="BK277" i="5"/>
  <c r="BK248" i="5"/>
  <c r="J166" i="5"/>
  <c r="J248" i="5"/>
  <c r="J284" i="5"/>
  <c r="J229" i="5"/>
  <c r="BK186" i="5"/>
  <c r="BK1079" i="6"/>
  <c r="BK988" i="6"/>
  <c r="BK926" i="6"/>
  <c r="BK857" i="6"/>
  <c r="BK798" i="6"/>
  <c r="BK726" i="6"/>
  <c r="J697" i="6"/>
  <c r="J544" i="6"/>
  <c r="J502" i="6"/>
  <c r="J450" i="6"/>
  <c r="J379" i="6"/>
  <c r="J278" i="6"/>
  <c r="J1134" i="6"/>
  <c r="BK1002" i="6"/>
  <c r="BK927" i="6"/>
  <c r="J863" i="6"/>
  <c r="BK767" i="6"/>
  <c r="J748" i="6"/>
  <c r="J678" i="6"/>
  <c r="BK606" i="6"/>
  <c r="BK531" i="6"/>
  <c r="J439" i="6"/>
  <c r="BK387" i="6"/>
  <c r="J247" i="6"/>
  <c r="J1140" i="6"/>
  <c r="BK1073" i="6"/>
  <c r="BK1020" i="6"/>
  <c r="BK942" i="6"/>
  <c r="J907" i="6"/>
  <c r="BK827" i="6"/>
  <c r="BK786" i="6"/>
  <c r="BK769" i="6"/>
  <c r="BK730" i="6"/>
  <c r="J721" i="6"/>
  <c r="BK699" i="6"/>
  <c r="BK632" i="6"/>
  <c r="J562" i="6"/>
  <c r="J517" i="6"/>
  <c r="BK469" i="6"/>
  <c r="J384" i="6"/>
  <c r="J1172" i="6"/>
  <c r="BK1137" i="6"/>
  <c r="J1052" i="6"/>
  <c r="J970" i="6"/>
  <c r="J864" i="6"/>
  <c r="BK757" i="6"/>
  <c r="J683" i="6"/>
  <c r="BK589" i="6"/>
  <c r="BK514" i="6"/>
  <c r="J270" i="6"/>
  <c r="J1044" i="6"/>
  <c r="BK1008" i="6"/>
  <c r="J932" i="6"/>
  <c r="BK895" i="6"/>
  <c r="BK808" i="6"/>
  <c r="BK761" i="6"/>
  <c r="J489" i="6"/>
  <c r="J436" i="6"/>
  <c r="J1150" i="6"/>
  <c r="J1055" i="6"/>
  <c r="J1029" i="6"/>
  <c r="J988" i="6"/>
  <c r="J923" i="6"/>
  <c r="BK899" i="6"/>
  <c r="J798" i="6"/>
  <c r="J736" i="6"/>
  <c r="BK697" i="6"/>
  <c r="J677" i="6"/>
  <c r="BK636" i="6"/>
  <c r="BK603" i="6"/>
  <c r="J475" i="6"/>
  <c r="BK392" i="6"/>
  <c r="BK762" i="7"/>
  <c r="J598" i="7"/>
  <c r="J559" i="7"/>
  <c r="J489" i="7"/>
  <c r="J449" i="7"/>
  <c r="BK306" i="7"/>
  <c r="J741" i="7"/>
  <c r="J710" i="7"/>
  <c r="J674" i="7"/>
  <c r="BK609" i="7"/>
  <c r="J531" i="7"/>
  <c r="J493" i="7"/>
  <c r="J447" i="7"/>
  <c r="BK262" i="7"/>
  <c r="BK647" i="7"/>
  <c r="J523" i="7"/>
  <c r="BK491" i="7"/>
  <c r="BK454" i="7"/>
  <c r="BK428" i="7"/>
  <c r="J403" i="7"/>
  <c r="BK339" i="7"/>
  <c r="BK209" i="7"/>
  <c r="J656" i="7"/>
  <c r="J571" i="7"/>
  <c r="J532" i="7"/>
  <c r="J510" i="7"/>
  <c r="BK488" i="7"/>
  <c r="J428" i="7"/>
  <c r="J342" i="7"/>
  <c r="BK321" i="7"/>
  <c r="J220" i="7"/>
  <c r="BK719" i="7"/>
  <c r="J702" i="7"/>
  <c r="BK661" i="7"/>
  <c r="J641" i="7"/>
  <c r="J609" i="7"/>
  <c r="BK553" i="7"/>
  <c r="BK493" i="7"/>
  <c r="J430" i="7"/>
  <c r="J360" i="7"/>
  <c r="BK257" i="7"/>
  <c r="J749" i="7"/>
  <c r="BK674" i="7"/>
  <c r="J633" i="7"/>
  <c r="BK602" i="7"/>
  <c r="J505" i="7"/>
  <c r="J467" i="7"/>
  <c r="J406" i="7"/>
  <c r="J277" i="7"/>
  <c r="BK254" i="7"/>
  <c r="J195" i="8"/>
  <c r="BK171" i="8"/>
  <c r="J193" i="8"/>
  <c r="BK174" i="8"/>
  <c r="BK187" i="8"/>
  <c r="J140" i="8"/>
  <c r="J181" i="8"/>
  <c r="BK161" i="8"/>
  <c r="BK193" i="8"/>
  <c r="J184" i="8"/>
  <c r="BK167" i="8"/>
  <c r="J196" i="8"/>
  <c r="BK169" i="8"/>
  <c r="J136" i="8"/>
  <c r="BK226" i="9"/>
  <c r="BK162" i="9"/>
  <c r="BK232" i="9"/>
  <c r="J215" i="9"/>
  <c r="J201" i="9"/>
  <c r="J185" i="9"/>
  <c r="BK252" i="9"/>
  <c r="J244" i="9"/>
  <c r="J212" i="11"/>
  <c r="BK170" i="11"/>
  <c r="BK147" i="11"/>
  <c r="BK227" i="11"/>
  <c r="BK221" i="11"/>
  <c r="BK214" i="11"/>
  <c r="BK201" i="11"/>
  <c r="BK157" i="11"/>
  <c r="J216" i="11"/>
  <c r="BK191" i="11"/>
  <c r="BK185" i="11"/>
  <c r="J226" i="11"/>
  <c r="J214" i="11"/>
  <c r="BK204" i="11"/>
  <c r="J181" i="11"/>
  <c r="J236" i="11"/>
  <c r="BK225" i="11"/>
  <c r="J196" i="11"/>
  <c r="J179" i="11"/>
  <c r="J148" i="11"/>
  <c r="BK183" i="12"/>
  <c r="J176" i="12"/>
  <c r="BK164" i="12"/>
  <c r="J146" i="12"/>
  <c r="BK179" i="12"/>
  <c r="BK165" i="12"/>
  <c r="J155" i="12"/>
  <c r="J150" i="12"/>
  <c r="J179" i="12"/>
  <c r="J153" i="12"/>
  <c r="J142" i="12"/>
  <c r="BK148" i="12"/>
  <c r="BK170" i="12"/>
  <c r="BK149" i="12"/>
  <c r="J158" i="12"/>
  <c r="J152" i="13"/>
  <c r="J191" i="13"/>
  <c r="BK162" i="14"/>
  <c r="BK226" i="14"/>
  <c r="BK229" i="14"/>
  <c r="J200" i="14"/>
  <c r="J168" i="14"/>
  <c r="BK154" i="14"/>
  <c r="BK236" i="14"/>
  <c r="BK215" i="14"/>
  <c r="BK199" i="14"/>
  <c r="BK180" i="14"/>
  <c r="BK193" i="14"/>
  <c r="BK390" i="15"/>
  <c r="BK338" i="15"/>
  <c r="J313" i="15"/>
  <c r="J289" i="15"/>
  <c r="BK265" i="15"/>
  <c r="J251" i="15"/>
  <c r="J243" i="15"/>
  <c r="J195" i="15"/>
  <c r="J160" i="15"/>
  <c r="BK133" i="15"/>
  <c r="BK376" i="15"/>
  <c r="J367" i="15"/>
  <c r="J352" i="15"/>
  <c r="BK318" i="15"/>
  <c r="J314" i="15"/>
  <c r="J306" i="15"/>
  <c r="BK281" i="15"/>
  <c r="J275" i="15"/>
  <c r="J262" i="15"/>
  <c r="J246" i="15"/>
  <c r="J383" i="15"/>
  <c r="BK352" i="15"/>
  <c r="BK341" i="15"/>
  <c r="BK325" i="15"/>
  <c r="J307" i="15"/>
  <c r="J269" i="15"/>
  <c r="BK243" i="15"/>
  <c r="J218" i="15"/>
  <c r="J167" i="15"/>
  <c r="BK131" i="15"/>
  <c r="J366" i="15"/>
  <c r="J350" i="15"/>
  <c r="BK123" i="2"/>
  <c r="J261" i="3"/>
  <c r="BK257" i="3"/>
  <c r="BK229" i="3"/>
  <c r="J202" i="3"/>
  <c r="J164" i="3"/>
  <c r="BK254" i="3"/>
  <c r="J210" i="3"/>
  <c r="J176" i="3"/>
  <c r="BK165" i="3"/>
  <c r="BK158" i="3"/>
  <c r="J245" i="3"/>
  <c r="J159" i="3"/>
  <c r="BK160" i="3"/>
  <c r="BK258" i="3"/>
  <c r="BK217" i="3"/>
  <c r="J180" i="3"/>
  <c r="J175" i="3"/>
  <c r="J165" i="3"/>
  <c r="BK157" i="3"/>
  <c r="J127" i="3"/>
  <c r="J188" i="3"/>
  <c r="BK268" i="4"/>
  <c r="J239" i="4"/>
  <c r="J295" i="4"/>
  <c r="BK253" i="4"/>
  <c r="J236" i="4"/>
  <c r="BK193" i="4"/>
  <c r="BK165" i="4"/>
  <c r="J312" i="4"/>
  <c r="J307" i="4"/>
  <c r="J268" i="4"/>
  <c r="J240" i="4"/>
  <c r="J209" i="4"/>
  <c r="J161" i="4"/>
  <c r="BK312" i="4"/>
  <c r="BK301" i="4"/>
  <c r="J287" i="4"/>
  <c r="BK273" i="4"/>
  <c r="J266" i="4"/>
  <c r="J261" i="4"/>
  <c r="J252" i="4"/>
  <c r="J229" i="4"/>
  <c r="BK220" i="4"/>
  <c r="J200" i="4"/>
  <c r="J280" i="4"/>
  <c r="J220" i="4"/>
  <c r="BK185" i="4"/>
  <c r="BK227" i="4"/>
  <c r="J189" i="4"/>
  <c r="BK350" i="5"/>
  <c r="J341" i="5"/>
  <c r="J328" i="5"/>
  <c r="J314" i="5"/>
  <c r="BK296" i="5"/>
  <c r="BK272" i="5"/>
  <c r="BK242" i="5"/>
  <c r="J207" i="5"/>
  <c r="J191" i="5"/>
  <c r="BK353" i="5"/>
  <c r="J352" i="5"/>
  <c r="BK347" i="5"/>
  <c r="J339" i="5"/>
  <c r="BK328" i="5"/>
  <c r="BK317" i="5"/>
  <c r="J302" i="5"/>
  <c r="J282" i="5"/>
  <c r="BK268" i="5"/>
  <c r="J251" i="5"/>
  <c r="BK225" i="5"/>
  <c r="J198" i="5"/>
  <c r="J168" i="5"/>
  <c r="J262" i="5"/>
  <c r="J304" i="5"/>
  <c r="J219" i="5"/>
  <c r="BK302" i="5"/>
  <c r="BK251" i="5"/>
  <c r="BK226" i="5"/>
  <c r="BK211" i="5"/>
  <c r="BK164" i="5"/>
  <c r="J1146" i="6"/>
  <c r="BK1092" i="6"/>
  <c r="BK1044" i="6"/>
  <c r="J1012" i="6"/>
  <c r="J1002" i="6"/>
  <c r="J942" i="6"/>
  <c r="BK932" i="6"/>
  <c r="J912" i="6"/>
  <c r="J903" i="6"/>
  <c r="BK804" i="6"/>
  <c r="BK781" i="6"/>
  <c r="J769" i="6"/>
  <c r="J723" i="6"/>
  <c r="BK703" i="6"/>
  <c r="J659" i="6"/>
  <c r="J644" i="6"/>
  <c r="J632" i="6"/>
  <c r="BK609" i="6"/>
  <c r="BK552" i="6"/>
  <c r="J531" i="6"/>
  <c r="BK467" i="6"/>
  <c r="BK452" i="6"/>
  <c r="BK414" i="6"/>
  <c r="BK384" i="6"/>
  <c r="J346" i="6"/>
  <c r="BK270" i="6"/>
  <c r="J259" i="6"/>
  <c r="J255" i="6"/>
  <c r="BK1168" i="6"/>
  <c r="BK1156" i="6"/>
  <c r="BK1143" i="6"/>
  <c r="J1069" i="6"/>
  <c r="J1062" i="6"/>
  <c r="J1018" i="6"/>
  <c r="BK976" i="6"/>
  <c r="J938" i="6"/>
  <c r="J895" i="6"/>
  <c r="J820" i="6"/>
  <c r="BK753" i="6"/>
  <c r="J718" i="6"/>
  <c r="BK673" i="6"/>
  <c r="BK634" i="6"/>
  <c r="BK562" i="6"/>
  <c r="BK472" i="6"/>
  <c r="J392" i="6"/>
  <c r="BK264" i="6"/>
  <c r="J237" i="6"/>
  <c r="BK1118" i="6"/>
  <c r="BK1069" i="6"/>
  <c r="BK1025" i="6"/>
  <c r="BK939" i="6"/>
  <c r="J926" i="6"/>
  <c r="BK843" i="6"/>
  <c r="J790" i="6"/>
  <c r="J774" i="6"/>
  <c r="J759" i="6"/>
  <c r="J705" i="6"/>
  <c r="J638" i="6"/>
  <c r="BK605" i="6"/>
  <c r="BK502" i="6"/>
  <c r="J472" i="6"/>
  <c r="BK395" i="6"/>
  <c r="BK274" i="6"/>
  <c r="BK1150" i="6"/>
  <c r="BK1095" i="6"/>
  <c r="J1058" i="6"/>
  <c r="BK984" i="6"/>
  <c r="J917" i="6"/>
  <c r="BK825" i="6"/>
  <c r="J808" i="6"/>
  <c r="J733" i="6"/>
  <c r="J686" i="6"/>
  <c r="BK644" i="6"/>
  <c r="J469" i="6"/>
  <c r="BK1106" i="6"/>
  <c r="J1079" i="6"/>
  <c r="J997" i="6"/>
  <c r="BK930" i="6"/>
  <c r="BK907" i="6"/>
  <c r="J843" i="6"/>
  <c r="BK776" i="6"/>
  <c r="BK721" i="6"/>
  <c r="BK607" i="6"/>
  <c r="J414" i="6"/>
  <c r="BK1170" i="6"/>
  <c r="J1106" i="6"/>
  <c r="J1036" i="6"/>
  <c r="J984" i="6"/>
  <c r="J928" i="6"/>
  <c r="J855" i="6"/>
  <c r="BK783" i="6"/>
  <c r="J708" i="6"/>
  <c r="BK669" i="6"/>
  <c r="J609" i="6"/>
  <c r="BK537" i="6"/>
  <c r="BK439" i="6"/>
  <c r="BK259" i="6"/>
  <c r="BK749" i="7"/>
  <c r="BK595" i="7"/>
  <c r="J560" i="7"/>
  <c r="BK495" i="7"/>
  <c r="BK409" i="7"/>
  <c r="J243" i="7"/>
  <c r="J719" i="7"/>
  <c r="J693" i="7"/>
  <c r="J664" i="7"/>
  <c r="BK618" i="7"/>
  <c r="BK593" i="7"/>
  <c r="J553" i="7"/>
  <c r="J514" i="7"/>
  <c r="J469" i="7"/>
  <c r="J442" i="7"/>
  <c r="BK243" i="7"/>
  <c r="J223" i="7"/>
  <c r="BK531" i="7"/>
  <c r="BK494" i="7"/>
  <c r="BK473" i="7"/>
  <c r="J416" i="7"/>
  <c r="J326" i="7"/>
  <c r="J212" i="7"/>
  <c r="BK700" i="7"/>
  <c r="BK653" i="7"/>
  <c r="BK568" i="7"/>
  <c r="J518" i="7"/>
  <c r="J494" i="7"/>
  <c r="BK449" i="7"/>
  <c r="BK360" i="7"/>
  <c r="J339" i="7"/>
  <c r="BK283" i="7"/>
  <c r="BK214" i="7"/>
  <c r="BK707" i="7"/>
  <c r="BK669" i="7"/>
  <c r="J628" i="7"/>
  <c r="J569" i="7"/>
  <c r="BK518" i="7"/>
  <c r="J456" i="7"/>
  <c r="J414" i="7"/>
  <c r="J385" i="7"/>
  <c r="J306" i="7"/>
  <c r="BK240" i="7"/>
  <c r="J707" i="7"/>
  <c r="BK641" i="7"/>
  <c r="J618" i="7"/>
  <c r="J568" i="7"/>
  <c r="J491" i="7"/>
  <c r="BK433" i="7"/>
  <c r="J367" i="7"/>
  <c r="J214" i="7"/>
  <c r="J191" i="8"/>
  <c r="J166" i="8"/>
  <c r="J199" i="8"/>
  <c r="BK173" i="8"/>
  <c r="BK177" i="8"/>
  <c r="BK192" i="8"/>
  <c r="J167" i="8"/>
  <c r="J202" i="8"/>
  <c r="BK181" i="8"/>
  <c r="BK158" i="8"/>
  <c r="BK198" i="8"/>
  <c r="BK164" i="8"/>
  <c r="J251" i="9"/>
  <c r="J198" i="9"/>
  <c r="J152" i="9"/>
  <c r="J219" i="9"/>
  <c r="BK206" i="9"/>
  <c r="J180" i="9"/>
  <c r="J255" i="9"/>
  <c r="BK247" i="9"/>
  <c r="J197" i="11"/>
  <c r="BK233" i="11"/>
  <c r="BK222" i="11"/>
  <c r="BK212" i="11"/>
  <c r="BK207" i="11"/>
  <c r="BK189" i="11"/>
  <c r="J219" i="11"/>
  <c r="J187" i="11"/>
  <c r="BK154" i="11"/>
  <c r="BK217" i="11"/>
  <c r="BK211" i="11"/>
  <c r="J201" i="11"/>
  <c r="BK148" i="11"/>
  <c r="BK229" i="11"/>
  <c r="J204" i="11"/>
  <c r="BK174" i="11"/>
  <c r="BK159" i="11"/>
  <c r="BK197" i="11"/>
  <c r="J146" i="11"/>
  <c r="BK168" i="12"/>
  <c r="J163" i="12"/>
  <c r="BK184" i="12"/>
  <c r="J172" i="12"/>
  <c r="BK154" i="12"/>
  <c r="BK143" i="12"/>
  <c r="J151" i="12"/>
  <c r="BK139" i="12"/>
  <c r="BK181" i="12"/>
  <c r="J154" i="12"/>
  <c r="J135" i="12"/>
  <c r="J197" i="13"/>
  <c r="BK190" i="13"/>
  <c r="J181" i="13"/>
  <c r="BK179" i="13"/>
  <c r="J176" i="13"/>
  <c r="BK175" i="13"/>
  <c r="BK173" i="13"/>
  <c r="BK171" i="13"/>
  <c r="J170" i="13"/>
  <c r="J169" i="13"/>
  <c r="BK168" i="13"/>
  <c r="J167" i="13"/>
  <c r="BK166" i="13"/>
  <c r="J162" i="13"/>
  <c r="J161" i="13"/>
  <c r="J160" i="13"/>
  <c r="J159" i="13"/>
  <c r="BK158" i="13"/>
  <c r="J157" i="13"/>
  <c r="J155" i="13"/>
  <c r="BK152" i="13"/>
  <c r="J149" i="13"/>
  <c r="J147" i="13"/>
  <c r="BK145" i="13"/>
  <c r="J138" i="13"/>
  <c r="J195" i="13"/>
  <c r="BK188" i="13"/>
  <c r="J185" i="13"/>
  <c r="BK182" i="13"/>
  <c r="BK181" i="13"/>
  <c r="J179" i="13"/>
  <c r="J178" i="13"/>
  <c r="BK176" i="13"/>
  <c r="J164" i="13"/>
  <c r="BK160" i="13"/>
  <c r="BK156" i="13"/>
  <c r="BK155" i="13"/>
  <c r="BK153" i="13"/>
  <c r="BK197" i="13"/>
  <c r="J190" i="13"/>
  <c r="BK189" i="13"/>
  <c r="J188" i="13"/>
  <c r="J186" i="13"/>
  <c r="BK184" i="13"/>
  <c r="J175" i="13"/>
  <c r="J166" i="13"/>
  <c r="J163" i="13"/>
  <c r="BK159" i="13"/>
  <c r="BK157" i="13"/>
  <c r="J153" i="13"/>
  <c r="BK147" i="13"/>
  <c r="BK194" i="13"/>
  <c r="BK191" i="13"/>
  <c r="J189" i="13"/>
  <c r="BK186" i="13"/>
  <c r="J184" i="13"/>
  <c r="J182" i="13"/>
  <c r="BK178" i="13"/>
  <c r="BK174" i="13"/>
  <c r="J173" i="13"/>
  <c r="J171" i="13"/>
  <c r="J145" i="13"/>
  <c r="J142" i="13"/>
  <c r="BK138" i="13"/>
  <c r="J174" i="13"/>
  <c r="BK170" i="13"/>
  <c r="BK169" i="13"/>
  <c r="J168" i="13"/>
  <c r="BK167" i="13"/>
  <c r="BK162" i="13"/>
  <c r="BK161" i="13"/>
  <c r="J158" i="13"/>
  <c r="J156" i="13"/>
  <c r="BK142" i="13"/>
  <c r="J241" i="14"/>
  <c r="BK238" i="14"/>
  <c r="J236" i="14"/>
  <c r="BK228" i="14"/>
  <c r="J223" i="14"/>
  <c r="J221" i="14"/>
  <c r="J215" i="14"/>
  <c r="BK212" i="14"/>
  <c r="BK211" i="14"/>
  <c r="BK210" i="14"/>
  <c r="J209" i="14"/>
  <c r="BK206" i="14"/>
  <c r="BK204" i="14"/>
  <c r="BK203" i="14"/>
  <c r="BK202" i="14"/>
  <c r="BK201" i="14"/>
  <c r="BK200" i="14"/>
  <c r="J199" i="14"/>
  <c r="J198" i="14"/>
  <c r="BK195" i="14"/>
  <c r="J194" i="14"/>
  <c r="J191" i="14"/>
  <c r="J190" i="14"/>
  <c r="J189" i="14"/>
  <c r="BK187" i="14"/>
  <c r="J184" i="14"/>
  <c r="J183" i="14"/>
  <c r="J181" i="14"/>
  <c r="J178" i="14"/>
  <c r="J177" i="14"/>
  <c r="J175" i="14"/>
  <c r="BK174" i="14"/>
  <c r="BK169" i="14"/>
  <c r="BK242" i="14"/>
  <c r="BK241" i="14"/>
  <c r="J238" i="14"/>
  <c r="J237" i="14"/>
  <c r="J233" i="14"/>
  <c r="J232" i="14"/>
  <c r="J225" i="14"/>
  <c r="BK223" i="14"/>
  <c r="J220" i="14"/>
  <c r="BK218" i="14"/>
  <c r="J217" i="14"/>
  <c r="BK216" i="14"/>
  <c r="BK213" i="14"/>
  <c r="BK208" i="14"/>
  <c r="J203" i="14"/>
  <c r="J202" i="14"/>
  <c r="BK198" i="14"/>
  <c r="J197" i="14"/>
  <c r="J195" i="14"/>
  <c r="BK194" i="14"/>
  <c r="J193" i="14"/>
  <c r="BK186" i="14"/>
  <c r="BK181" i="14"/>
  <c r="BK178" i="14"/>
  <c r="J172" i="14"/>
  <c r="BK168" i="14"/>
  <c r="BK151" i="14"/>
  <c r="BK246" i="14"/>
  <c r="J244" i="14"/>
  <c r="BK231" i="14"/>
  <c r="J224" i="14"/>
  <c r="J207" i="14"/>
  <c r="J231" i="14"/>
  <c r="BK225" i="14"/>
  <c r="J201" i="14"/>
  <c r="J179" i="14"/>
  <c r="BK166" i="14"/>
  <c r="J162" i="14"/>
  <c r="J151" i="14"/>
  <c r="BK248" i="14"/>
  <c r="J242" i="14"/>
  <c r="BK233" i="14"/>
  <c r="J226" i="14"/>
  <c r="BK221" i="14"/>
  <c r="J211" i="14"/>
  <c r="BK209" i="14"/>
  <c r="BK190" i="14"/>
  <c r="BK183" i="14"/>
  <c r="J166" i="14"/>
  <c r="J196" i="14"/>
  <c r="J187" i="14"/>
  <c r="J174" i="14"/>
  <c r="J387" i="15"/>
  <c r="BK368" i="15"/>
  <c r="J347" i="15"/>
  <c r="BK336" i="15"/>
  <c r="BK314" i="15"/>
  <c r="BK302" i="15"/>
  <c r="BK291" i="15"/>
  <c r="BK287" i="15"/>
  <c r="J271" i="15"/>
  <c r="BK262" i="15"/>
  <c r="J250" i="15"/>
  <c r="BK245" i="15"/>
  <c r="J241" i="15"/>
  <c r="J229" i="15"/>
  <c r="J207" i="15"/>
  <c r="BK196" i="15"/>
  <c r="J180" i="15"/>
  <c r="BK155" i="15"/>
  <c r="BK145" i="15"/>
  <c r="BK134" i="15"/>
  <c r="BK381" i="15"/>
  <c r="J371" i="15"/>
  <c r="J363" i="15"/>
  <c r="BK358" i="15"/>
  <c r="J345" i="15"/>
  <c r="J332" i="15"/>
  <c r="BK326" i="15"/>
  <c r="J317" i="15"/>
  <c r="BK315" i="15"/>
  <c r="J310" i="15"/>
  <c r="BK301" i="15"/>
  <c r="BK289" i="15"/>
  <c r="BK285" i="15"/>
  <c r="J280" i="15"/>
  <c r="J276" i="15"/>
  <c r="BK266" i="15"/>
  <c r="J263" i="15"/>
  <c r="BK261" i="15"/>
  <c r="J256" i="15"/>
  <c r="BK254" i="15"/>
  <c r="J389" i="15"/>
  <c r="BK388" i="15"/>
  <c r="BK385" i="15"/>
  <c r="J381" i="15"/>
  <c r="BK375" i="15"/>
  <c r="BK365" i="15"/>
  <c r="BK349" i="15"/>
  <c r="BK340" i="15"/>
  <c r="BK332" i="15"/>
  <c r="BK324" i="15"/>
  <c r="BK322" i="15"/>
  <c r="BK311" i="15"/>
  <c r="BK308" i="15"/>
  <c r="BK297" i="15"/>
  <c r="BK295" i="15"/>
  <c r="BK284" i="15"/>
  <c r="J273" i="15"/>
  <c r="J260" i="15"/>
  <c r="BK252" i="15"/>
  <c r="J238" i="15"/>
  <c r="J220" i="15"/>
  <c r="BK216" i="15"/>
  <c r="BK204" i="15"/>
  <c r="BK191" i="15"/>
  <c r="J179" i="15"/>
  <c r="BK168" i="15"/>
  <c r="J148" i="15"/>
  <c r="BK146" i="15"/>
  <c r="BK138" i="15"/>
  <c r="BK383" i="15"/>
  <c r="BK374" i="15"/>
  <c r="J369" i="15"/>
  <c r="J355" i="15"/>
  <c r="BK344" i="15"/>
  <c r="J338" i="15"/>
  <c r="BK335" i="15"/>
  <c r="J330" i="15"/>
  <c r="J323" i="15"/>
  <c r="BK312" i="15"/>
  <c r="J299" i="15"/>
  <c r="BK293" i="15"/>
  <c r="J287" i="15"/>
  <c r="BK273" i="15"/>
  <c r="J265" i="15"/>
  <c r="BK263" i="15"/>
  <c r="J255" i="15"/>
  <c r="J237" i="15"/>
  <c r="J227" i="15"/>
  <c r="BK219" i="15"/>
  <c r="BK214" i="15"/>
  <c r="BK207" i="15"/>
  <c r="J202" i="15"/>
  <c r="J192" i="15"/>
  <c r="BK188" i="15"/>
  <c r="BK181" i="15"/>
  <c r="J173" i="15"/>
  <c r="BK164" i="15"/>
  <c r="J154" i="15"/>
  <c r="J143" i="15"/>
  <c r="BK140" i="15"/>
  <c r="BK389" i="15"/>
  <c r="BK378" i="15"/>
  <c r="BK367" i="15"/>
  <c r="J353" i="15"/>
  <c r="BK321" i="15"/>
  <c r="J301" i="15"/>
  <c r="BK279" i="15"/>
  <c r="J266" i="15"/>
  <c r="BK242" i="15"/>
  <c r="BK233" i="15"/>
  <c r="BK231" i="15"/>
  <c r="J225" i="15"/>
  <c r="BK212" i="15"/>
  <c r="BK206" i="15"/>
  <c r="BK195" i="15"/>
  <c r="J188" i="15"/>
  <c r="J182" i="15"/>
  <c r="J170" i="15"/>
  <c r="J162" i="15"/>
  <c r="BK157" i="15"/>
  <c r="J146" i="15"/>
  <c r="BK143" i="15"/>
  <c r="J139" i="15"/>
  <c r="J136" i="15"/>
  <c r="J365" i="15"/>
  <c r="BK362" i="15"/>
  <c r="J359" i="15"/>
  <c r="BK350" i="15"/>
  <c r="J335" i="15"/>
  <c r="BK330" i="15"/>
  <c r="J321" i="15"/>
  <c r="J312" i="15"/>
  <c r="J244" i="15"/>
  <c r="BK239" i="15"/>
  <c r="BK234" i="15"/>
  <c r="BK229" i="15"/>
  <c r="BK227" i="15"/>
  <c r="J219" i="15"/>
  <c r="BK215" i="15"/>
  <c r="J203" i="15"/>
  <c r="BK199" i="15"/>
  <c r="J196" i="15"/>
  <c r="J190" i="15"/>
  <c r="BK186" i="15"/>
  <c r="BK182" i="15"/>
  <c r="J178" i="15"/>
  <c r="J175" i="15"/>
  <c r="BK170" i="15"/>
  <c r="BK166" i="15"/>
  <c r="BK162" i="15"/>
  <c r="J155" i="15"/>
  <c r="J138" i="15"/>
  <c r="BK135" i="15"/>
  <c r="J135" i="16"/>
  <c r="J126" i="16"/>
  <c r="J140" i="16"/>
  <c r="J138" i="16"/>
  <c r="BK135" i="16"/>
  <c r="BK130" i="16"/>
  <c r="J129" i="16"/>
  <c r="J124" i="16"/>
  <c r="BK140" i="17"/>
  <c r="BK138" i="17"/>
  <c r="J131" i="17"/>
  <c r="BK126" i="17"/>
  <c r="J138" i="17"/>
  <c r="BK135" i="17"/>
  <c r="J127" i="17"/>
  <c r="BK125" i="17"/>
  <c r="J250" i="3"/>
  <c r="BK210" i="3"/>
  <c r="BK175" i="3"/>
  <c r="BK245" i="3"/>
  <c r="BK181" i="3"/>
  <c r="J177" i="3"/>
  <c r="BK166" i="3"/>
  <c r="BK137" i="3"/>
  <c r="BK162" i="3"/>
  <c r="BK259" i="3"/>
  <c r="J154" i="3"/>
  <c r="BK261" i="3"/>
  <c r="BK250" i="3"/>
  <c r="BK202" i="3"/>
  <c r="BK178" i="3"/>
  <c r="J171" i="3"/>
  <c r="J160" i="3"/>
  <c r="J149" i="3"/>
  <c r="BK129" i="3"/>
  <c r="BK176" i="3"/>
  <c r="BK298" i="4"/>
  <c r="J253" i="4"/>
  <c r="J183" i="4"/>
  <c r="J285" i="4"/>
  <c r="BK270" i="4"/>
  <c r="BK250" i="4"/>
  <c r="J217" i="4"/>
  <c r="BK189" i="4"/>
  <c r="J318" i="4"/>
  <c r="BK309" i="4"/>
  <c r="BK280" i="4"/>
  <c r="J257" i="4"/>
  <c r="J185" i="4"/>
  <c r="J317" i="4"/>
  <c r="BK307" i="4"/>
  <c r="J289" i="4"/>
  <c r="J283" i="4"/>
  <c r="J267" i="4"/>
  <c r="BK257" i="4"/>
  <c r="BK240" i="4"/>
  <c r="BK209" i="4"/>
  <c r="BK287" i="4"/>
  <c r="BK264" i="4"/>
  <c r="J216" i="4"/>
  <c r="BK200" i="4"/>
  <c r="BK223" i="4"/>
  <c r="J174" i="5"/>
  <c r="BK161" i="5"/>
  <c r="J350" i="5"/>
  <c r="BK344" i="5"/>
  <c r="BK338" i="5"/>
  <c r="BK330" i="5"/>
  <c r="BK325" i="5"/>
  <c r="BK304" i="5"/>
  <c r="BK280" i="5"/>
  <c r="BK271" i="5"/>
  <c r="BK255" i="5"/>
  <c r="J242" i="5"/>
  <c r="BK210" i="5"/>
  <c r="BK193" i="5"/>
  <c r="J244" i="5"/>
  <c r="J330" i="5"/>
  <c r="J276" i="5"/>
  <c r="J255" i="5"/>
  <c r="J186" i="5"/>
  <c r="J300" i="5"/>
  <c r="BK244" i="5"/>
  <c r="J230" i="5"/>
  <c r="J214" i="5"/>
  <c r="BK189" i="5"/>
  <c r="BK166" i="5"/>
  <c r="J1076" i="6"/>
  <c r="BK1052" i="6"/>
  <c r="J973" i="6"/>
  <c r="BK929" i="6"/>
  <c r="J918" i="6"/>
  <c r="BK817" i="6"/>
  <c r="J755" i="6"/>
  <c r="J717" i="6"/>
  <c r="BK683" i="6"/>
  <c r="J669" i="6"/>
  <c r="J541" i="6"/>
  <c r="BK458" i="6"/>
  <c r="J421" i="6"/>
  <c r="J371" i="6"/>
  <c r="BK251" i="6"/>
  <c r="J1156" i="6"/>
  <c r="J1095" i="6"/>
  <c r="BK1058" i="6"/>
  <c r="BK950" i="6"/>
  <c r="BK912" i="6"/>
  <c r="BK832" i="6"/>
  <c r="J784" i="6"/>
  <c r="BK733" i="6"/>
  <c r="J714" i="6"/>
  <c r="J647" i="6"/>
  <c r="J620" i="6"/>
  <c r="BK578" i="6"/>
  <c r="BK520" i="6"/>
  <c r="BK481" i="6"/>
  <c r="J397" i="6"/>
  <c r="BK278" i="6"/>
  <c r="BK1146" i="6"/>
  <c r="J1092" i="6"/>
  <c r="BK1047" i="6"/>
  <c r="BK981" i="6"/>
  <c r="J939" i="6"/>
  <c r="J866" i="6"/>
  <c r="J770" i="6"/>
  <c r="J730" i="6"/>
  <c r="J649" i="6"/>
  <c r="BK620" i="6"/>
  <c r="J520" i="6"/>
  <c r="J1123" i="6"/>
  <c r="J1081" i="6"/>
  <c r="J981" i="6"/>
  <c r="J929" i="6"/>
  <c r="BK910" i="6"/>
  <c r="BK864" i="6"/>
  <c r="BK822" i="6"/>
  <c r="BK742" i="6"/>
  <c r="BK708" i="6"/>
  <c r="J481" i="6"/>
  <c r="J341" i="6"/>
  <c r="J264" i="6"/>
  <c r="J1168" i="6"/>
  <c r="BK1041" i="6"/>
  <c r="J991" i="6"/>
  <c r="BK940" i="6"/>
  <c r="BK651" i="7"/>
  <c r="BK569" i="7"/>
  <c r="J506" i="7"/>
  <c r="BK442" i="7"/>
  <c r="BK326" i="7"/>
  <c r="BK264" i="7"/>
  <c r="BK733" i="7"/>
  <c r="BK714" i="7"/>
  <c r="J682" i="7"/>
  <c r="BK624" i="7"/>
  <c r="BK598" i="7"/>
  <c r="BK560" i="7"/>
  <c r="J521" i="7"/>
  <c r="BK462" i="7"/>
  <c r="BK430" i="7"/>
  <c r="J621" i="7"/>
  <c r="BK538" i="7"/>
  <c r="BK508" i="7"/>
  <c r="BK489" i="7"/>
  <c r="J433" i="7"/>
  <c r="J380" i="7"/>
  <c r="BK271" i="7"/>
  <c r="BK724" i="7"/>
  <c r="J606" i="7"/>
  <c r="J558" i="7"/>
  <c r="BK523" i="7"/>
  <c r="J490" i="7"/>
  <c r="J443" i="7"/>
  <c r="BK388" i="7"/>
  <c r="J335" i="7"/>
  <c r="J257" i="7"/>
  <c r="J733" i="7"/>
  <c r="J700" i="7"/>
  <c r="J651" i="7"/>
  <c r="BK639" i="7"/>
  <c r="BK604" i="7"/>
  <c r="BK536" i="7"/>
  <c r="BK443" i="7"/>
  <c r="BK400" i="7"/>
  <c r="J345" i="7"/>
  <c r="J283" i="7"/>
  <c r="BK757" i="7"/>
  <c r="BK689" i="7"/>
  <c r="J639" i="7"/>
  <c r="J604" i="7"/>
  <c r="J595" i="7"/>
  <c r="BK521" i="7"/>
  <c r="J473" i="7"/>
  <c r="BK414" i="7"/>
  <c r="BK342" i="7"/>
  <c r="J264" i="7"/>
  <c r="J209" i="7"/>
  <c r="J188" i="8"/>
  <c r="BK170" i="8"/>
  <c r="BK204" i="8"/>
  <c r="J189" i="8"/>
  <c r="J153" i="8"/>
  <c r="J163" i="8"/>
  <c r="BK188" i="8"/>
  <c r="J178" i="8"/>
  <c r="BK140" i="8"/>
  <c r="BK182" i="8"/>
  <c r="J171" i="8"/>
  <c r="J143" i="8"/>
  <c r="BK199" i="8"/>
  <c r="J170" i="8"/>
  <c r="BK246" i="9"/>
  <c r="J204" i="9"/>
  <c r="BK156" i="9"/>
  <c r="J221" i="9"/>
  <c r="BK195" i="9"/>
  <c r="BK176" i="9"/>
  <c r="BK256" i="9"/>
  <c r="J249" i="9"/>
  <c r="BK191" i="14"/>
  <c r="J182" i="14"/>
  <c r="J180" i="14"/>
  <c r="BK177" i="14"/>
  <c r="J169" i="14"/>
  <c r="J165" i="14"/>
  <c r="J158" i="14"/>
  <c r="BK148" i="14"/>
  <c r="BK149" i="14"/>
  <c r="BK220" i="14"/>
  <c r="J213" i="14"/>
  <c r="BK175" i="14"/>
  <c r="BK165" i="14"/>
  <c r="BK158" i="14"/>
  <c r="J249" i="14"/>
  <c r="J246" i="14"/>
  <c r="BK237" i="14"/>
  <c r="J235" i="14"/>
  <c r="J229" i="14"/>
  <c r="BK217" i="14"/>
  <c r="J210" i="14"/>
  <c r="J208" i="14"/>
  <c r="J204" i="14"/>
  <c r="BK197" i="14"/>
  <c r="J186" i="14"/>
  <c r="J160" i="14"/>
  <c r="J148" i="14"/>
  <c r="BK189" i="14"/>
  <c r="BK179" i="14"/>
  <c r="J382" i="15"/>
  <c r="J357" i="15"/>
  <c r="J340" i="15"/>
  <c r="BK317" i="15"/>
  <c r="BK303" i="15"/>
  <c r="BK299" i="15"/>
  <c r="BK290" i="15"/>
  <c r="J318" i="15"/>
  <c r="BK300" i="15"/>
  <c r="BK292" i="15"/>
  <c r="J282" i="15"/>
  <c r="J261" i="15"/>
  <c r="BK255" i="15"/>
  <c r="BK250" i="15"/>
  <c r="J233" i="15"/>
  <c r="BK222" i="15"/>
  <c r="J217" i="15"/>
  <c r="BK202" i="15"/>
  <c r="BK187" i="15"/>
  <c r="J172" i="15"/>
  <c r="J156" i="15"/>
  <c r="J147" i="15"/>
  <c r="BK139" i="15"/>
  <c r="J384" i="15"/>
  <c r="J376" i="15"/>
  <c r="BK373" i="15"/>
  <c r="J364" i="15"/>
  <c r="J354" i="15"/>
  <c r="J346" i="15"/>
  <c r="J343" i="15"/>
  <c r="J339" i="15"/>
  <c r="J336" i="15"/>
  <c r="BK331" i="15"/>
  <c r="J324" i="15"/>
  <c r="J320" i="15"/>
  <c r="BK309" i="15"/>
  <c r="J300" i="15"/>
  <c r="J295" i="15"/>
  <c r="J292" i="15"/>
  <c r="BK275" i="15"/>
  <c r="BK270" i="15"/>
  <c r="J264" i="15"/>
  <c r="J258" i="15"/>
  <c r="BK253" i="15"/>
  <c r="J248" i="15"/>
  <c r="J228" i="15"/>
  <c r="J224" i="15"/>
  <c r="J215" i="15"/>
  <c r="BK208" i="15"/>
  <c r="J205" i="15"/>
  <c r="J198" i="15"/>
  <c r="J191" i="15"/>
  <c r="J187" i="15"/>
  <c r="J177" i="15"/>
  <c r="BK175" i="15"/>
  <c r="J168" i="15"/>
  <c r="BK158" i="15"/>
  <c r="BK147" i="15"/>
  <c r="BK136" i="15"/>
  <c r="J130" i="15"/>
  <c r="J385" i="15"/>
  <c r="J380" i="15"/>
  <c r="BK369" i="15"/>
  <c r="BK361" i="15"/>
  <c r="J344" i="15"/>
  <c r="BK306" i="15"/>
  <c r="J286" i="15"/>
  <c r="J268" i="15"/>
  <c r="BK258" i="15"/>
  <c r="BK240" i="15"/>
  <c r="BK232" i="15"/>
  <c r="J226" i="15"/>
  <c r="BK213" i="15"/>
  <c r="J208" i="15"/>
  <c r="BK203" i="15"/>
  <c r="BK201" i="15"/>
  <c r="J184" i="15"/>
  <c r="BK176" i="15"/>
  <c r="J164" i="15"/>
  <c r="J158" i="15"/>
  <c r="BK154" i="15"/>
  <c r="J149" i="15"/>
  <c r="J144" i="15"/>
  <c r="J137" i="15"/>
  <c r="J135" i="15"/>
  <c r="BK363" i="15"/>
  <c r="J361" i="15"/>
  <c r="J349" i="15"/>
  <c r="J334" i="15"/>
  <c r="J322" i="15"/>
  <c r="J290" i="15"/>
  <c r="J242" i="15"/>
  <c r="BK238" i="15"/>
  <c r="J232" i="15"/>
  <c r="BK228" i="15"/>
  <c r="BK224" i="15"/>
  <c r="J221" i="15"/>
  <c r="BK211" i="15"/>
  <c r="BK200" i="15"/>
  <c r="BK197" i="15"/>
  <c r="BK194" i="15"/>
  <c r="J189" i="15"/>
  <c r="BK184" i="15"/>
  <c r="BK179" i="15"/>
  <c r="BK174" i="15"/>
  <c r="J169" i="15"/>
  <c r="BK165" i="15"/>
  <c r="BK161" i="15"/>
  <c r="J157" i="15"/>
  <c r="J151" i="15"/>
  <c r="J141" i="15"/>
  <c r="BK137" i="15"/>
  <c r="BK136" i="16"/>
  <c r="BK134" i="16"/>
  <c r="BK125" i="16"/>
  <c r="BK139" i="16"/>
  <c r="BK138" i="16"/>
  <c r="J136" i="16"/>
  <c r="BK129" i="16"/>
  <c r="BK127" i="16"/>
  <c r="BK126" i="16"/>
  <c r="J130" i="16"/>
  <c r="J132" i="17"/>
  <c r="J135" i="17"/>
  <c r="J130" i="17"/>
  <c r="BK127" i="17"/>
  <c r="J134" i="17"/>
  <c r="BK136" i="17"/>
  <c r="BK129" i="17"/>
  <c r="BK124" i="17"/>
  <c r="R347" i="7" l="1"/>
  <c r="T387" i="7"/>
  <c r="T148" i="10"/>
  <c r="P347" i="7"/>
  <c r="F35" i="2"/>
  <c r="R826" i="6"/>
  <c r="T146" i="8"/>
  <c r="R1166" i="6"/>
  <c r="P387" i="7"/>
  <c r="P148" i="10"/>
  <c r="T152" i="14"/>
  <c r="R136" i="13"/>
  <c r="R152" i="14"/>
  <c r="P143" i="13"/>
  <c r="R143" i="13"/>
  <c r="P152" i="14"/>
  <c r="T1166" i="6"/>
  <c r="BK126" i="2"/>
  <c r="J126" i="2"/>
  <c r="J99" i="2" s="1"/>
  <c r="BK126" i="3"/>
  <c r="J126" i="3" s="1"/>
  <c r="J98" i="3" s="1"/>
  <c r="R144" i="3"/>
  <c r="R156" i="3"/>
  <c r="R216" i="3"/>
  <c r="P184" i="4"/>
  <c r="P207" i="4"/>
  <c r="P211" i="4"/>
  <c r="R215" i="4"/>
  <c r="P235" i="4"/>
  <c r="BK263" i="4"/>
  <c r="J263" i="4" s="1"/>
  <c r="J123" i="4" s="1"/>
  <c r="P263" i="4"/>
  <c r="T263" i="4"/>
  <c r="BK269" i="4"/>
  <c r="J269" i="4" s="1"/>
  <c r="J124" i="4" s="1"/>
  <c r="T272" i="4"/>
  <c r="T297" i="4"/>
  <c r="P190" i="5"/>
  <c r="BK209" i="5"/>
  <c r="J209" i="5"/>
  <c r="J110" i="5" s="1"/>
  <c r="R213" i="5"/>
  <c r="P224" i="5"/>
  <c r="T228" i="5"/>
  <c r="T237" i="5"/>
  <c r="P257" i="5"/>
  <c r="P263" i="5"/>
  <c r="P270" i="5"/>
  <c r="P275" i="5"/>
  <c r="R281" i="5"/>
  <c r="T286" i="5"/>
  <c r="BK316" i="5"/>
  <c r="J316" i="5" s="1"/>
  <c r="J132" i="5"/>
  <c r="R327" i="5"/>
  <c r="BK340" i="5"/>
  <c r="J340" i="5" s="1"/>
  <c r="J135" i="5" s="1"/>
  <c r="BK345" i="5"/>
  <c r="J345" i="5" s="1"/>
  <c r="J137" i="5" s="1"/>
  <c r="R348" i="5"/>
  <c r="T258" i="6"/>
  <c r="T235" i="6" s="1"/>
  <c r="P273" i="6"/>
  <c r="R345" i="6"/>
  <c r="R400" i="6"/>
  <c r="T438" i="6"/>
  <c r="T457" i="6"/>
  <c r="T488" i="6"/>
  <c r="R519" i="6"/>
  <c r="BK536" i="6"/>
  <c r="J536" i="6" s="1"/>
  <c r="J125" i="6" s="1"/>
  <c r="T536" i="6"/>
  <c r="T604" i="6"/>
  <c r="P610" i="6"/>
  <c r="T631" i="6"/>
  <c r="P645" i="6"/>
  <c r="R645" i="6"/>
  <c r="BK679" i="6"/>
  <c r="J679" i="6"/>
  <c r="J145" i="6" s="1"/>
  <c r="P682" i="6"/>
  <c r="R698" i="6"/>
  <c r="P722" i="6"/>
  <c r="P731" i="6"/>
  <c r="T731" i="6"/>
  <c r="T751" i="6"/>
  <c r="P760" i="6"/>
  <c r="T768" i="6"/>
  <c r="P814" i="6"/>
  <c r="T819" i="6"/>
  <c r="P823" i="6"/>
  <c r="R823" i="6"/>
  <c r="BK849" i="6"/>
  <c r="J849" i="6" s="1"/>
  <c r="J168" i="6" s="1"/>
  <c r="T849" i="6"/>
  <c r="BK902" i="6"/>
  <c r="J902" i="6"/>
  <c r="J175" i="6" s="1"/>
  <c r="R911" i="6"/>
  <c r="T922" i="6"/>
  <c r="BK949" i="6"/>
  <c r="J949" i="6" s="1"/>
  <c r="J181" i="6" s="1"/>
  <c r="T990" i="6"/>
  <c r="P1017" i="6"/>
  <c r="P1040" i="6"/>
  <c r="T1046" i="6"/>
  <c r="R1061" i="6"/>
  <c r="P1108" i="6"/>
  <c r="BK1130" i="6"/>
  <c r="J1130" i="6" s="1"/>
  <c r="J206" i="6" s="1"/>
  <c r="P1149" i="6"/>
  <c r="BK211" i="7"/>
  <c r="J211" i="7" s="1"/>
  <c r="J100" i="7" s="1"/>
  <c r="P217" i="7"/>
  <c r="T222" i="7"/>
  <c r="R256" i="7"/>
  <c r="T270" i="7"/>
  <c r="P293" i="7"/>
  <c r="P320" i="7"/>
  <c r="P328" i="7"/>
  <c r="R334" i="7"/>
  <c r="BK402" i="7"/>
  <c r="J402" i="7" s="1"/>
  <c r="J118" i="7" s="1"/>
  <c r="P411" i="7"/>
  <c r="R421" i="7"/>
  <c r="BK437" i="7"/>
  <c r="J437" i="7" s="1"/>
  <c r="J128" i="7" s="1"/>
  <c r="T457" i="7"/>
  <c r="R476" i="7"/>
  <c r="R492" i="7"/>
  <c r="BK520" i="7"/>
  <c r="J520" i="7"/>
  <c r="J140" i="7" s="1"/>
  <c r="R530" i="7"/>
  <c r="R533" i="7"/>
  <c r="T552" i="7"/>
  <c r="P592" i="7"/>
  <c r="T600" i="7"/>
  <c r="BK623" i="7"/>
  <c r="J623" i="7" s="1"/>
  <c r="J160" i="7" s="1"/>
  <c r="BK629" i="7"/>
  <c r="J629" i="7"/>
  <c r="J161" i="7" s="1"/>
  <c r="R638" i="7"/>
  <c r="T646" i="7"/>
  <c r="P663" i="7"/>
  <c r="P673" i="7"/>
  <c r="P681" i="7"/>
  <c r="R696" i="7"/>
  <c r="R691" i="7" s="1"/>
  <c r="BK706" i="7"/>
  <c r="J706" i="7" s="1"/>
  <c r="J174" i="7" s="1"/>
  <c r="T706" i="7"/>
  <c r="T705" i="7" s="1"/>
  <c r="P732" i="7"/>
  <c r="P139" i="8"/>
  <c r="P134" i="8" s="1"/>
  <c r="BK165" i="8"/>
  <c r="J165" i="8" s="1"/>
  <c r="J106" i="8" s="1"/>
  <c r="R168" i="8"/>
  <c r="P176" i="8"/>
  <c r="P180" i="8"/>
  <c r="R185" i="8"/>
  <c r="P194" i="8"/>
  <c r="R197" i="8"/>
  <c r="T201" i="8"/>
  <c r="P150" i="9"/>
  <c r="P149" i="9" s="1"/>
  <c r="T155" i="9"/>
  <c r="T154" i="9" s="1"/>
  <c r="BK164" i="9"/>
  <c r="J164" i="9" s="1"/>
  <c r="J104" i="9" s="1"/>
  <c r="T175" i="9"/>
  <c r="T197" i="9"/>
  <c r="BK207" i="9"/>
  <c r="J207" i="9" s="1"/>
  <c r="J118" i="9" s="1"/>
  <c r="R214" i="9"/>
  <c r="BK223" i="9"/>
  <c r="J223" i="9" s="1"/>
  <c r="J121" i="9" s="1"/>
  <c r="T230" i="9"/>
  <c r="T238" i="9"/>
  <c r="R253" i="9"/>
  <c r="BK141" i="10"/>
  <c r="J141" i="10" s="1"/>
  <c r="J98" i="10" s="1"/>
  <c r="BK168" i="10"/>
  <c r="J168" i="10" s="1"/>
  <c r="J109" i="10" s="1"/>
  <c r="T175" i="10"/>
  <c r="T185" i="10"/>
  <c r="BK197" i="10"/>
  <c r="J197" i="10"/>
  <c r="J115" i="10" s="1"/>
  <c r="BK202" i="10"/>
  <c r="J202" i="10" s="1"/>
  <c r="J117" i="10" s="1"/>
  <c r="R205" i="10"/>
  <c r="R217" i="10"/>
  <c r="BK145" i="11"/>
  <c r="J145" i="11"/>
  <c r="J98" i="11" s="1"/>
  <c r="T150" i="11"/>
  <c r="T149" i="11" s="1"/>
  <c r="T158" i="11"/>
  <c r="R180" i="11"/>
  <c r="T195" i="11"/>
  <c r="BK203" i="11"/>
  <c r="J203" i="11" s="1"/>
  <c r="J116" i="11" s="1"/>
  <c r="BK210" i="11"/>
  <c r="J210" i="11"/>
  <c r="J117" i="11" s="1"/>
  <c r="P213" i="11"/>
  <c r="BK220" i="11"/>
  <c r="J220" i="11" s="1"/>
  <c r="J120" i="11" s="1"/>
  <c r="BK223" i="11"/>
  <c r="J223" i="11" s="1"/>
  <c r="J121" i="11" s="1"/>
  <c r="R231" i="11"/>
  <c r="R234" i="11"/>
  <c r="BK134" i="12"/>
  <c r="J134" i="12"/>
  <c r="J98" i="12" s="1"/>
  <c r="P138" i="12"/>
  <c r="R141" i="12"/>
  <c r="BK152" i="12"/>
  <c r="J152" i="12" s="1"/>
  <c r="J104" i="12" s="1"/>
  <c r="R157" i="12"/>
  <c r="BK174" i="12"/>
  <c r="J174" i="12"/>
  <c r="J110" i="12" s="1"/>
  <c r="P177" i="12"/>
  <c r="R180" i="12"/>
  <c r="BK151" i="13"/>
  <c r="J151" i="13" s="1"/>
  <c r="J105" i="13" s="1"/>
  <c r="R154" i="13"/>
  <c r="BK165" i="13"/>
  <c r="J165" i="13"/>
  <c r="J107" i="13" s="1"/>
  <c r="T165" i="13"/>
  <c r="BK177" i="13"/>
  <c r="J177" i="13" s="1"/>
  <c r="J109" i="13" s="1"/>
  <c r="T177" i="13"/>
  <c r="P180" i="13"/>
  <c r="R180" i="13"/>
  <c r="R183" i="13"/>
  <c r="R187" i="13"/>
  <c r="P193" i="13"/>
  <c r="P192" i="13" s="1"/>
  <c r="P164" i="14"/>
  <c r="BK173" i="14"/>
  <c r="J173" i="14"/>
  <c r="J110" i="14" s="1"/>
  <c r="T173" i="14"/>
  <c r="R185" i="14"/>
  <c r="T185" i="14"/>
  <c r="T205" i="14"/>
  <c r="P222" i="14"/>
  <c r="BK230" i="14"/>
  <c r="J230" i="14" s="1"/>
  <c r="J119" i="14" s="1"/>
  <c r="R240" i="14"/>
  <c r="R129" i="15"/>
  <c r="BK153" i="15"/>
  <c r="J153" i="15" s="1"/>
  <c r="J99" i="15" s="1"/>
  <c r="R153" i="15"/>
  <c r="P274" i="15"/>
  <c r="T333" i="15"/>
  <c r="P386" i="15"/>
  <c r="P123" i="16"/>
  <c r="P122" i="2"/>
  <c r="R126" i="2"/>
  <c r="P144" i="3"/>
  <c r="T156" i="3"/>
  <c r="P187" i="3"/>
  <c r="T187" i="3"/>
  <c r="BK166" i="4"/>
  <c r="J166" i="4" s="1"/>
  <c r="J103" i="4" s="1"/>
  <c r="T184" i="4"/>
  <c r="R211" i="4"/>
  <c r="R263" i="4"/>
  <c r="BK272" i="4"/>
  <c r="J272" i="4"/>
  <c r="J125" i="4" s="1"/>
  <c r="BK282" i="4"/>
  <c r="J282" i="4" s="1"/>
  <c r="J126" i="4" s="1"/>
  <c r="T293" i="4"/>
  <c r="P316" i="4"/>
  <c r="P315" i="4" s="1"/>
  <c r="BK173" i="5"/>
  <c r="J173" i="5" s="1"/>
  <c r="J104" i="5" s="1"/>
  <c r="R190" i="5"/>
  <c r="P209" i="5"/>
  <c r="T213" i="5"/>
  <c r="BK224" i="5"/>
  <c r="J224" i="5" s="1"/>
  <c r="J113" i="5" s="1"/>
  <c r="P228" i="5"/>
  <c r="R237" i="5"/>
  <c r="BK257" i="5"/>
  <c r="J257" i="5" s="1"/>
  <c r="J118" i="5" s="1"/>
  <c r="BK263" i="5"/>
  <c r="J263" i="5"/>
  <c r="J120" i="5" s="1"/>
  <c r="R270" i="5"/>
  <c r="BK281" i="5"/>
  <c r="J281" i="5" s="1"/>
  <c r="J124" i="5" s="1"/>
  <c r="R286" i="5"/>
  <c r="P316" i="5"/>
  <c r="BK331" i="5"/>
  <c r="J331" i="5" s="1"/>
  <c r="J134" i="5" s="1"/>
  <c r="P340" i="5"/>
  <c r="R345" i="5"/>
  <c r="R258" i="6"/>
  <c r="T345" i="6"/>
  <c r="P400" i="6"/>
  <c r="P420" i="6"/>
  <c r="BK438" i="6"/>
  <c r="R446" i="6"/>
  <c r="BK474" i="6"/>
  <c r="J474" i="6" s="1"/>
  <c r="J120" i="6"/>
  <c r="P488" i="6"/>
  <c r="BK519" i="6"/>
  <c r="J519" i="6" s="1"/>
  <c r="J124" i="6" s="1"/>
  <c r="BK543" i="6"/>
  <c r="J543" i="6" s="1"/>
  <c r="J126" i="6" s="1"/>
  <c r="R604" i="6"/>
  <c r="R610" i="6"/>
  <c r="P631" i="6"/>
  <c r="BK668" i="6"/>
  <c r="J668" i="6"/>
  <c r="J144" i="6" s="1"/>
  <c r="BK682" i="6"/>
  <c r="J682" i="6" s="1"/>
  <c r="J146" i="6" s="1"/>
  <c r="R690" i="6"/>
  <c r="P713" i="6"/>
  <c r="R751" i="6"/>
  <c r="BK760" i="6"/>
  <c r="J760" i="6" s="1"/>
  <c r="J160" i="6" s="1"/>
  <c r="T760" i="6"/>
  <c r="P791" i="6"/>
  <c r="R814" i="6"/>
  <c r="R856" i="6"/>
  <c r="P902" i="6"/>
  <c r="P911" i="6"/>
  <c r="R922" i="6"/>
  <c r="R949" i="6"/>
  <c r="BK975" i="6"/>
  <c r="J975" i="6" s="1"/>
  <c r="J184" i="6" s="1"/>
  <c r="BK983" i="6"/>
  <c r="J983" i="6"/>
  <c r="J186" i="6" s="1"/>
  <c r="T983" i="6"/>
  <c r="P1011" i="6"/>
  <c r="T1011" i="6"/>
  <c r="BK1040" i="6"/>
  <c r="J1040" i="6" s="1"/>
  <c r="J191" i="6" s="1"/>
  <c r="P1046" i="6"/>
  <c r="T1056" i="6"/>
  <c r="T1075" i="6"/>
  <c r="T1071" i="6" s="1"/>
  <c r="T1108" i="6"/>
  <c r="T1130" i="6"/>
  <c r="BK1149" i="6"/>
  <c r="J1149" i="6"/>
  <c r="J209" i="6"/>
  <c r="R211" i="7"/>
  <c r="R217" i="7"/>
  <c r="T217" i="7"/>
  <c r="BK242" i="7"/>
  <c r="J242" i="7" s="1"/>
  <c r="J103" i="7" s="1"/>
  <c r="R242" i="7"/>
  <c r="BK270" i="7"/>
  <c r="J270" i="7" s="1"/>
  <c r="J105" i="7" s="1"/>
  <c r="T293" i="7"/>
  <c r="BK328" i="7"/>
  <c r="J328" i="7" s="1"/>
  <c r="J110" i="7" s="1"/>
  <c r="P334" i="7"/>
  <c r="R402" i="7"/>
  <c r="T411" i="7"/>
  <c r="T407" i="7" s="1"/>
  <c r="P421" i="7"/>
  <c r="BK457" i="7"/>
  <c r="J457" i="7" s="1"/>
  <c r="J132" i="7" s="1"/>
  <c r="P463" i="7"/>
  <c r="BK476" i="7"/>
  <c r="J476" i="7"/>
  <c r="J136" i="7"/>
  <c r="P487" i="7"/>
  <c r="BK492" i="7"/>
  <c r="J492" i="7" s="1"/>
  <c r="J138" i="7" s="1"/>
  <c r="P515" i="7"/>
  <c r="T520" i="7"/>
  <c r="BK533" i="7"/>
  <c r="J533" i="7" s="1"/>
  <c r="J142" i="7" s="1"/>
  <c r="R537" i="7"/>
  <c r="R552" i="7"/>
  <c r="T561" i="7"/>
  <c r="P588" i="7"/>
  <c r="R592" i="7"/>
  <c r="BK600" i="7"/>
  <c r="J600" i="7" s="1"/>
  <c r="J153" i="7" s="1"/>
  <c r="R623" i="7"/>
  <c r="T629" i="7"/>
  <c r="R646" i="7"/>
  <c r="R655" i="7"/>
  <c r="T663" i="7"/>
  <c r="R681" i="7"/>
  <c r="BK696" i="7"/>
  <c r="J696" i="7"/>
  <c r="J171" i="7" s="1"/>
  <c r="P713" i="7"/>
  <c r="P712" i="7" s="1"/>
  <c r="R732" i="7"/>
  <c r="T139" i="8"/>
  <c r="T134" i="8" s="1"/>
  <c r="R160" i="8"/>
  <c r="P165" i="8"/>
  <c r="P168" i="8"/>
  <c r="R176" i="8"/>
  <c r="R180" i="8"/>
  <c r="T185" i="8"/>
  <c r="T194" i="8"/>
  <c r="BK201" i="8"/>
  <c r="J201" i="8" s="1"/>
  <c r="J113" i="8" s="1"/>
  <c r="R155" i="9"/>
  <c r="R154" i="9"/>
  <c r="R161" i="9"/>
  <c r="T164" i="9"/>
  <c r="P175" i="9"/>
  <c r="R197" i="9"/>
  <c r="P200" i="9"/>
  <c r="P207" i="9"/>
  <c r="BK214" i="9"/>
  <c r="J214" i="9"/>
  <c r="J119" i="9" s="1"/>
  <c r="BK220" i="9"/>
  <c r="J220" i="9" s="1"/>
  <c r="J120" i="9" s="1"/>
  <c r="T220" i="9"/>
  <c r="R230" i="9"/>
  <c r="R233" i="9"/>
  <c r="P238" i="9"/>
  <c r="P241" i="9"/>
  <c r="P253" i="9"/>
  <c r="T141" i="10"/>
  <c r="T140" i="10"/>
  <c r="R161" i="10"/>
  <c r="P168" i="10"/>
  <c r="BK175" i="10"/>
  <c r="J175" i="10" s="1"/>
  <c r="J110" i="10" s="1"/>
  <c r="P182" i="10"/>
  <c r="P185" i="10"/>
  <c r="T194" i="10"/>
  <c r="T197" i="10"/>
  <c r="P202" i="10"/>
  <c r="T202" i="10"/>
  <c r="T205" i="10"/>
  <c r="T217" i="10"/>
  <c r="R145" i="11"/>
  <c r="R144" i="11" s="1"/>
  <c r="R150" i="11"/>
  <c r="R149" i="11" s="1"/>
  <c r="R158" i="11"/>
  <c r="P169" i="11"/>
  <c r="R195" i="11"/>
  <c r="T199" i="11"/>
  <c r="P210" i="11"/>
  <c r="T210" i="11"/>
  <c r="R223" i="11"/>
  <c r="T231" i="11"/>
  <c r="T134" i="12"/>
  <c r="T133" i="12"/>
  <c r="R138" i="12"/>
  <c r="R137" i="12"/>
  <c r="T141" i="12"/>
  <c r="T145" i="12"/>
  <c r="BK157" i="12"/>
  <c r="T171" i="12"/>
  <c r="BK177" i="12"/>
  <c r="J177" i="12" s="1"/>
  <c r="J111" i="12" s="1"/>
  <c r="P180" i="12"/>
  <c r="T151" i="13"/>
  <c r="R172" i="13"/>
  <c r="P187" i="13"/>
  <c r="BK193" i="13"/>
  <c r="J193" i="13" s="1"/>
  <c r="J114" i="13" s="1"/>
  <c r="T147" i="14"/>
  <c r="T146" i="14" s="1"/>
  <c r="BK164" i="14"/>
  <c r="J164" i="14" s="1"/>
  <c r="J107" i="14" s="1"/>
  <c r="BK167" i="14"/>
  <c r="J167" i="14"/>
  <c r="J108" i="14" s="1"/>
  <c r="BK170" i="14"/>
  <c r="J170" i="14" s="1"/>
  <c r="J109" i="14" s="1"/>
  <c r="T170" i="14"/>
  <c r="BK176" i="14"/>
  <c r="J176" i="14" s="1"/>
  <c r="J111" i="14"/>
  <c r="BK185" i="14"/>
  <c r="J185" i="14"/>
  <c r="J112" i="14" s="1"/>
  <c r="R192" i="14"/>
  <c r="P205" i="14"/>
  <c r="P214" i="14"/>
  <c r="P219" i="14"/>
  <c r="T219" i="14"/>
  <c r="BK227" i="14"/>
  <c r="J227" i="14"/>
  <c r="J118" i="14" s="1"/>
  <c r="R227" i="14"/>
  <c r="R230" i="14"/>
  <c r="P234" i="14"/>
  <c r="P240" i="14"/>
  <c r="T247" i="14"/>
  <c r="P163" i="15"/>
  <c r="T294" i="15"/>
  <c r="T386" i="15"/>
  <c r="R122" i="2"/>
  <c r="BK144" i="3"/>
  <c r="J144" i="3"/>
  <c r="J99" i="3" s="1"/>
  <c r="BK187" i="3"/>
  <c r="J187" i="3" s="1"/>
  <c r="J103" i="3" s="1"/>
  <c r="R187" i="3"/>
  <c r="R166" i="4"/>
  <c r="BK207" i="4"/>
  <c r="J207" i="4" s="1"/>
  <c r="J109" i="4"/>
  <c r="BK215" i="4"/>
  <c r="J215" i="4"/>
  <c r="J111" i="4" s="1"/>
  <c r="P256" i="4"/>
  <c r="R269" i="4"/>
  <c r="P272" i="4"/>
  <c r="R282" i="4"/>
  <c r="P293" i="4"/>
  <c r="R297" i="4"/>
  <c r="BK310" i="4"/>
  <c r="J310" i="4" s="1"/>
  <c r="J131" i="4"/>
  <c r="T173" i="5"/>
  <c r="P213" i="5"/>
  <c r="R218" i="5"/>
  <c r="R228" i="5"/>
  <c r="BK237" i="5"/>
  <c r="J237" i="5"/>
  <c r="J116" i="5" s="1"/>
  <c r="R250" i="5"/>
  <c r="R263" i="5"/>
  <c r="BK275" i="5"/>
  <c r="J275" i="5" s="1"/>
  <c r="J123" i="5" s="1"/>
  <c r="P281" i="5"/>
  <c r="P286" i="5"/>
  <c r="T309" i="5"/>
  <c r="P327" i="5"/>
  <c r="T331" i="5"/>
  <c r="BK348" i="5"/>
  <c r="J348" i="5" s="1"/>
  <c r="J138" i="5" s="1"/>
  <c r="BK258" i="6"/>
  <c r="J258" i="6" s="1"/>
  <c r="J104" i="6"/>
  <c r="T420" i="6"/>
  <c r="P438" i="6"/>
  <c r="P457" i="6"/>
  <c r="T474" i="6"/>
  <c r="P480" i="6"/>
  <c r="T480" i="6"/>
  <c r="P519" i="6"/>
  <c r="R543" i="6"/>
  <c r="R631" i="6"/>
  <c r="T635" i="6"/>
  <c r="T668" i="6"/>
  <c r="T682" i="6"/>
  <c r="BK698" i="6"/>
  <c r="J698" i="6"/>
  <c r="J148" i="6" s="1"/>
  <c r="BK722" i="6"/>
  <c r="J722" i="6" s="1"/>
  <c r="J152" i="6" s="1"/>
  <c r="BK731" i="6"/>
  <c r="J731" i="6" s="1"/>
  <c r="J155" i="6" s="1"/>
  <c r="R731" i="6"/>
  <c r="P751" i="6"/>
  <c r="R756" i="6"/>
  <c r="R768" i="6"/>
  <c r="BK819" i="6"/>
  <c r="J819" i="6" s="1"/>
  <c r="J165" i="6" s="1"/>
  <c r="P856" i="6"/>
  <c r="T911" i="6"/>
  <c r="P931" i="6"/>
  <c r="P949" i="6"/>
  <c r="P975" i="6"/>
  <c r="BK990" i="6"/>
  <c r="J990" i="6" s="1"/>
  <c r="J187" i="6" s="1"/>
  <c r="BK1017" i="6"/>
  <c r="J1017" i="6"/>
  <c r="J190" i="6" s="1"/>
  <c r="R1040" i="6"/>
  <c r="R1056" i="6"/>
  <c r="P1075" i="6"/>
  <c r="P1071" i="6"/>
  <c r="R1108" i="6"/>
  <c r="R1090" i="6" s="1"/>
  <c r="P1136" i="6"/>
  <c r="P1135" i="6" s="1"/>
  <c r="R1149" i="6"/>
  <c r="T211" i="7"/>
  <c r="P222" i="7"/>
  <c r="BK256" i="7"/>
  <c r="J256" i="7" s="1"/>
  <c r="J104" i="7" s="1"/>
  <c r="P270" i="7"/>
  <c r="BK320" i="7"/>
  <c r="J320" i="7"/>
  <c r="J109" i="7"/>
  <c r="T328" i="7"/>
  <c r="BK341" i="7"/>
  <c r="J341" i="7" s="1"/>
  <c r="J112" i="7" s="1"/>
  <c r="R341" i="7"/>
  <c r="T341" i="7"/>
  <c r="BK379" i="7"/>
  <c r="J379" i="7" s="1"/>
  <c r="J116" i="7" s="1"/>
  <c r="T402" i="7"/>
  <c r="BK411" i="7"/>
  <c r="J411" i="7"/>
  <c r="J121" i="7" s="1"/>
  <c r="R437" i="7"/>
  <c r="P457" i="7"/>
  <c r="R463" i="7"/>
  <c r="P476" i="7"/>
  <c r="T492" i="7"/>
  <c r="R520" i="7"/>
  <c r="T530" i="7"/>
  <c r="BK537" i="7"/>
  <c r="J537" i="7" s="1"/>
  <c r="J143" i="7" s="1"/>
  <c r="T537" i="7"/>
  <c r="BK561" i="7"/>
  <c r="J561" i="7" s="1"/>
  <c r="J145" i="7" s="1"/>
  <c r="BK588" i="7"/>
  <c r="J588" i="7" s="1"/>
  <c r="J149" i="7" s="1"/>
  <c r="BK592" i="7"/>
  <c r="J592" i="7"/>
  <c r="J150" i="7"/>
  <c r="P600" i="7"/>
  <c r="T623" i="7"/>
  <c r="T638" i="7"/>
  <c r="BK655" i="7"/>
  <c r="J655" i="7" s="1"/>
  <c r="J165" i="7" s="1"/>
  <c r="T655" i="7"/>
  <c r="BK673" i="7"/>
  <c r="J673" i="7" s="1"/>
  <c r="J167" i="7" s="1"/>
  <c r="BK681" i="7"/>
  <c r="J681" i="7" s="1"/>
  <c r="J168" i="7" s="1"/>
  <c r="T696" i="7"/>
  <c r="T691" i="7" s="1"/>
  <c r="R713" i="7"/>
  <c r="R712" i="7" s="1"/>
  <c r="T713" i="7"/>
  <c r="R139" i="8"/>
  <c r="R134" i="8"/>
  <c r="P160" i="8"/>
  <c r="R165" i="8"/>
  <c r="T168" i="8"/>
  <c r="BK180" i="8"/>
  <c r="J180" i="8"/>
  <c r="J109" i="8" s="1"/>
  <c r="P185" i="8"/>
  <c r="BK194" i="8"/>
  <c r="J194" i="8" s="1"/>
  <c r="J111" i="8" s="1"/>
  <c r="BK197" i="8"/>
  <c r="J197" i="8"/>
  <c r="J112" i="8" s="1"/>
  <c r="R201" i="8"/>
  <c r="T150" i="9"/>
  <c r="T149" i="9" s="1"/>
  <c r="T161" i="9"/>
  <c r="T160" i="9"/>
  <c r="BK200" i="9"/>
  <c r="J200" i="9" s="1"/>
  <c r="J116" i="9" s="1"/>
  <c r="P214" i="9"/>
  <c r="R223" i="9"/>
  <c r="P233" i="9"/>
  <c r="R241" i="9"/>
  <c r="BK161" i="10"/>
  <c r="J161" i="10"/>
  <c r="J107" i="10" s="1"/>
  <c r="T168" i="10"/>
  <c r="BK185" i="10"/>
  <c r="J185" i="10" s="1"/>
  <c r="J112" i="10" s="1"/>
  <c r="P194" i="10"/>
  <c r="R202" i="10"/>
  <c r="P217" i="10"/>
  <c r="T145" i="11"/>
  <c r="T144" i="11" s="1"/>
  <c r="R169" i="11"/>
  <c r="R155" i="11" s="1"/>
  <c r="T180" i="11"/>
  <c r="BK199" i="11"/>
  <c r="J199" i="11"/>
  <c r="J114" i="11" s="1"/>
  <c r="R203" i="11"/>
  <c r="R213" i="11"/>
  <c r="T223" i="11"/>
  <c r="BK234" i="11"/>
  <c r="J234" i="11" s="1"/>
  <c r="J123" i="11" s="1"/>
  <c r="T138" i="12"/>
  <c r="BK145" i="12"/>
  <c r="J145" i="12" s="1"/>
  <c r="J103" i="12" s="1"/>
  <c r="P152" i="12"/>
  <c r="T152" i="12"/>
  <c r="BK171" i="12"/>
  <c r="J171" i="12" s="1"/>
  <c r="J109" i="12" s="1"/>
  <c r="R174" i="12"/>
  <c r="T177" i="12"/>
  <c r="BK154" i="13"/>
  <c r="J154" i="13"/>
  <c r="J106" i="13" s="1"/>
  <c r="P172" i="13"/>
  <c r="BK183" i="13"/>
  <c r="J183" i="13"/>
  <c r="J111" i="13" s="1"/>
  <c r="T183" i="13"/>
  <c r="R193" i="13"/>
  <c r="R192" i="13"/>
  <c r="BK147" i="14"/>
  <c r="J147" i="14"/>
  <c r="J98" i="14" s="1"/>
  <c r="R164" i="14"/>
  <c r="P167" i="14"/>
  <c r="P170" i="14"/>
  <c r="P173" i="14"/>
  <c r="T176" i="14"/>
  <c r="BK192" i="14"/>
  <c r="J192" i="14"/>
  <c r="J113" i="14" s="1"/>
  <c r="BK205" i="14"/>
  <c r="J205" i="14" s="1"/>
  <c r="J114" i="14" s="1"/>
  <c r="R214" i="14"/>
  <c r="BK219" i="14"/>
  <c r="J219" i="14" s="1"/>
  <c r="J116" i="14" s="1"/>
  <c r="BK222" i="14"/>
  <c r="J222" i="14"/>
  <c r="J117" i="14" s="1"/>
  <c r="P227" i="14"/>
  <c r="P230" i="14"/>
  <c r="R234" i="14"/>
  <c r="BK240" i="14"/>
  <c r="J240" i="14" s="1"/>
  <c r="J122" i="14" s="1"/>
  <c r="P247" i="14"/>
  <c r="BK163" i="15"/>
  <c r="R294" i="15"/>
  <c r="BK372" i="15"/>
  <c r="J372" i="15" s="1"/>
  <c r="J105" i="15" s="1"/>
  <c r="BK386" i="15"/>
  <c r="J386" i="15" s="1"/>
  <c r="J107" i="15"/>
  <c r="T137" i="16"/>
  <c r="P126" i="2"/>
  <c r="R126" i="3"/>
  <c r="R125" i="3"/>
  <c r="R124" i="3" s="1"/>
  <c r="BK156" i="3"/>
  <c r="J156" i="3" s="1"/>
  <c r="J101" i="3" s="1"/>
  <c r="P216" i="3"/>
  <c r="BK184" i="4"/>
  <c r="J184" i="4" s="1"/>
  <c r="J105" i="4" s="1"/>
  <c r="BK211" i="4"/>
  <c r="J211" i="4" s="1"/>
  <c r="J110" i="4" s="1"/>
  <c r="T211" i="4"/>
  <c r="T235" i="4"/>
  <c r="T249" i="4"/>
  <c r="R256" i="4"/>
  <c r="P282" i="4"/>
  <c r="BK293" i="4"/>
  <c r="J293" i="4" s="1"/>
  <c r="J127" i="4" s="1"/>
  <c r="BK297" i="4"/>
  <c r="J297" i="4" s="1"/>
  <c r="J128" i="4" s="1"/>
  <c r="P310" i="4"/>
  <c r="T316" i="4"/>
  <c r="T315" i="4" s="1"/>
  <c r="R173" i="5"/>
  <c r="R159" i="5"/>
  <c r="T209" i="5"/>
  <c r="P218" i="5"/>
  <c r="T224" i="5"/>
  <c r="BK250" i="5"/>
  <c r="J250" i="5"/>
  <c r="J117" i="5" s="1"/>
  <c r="R257" i="5"/>
  <c r="T270" i="5"/>
  <c r="T275" i="5"/>
  <c r="BK286" i="5"/>
  <c r="J286" i="5"/>
  <c r="J126" i="5" s="1"/>
  <c r="R309" i="5"/>
  <c r="BK327" i="5"/>
  <c r="J327" i="5"/>
  <c r="J133" i="5" s="1"/>
  <c r="R331" i="5"/>
  <c r="T345" i="5"/>
  <c r="T273" i="6"/>
  <c r="BK400" i="6"/>
  <c r="J400" i="6" s="1"/>
  <c r="J114" i="6" s="1"/>
  <c r="R420" i="6"/>
  <c r="P446" i="6"/>
  <c r="R457" i="6"/>
  <c r="BK488" i="6"/>
  <c r="J488" i="6"/>
  <c r="J122" i="6" s="1"/>
  <c r="P513" i="6"/>
  <c r="T513" i="6"/>
  <c r="T543" i="6"/>
  <c r="T610" i="6"/>
  <c r="BK631" i="6"/>
  <c r="J631" i="6" s="1"/>
  <c r="J138" i="6" s="1"/>
  <c r="P635" i="6"/>
  <c r="P668" i="6"/>
  <c r="R679" i="6"/>
  <c r="BK690" i="6"/>
  <c r="J690" i="6" s="1"/>
  <c r="J147" i="6" s="1"/>
  <c r="T690" i="6"/>
  <c r="R713" i="6"/>
  <c r="T722" i="6"/>
  <c r="BK751" i="6"/>
  <c r="J751" i="6" s="1"/>
  <c r="J158" i="6" s="1"/>
  <c r="T756" i="6"/>
  <c r="R760" i="6"/>
  <c r="BK791" i="6"/>
  <c r="J791" i="6"/>
  <c r="J162" i="6" s="1"/>
  <c r="R819" i="6"/>
  <c r="BK823" i="6"/>
  <c r="J823" i="6"/>
  <c r="J166" i="6" s="1"/>
  <c r="T823" i="6"/>
  <c r="P849" i="6"/>
  <c r="R849" i="6"/>
  <c r="R902" i="6"/>
  <c r="R893" i="6" s="1"/>
  <c r="BK922" i="6"/>
  <c r="J922" i="6" s="1"/>
  <c r="J177" i="6" s="1"/>
  <c r="T931" i="6"/>
  <c r="T893" i="6" s="1"/>
  <c r="T975" i="6"/>
  <c r="P990" i="6"/>
  <c r="R1017" i="6"/>
  <c r="BK1046" i="6"/>
  <c r="J1046" i="6"/>
  <c r="J192" i="6"/>
  <c r="P1056" i="6"/>
  <c r="T1061" i="6"/>
  <c r="R1130" i="6"/>
  <c r="T1136" i="6"/>
  <c r="P211" i="7"/>
  <c r="P201" i="7"/>
  <c r="BK217" i="7"/>
  <c r="J217" i="7" s="1"/>
  <c r="J101" i="7" s="1"/>
  <c r="R222" i="7"/>
  <c r="P256" i="7"/>
  <c r="R270" i="7"/>
  <c r="BK293" i="7"/>
  <c r="J293" i="7"/>
  <c r="J107" i="7" s="1"/>
  <c r="T320" i="7"/>
  <c r="BK334" i="7"/>
  <c r="J334" i="7" s="1"/>
  <c r="J111" i="7" s="1"/>
  <c r="P341" i="7"/>
  <c r="R379" i="7"/>
  <c r="T421" i="7"/>
  <c r="T437" i="7"/>
  <c r="BK463" i="7"/>
  <c r="J463" i="7" s="1"/>
  <c r="J133" i="7" s="1"/>
  <c r="T476" i="7"/>
  <c r="P492" i="7"/>
  <c r="R515" i="7"/>
  <c r="T515" i="7"/>
  <c r="BK530" i="7"/>
  <c r="J530" i="7"/>
  <c r="J141" i="7" s="1"/>
  <c r="P533" i="7"/>
  <c r="T533" i="7"/>
  <c r="BK552" i="7"/>
  <c r="J552" i="7" s="1"/>
  <c r="J144" i="7"/>
  <c r="R561" i="7"/>
  <c r="R588" i="7"/>
  <c r="T592" i="7"/>
  <c r="P623" i="7"/>
  <c r="P629" i="7"/>
  <c r="P596" i="7" s="1"/>
  <c r="BK638" i="7"/>
  <c r="J638" i="7" s="1"/>
  <c r="J162" i="7" s="1"/>
  <c r="BK646" i="7"/>
  <c r="J646" i="7" s="1"/>
  <c r="J164" i="7" s="1"/>
  <c r="P655" i="7"/>
  <c r="R663" i="7"/>
  <c r="T673" i="7"/>
  <c r="P696" i="7"/>
  <c r="P691" i="7" s="1"/>
  <c r="BK713" i="7"/>
  <c r="J713" i="7" s="1"/>
  <c r="J176" i="7" s="1"/>
  <c r="BK732" i="7"/>
  <c r="J732" i="7"/>
  <c r="J177" i="7" s="1"/>
  <c r="BK139" i="8"/>
  <c r="J139" i="8" s="1"/>
  <c r="J99" i="8"/>
  <c r="BK168" i="8"/>
  <c r="J168" i="8"/>
  <c r="J107" i="8" s="1"/>
  <c r="T180" i="8"/>
  <c r="T197" i="8"/>
  <c r="BK150" i="9"/>
  <c r="J150" i="9" s="1"/>
  <c r="J98" i="9" s="1"/>
  <c r="P155" i="9"/>
  <c r="P154" i="9"/>
  <c r="P161" i="9"/>
  <c r="R164" i="9"/>
  <c r="BK175" i="9"/>
  <c r="J175" i="9" s="1"/>
  <c r="J106" i="9" s="1"/>
  <c r="P197" i="9"/>
  <c r="R200" i="9"/>
  <c r="R207" i="9"/>
  <c r="P220" i="9"/>
  <c r="P223" i="9"/>
  <c r="P230" i="9"/>
  <c r="T233" i="9"/>
  <c r="BK241" i="9"/>
  <c r="J241" i="9"/>
  <c r="J127" i="9" s="1"/>
  <c r="BK253" i="9"/>
  <c r="J253" i="9" s="1"/>
  <c r="J128" i="9" s="1"/>
  <c r="P141" i="10"/>
  <c r="P140" i="10" s="1"/>
  <c r="P161" i="10"/>
  <c r="P175" i="10"/>
  <c r="BK182" i="10"/>
  <c r="J182" i="10"/>
  <c r="J111" i="10" s="1"/>
  <c r="T182" i="10"/>
  <c r="BK194" i="10"/>
  <c r="J194" i="10" s="1"/>
  <c r="J114" i="10" s="1"/>
  <c r="P197" i="10"/>
  <c r="BK205" i="10"/>
  <c r="J205" i="10" s="1"/>
  <c r="J118" i="10" s="1"/>
  <c r="BK217" i="10"/>
  <c r="J217" i="10" s="1"/>
  <c r="J119" i="10" s="1"/>
  <c r="P150" i="11"/>
  <c r="P149" i="11" s="1"/>
  <c r="BK158" i="11"/>
  <c r="J158" i="11" s="1"/>
  <c r="J104" i="11" s="1"/>
  <c r="T169" i="11"/>
  <c r="BK180" i="11"/>
  <c r="J180" i="11" s="1"/>
  <c r="J108" i="11" s="1"/>
  <c r="P195" i="11"/>
  <c r="R199" i="11"/>
  <c r="R192" i="11" s="1"/>
  <c r="T203" i="11"/>
  <c r="BK213" i="11"/>
  <c r="J213" i="11" s="1"/>
  <c r="J118" i="11"/>
  <c r="R220" i="11"/>
  <c r="T220" i="11"/>
  <c r="BK231" i="11"/>
  <c r="J231" i="11" s="1"/>
  <c r="J122" i="11" s="1"/>
  <c r="P234" i="11"/>
  <c r="P134" i="12"/>
  <c r="P133" i="12"/>
  <c r="BK138" i="12"/>
  <c r="J138" i="12" s="1"/>
  <c r="J100" i="12" s="1"/>
  <c r="P141" i="12"/>
  <c r="R145" i="12"/>
  <c r="P157" i="12"/>
  <c r="P171" i="12"/>
  <c r="P174" i="12"/>
  <c r="P156" i="12" s="1"/>
  <c r="R177" i="12"/>
  <c r="T180" i="12"/>
  <c r="P151" i="13"/>
  <c r="P154" i="13"/>
  <c r="R165" i="13"/>
  <c r="T172" i="13"/>
  <c r="P177" i="13"/>
  <c r="BK180" i="13"/>
  <c r="J180" i="13"/>
  <c r="J110" i="13"/>
  <c r="T180" i="13"/>
  <c r="T193" i="13"/>
  <c r="T192" i="13" s="1"/>
  <c r="R147" i="14"/>
  <c r="R146" i="14" s="1"/>
  <c r="T164" i="14"/>
  <c r="T167" i="14"/>
  <c r="R170" i="14"/>
  <c r="R173" i="14"/>
  <c r="R176" i="14"/>
  <c r="P185" i="14"/>
  <c r="P192" i="14"/>
  <c r="R205" i="14"/>
  <c r="T214" i="14"/>
  <c r="R219" i="14"/>
  <c r="T222" i="14"/>
  <c r="T227" i="14"/>
  <c r="BK234" i="14"/>
  <c r="J234" i="14" s="1"/>
  <c r="J120" i="14" s="1"/>
  <c r="T234" i="14"/>
  <c r="T240" i="14"/>
  <c r="T239" i="14" s="1"/>
  <c r="R247" i="14"/>
  <c r="R163" i="15"/>
  <c r="T274" i="15"/>
  <c r="BK333" i="15"/>
  <c r="J333" i="15" s="1"/>
  <c r="J104" i="15" s="1"/>
  <c r="T372" i="15"/>
  <c r="R379" i="15"/>
  <c r="P128" i="16"/>
  <c r="BK137" i="16"/>
  <c r="J137" i="16" s="1"/>
  <c r="J101" i="16" s="1"/>
  <c r="BK122" i="2"/>
  <c r="T126" i="2"/>
  <c r="T126" i="3"/>
  <c r="P156" i="3"/>
  <c r="BK216" i="3"/>
  <c r="J216" i="3"/>
  <c r="J104" i="3" s="1"/>
  <c r="P166" i="4"/>
  <c r="P155" i="4" s="1"/>
  <c r="R184" i="4"/>
  <c r="R155" i="4" s="1"/>
  <c r="R207" i="4"/>
  <c r="R206" i="4"/>
  <c r="P215" i="4"/>
  <c r="BK235" i="4"/>
  <c r="J235" i="4" s="1"/>
  <c r="J119" i="4" s="1"/>
  <c r="P249" i="4"/>
  <c r="P269" i="4"/>
  <c r="T269" i="4"/>
  <c r="R272" i="4"/>
  <c r="T282" i="4"/>
  <c r="R293" i="4"/>
  <c r="P297" i="4"/>
  <c r="T310" i="4"/>
  <c r="R316" i="4"/>
  <c r="R315" i="4" s="1"/>
  <c r="P173" i="5"/>
  <c r="P159" i="5" s="1"/>
  <c r="T190" i="5"/>
  <c r="T159" i="5" s="1"/>
  <c r="BK213" i="5"/>
  <c r="J213" i="5" s="1"/>
  <c r="J111" i="5" s="1"/>
  <c r="T218" i="5"/>
  <c r="BK228" i="5"/>
  <c r="J228" i="5" s="1"/>
  <c r="J114" i="5" s="1"/>
  <c r="P237" i="5"/>
  <c r="T250" i="5"/>
  <c r="BK270" i="5"/>
  <c r="J270" i="5"/>
  <c r="J121" i="5" s="1"/>
  <c r="R275" i="5"/>
  <c r="R274" i="5" s="1"/>
  <c r="T281" i="5"/>
  <c r="BK309" i="5"/>
  <c r="J309" i="5" s="1"/>
  <c r="J131" i="5" s="1"/>
  <c r="T316" i="5"/>
  <c r="P331" i="5"/>
  <c r="T340" i="5"/>
  <c r="P345" i="5"/>
  <c r="T348" i="5"/>
  <c r="BK273" i="6"/>
  <c r="J273" i="6" s="1"/>
  <c r="J106" i="6" s="1"/>
  <c r="BK345" i="6"/>
  <c r="J345" i="6" s="1"/>
  <c r="J108" i="6" s="1"/>
  <c r="BK420" i="6"/>
  <c r="J420" i="6" s="1"/>
  <c r="J115" i="6" s="1"/>
  <c r="R438" i="6"/>
  <c r="BK457" i="6"/>
  <c r="J457" i="6"/>
  <c r="J119" i="6" s="1"/>
  <c r="R474" i="6"/>
  <c r="BK480" i="6"/>
  <c r="J480" i="6"/>
  <c r="J121" i="6" s="1"/>
  <c r="R480" i="6"/>
  <c r="BK513" i="6"/>
  <c r="J513" i="6" s="1"/>
  <c r="J123" i="6" s="1"/>
  <c r="R513" i="6"/>
  <c r="P543" i="6"/>
  <c r="P577" i="6"/>
  <c r="P604" i="6"/>
  <c r="BK635" i="6"/>
  <c r="J635" i="6"/>
  <c r="J139" i="6" s="1"/>
  <c r="BK645" i="6"/>
  <c r="J645" i="6" s="1"/>
  <c r="J140" i="6" s="1"/>
  <c r="T645" i="6"/>
  <c r="P679" i="6"/>
  <c r="R682" i="6"/>
  <c r="P698" i="6"/>
  <c r="BK713" i="6"/>
  <c r="J713" i="6" s="1"/>
  <c r="J151" i="6" s="1"/>
  <c r="R722" i="6"/>
  <c r="P756" i="6"/>
  <c r="P768" i="6"/>
  <c r="T791" i="6"/>
  <c r="T814" i="6"/>
  <c r="BK856" i="6"/>
  <c r="J856" i="6" s="1"/>
  <c r="J169" i="6" s="1"/>
  <c r="BK911" i="6"/>
  <c r="J911" i="6" s="1"/>
  <c r="J176" i="6" s="1"/>
  <c r="BK931" i="6"/>
  <c r="J931" i="6" s="1"/>
  <c r="J178" i="6" s="1"/>
  <c r="T949" i="6"/>
  <c r="T948" i="6" s="1"/>
  <c r="R975" i="6"/>
  <c r="P983" i="6"/>
  <c r="R983" i="6"/>
  <c r="BK1011" i="6"/>
  <c r="J1011" i="6"/>
  <c r="J188" i="6" s="1"/>
  <c r="R1011" i="6"/>
  <c r="T1040" i="6"/>
  <c r="BK1056" i="6"/>
  <c r="J1056" i="6" s="1"/>
  <c r="J193" i="6" s="1"/>
  <c r="P1061" i="6"/>
  <c r="BK1075" i="6"/>
  <c r="J1075" i="6"/>
  <c r="J197" i="6" s="1"/>
  <c r="BK1108" i="6"/>
  <c r="J1108" i="6" s="1"/>
  <c r="J205" i="6" s="1"/>
  <c r="P1130" i="6"/>
  <c r="R1136" i="6"/>
  <c r="BK222" i="7"/>
  <c r="J222" i="7"/>
  <c r="J102" i="7" s="1"/>
  <c r="P242" i="7"/>
  <c r="T242" i="7"/>
  <c r="T256" i="7"/>
  <c r="R293" i="7"/>
  <c r="R320" i="7"/>
  <c r="R328" i="7"/>
  <c r="T334" i="7"/>
  <c r="P379" i="7"/>
  <c r="T379" i="7"/>
  <c r="P402" i="7"/>
  <c r="R411" i="7"/>
  <c r="BK421" i="7"/>
  <c r="J421" i="7" s="1"/>
  <c r="J124" i="7" s="1"/>
  <c r="P437" i="7"/>
  <c r="R457" i="7"/>
  <c r="T463" i="7"/>
  <c r="BK487" i="7"/>
  <c r="J487" i="7" s="1"/>
  <c r="J137" i="7" s="1"/>
  <c r="R487" i="7"/>
  <c r="T487" i="7"/>
  <c r="BK515" i="7"/>
  <c r="J515" i="7" s="1"/>
  <c r="J139" i="7" s="1"/>
  <c r="P520" i="7"/>
  <c r="P530" i="7"/>
  <c r="P537" i="7"/>
  <c r="P552" i="7"/>
  <c r="P561" i="7"/>
  <c r="T588" i="7"/>
  <c r="T582" i="7" s="1"/>
  <c r="R600" i="7"/>
  <c r="R596" i="7" s="1"/>
  <c r="R629" i="7"/>
  <c r="P638" i="7"/>
  <c r="P646" i="7"/>
  <c r="BK663" i="7"/>
  <c r="J663" i="7" s="1"/>
  <c r="J166" i="7" s="1"/>
  <c r="R673" i="7"/>
  <c r="T681" i="7"/>
  <c r="P706" i="7"/>
  <c r="P705" i="7" s="1"/>
  <c r="R706" i="7"/>
  <c r="R705" i="7" s="1"/>
  <c r="T732" i="7"/>
  <c r="BK160" i="8"/>
  <c r="J160" i="8" s="1"/>
  <c r="J105" i="8" s="1"/>
  <c r="T160" i="8"/>
  <c r="T165" i="8"/>
  <c r="BK176" i="8"/>
  <c r="J176" i="8" s="1"/>
  <c r="J108" i="8" s="1"/>
  <c r="T176" i="8"/>
  <c r="BK185" i="8"/>
  <c r="J185" i="8" s="1"/>
  <c r="J110" i="8" s="1"/>
  <c r="R194" i="8"/>
  <c r="P197" i="8"/>
  <c r="P201" i="8"/>
  <c r="R150" i="9"/>
  <c r="R149" i="9" s="1"/>
  <c r="BK155" i="9"/>
  <c r="J155" i="9" s="1"/>
  <c r="J100" i="9"/>
  <c r="BK161" i="9"/>
  <c r="J161" i="9" s="1"/>
  <c r="J103" i="9" s="1"/>
  <c r="P164" i="9"/>
  <c r="R175" i="9"/>
  <c r="BK197" i="9"/>
  <c r="J197" i="9"/>
  <c r="J115" i="9" s="1"/>
  <c r="T200" i="9"/>
  <c r="T207" i="9"/>
  <c r="T214" i="9"/>
  <c r="R220" i="9"/>
  <c r="T223" i="9"/>
  <c r="BK230" i="9"/>
  <c r="J230" i="9" s="1"/>
  <c r="J123" i="9" s="1"/>
  <c r="BK233" i="9"/>
  <c r="J233" i="9" s="1"/>
  <c r="J124" i="9" s="1"/>
  <c r="BK238" i="9"/>
  <c r="J238" i="9" s="1"/>
  <c r="J126" i="9" s="1"/>
  <c r="R238" i="9"/>
  <c r="T241" i="9"/>
  <c r="T253" i="9"/>
  <c r="R141" i="10"/>
  <c r="R140" i="10" s="1"/>
  <c r="T161" i="10"/>
  <c r="R168" i="10"/>
  <c r="R175" i="10"/>
  <c r="R182" i="10"/>
  <c r="R185" i="10"/>
  <c r="R194" i="10"/>
  <c r="R197" i="10"/>
  <c r="P205" i="10"/>
  <c r="P145" i="11"/>
  <c r="P144" i="11" s="1"/>
  <c r="BK150" i="11"/>
  <c r="J150" i="11"/>
  <c r="J100" i="11" s="1"/>
  <c r="P158" i="11"/>
  <c r="P155" i="11" s="1"/>
  <c r="BK169" i="11"/>
  <c r="J169" i="11" s="1"/>
  <c r="J106" i="11" s="1"/>
  <c r="P180" i="11"/>
  <c r="BK195" i="11"/>
  <c r="J195" i="11" s="1"/>
  <c r="J113" i="11" s="1"/>
  <c r="P199" i="11"/>
  <c r="P203" i="11"/>
  <c r="R210" i="11"/>
  <c r="T213" i="11"/>
  <c r="P220" i="11"/>
  <c r="P223" i="11"/>
  <c r="P231" i="11"/>
  <c r="T234" i="11"/>
  <c r="R134" i="12"/>
  <c r="R133" i="12" s="1"/>
  <c r="BK141" i="12"/>
  <c r="J141" i="12" s="1"/>
  <c r="J101" i="12" s="1"/>
  <c r="P145" i="12"/>
  <c r="P144" i="12" s="1"/>
  <c r="R152" i="12"/>
  <c r="T157" i="12"/>
  <c r="R171" i="12"/>
  <c r="T174" i="12"/>
  <c r="BK180" i="12"/>
  <c r="J180" i="12" s="1"/>
  <c r="J112" i="12" s="1"/>
  <c r="R151" i="13"/>
  <c r="T154" i="13"/>
  <c r="P165" i="13"/>
  <c r="BK172" i="13"/>
  <c r="J172" i="13" s="1"/>
  <c r="J108" i="13" s="1"/>
  <c r="R177" i="13"/>
  <c r="P183" i="13"/>
  <c r="BK187" i="13"/>
  <c r="J187" i="13" s="1"/>
  <c r="J112" i="13" s="1"/>
  <c r="T187" i="13"/>
  <c r="P147" i="14"/>
  <c r="P146" i="14" s="1"/>
  <c r="R167" i="14"/>
  <c r="P176" i="14"/>
  <c r="T192" i="14"/>
  <c r="BK214" i="14"/>
  <c r="J214" i="14"/>
  <c r="J115" i="14" s="1"/>
  <c r="R222" i="14"/>
  <c r="T230" i="14"/>
  <c r="BK247" i="14"/>
  <c r="J247" i="14" s="1"/>
  <c r="J125" i="14" s="1"/>
  <c r="BK129" i="15"/>
  <c r="J129" i="15" s="1"/>
  <c r="J98" i="15"/>
  <c r="T163" i="15"/>
  <c r="BK274" i="15"/>
  <c r="J274" i="15"/>
  <c r="J102" i="15" s="1"/>
  <c r="R274" i="15"/>
  <c r="P294" i="15"/>
  <c r="R333" i="15"/>
  <c r="P372" i="15"/>
  <c r="BK379" i="15"/>
  <c r="J379" i="15" s="1"/>
  <c r="J106" i="15" s="1"/>
  <c r="P379" i="15"/>
  <c r="R386" i="15"/>
  <c r="BK123" i="16"/>
  <c r="J123" i="16"/>
  <c r="J98" i="16" s="1"/>
  <c r="R123" i="16"/>
  <c r="BK128" i="16"/>
  <c r="J128" i="16" s="1"/>
  <c r="J99" i="16" s="1"/>
  <c r="R128" i="16"/>
  <c r="BK133" i="16"/>
  <c r="J133" i="16" s="1"/>
  <c r="J100" i="16" s="1"/>
  <c r="P133" i="16"/>
  <c r="T133" i="16"/>
  <c r="R137" i="16"/>
  <c r="BK123" i="17"/>
  <c r="J123" i="17" s="1"/>
  <c r="J98" i="17" s="1"/>
  <c r="P123" i="17"/>
  <c r="R123" i="17"/>
  <c r="BK128" i="17"/>
  <c r="J128" i="17"/>
  <c r="J99" i="17" s="1"/>
  <c r="P128" i="17"/>
  <c r="R128" i="17"/>
  <c r="BK133" i="17"/>
  <c r="J133" i="17"/>
  <c r="J100" i="17" s="1"/>
  <c r="P133" i="17"/>
  <c r="T133" i="17"/>
  <c r="BK137" i="17"/>
  <c r="J137" i="17" s="1"/>
  <c r="J101" i="17" s="1"/>
  <c r="P137" i="17"/>
  <c r="R137" i="17"/>
  <c r="T122" i="2"/>
  <c r="T121" i="2" s="1"/>
  <c r="T120" i="2" s="1"/>
  <c r="P126" i="3"/>
  <c r="T144" i="3"/>
  <c r="T216" i="3"/>
  <c r="T166" i="4"/>
  <c r="T207" i="4"/>
  <c r="T206" i="4" s="1"/>
  <c r="T215" i="4"/>
  <c r="R235" i="4"/>
  <c r="R221" i="4" s="1"/>
  <c r="BK249" i="4"/>
  <c r="J249" i="4"/>
  <c r="J121" i="4" s="1"/>
  <c r="R249" i="4"/>
  <c r="BK256" i="4"/>
  <c r="J256" i="4" s="1"/>
  <c r="J122" i="4" s="1"/>
  <c r="T256" i="4"/>
  <c r="R310" i="4"/>
  <c r="BK316" i="4"/>
  <c r="J316" i="4" s="1"/>
  <c r="J134" i="4" s="1"/>
  <c r="BK190" i="5"/>
  <c r="J190" i="5"/>
  <c r="J106" i="5" s="1"/>
  <c r="R209" i="5"/>
  <c r="BK218" i="5"/>
  <c r="J218" i="5"/>
  <c r="J112" i="5" s="1"/>
  <c r="R224" i="5"/>
  <c r="P250" i="5"/>
  <c r="T257" i="5"/>
  <c r="T263" i="5"/>
  <c r="P309" i="5"/>
  <c r="R316" i="5"/>
  <c r="T327" i="5"/>
  <c r="R340" i="5"/>
  <c r="P348" i="5"/>
  <c r="P258" i="6"/>
  <c r="R273" i="6"/>
  <c r="P345" i="6"/>
  <c r="T400" i="6"/>
  <c r="BK446" i="6"/>
  <c r="J446" i="6" s="1"/>
  <c r="J118" i="6" s="1"/>
  <c r="T446" i="6"/>
  <c r="P474" i="6"/>
  <c r="R488" i="6"/>
  <c r="T519" i="6"/>
  <c r="P536" i="6"/>
  <c r="R536" i="6"/>
  <c r="R567" i="6"/>
  <c r="BK604" i="6"/>
  <c r="J604" i="6" s="1"/>
  <c r="J134" i="6" s="1"/>
  <c r="BK610" i="6"/>
  <c r="J610" i="6" s="1"/>
  <c r="J136" i="6" s="1"/>
  <c r="R635" i="6"/>
  <c r="R587" i="6" s="1"/>
  <c r="R668" i="6"/>
  <c r="T679" i="6"/>
  <c r="P690" i="6"/>
  <c r="T698" i="6"/>
  <c r="T713" i="6"/>
  <c r="BK756" i="6"/>
  <c r="J756" i="6"/>
  <c r="J159" i="6" s="1"/>
  <c r="BK768" i="6"/>
  <c r="J768" i="6" s="1"/>
  <c r="J161" i="6" s="1"/>
  <c r="R791" i="6"/>
  <c r="BK814" i="6"/>
  <c r="J814" i="6" s="1"/>
  <c r="J164" i="6" s="1"/>
  <c r="P819" i="6"/>
  <c r="T856" i="6"/>
  <c r="T902" i="6"/>
  <c r="P922" i="6"/>
  <c r="R931" i="6"/>
  <c r="R990" i="6"/>
  <c r="T1017" i="6"/>
  <c r="T1016" i="6" s="1"/>
  <c r="R1046" i="6"/>
  <c r="BK1061" i="6"/>
  <c r="J1061" i="6" s="1"/>
  <c r="J194" i="6" s="1"/>
  <c r="R1075" i="6"/>
  <c r="R1071" i="6" s="1"/>
  <c r="BK1136" i="6"/>
  <c r="T1149" i="6"/>
  <c r="P129" i="15"/>
  <c r="T129" i="15"/>
  <c r="P153" i="15"/>
  <c r="T153" i="15"/>
  <c r="BK294" i="15"/>
  <c r="J294" i="15" s="1"/>
  <c r="J103" i="15" s="1"/>
  <c r="P333" i="15"/>
  <c r="R372" i="15"/>
  <c r="T379" i="15"/>
  <c r="T123" i="16"/>
  <c r="T122" i="16" s="1"/>
  <c r="T121" i="16" s="1"/>
  <c r="T128" i="16"/>
  <c r="R133" i="16"/>
  <c r="P137" i="16"/>
  <c r="T123" i="17"/>
  <c r="T128" i="17"/>
  <c r="R133" i="17"/>
  <c r="T137" i="17"/>
  <c r="BK156" i="4"/>
  <c r="J156" i="4" s="1"/>
  <c r="J98" i="4" s="1"/>
  <c r="BK164" i="4"/>
  <c r="J164" i="4" s="1"/>
  <c r="J102" i="4" s="1"/>
  <c r="BK167" i="5"/>
  <c r="J167" i="5"/>
  <c r="J101" i="5"/>
  <c r="BK171" i="5"/>
  <c r="J171" i="5"/>
  <c r="J103" i="5" s="1"/>
  <c r="BK303" i="5"/>
  <c r="J303" i="5"/>
  <c r="J128" i="5" s="1"/>
  <c r="BK246" i="6"/>
  <c r="J246" i="6" s="1"/>
  <c r="J100" i="6" s="1"/>
  <c r="BK391" i="6"/>
  <c r="J391" i="6" s="1"/>
  <c r="J111" i="6" s="1"/>
  <c r="BK394" i="6"/>
  <c r="J394" i="6" s="1"/>
  <c r="J112" i="6" s="1"/>
  <c r="BK396" i="6"/>
  <c r="J396" i="6"/>
  <c r="J113" i="6" s="1"/>
  <c r="BK807" i="6"/>
  <c r="J807" i="6"/>
  <c r="J163" i="6" s="1"/>
  <c r="BK894" i="6"/>
  <c r="J894" i="6"/>
  <c r="J173" i="6" s="1"/>
  <c r="BK980" i="6"/>
  <c r="J980" i="6" s="1"/>
  <c r="J185" i="6" s="1"/>
  <c r="BK1098" i="6"/>
  <c r="J1098" i="6" s="1"/>
  <c r="J203" i="6" s="1"/>
  <c r="BK418" i="7"/>
  <c r="J418" i="7" s="1"/>
  <c r="J123" i="7" s="1"/>
  <c r="BK432" i="7"/>
  <c r="J432" i="7" s="1"/>
  <c r="J127" i="7" s="1"/>
  <c r="BK468" i="7"/>
  <c r="J468" i="7"/>
  <c r="J134" i="7" s="1"/>
  <c r="BK570" i="7"/>
  <c r="J570" i="7" s="1"/>
  <c r="J146" i="7" s="1"/>
  <c r="BK620" i="7"/>
  <c r="J620" i="7" s="1"/>
  <c r="J159" i="7" s="1"/>
  <c r="BK761" i="7"/>
  <c r="J761" i="7"/>
  <c r="J179" i="7"/>
  <c r="BK135" i="8"/>
  <c r="J135" i="8"/>
  <c r="J98" i="8" s="1"/>
  <c r="BK147" i="8"/>
  <c r="J147" i="8" s="1"/>
  <c r="J101" i="8" s="1"/>
  <c r="BK152" i="8"/>
  <c r="J152" i="8" s="1"/>
  <c r="J102" i="8" s="1"/>
  <c r="BK173" i="9"/>
  <c r="J173" i="9" s="1"/>
  <c r="J105" i="9" s="1"/>
  <c r="BK236" i="9"/>
  <c r="J236" i="9" s="1"/>
  <c r="J125" i="9" s="1"/>
  <c r="BK156" i="10"/>
  <c r="J156" i="10"/>
  <c r="J104" i="10" s="1"/>
  <c r="BK156" i="11"/>
  <c r="J156" i="11" s="1"/>
  <c r="J103" i="11" s="1"/>
  <c r="BK190" i="11"/>
  <c r="J190" i="11" s="1"/>
  <c r="J110" i="11" s="1"/>
  <c r="BK167" i="12"/>
  <c r="J167" i="12"/>
  <c r="J107" i="12" s="1"/>
  <c r="BK196" i="13"/>
  <c r="J196" i="13" s="1"/>
  <c r="J115" i="13" s="1"/>
  <c r="BK157" i="14"/>
  <c r="J157" i="14" s="1"/>
  <c r="J103" i="14" s="1"/>
  <c r="BK159" i="14"/>
  <c r="J159" i="14"/>
  <c r="J104" i="14"/>
  <c r="BK129" i="2"/>
  <c r="J129" i="2"/>
  <c r="J100" i="2" s="1"/>
  <c r="BK230" i="4"/>
  <c r="J230" i="4" s="1"/>
  <c r="J118" i="4" s="1"/>
  <c r="BK244" i="4"/>
  <c r="J244" i="4"/>
  <c r="J120" i="4" s="1"/>
  <c r="BK308" i="4"/>
  <c r="J308" i="4" s="1"/>
  <c r="J130" i="4" s="1"/>
  <c r="BK206" i="5"/>
  <c r="J206" i="5"/>
  <c r="J109" i="5"/>
  <c r="BK236" i="6"/>
  <c r="J236" i="6" s="1"/>
  <c r="J98" i="6" s="1"/>
  <c r="BK577" i="6"/>
  <c r="J577" i="6" s="1"/>
  <c r="J129" i="6" s="1"/>
  <c r="BK602" i="6"/>
  <c r="J602" i="6"/>
  <c r="J133" i="6" s="1"/>
  <c r="BK709" i="6"/>
  <c r="J709" i="6" s="1"/>
  <c r="J150" i="6" s="1"/>
  <c r="BK826" i="6"/>
  <c r="J826" i="6"/>
  <c r="J167" i="6" s="1"/>
  <c r="BK1091" i="6"/>
  <c r="J1091" i="6" s="1"/>
  <c r="J201" i="6" s="1"/>
  <c r="BK1167" i="6"/>
  <c r="J1167" i="6" s="1"/>
  <c r="J212" i="6" s="1"/>
  <c r="BK1171" i="6"/>
  <c r="J1171" i="6"/>
  <c r="J214" i="6" s="1"/>
  <c r="BK202" i="7"/>
  <c r="BK289" i="7"/>
  <c r="J289" i="7" s="1"/>
  <c r="J106" i="7" s="1"/>
  <c r="BK347" i="7"/>
  <c r="J347" i="7" s="1"/>
  <c r="J113" i="7" s="1"/>
  <c r="BK387" i="7"/>
  <c r="J387" i="7" s="1"/>
  <c r="J117" i="7" s="1"/>
  <c r="BK429" i="7"/>
  <c r="J429" i="7" s="1"/>
  <c r="J126" i="7" s="1"/>
  <c r="BK448" i="7"/>
  <c r="J448" i="7" s="1"/>
  <c r="J129" i="7"/>
  <c r="BK583" i="7"/>
  <c r="J583" i="7"/>
  <c r="J148" i="7" s="1"/>
  <c r="BK605" i="7"/>
  <c r="J605" i="7" s="1"/>
  <c r="J155" i="7" s="1"/>
  <c r="BK614" i="7"/>
  <c r="J614" i="7" s="1"/>
  <c r="J157" i="7" s="1"/>
  <c r="BK194" i="9"/>
  <c r="J194" i="9" s="1"/>
  <c r="J113" i="9" s="1"/>
  <c r="BK205" i="9"/>
  <c r="J205" i="9"/>
  <c r="J117" i="9" s="1"/>
  <c r="BK228" i="9"/>
  <c r="J228" i="9"/>
  <c r="J122" i="9" s="1"/>
  <c r="BK149" i="10"/>
  <c r="J149" i="10"/>
  <c r="J102" i="10" s="1"/>
  <c r="BK158" i="10"/>
  <c r="J158" i="10" s="1"/>
  <c r="J105" i="10" s="1"/>
  <c r="BK188" i="11"/>
  <c r="J188" i="11" s="1"/>
  <c r="J109" i="11" s="1"/>
  <c r="BK148" i="13"/>
  <c r="J148" i="13"/>
  <c r="J103" i="13" s="1"/>
  <c r="BK161" i="14"/>
  <c r="J161" i="14" s="1"/>
  <c r="J105" i="14" s="1"/>
  <c r="BK272" i="15"/>
  <c r="J272" i="15" s="1"/>
  <c r="J101" i="15"/>
  <c r="BK153" i="3"/>
  <c r="J153" i="3" s="1"/>
  <c r="J100" i="3" s="1"/>
  <c r="BK160" i="4"/>
  <c r="J160" i="4" s="1"/>
  <c r="J100" i="4" s="1"/>
  <c r="BK182" i="4"/>
  <c r="J182" i="4" s="1"/>
  <c r="J104" i="4" s="1"/>
  <c r="BK199" i="4"/>
  <c r="J199" i="4" s="1"/>
  <c r="J106" i="4"/>
  <c r="BK204" i="4"/>
  <c r="J204" i="4"/>
  <c r="J107" i="4" s="1"/>
  <c r="BK313" i="4"/>
  <c r="J313" i="4"/>
  <c r="J132" i="4" s="1"/>
  <c r="BK160" i="5"/>
  <c r="J160" i="5"/>
  <c r="J98" i="5" s="1"/>
  <c r="BK261" i="5"/>
  <c r="J261" i="5" s="1"/>
  <c r="J119" i="5" s="1"/>
  <c r="BK301" i="5"/>
  <c r="J301" i="5" s="1"/>
  <c r="J127" i="5" s="1"/>
  <c r="BK244" i="6"/>
  <c r="J244" i="6"/>
  <c r="J99" i="6" s="1"/>
  <c r="BK254" i="6"/>
  <c r="J254" i="6"/>
  <c r="J103" i="6" s="1"/>
  <c r="BK269" i="6"/>
  <c r="J269" i="6" s="1"/>
  <c r="J105" i="6"/>
  <c r="BK313" i="6"/>
  <c r="J313" i="6" s="1"/>
  <c r="J107" i="6" s="1"/>
  <c r="BK383" i="6"/>
  <c r="J383" i="6" s="1"/>
  <c r="J109" i="6" s="1"/>
  <c r="BK567" i="6"/>
  <c r="J567" i="6" s="1"/>
  <c r="J128" i="6" s="1"/>
  <c r="BK588" i="6"/>
  <c r="J588" i="6" s="1"/>
  <c r="J131" i="6"/>
  <c r="BK621" i="6"/>
  <c r="J621" i="6" s="1"/>
  <c r="J137" i="6" s="1"/>
  <c r="BK747" i="6"/>
  <c r="J747" i="6" s="1"/>
  <c r="J157" i="6" s="1"/>
  <c r="BK874" i="6"/>
  <c r="J874" i="6" s="1"/>
  <c r="J171" i="6" s="1"/>
  <c r="BK1072" i="6"/>
  <c r="J1072" i="6" s="1"/>
  <c r="J196" i="6"/>
  <c r="BK362" i="7"/>
  <c r="J362" i="7"/>
  <c r="J114" i="7" s="1"/>
  <c r="BK427" i="7"/>
  <c r="J427" i="7" s="1"/>
  <c r="J125" i="7" s="1"/>
  <c r="BK455" i="7"/>
  <c r="J455" i="7" s="1"/>
  <c r="J131" i="7" s="1"/>
  <c r="BK157" i="8"/>
  <c r="J157" i="8" s="1"/>
  <c r="J103" i="8" s="1"/>
  <c r="BK158" i="9"/>
  <c r="J158" i="9" s="1"/>
  <c r="J101" i="9" s="1"/>
  <c r="BK191" i="9"/>
  <c r="J191" i="9" s="1"/>
  <c r="J111" i="9" s="1"/>
  <c r="BK154" i="10"/>
  <c r="J154" i="10" s="1"/>
  <c r="J103" i="10" s="1"/>
  <c r="BK153" i="11"/>
  <c r="J153" i="11" s="1"/>
  <c r="J101" i="11" s="1"/>
  <c r="BK167" i="11"/>
  <c r="J167" i="11" s="1"/>
  <c r="J105" i="11" s="1"/>
  <c r="BK178" i="11"/>
  <c r="J178" i="11" s="1"/>
  <c r="J107" i="11" s="1"/>
  <c r="BK193" i="11"/>
  <c r="J193" i="11" s="1"/>
  <c r="J112" i="11" s="1"/>
  <c r="BK137" i="13"/>
  <c r="J137" i="13" s="1"/>
  <c r="J98" i="13"/>
  <c r="BK141" i="13"/>
  <c r="J141" i="13" s="1"/>
  <c r="J99" i="13" s="1"/>
  <c r="BK150" i="14"/>
  <c r="BK146" i="14" s="1"/>
  <c r="BK155" i="14"/>
  <c r="J155" i="14" s="1"/>
  <c r="J102" i="14" s="1"/>
  <c r="BK243" i="14"/>
  <c r="J243" i="14" s="1"/>
  <c r="J123" i="14" s="1"/>
  <c r="BK158" i="4"/>
  <c r="J158" i="4"/>
  <c r="J99" i="4" s="1"/>
  <c r="BK162" i="4"/>
  <c r="J162" i="4" s="1"/>
  <c r="J101" i="4" s="1"/>
  <c r="BK219" i="4"/>
  <c r="J219" i="4" s="1"/>
  <c r="J112" i="4" s="1"/>
  <c r="BK226" i="4"/>
  <c r="J226" i="4" s="1"/>
  <c r="J116" i="4" s="1"/>
  <c r="BK228" i="4"/>
  <c r="J228" i="4" s="1"/>
  <c r="J117" i="4" s="1"/>
  <c r="BK306" i="4"/>
  <c r="J306" i="4" s="1"/>
  <c r="J129" i="4" s="1"/>
  <c r="BK163" i="5"/>
  <c r="J163" i="5" s="1"/>
  <c r="J99" i="5" s="1"/>
  <c r="BK188" i="5"/>
  <c r="J188" i="5" s="1"/>
  <c r="J105" i="5" s="1"/>
  <c r="BK202" i="5"/>
  <c r="J202" i="5" s="1"/>
  <c r="J107" i="5" s="1"/>
  <c r="BK232" i="5"/>
  <c r="J232" i="5" s="1"/>
  <c r="J115" i="5" s="1"/>
  <c r="BK305" i="5"/>
  <c r="J305" i="5" s="1"/>
  <c r="J129" i="5" s="1"/>
  <c r="BK307" i="5"/>
  <c r="J307" i="5" s="1"/>
  <c r="J130" i="5" s="1"/>
  <c r="BK250" i="6"/>
  <c r="J250" i="6"/>
  <c r="J102" i="6" s="1"/>
  <c r="BK608" i="6"/>
  <c r="J608" i="6" s="1"/>
  <c r="J135" i="6" s="1"/>
  <c r="BK707" i="6"/>
  <c r="J707" i="6"/>
  <c r="J149" i="6" s="1"/>
  <c r="BK865" i="6"/>
  <c r="J865" i="6" s="1"/>
  <c r="J170" i="6" s="1"/>
  <c r="BK969" i="6"/>
  <c r="J969" i="6" s="1"/>
  <c r="J182" i="6" s="1"/>
  <c r="BK1080" i="6"/>
  <c r="J1080" i="6"/>
  <c r="J198" i="6" s="1"/>
  <c r="BK1094" i="6"/>
  <c r="J1094" i="6" s="1"/>
  <c r="J202" i="6" s="1"/>
  <c r="BK1105" i="6"/>
  <c r="J1105" i="6" s="1"/>
  <c r="J204" i="6"/>
  <c r="BK208" i="7"/>
  <c r="J208" i="7" s="1"/>
  <c r="J99" i="7" s="1"/>
  <c r="BK366" i="7"/>
  <c r="J366" i="7" s="1"/>
  <c r="J115" i="7" s="1"/>
  <c r="BK408" i="7"/>
  <c r="J408" i="7" s="1"/>
  <c r="J120" i="7" s="1"/>
  <c r="BK415" i="7"/>
  <c r="J415" i="7" s="1"/>
  <c r="J122" i="7" s="1"/>
  <c r="BK603" i="7"/>
  <c r="J603" i="7" s="1"/>
  <c r="J154" i="7" s="1"/>
  <c r="BK608" i="7"/>
  <c r="J608" i="7" s="1"/>
  <c r="J156" i="7" s="1"/>
  <c r="BK692" i="7"/>
  <c r="J692" i="7" s="1"/>
  <c r="J170" i="7" s="1"/>
  <c r="BK764" i="7"/>
  <c r="J764" i="7" s="1"/>
  <c r="J180" i="7" s="1"/>
  <c r="BK184" i="9"/>
  <c r="J184" i="9" s="1"/>
  <c r="J107" i="9" s="1"/>
  <c r="BK166" i="10"/>
  <c r="J166" i="10" s="1"/>
  <c r="J108" i="10" s="1"/>
  <c r="BK192" i="10"/>
  <c r="J192" i="10" s="1"/>
  <c r="J113" i="10" s="1"/>
  <c r="BK200" i="10"/>
  <c r="J200" i="10" s="1"/>
  <c r="J116" i="10"/>
  <c r="BK218" i="11"/>
  <c r="J218" i="11" s="1"/>
  <c r="J119" i="11" s="1"/>
  <c r="BK245" i="14"/>
  <c r="J245" i="14" s="1"/>
  <c r="J124" i="14" s="1"/>
  <c r="BK182" i="3"/>
  <c r="J182" i="3"/>
  <c r="J102" i="3" s="1"/>
  <c r="BK169" i="5"/>
  <c r="J169" i="5" s="1"/>
  <c r="J102" i="5" s="1"/>
  <c r="BK248" i="6"/>
  <c r="J248" i="6" s="1"/>
  <c r="J101" i="6" s="1"/>
  <c r="BK386" i="6"/>
  <c r="J386" i="6" s="1"/>
  <c r="J110" i="6" s="1"/>
  <c r="BK658" i="6"/>
  <c r="J658" i="6" s="1"/>
  <c r="J142" i="6" s="1"/>
  <c r="BK729" i="6"/>
  <c r="J729" i="6"/>
  <c r="J154" i="6" s="1"/>
  <c r="BK735" i="6"/>
  <c r="J735" i="6"/>
  <c r="J156" i="6" s="1"/>
  <c r="BK898" i="6"/>
  <c r="J898" i="6" s="1"/>
  <c r="J174" i="6" s="1"/>
  <c r="BK972" i="6"/>
  <c r="J972" i="6" s="1"/>
  <c r="J183" i="6" s="1"/>
  <c r="BK1162" i="6"/>
  <c r="J1162" i="6" s="1"/>
  <c r="J210" i="6" s="1"/>
  <c r="BK1169" i="6"/>
  <c r="J1169" i="6" s="1"/>
  <c r="J213" i="6" s="1"/>
  <c r="BK453" i="7"/>
  <c r="J453" i="7"/>
  <c r="J130" i="7" s="1"/>
  <c r="BK472" i="7"/>
  <c r="J472" i="7" s="1"/>
  <c r="J135" i="7" s="1"/>
  <c r="BK597" i="7"/>
  <c r="J597" i="7" s="1"/>
  <c r="J152" i="7" s="1"/>
  <c r="BK617" i="7"/>
  <c r="J617" i="7" s="1"/>
  <c r="J158" i="7" s="1"/>
  <c r="BK701" i="7"/>
  <c r="J701" i="7"/>
  <c r="J172" i="7" s="1"/>
  <c r="BK186" i="9"/>
  <c r="J186" i="9" s="1"/>
  <c r="J108" i="9" s="1"/>
  <c r="BK188" i="9"/>
  <c r="J188" i="9" s="1"/>
  <c r="J109" i="9" s="1"/>
  <c r="BK146" i="10"/>
  <c r="J146" i="10" s="1"/>
  <c r="J100" i="10" s="1"/>
  <c r="BK169" i="12"/>
  <c r="J169" i="12" s="1"/>
  <c r="J108" i="12" s="1"/>
  <c r="BK144" i="13"/>
  <c r="J144" i="13" s="1"/>
  <c r="J101" i="13" s="1"/>
  <c r="BK146" i="13"/>
  <c r="J146" i="13" s="1"/>
  <c r="J102" i="13" s="1"/>
  <c r="BK153" i="14"/>
  <c r="J153" i="14"/>
  <c r="J101" i="14" s="1"/>
  <c r="BK222" i="4"/>
  <c r="J222" i="4" s="1"/>
  <c r="J114" i="4" s="1"/>
  <c r="BK224" i="4"/>
  <c r="J224" i="4" s="1"/>
  <c r="J115" i="4" s="1"/>
  <c r="BK165" i="5"/>
  <c r="J165" i="5" s="1"/>
  <c r="J100" i="5" s="1"/>
  <c r="BK343" i="5"/>
  <c r="J343" i="5"/>
  <c r="J136" i="5" s="1"/>
  <c r="BK561" i="6"/>
  <c r="J561" i="6"/>
  <c r="J127" i="6" s="1"/>
  <c r="BK661" i="6"/>
  <c r="J661" i="6"/>
  <c r="J143" i="6" s="1"/>
  <c r="BK725" i="6"/>
  <c r="J725" i="6" s="1"/>
  <c r="J153" i="6" s="1"/>
  <c r="BK941" i="6"/>
  <c r="J941" i="6" s="1"/>
  <c r="J179" i="6" s="1"/>
  <c r="BK1084" i="6"/>
  <c r="J1084" i="6" s="1"/>
  <c r="J199" i="6" s="1"/>
  <c r="BF127" i="17"/>
  <c r="BF135" i="17"/>
  <c r="J89" i="17"/>
  <c r="F118" i="17"/>
  <c r="BF124" i="17"/>
  <c r="BF129" i="17"/>
  <c r="BF132" i="17"/>
  <c r="BF139" i="17"/>
  <c r="E85" i="17"/>
  <c r="BF130" i="17"/>
  <c r="BF138" i="17"/>
  <c r="BF140" i="17"/>
  <c r="BF131" i="17"/>
  <c r="BF136" i="17"/>
  <c r="BF125" i="17"/>
  <c r="BF126" i="17"/>
  <c r="BF134" i="17"/>
  <c r="J115" i="16"/>
  <c r="BF127" i="16"/>
  <c r="J163" i="15"/>
  <c r="J100" i="15"/>
  <c r="BF125" i="16"/>
  <c r="BF129" i="16"/>
  <c r="E85" i="16"/>
  <c r="F92" i="16"/>
  <c r="BF126" i="16"/>
  <c r="BF130" i="16"/>
  <c r="BF131" i="16"/>
  <c r="BF132" i="16"/>
  <c r="BF134" i="16"/>
  <c r="BF135" i="16"/>
  <c r="BF136" i="16"/>
  <c r="BF138" i="16"/>
  <c r="BF139" i="16"/>
  <c r="BF140" i="16"/>
  <c r="BF124" i="16"/>
  <c r="BF134" i="15"/>
  <c r="BF135" i="15"/>
  <c r="BF141" i="15"/>
  <c r="BF149" i="15"/>
  <c r="BF155" i="15"/>
  <c r="BF157" i="15"/>
  <c r="BF158" i="15"/>
  <c r="BF162" i="15"/>
  <c r="BF171" i="15"/>
  <c r="BF172" i="15"/>
  <c r="BF175" i="15"/>
  <c r="BF177" i="15"/>
  <c r="BF184" i="15"/>
  <c r="BF191" i="15"/>
  <c r="BF197" i="15"/>
  <c r="BF198" i="15"/>
  <c r="BF202" i="15"/>
  <c r="BF203" i="15"/>
  <c r="BF204" i="15"/>
  <c r="BF208" i="15"/>
  <c r="BF215" i="15"/>
  <c r="BF219" i="15"/>
  <c r="BF222" i="15"/>
  <c r="BF225" i="15"/>
  <c r="BF228" i="15"/>
  <c r="BF234" i="15"/>
  <c r="BF236" i="15"/>
  <c r="BF237" i="15"/>
  <c r="BF240" i="15"/>
  <c r="BF257" i="15"/>
  <c r="BF278" i="15"/>
  <c r="BF281" i="15"/>
  <c r="BF283" i="15"/>
  <c r="BF286" i="15"/>
  <c r="BF295" i="15"/>
  <c r="BF303" i="15"/>
  <c r="BF306" i="15"/>
  <c r="BF307" i="15"/>
  <c r="BF308" i="15"/>
  <c r="BF309" i="15"/>
  <c r="BF343" i="15"/>
  <c r="BF347" i="15"/>
  <c r="BF353" i="15"/>
  <c r="BF356" i="15"/>
  <c r="BF362" i="15"/>
  <c r="BF373" i="15"/>
  <c r="E85" i="15"/>
  <c r="BF136" i="15"/>
  <c r="BF137" i="15"/>
  <c r="BF139" i="15"/>
  <c r="BF145" i="15"/>
  <c r="BF148" i="15"/>
  <c r="BF170" i="15"/>
  <c r="BF178" i="15"/>
  <c r="BF179" i="15"/>
  <c r="BF181" i="15"/>
  <c r="BF183" i="15"/>
  <c r="BF187" i="15"/>
  <c r="BF190" i="15"/>
  <c r="BF192" i="15"/>
  <c r="BF193" i="15"/>
  <c r="BF194" i="15"/>
  <c r="BF206" i="15"/>
  <c r="BF209" i="15"/>
  <c r="BF210" i="15"/>
  <c r="BF212" i="15"/>
  <c r="BF214" i="15"/>
  <c r="BF220" i="15"/>
  <c r="BF229" i="15"/>
  <c r="BF230" i="15"/>
  <c r="BF231" i="15"/>
  <c r="BF233" i="15"/>
  <c r="BF235" i="15"/>
  <c r="BF244" i="15"/>
  <c r="BF270" i="15"/>
  <c r="BF280" i="15"/>
  <c r="BF287" i="15"/>
  <c r="BF289" i="15"/>
  <c r="BF299" i="15"/>
  <c r="BF310" i="15"/>
  <c r="BF313" i="15"/>
  <c r="BF319" i="15"/>
  <c r="BF329" i="15"/>
  <c r="BF331" i="15"/>
  <c r="BF348" i="15"/>
  <c r="BF354" i="15"/>
  <c r="BF365" i="15"/>
  <c r="BF371" i="15"/>
  <c r="BF376" i="15"/>
  <c r="BF377" i="15"/>
  <c r="BF384" i="15"/>
  <c r="BF385" i="15"/>
  <c r="BF387" i="15"/>
  <c r="BF132" i="15"/>
  <c r="BF151" i="15"/>
  <c r="BF152" i="15"/>
  <c r="BF156" i="15"/>
  <c r="BF159" i="15"/>
  <c r="BF165" i="15"/>
  <c r="BF173" i="15"/>
  <c r="BF180" i="15"/>
  <c r="BF185" i="15"/>
  <c r="BF186" i="15"/>
  <c r="BF199" i="15"/>
  <c r="BF200" i="15"/>
  <c r="BF207" i="15"/>
  <c r="BF211" i="15"/>
  <c r="BF213" i="15"/>
  <c r="BF216" i="15"/>
  <c r="BF217" i="15"/>
  <c r="BF218" i="15"/>
  <c r="BF226" i="15"/>
  <c r="BF238" i="15"/>
  <c r="BF251" i="15"/>
  <c r="BF263" i="15"/>
  <c r="BF264" i="15"/>
  <c r="BF265" i="15"/>
  <c r="BF267" i="15"/>
  <c r="BF269" i="15"/>
  <c r="BF277" i="15"/>
  <c r="BF282" i="15"/>
  <c r="BF290" i="15"/>
  <c r="BF291" i="15"/>
  <c r="BF292" i="15"/>
  <c r="BF311" i="15"/>
  <c r="BF312" i="15"/>
  <c r="BF320" i="15"/>
  <c r="BF321" i="15"/>
  <c r="BF322" i="15"/>
  <c r="BF325" i="15"/>
  <c r="BF328" i="15"/>
  <c r="BF334" i="15"/>
  <c r="BF342" i="15"/>
  <c r="BF358" i="15"/>
  <c r="BF364" i="15"/>
  <c r="BF370" i="15"/>
  <c r="BF131" i="15"/>
  <c r="BF138" i="15"/>
  <c r="BF143" i="15"/>
  <c r="BF144" i="15"/>
  <c r="BF150" i="15"/>
  <c r="BF160" i="15"/>
  <c r="BF161" i="15"/>
  <c r="BF169" i="15"/>
  <c r="BF176" i="15"/>
  <c r="BF182" i="15"/>
  <c r="BF188" i="15"/>
  <c r="BF195" i="15"/>
  <c r="BF196" i="15"/>
  <c r="BF227" i="15"/>
  <c r="BF250" i="15"/>
  <c r="BF256" i="15"/>
  <c r="BF268" i="15"/>
  <c r="BF271" i="15"/>
  <c r="BF285" i="15"/>
  <c r="BF293" i="15"/>
  <c r="BF300" i="15"/>
  <c r="BF302" i="15"/>
  <c r="BF305" i="15"/>
  <c r="BF318" i="15"/>
  <c r="BF323" i="15"/>
  <c r="BF336" i="15"/>
  <c r="BF337" i="15"/>
  <c r="BF338" i="15"/>
  <c r="BF344" i="15"/>
  <c r="BF345" i="15"/>
  <c r="BF349" i="15"/>
  <c r="BF351" i="15"/>
  <c r="BF359" i="15"/>
  <c r="BF360" i="15"/>
  <c r="BF367" i="15"/>
  <c r="BF368" i="15"/>
  <c r="BF374" i="15"/>
  <c r="BF375" i="15"/>
  <c r="BF378" i="15"/>
  <c r="BF380" i="15"/>
  <c r="BF382" i="15"/>
  <c r="BF383" i="15"/>
  <c r="BF388" i="15"/>
  <c r="BF390" i="15"/>
  <c r="BF239" i="15"/>
  <c r="BF241" i="15"/>
  <c r="BF242" i="15"/>
  <c r="BF245" i="15"/>
  <c r="BF246" i="15"/>
  <c r="BF247" i="15"/>
  <c r="BF249" i="15"/>
  <c r="BF252" i="15"/>
  <c r="BF254" i="15"/>
  <c r="BF255" i="15"/>
  <c r="BF259" i="15"/>
  <c r="BF260" i="15"/>
  <c r="BF262" i="15"/>
  <c r="BF275" i="15"/>
  <c r="BF276" i="15"/>
  <c r="BF279" i="15"/>
  <c r="BF284" i="15"/>
  <c r="BF297" i="15"/>
  <c r="BF304" i="15"/>
  <c r="BF314" i="15"/>
  <c r="BF316" i="15"/>
  <c r="BF317" i="15"/>
  <c r="BF324" i="15"/>
  <c r="BF327" i="15"/>
  <c r="BF332" i="15"/>
  <c r="BF340" i="15"/>
  <c r="BF352" i="15"/>
  <c r="BF357" i="15"/>
  <c r="BF369" i="15"/>
  <c r="BF389" i="15"/>
  <c r="J89" i="15"/>
  <c r="F92" i="15"/>
  <c r="BF130" i="15"/>
  <c r="BF133" i="15"/>
  <c r="BF140" i="15"/>
  <c r="BF142" i="15"/>
  <c r="BF146" i="15"/>
  <c r="BF147" i="15"/>
  <c r="BF154" i="15"/>
  <c r="BF164" i="15"/>
  <c r="BF166" i="15"/>
  <c r="BF167" i="15"/>
  <c r="BF168" i="15"/>
  <c r="BF174" i="15"/>
  <c r="BF189" i="15"/>
  <c r="BF201" i="15"/>
  <c r="BF205" i="15"/>
  <c r="BF221" i="15"/>
  <c r="BF223" i="15"/>
  <c r="BF224" i="15"/>
  <c r="BF232" i="15"/>
  <c r="BF243" i="15"/>
  <c r="BF248" i="15"/>
  <c r="BF253" i="15"/>
  <c r="BF258" i="15"/>
  <c r="BF261" i="15"/>
  <c r="BF266" i="15"/>
  <c r="BF273" i="15"/>
  <c r="BF288" i="15"/>
  <c r="BF296" i="15"/>
  <c r="BF298" i="15"/>
  <c r="BF301" i="15"/>
  <c r="BF315" i="15"/>
  <c r="BF326" i="15"/>
  <c r="BF330" i="15"/>
  <c r="BF335" i="15"/>
  <c r="BF339" i="15"/>
  <c r="BF341" i="15"/>
  <c r="BF346" i="15"/>
  <c r="BF350" i="15"/>
  <c r="BF355" i="15"/>
  <c r="BF361" i="15"/>
  <c r="BF363" i="15"/>
  <c r="BF366" i="15"/>
  <c r="BF381" i="15"/>
  <c r="BF151" i="14"/>
  <c r="BF169" i="14"/>
  <c r="BF171" i="14"/>
  <c r="F92" i="14"/>
  <c r="BF148" i="14"/>
  <c r="BF154" i="14"/>
  <c r="BF179" i="14"/>
  <c r="BF182" i="14"/>
  <c r="BF183" i="14"/>
  <c r="BF187" i="14"/>
  <c r="BF188" i="14"/>
  <c r="BF189" i="14"/>
  <c r="BF194" i="14"/>
  <c r="BF200" i="14"/>
  <c r="BF202" i="14"/>
  <c r="BF203" i="14"/>
  <c r="BF209" i="14"/>
  <c r="BF213" i="14"/>
  <c r="BF220" i="14"/>
  <c r="BF224" i="14"/>
  <c r="BF225" i="14"/>
  <c r="BF228" i="14"/>
  <c r="BF231" i="14"/>
  <c r="BF232" i="14"/>
  <c r="BF242" i="14"/>
  <c r="BF246" i="14"/>
  <c r="BF248" i="14"/>
  <c r="BF249" i="14"/>
  <c r="E85" i="14"/>
  <c r="J89" i="14"/>
  <c r="BF156" i="14"/>
  <c r="BF158" i="14"/>
  <c r="BF162" i="14"/>
  <c r="BF165" i="14"/>
  <c r="BF166" i="14"/>
  <c r="BF168" i="14"/>
  <c r="BF184" i="14"/>
  <c r="BF191" i="14"/>
  <c r="BF195" i="14"/>
  <c r="BF204" i="14"/>
  <c r="BF206" i="14"/>
  <c r="BF210" i="14"/>
  <c r="BF241" i="14"/>
  <c r="BF160" i="14"/>
  <c r="BF207" i="14"/>
  <c r="BF208" i="14"/>
  <c r="BF212" i="14"/>
  <c r="BF217" i="14"/>
  <c r="BF218" i="14"/>
  <c r="BF221" i="14"/>
  <c r="BF233" i="14"/>
  <c r="BF235" i="14"/>
  <c r="BF236" i="14"/>
  <c r="BF149" i="14"/>
  <c r="BF175" i="14"/>
  <c r="BF180" i="14"/>
  <c r="BF181" i="14"/>
  <c r="BF190" i="14"/>
  <c r="BF193" i="14"/>
  <c r="BF196" i="14"/>
  <c r="BF198" i="14"/>
  <c r="BF199" i="14"/>
  <c r="BF201" i="14"/>
  <c r="BF226" i="14"/>
  <c r="BF237" i="14"/>
  <c r="BF238" i="14"/>
  <c r="BF172" i="14"/>
  <c r="BF174" i="14"/>
  <c r="BF177" i="14"/>
  <c r="BF178" i="14"/>
  <c r="BF186" i="14"/>
  <c r="BF197" i="14"/>
  <c r="BF211" i="14"/>
  <c r="BF215" i="14"/>
  <c r="BF216" i="14"/>
  <c r="BF223" i="14"/>
  <c r="BF229" i="14"/>
  <c r="BF244" i="14"/>
  <c r="BK133" i="12"/>
  <c r="J133" i="12" s="1"/>
  <c r="J97" i="12" s="1"/>
  <c r="J89" i="13"/>
  <c r="BF149" i="13"/>
  <c r="BF153" i="13"/>
  <c r="BF155" i="13"/>
  <c r="BF156" i="13"/>
  <c r="BF159" i="13"/>
  <c r="BF160" i="13"/>
  <c r="BF164" i="13"/>
  <c r="BF166" i="13"/>
  <c r="BF171" i="13"/>
  <c r="BF184" i="13"/>
  <c r="BF197" i="13"/>
  <c r="BF173" i="13"/>
  <c r="BF185" i="13"/>
  <c r="BF190" i="13"/>
  <c r="J157" i="12"/>
  <c r="J106" i="12" s="1"/>
  <c r="BF170" i="13"/>
  <c r="BF176" i="13"/>
  <c r="BF182" i="13"/>
  <c r="BF186" i="13"/>
  <c r="BF188" i="13"/>
  <c r="BF189" i="13"/>
  <c r="BF194" i="13"/>
  <c r="BF138" i="13"/>
  <c r="BF142" i="13"/>
  <c r="BF145" i="13"/>
  <c r="BF169" i="13"/>
  <c r="BF178" i="13"/>
  <c r="BF181" i="13"/>
  <c r="BF191" i="13"/>
  <c r="E125" i="13"/>
  <c r="F132" i="13"/>
  <c r="BF152" i="13"/>
  <c r="BF158" i="13"/>
  <c r="BF161" i="13"/>
  <c r="BF162" i="13"/>
  <c r="BF163" i="13"/>
  <c r="BF167" i="13"/>
  <c r="BF168" i="13"/>
  <c r="BF175" i="13"/>
  <c r="BF179" i="13"/>
  <c r="BF195" i="13"/>
  <c r="BF147" i="13"/>
  <c r="BF157" i="13"/>
  <c r="BF174" i="13"/>
  <c r="BF146" i="12"/>
  <c r="BF149" i="12"/>
  <c r="BF155" i="12"/>
  <c r="BF166" i="12"/>
  <c r="BF170" i="12"/>
  <c r="BF151" i="12"/>
  <c r="BF162" i="12"/>
  <c r="BF164" i="12"/>
  <c r="BF168" i="12"/>
  <c r="BF135" i="12"/>
  <c r="BF163" i="12"/>
  <c r="BF165" i="12"/>
  <c r="E85" i="12"/>
  <c r="J89" i="12"/>
  <c r="BF150" i="12"/>
  <c r="F129" i="12"/>
  <c r="BF142" i="12"/>
  <c r="BF148" i="12"/>
  <c r="BF153" i="12"/>
  <c r="BF158" i="12"/>
  <c r="BF173" i="12"/>
  <c r="BF176" i="12"/>
  <c r="BF178" i="12"/>
  <c r="BF181" i="12"/>
  <c r="BF182" i="12"/>
  <c r="BF183" i="12"/>
  <c r="BF184" i="12"/>
  <c r="BF136" i="12"/>
  <c r="BF139" i="12"/>
  <c r="BF140" i="12"/>
  <c r="BF143" i="12"/>
  <c r="BF147" i="12"/>
  <c r="BF154" i="12"/>
  <c r="BF172" i="12"/>
  <c r="BF175" i="12"/>
  <c r="BF179" i="12"/>
  <c r="BF151" i="11"/>
  <c r="BF194" i="11"/>
  <c r="BF204" i="11"/>
  <c r="BF228" i="11"/>
  <c r="BF236" i="11"/>
  <c r="BF237" i="11"/>
  <c r="J89" i="11"/>
  <c r="F92" i="11"/>
  <c r="BF159" i="11"/>
  <c r="BF163" i="11"/>
  <c r="BF174" i="11"/>
  <c r="BF187" i="11"/>
  <c r="BF197" i="11"/>
  <c r="BF205" i="11"/>
  <c r="BF224" i="11"/>
  <c r="BF146" i="11"/>
  <c r="BF147" i="11"/>
  <c r="BF154" i="11"/>
  <c r="BF170" i="11"/>
  <c r="BF189" i="11"/>
  <c r="BF191" i="11"/>
  <c r="BF198" i="11"/>
  <c r="BF209" i="11"/>
  <c r="BF217" i="11"/>
  <c r="BF222" i="11"/>
  <c r="BF233" i="11"/>
  <c r="BF235" i="11"/>
  <c r="BF148" i="11"/>
  <c r="BF157" i="11"/>
  <c r="BF181" i="11"/>
  <c r="BF214" i="11"/>
  <c r="BF215" i="11"/>
  <c r="BF226" i="11"/>
  <c r="BF168" i="11"/>
  <c r="BF179" i="11"/>
  <c r="BF186" i="11"/>
  <c r="BF196" i="11"/>
  <c r="BF200" i="11"/>
  <c r="BF201" i="11"/>
  <c r="BF211" i="11"/>
  <c r="BF216" i="11"/>
  <c r="BF225" i="11"/>
  <c r="BF229" i="11"/>
  <c r="E85" i="11"/>
  <c r="BF152" i="11"/>
  <c r="BF185" i="11"/>
  <c r="BF207" i="11"/>
  <c r="BF208" i="11"/>
  <c r="BF212" i="11"/>
  <c r="BF219" i="11"/>
  <c r="BF221" i="11"/>
  <c r="BF227" i="11"/>
  <c r="BF230" i="11"/>
  <c r="BF232" i="11"/>
  <c r="BF147" i="10"/>
  <c r="BF170" i="10"/>
  <c r="BF172" i="10"/>
  <c r="BF176" i="10"/>
  <c r="BF181" i="10"/>
  <c r="BF189" i="10"/>
  <c r="BF190" i="10"/>
  <c r="BF207" i="10"/>
  <c r="BF209" i="10"/>
  <c r="J89" i="10"/>
  <c r="BF155" i="10"/>
  <c r="BF163" i="10"/>
  <c r="BF169" i="10"/>
  <c r="BF177" i="10"/>
  <c r="BF179" i="10"/>
  <c r="BF180" i="10"/>
  <c r="BF186" i="10"/>
  <c r="BF187" i="10"/>
  <c r="BF193" i="10"/>
  <c r="BF214" i="10"/>
  <c r="E129" i="10"/>
  <c r="BF143" i="10"/>
  <c r="BF144" i="10"/>
  <c r="BF159" i="10"/>
  <c r="BF173" i="10"/>
  <c r="BF183" i="10"/>
  <c r="BF195" i="10"/>
  <c r="BF201" i="10"/>
  <c r="BF210" i="10"/>
  <c r="F136" i="10"/>
  <c r="BF142" i="10"/>
  <c r="BF150" i="10"/>
  <c r="BF162" i="10"/>
  <c r="BF164" i="10"/>
  <c r="BF174" i="10"/>
  <c r="BF184" i="10"/>
  <c r="BF188" i="10"/>
  <c r="BF191" i="10"/>
  <c r="BF196" i="10"/>
  <c r="BF204" i="10"/>
  <c r="BF208" i="10"/>
  <c r="BF212" i="10"/>
  <c r="BF157" i="10"/>
  <c r="BF165" i="10"/>
  <c r="BF167" i="10"/>
  <c r="BF178" i="10"/>
  <c r="BF198" i="10"/>
  <c r="BF199" i="10"/>
  <c r="BF203" i="10"/>
  <c r="BF211" i="10"/>
  <c r="BF213" i="10"/>
  <c r="BF215" i="10"/>
  <c r="BF216" i="10"/>
  <c r="BF218" i="10"/>
  <c r="BF219" i="10"/>
  <c r="BF220" i="10"/>
  <c r="BF206" i="10"/>
  <c r="F92" i="9"/>
  <c r="BF151" i="9"/>
  <c r="BF169" i="9"/>
  <c r="BF174" i="9"/>
  <c r="BF192" i="9"/>
  <c r="BF221" i="9"/>
  <c r="BF240" i="9"/>
  <c r="BF243" i="9"/>
  <c r="BF254" i="9"/>
  <c r="BF256" i="9"/>
  <c r="J142" i="9"/>
  <c r="BF152" i="9"/>
  <c r="BF156" i="9"/>
  <c r="BF163" i="9"/>
  <c r="BF189" i="9"/>
  <c r="BF225" i="9"/>
  <c r="BF248" i="9"/>
  <c r="BF252" i="9"/>
  <c r="BF198" i="9"/>
  <c r="BF203" i="9"/>
  <c r="BF204" i="9"/>
  <c r="BF206" i="9"/>
  <c r="BF208" i="9"/>
  <c r="BF209" i="9"/>
  <c r="BF211" i="9"/>
  <c r="BF216" i="9"/>
  <c r="BF219" i="9"/>
  <c r="BF231" i="9"/>
  <c r="BF235" i="9"/>
  <c r="BF237" i="9"/>
  <c r="BF239" i="9"/>
  <c r="BF245" i="9"/>
  <c r="BF247" i="9"/>
  <c r="BF250" i="9"/>
  <c r="E138" i="9"/>
  <c r="BF153" i="9"/>
  <c r="BF157" i="9"/>
  <c r="BF180" i="9"/>
  <c r="BF185" i="9"/>
  <c r="BF187" i="9"/>
  <c r="BF201" i="9"/>
  <c r="BF218" i="9"/>
  <c r="BF222" i="9"/>
  <c r="BF224" i="9"/>
  <c r="BF227" i="9"/>
  <c r="BF232" i="9"/>
  <c r="BF234" i="9"/>
  <c r="BF246" i="9"/>
  <c r="BF249" i="9"/>
  <c r="BF251" i="9"/>
  <c r="BF199" i="9"/>
  <c r="BF212" i="9"/>
  <c r="BF213" i="9"/>
  <c r="BF215" i="9"/>
  <c r="BF226" i="9"/>
  <c r="BF229" i="9"/>
  <c r="BF255" i="9"/>
  <c r="BF159" i="9"/>
  <c r="BF162" i="9"/>
  <c r="BF165" i="9"/>
  <c r="BF176" i="9"/>
  <c r="BF195" i="9"/>
  <c r="BF202" i="9"/>
  <c r="BF217" i="9"/>
  <c r="BF242" i="9"/>
  <c r="BF244" i="9"/>
  <c r="BK582" i="7"/>
  <c r="J582" i="7" s="1"/>
  <c r="J147" i="7" s="1"/>
  <c r="F130" i="8"/>
  <c r="BF161" i="8"/>
  <c r="BF193" i="8"/>
  <c r="BF200" i="8"/>
  <c r="J202" i="7"/>
  <c r="J98" i="7"/>
  <c r="BK712" i="7"/>
  <c r="J712" i="7" s="1"/>
  <c r="J175" i="7" s="1"/>
  <c r="E123" i="8"/>
  <c r="BF140" i="8"/>
  <c r="BF153" i="8"/>
  <c r="BF162" i="8"/>
  <c r="BF166" i="8"/>
  <c r="BF174" i="8"/>
  <c r="BF177" i="8"/>
  <c r="BF179" i="8"/>
  <c r="BF189" i="8"/>
  <c r="BF190" i="8"/>
  <c r="BF198" i="8"/>
  <c r="J89" i="8"/>
  <c r="BF172" i="8"/>
  <c r="BF173" i="8"/>
  <c r="BF178" i="8"/>
  <c r="BF183" i="8"/>
  <c r="BF184" i="8"/>
  <c r="BF136" i="8"/>
  <c r="BF148" i="8"/>
  <c r="BF158" i="8"/>
  <c r="BF163" i="8"/>
  <c r="BF164" i="8"/>
  <c r="BF167" i="8"/>
  <c r="BF170" i="8"/>
  <c r="BF171" i="8"/>
  <c r="BF182" i="8"/>
  <c r="BF186" i="8"/>
  <c r="BF188" i="8"/>
  <c r="BF196" i="8"/>
  <c r="BF199" i="8"/>
  <c r="BF203" i="8"/>
  <c r="BF204" i="8"/>
  <c r="BF169" i="8"/>
  <c r="BF191" i="8"/>
  <c r="BF192" i="8"/>
  <c r="BF195" i="8"/>
  <c r="BF202" i="8"/>
  <c r="BF143" i="8"/>
  <c r="BF175" i="8"/>
  <c r="BF181" i="8"/>
  <c r="BF187" i="8"/>
  <c r="BF203" i="7"/>
  <c r="BF214" i="7"/>
  <c r="BF218" i="7"/>
  <c r="BF220" i="7"/>
  <c r="BF268" i="7"/>
  <c r="BF339" i="7"/>
  <c r="BF412" i="7"/>
  <c r="BF438" i="7"/>
  <c r="BF464" i="7"/>
  <c r="BF469" i="7"/>
  <c r="BF516" i="7"/>
  <c r="BF536" i="7"/>
  <c r="BF548" i="7"/>
  <c r="BF569" i="7"/>
  <c r="BF584" i="7"/>
  <c r="BF707" i="7"/>
  <c r="BF729" i="7"/>
  <c r="J438" i="6"/>
  <c r="J117" i="6" s="1"/>
  <c r="J1136" i="6"/>
  <c r="J208" i="6" s="1"/>
  <c r="J194" i="7"/>
  <c r="BF235" i="7"/>
  <c r="BF237" i="7"/>
  <c r="BF290" i="7"/>
  <c r="BF306" i="7"/>
  <c r="BF406" i="7"/>
  <c r="BF422" i="7"/>
  <c r="BF449" i="7"/>
  <c r="BF485" i="7"/>
  <c r="BF486" i="7"/>
  <c r="BF490" i="7"/>
  <c r="BF495" i="7"/>
  <c r="BF497" i="7"/>
  <c r="BF507" i="7"/>
  <c r="BF514" i="7"/>
  <c r="BF523" i="7"/>
  <c r="BF531" i="7"/>
  <c r="BF532" i="7"/>
  <c r="BF538" i="7"/>
  <c r="BF591" i="7"/>
  <c r="BF609" i="7"/>
  <c r="BF628" i="7"/>
  <c r="BF630" i="7"/>
  <c r="BF633" i="7"/>
  <c r="BF647" i="7"/>
  <c r="BF674" i="7"/>
  <c r="BF682" i="7"/>
  <c r="BF693" i="7"/>
  <c r="BF697" i="7"/>
  <c r="BF741" i="7"/>
  <c r="F197" i="7"/>
  <c r="BF212" i="7"/>
  <c r="BF223" i="7"/>
  <c r="BF326" i="7"/>
  <c r="BF329" i="7"/>
  <c r="BF332" i="7"/>
  <c r="BF342" i="7"/>
  <c r="BF345" i="7"/>
  <c r="BF348" i="7"/>
  <c r="BF409" i="7"/>
  <c r="BF414" i="7"/>
  <c r="BF416" i="7"/>
  <c r="BF419" i="7"/>
  <c r="BF433" i="7"/>
  <c r="BF447" i="7"/>
  <c r="BF458" i="7"/>
  <c r="BF473" i="7"/>
  <c r="BF506" i="7"/>
  <c r="BF508" i="7"/>
  <c r="BF509" i="7"/>
  <c r="BF553" i="7"/>
  <c r="BF559" i="7"/>
  <c r="BF560" i="7"/>
  <c r="BF568" i="7"/>
  <c r="BF593" i="7"/>
  <c r="BF595" i="7"/>
  <c r="BF602" i="7"/>
  <c r="BF604" i="7"/>
  <c r="BF649" i="7"/>
  <c r="BF702" i="7"/>
  <c r="BF749" i="7"/>
  <c r="BF757" i="7"/>
  <c r="BK1016" i="6"/>
  <c r="J1016" i="6" s="1"/>
  <c r="J189" i="6" s="1"/>
  <c r="E85" i="7"/>
  <c r="BF209" i="7"/>
  <c r="BF254" i="7"/>
  <c r="BF257" i="7"/>
  <c r="BF264" i="7"/>
  <c r="BF277" i="7"/>
  <c r="BF294" i="7"/>
  <c r="BF335" i="7"/>
  <c r="BF367" i="7"/>
  <c r="BF426" i="7"/>
  <c r="BF430" i="7"/>
  <c r="BF443" i="7"/>
  <c r="BF462" i="7"/>
  <c r="BF477" i="7"/>
  <c r="BF491" i="7"/>
  <c r="BF510" i="7"/>
  <c r="BF528" i="7"/>
  <c r="BF558" i="7"/>
  <c r="BF624" i="7"/>
  <c r="BF651" i="7"/>
  <c r="BF653" i="7"/>
  <c r="BF669" i="7"/>
  <c r="BF700" i="7"/>
  <c r="BF710" i="7"/>
  <c r="BF719" i="7"/>
  <c r="BF724" i="7"/>
  <c r="BF733" i="7"/>
  <c r="BF762" i="7"/>
  <c r="BF765" i="7"/>
  <c r="BF240" i="7"/>
  <c r="BF271" i="7"/>
  <c r="BF374" i="7"/>
  <c r="BF380" i="7"/>
  <c r="BF385" i="7"/>
  <c r="BF400" i="7"/>
  <c r="BF442" i="7"/>
  <c r="BF454" i="7"/>
  <c r="BF467" i="7"/>
  <c r="BF488" i="7"/>
  <c r="BF489" i="7"/>
  <c r="BF511" i="7"/>
  <c r="BF534" i="7"/>
  <c r="BF562" i="7"/>
  <c r="BF598" i="7"/>
  <c r="BF606" i="7"/>
  <c r="BF615" i="7"/>
  <c r="BF621" i="7"/>
  <c r="BF639" i="7"/>
  <c r="BF641" i="7"/>
  <c r="BF661" i="7"/>
  <c r="BF664" i="7"/>
  <c r="BF672" i="7"/>
  <c r="BF679" i="7"/>
  <c r="BF243" i="7"/>
  <c r="BF262" i="7"/>
  <c r="BF283" i="7"/>
  <c r="BF318" i="7"/>
  <c r="BF321" i="7"/>
  <c r="BF360" i="7"/>
  <c r="BF363" i="7"/>
  <c r="BF388" i="7"/>
  <c r="BF403" i="7"/>
  <c r="BF428" i="7"/>
  <c r="BF456" i="7"/>
  <c r="BF493" i="7"/>
  <c r="BF494" i="7"/>
  <c r="BF505" i="7"/>
  <c r="BF518" i="7"/>
  <c r="BF521" i="7"/>
  <c r="BF539" i="7"/>
  <c r="BF571" i="7"/>
  <c r="BF589" i="7"/>
  <c r="BF601" i="7"/>
  <c r="BF618" i="7"/>
  <c r="BF635" i="7"/>
  <c r="BF656" i="7"/>
  <c r="BF689" i="7"/>
  <c r="BF714" i="7"/>
  <c r="E224" i="6"/>
  <c r="F231" i="6"/>
  <c r="BF255" i="6"/>
  <c r="BF387" i="6"/>
  <c r="BF431" i="6"/>
  <c r="BF439" i="6"/>
  <c r="BF447" i="6"/>
  <c r="BF452" i="6"/>
  <c r="BF489" i="6"/>
  <c r="BF541" i="6"/>
  <c r="BF605" i="6"/>
  <c r="BF611" i="6"/>
  <c r="BF638" i="6"/>
  <c r="BF681" i="6"/>
  <c r="BF683" i="6"/>
  <c r="BF732" i="6"/>
  <c r="BF736" i="6"/>
  <c r="BF781" i="6"/>
  <c r="BF790" i="6"/>
  <c r="BF817" i="6"/>
  <c r="BF866" i="6"/>
  <c r="BF895" i="6"/>
  <c r="BF907" i="6"/>
  <c r="BF928" i="6"/>
  <c r="BF929" i="6"/>
  <c r="BF937" i="6"/>
  <c r="BF981" i="6"/>
  <c r="BF988" i="6"/>
  <c r="BF989" i="6"/>
  <c r="BF1057" i="6"/>
  <c r="BF1079" i="6"/>
  <c r="BF1099" i="6"/>
  <c r="BF1146" i="6"/>
  <c r="BF1170" i="6"/>
  <c r="BF1172" i="6"/>
  <c r="BF245" i="6"/>
  <c r="BF247" i="6"/>
  <c r="BF251" i="6"/>
  <c r="BF346" i="6"/>
  <c r="BF397" i="6"/>
  <c r="BF421" i="6"/>
  <c r="BF529" i="6"/>
  <c r="BF552" i="6"/>
  <c r="BF589" i="6"/>
  <c r="BF647" i="6"/>
  <c r="BF699" i="6"/>
  <c r="BF721" i="6"/>
  <c r="BF723" i="6"/>
  <c r="BF761" i="6"/>
  <c r="BF767" i="6"/>
  <c r="BF774" i="6"/>
  <c r="BF785" i="6"/>
  <c r="BF804" i="6"/>
  <c r="BF906" i="6"/>
  <c r="BF927" i="6"/>
  <c r="BF932" i="6"/>
  <c r="BF942" i="6"/>
  <c r="BF950" i="6"/>
  <c r="BF1002" i="6"/>
  <c r="BF1008" i="6"/>
  <c r="BF1012" i="6"/>
  <c r="BF1014" i="6"/>
  <c r="BF1018" i="6"/>
  <c r="BF1020" i="6"/>
  <c r="BF1029" i="6"/>
  <c r="BF1031" i="6"/>
  <c r="BF1036" i="6"/>
  <c r="BF1041" i="6"/>
  <c r="BF1052" i="6"/>
  <c r="BF1055" i="6"/>
  <c r="BF1095" i="6"/>
  <c r="BF1123" i="6"/>
  <c r="BF1131" i="6"/>
  <c r="BF1143" i="6"/>
  <c r="BK274" i="5"/>
  <c r="J274" i="5" s="1"/>
  <c r="J122" i="5" s="1"/>
  <c r="BK285" i="5"/>
  <c r="J285" i="5" s="1"/>
  <c r="J125" i="5" s="1"/>
  <c r="BF450" i="6"/>
  <c r="BF559" i="6"/>
  <c r="BF562" i="6"/>
  <c r="BF603" i="6"/>
  <c r="BF606" i="6"/>
  <c r="BF607" i="6"/>
  <c r="BF622" i="6"/>
  <c r="BF659" i="6"/>
  <c r="BF757" i="6"/>
  <c r="BF776" i="6"/>
  <c r="BF786" i="6"/>
  <c r="BF822" i="6"/>
  <c r="BF825" i="6"/>
  <c r="BF850" i="6"/>
  <c r="BF903" i="6"/>
  <c r="BF912" i="6"/>
  <c r="BF923" i="6"/>
  <c r="BF926" i="6"/>
  <c r="BF939" i="6"/>
  <c r="BF959" i="6"/>
  <c r="BF976" i="6"/>
  <c r="BF978" i="6"/>
  <c r="BF997" i="6"/>
  <c r="BF1073" i="6"/>
  <c r="BF1092" i="6"/>
  <c r="BF1118" i="6"/>
  <c r="BF1134" i="6"/>
  <c r="BF1159" i="6"/>
  <c r="BF1163" i="6"/>
  <c r="J89" i="6"/>
  <c r="BF249" i="6"/>
  <c r="BF270" i="6"/>
  <c r="BF307" i="6"/>
  <c r="BF311" i="6"/>
  <c r="BF371" i="6"/>
  <c r="BF379" i="6"/>
  <c r="BF458" i="6"/>
  <c r="BF472" i="6"/>
  <c r="BF475" i="6"/>
  <c r="BF502" i="6"/>
  <c r="BF517" i="6"/>
  <c r="BF531" i="6"/>
  <c r="BF554" i="6"/>
  <c r="BF578" i="6"/>
  <c r="BF593" i="6"/>
  <c r="BF620" i="6"/>
  <c r="BF632" i="6"/>
  <c r="BF634" i="6"/>
  <c r="BF636" i="6"/>
  <c r="BF643" i="6"/>
  <c r="BF644" i="6"/>
  <c r="BF646" i="6"/>
  <c r="BF673" i="6"/>
  <c r="BF703" i="6"/>
  <c r="BF705" i="6"/>
  <c r="BF710" i="6"/>
  <c r="BF718" i="6"/>
  <c r="BF724" i="6"/>
  <c r="BF726" i="6"/>
  <c r="BF742" i="6"/>
  <c r="BF748" i="6"/>
  <c r="BF752" i="6"/>
  <c r="BF753" i="6"/>
  <c r="BF755" i="6"/>
  <c r="BF783" i="6"/>
  <c r="BF792" i="6"/>
  <c r="BF798" i="6"/>
  <c r="BF827" i="6"/>
  <c r="BF857" i="6"/>
  <c r="BF910" i="6"/>
  <c r="BF930" i="6"/>
  <c r="BF935" i="6"/>
  <c r="BF938" i="6"/>
  <c r="BF940" i="6"/>
  <c r="BF1044" i="6"/>
  <c r="BF1109" i="6"/>
  <c r="BF1153" i="6"/>
  <c r="BF237" i="6"/>
  <c r="BF259" i="6"/>
  <c r="BF264" i="6"/>
  <c r="BF384" i="6"/>
  <c r="BF392" i="6"/>
  <c r="BF401" i="6"/>
  <c r="BF444" i="6"/>
  <c r="BF481" i="6"/>
  <c r="BF662" i="6"/>
  <c r="BF669" i="6"/>
  <c r="BF686" i="6"/>
  <c r="BF691" i="6"/>
  <c r="BF708" i="6"/>
  <c r="BF717" i="6"/>
  <c r="BF733" i="6"/>
  <c r="BF770" i="6"/>
  <c r="BF782" i="6"/>
  <c r="BF820" i="6"/>
  <c r="BF855" i="6"/>
  <c r="BF863" i="6"/>
  <c r="BF899" i="6"/>
  <c r="BF917" i="6"/>
  <c r="BF970" i="6"/>
  <c r="BF984" i="6"/>
  <c r="BF999" i="6"/>
  <c r="BF1025" i="6"/>
  <c r="BF1076" i="6"/>
  <c r="BF1081" i="6"/>
  <c r="BF1106" i="6"/>
  <c r="BF1137" i="6"/>
  <c r="BF1140" i="6"/>
  <c r="BF1150" i="6"/>
  <c r="BF1168" i="6"/>
  <c r="BF274" i="6"/>
  <c r="BF278" i="6"/>
  <c r="BF305" i="6"/>
  <c r="BF314" i="6"/>
  <c r="BF341" i="6"/>
  <c r="BF349" i="6"/>
  <c r="BF395" i="6"/>
  <c r="BF414" i="6"/>
  <c r="BF436" i="6"/>
  <c r="BF455" i="6"/>
  <c r="BF467" i="6"/>
  <c r="BF469" i="6"/>
  <c r="BF478" i="6"/>
  <c r="BF486" i="6"/>
  <c r="BF497" i="6"/>
  <c r="BF514" i="6"/>
  <c r="BF520" i="6"/>
  <c r="BF537" i="6"/>
  <c r="BF544" i="6"/>
  <c r="BF568" i="6"/>
  <c r="BF609" i="6"/>
  <c r="BF649" i="6"/>
  <c r="BF677" i="6"/>
  <c r="BF678" i="6"/>
  <c r="BF680" i="6"/>
  <c r="BF697" i="6"/>
  <c r="BF701" i="6"/>
  <c r="BF714" i="6"/>
  <c r="BF730" i="6"/>
  <c r="BF759" i="6"/>
  <c r="BF769" i="6"/>
  <c r="BF784" i="6"/>
  <c r="BF808" i="6"/>
  <c r="BF815" i="6"/>
  <c r="BF824" i="6"/>
  <c r="BF832" i="6"/>
  <c r="BF843" i="6"/>
  <c r="BF864" i="6"/>
  <c r="BF875" i="6"/>
  <c r="BF918" i="6"/>
  <c r="BF921" i="6"/>
  <c r="BF936" i="6"/>
  <c r="BF964" i="6"/>
  <c r="BF973" i="6"/>
  <c r="BF991" i="6"/>
  <c r="BF1047" i="6"/>
  <c r="BF1058" i="6"/>
  <c r="BF1062" i="6"/>
  <c r="BF1069" i="6"/>
  <c r="BF1085" i="6"/>
  <c r="BF1156" i="6"/>
  <c r="BK315" i="4"/>
  <c r="J315" i="4" s="1"/>
  <c r="J133" i="4" s="1"/>
  <c r="J89" i="5"/>
  <c r="BF161" i="5"/>
  <c r="BF168" i="5"/>
  <c r="BF170" i="5"/>
  <c r="BF172" i="5"/>
  <c r="BF174" i="5"/>
  <c r="BF191" i="5"/>
  <c r="BF200" i="5"/>
  <c r="BF207" i="5"/>
  <c r="BF210" i="5"/>
  <c r="BF214" i="5"/>
  <c r="BF242" i="5"/>
  <c r="BF244" i="5"/>
  <c r="BF251" i="5"/>
  <c r="BF255" i="5"/>
  <c r="F92" i="5"/>
  <c r="BF264" i="5"/>
  <c r="BF272" i="5"/>
  <c r="BF315" i="5"/>
  <c r="BF233" i="5"/>
  <c r="BF277" i="5"/>
  <c r="BF296" i="5"/>
  <c r="BF328" i="5"/>
  <c r="E148" i="5"/>
  <c r="BF164" i="5"/>
  <c r="BF203" i="5"/>
  <c r="BF226" i="5"/>
  <c r="BF248" i="5"/>
  <c r="BF260" i="5"/>
  <c r="BF271" i="5"/>
  <c r="BF276" i="5"/>
  <c r="BF284" i="5"/>
  <c r="BF166" i="5"/>
  <c r="BF193" i="5"/>
  <c r="BF211" i="5"/>
  <c r="BF216" i="5"/>
  <c r="BF225" i="5"/>
  <c r="BF230" i="5"/>
  <c r="BF258" i="5"/>
  <c r="BF262" i="5"/>
  <c r="BF268" i="5"/>
  <c r="BF280" i="5"/>
  <c r="BF282" i="5"/>
  <c r="BF300" i="5"/>
  <c r="BF302" i="5"/>
  <c r="BF304" i="5"/>
  <c r="BF306" i="5"/>
  <c r="BF308" i="5"/>
  <c r="BF310" i="5"/>
  <c r="BF314" i="5"/>
  <c r="BF326" i="5"/>
  <c r="BF329" i="5"/>
  <c r="BF342" i="5"/>
  <c r="BF344" i="5"/>
  <c r="BF346" i="5"/>
  <c r="BF347" i="5"/>
  <c r="BF349" i="5"/>
  <c r="BF350" i="5"/>
  <c r="BF351" i="5"/>
  <c r="BF352" i="5"/>
  <c r="BF353" i="5"/>
  <c r="BF186" i="5"/>
  <c r="BF189" i="5"/>
  <c r="BF198" i="5"/>
  <c r="BF219" i="5"/>
  <c r="BF222" i="5"/>
  <c r="BF229" i="5"/>
  <c r="BF238" i="5"/>
  <c r="BF278" i="5"/>
  <c r="BF287" i="5"/>
  <c r="BF317" i="5"/>
  <c r="BF325" i="5"/>
  <c r="BF330" i="5"/>
  <c r="BF332" i="5"/>
  <c r="BF338" i="5"/>
  <c r="BF339" i="5"/>
  <c r="BF341" i="5"/>
  <c r="BF183" i="4"/>
  <c r="BF200" i="4"/>
  <c r="BF213" i="4"/>
  <c r="BF220" i="4"/>
  <c r="J148" i="4"/>
  <c r="BF167" i="4"/>
  <c r="BF205" i="4"/>
  <c r="BF209" i="4"/>
  <c r="BF245" i="4"/>
  <c r="BF253" i="4"/>
  <c r="BF157" i="4"/>
  <c r="BF161" i="4"/>
  <c r="BF165" i="4"/>
  <c r="BF180" i="4"/>
  <c r="BF197" i="4"/>
  <c r="BF208" i="4"/>
  <c r="BF212" i="4"/>
  <c r="BF225" i="4"/>
  <c r="BF227" i="4"/>
  <c r="BF231" i="4"/>
  <c r="BF236" i="4"/>
  <c r="BF250" i="4"/>
  <c r="BF252" i="4"/>
  <c r="BF255" i="4"/>
  <c r="BF261" i="4"/>
  <c r="BF264" i="4"/>
  <c r="BF266" i="4"/>
  <c r="BF268" i="4"/>
  <c r="BF271" i="4"/>
  <c r="BF280" i="4"/>
  <c r="BF283" i="4"/>
  <c r="BF285" i="4"/>
  <c r="BF287" i="4"/>
  <c r="BF294" i="4"/>
  <c r="BF296" i="4"/>
  <c r="BF307" i="4"/>
  <c r="BF309" i="4"/>
  <c r="BF312" i="4"/>
  <c r="BF314" i="4"/>
  <c r="BF317" i="4"/>
  <c r="F92" i="4"/>
  <c r="BF159" i="4"/>
  <c r="BF193" i="4"/>
  <c r="BF217" i="4"/>
  <c r="BF223" i="4"/>
  <c r="BF229" i="4"/>
  <c r="BF239" i="4"/>
  <c r="BF265" i="4"/>
  <c r="BF267" i="4"/>
  <c r="BF270" i="4"/>
  <c r="BF281" i="4"/>
  <c r="BF289" i="4"/>
  <c r="BF295" i="4"/>
  <c r="BF298" i="4"/>
  <c r="BF302" i="4"/>
  <c r="BF311" i="4"/>
  <c r="BF318" i="4"/>
  <c r="BF163" i="4"/>
  <c r="BF185" i="4"/>
  <c r="BF189" i="4"/>
  <c r="BF216" i="4"/>
  <c r="BF240" i="4"/>
  <c r="BF273" i="4"/>
  <c r="BF301" i="4"/>
  <c r="BK125" i="3"/>
  <c r="J125" i="3" s="1"/>
  <c r="J97" i="3" s="1"/>
  <c r="E85" i="4"/>
  <c r="BF257" i="4"/>
  <c r="BF262" i="4"/>
  <c r="J89" i="3"/>
  <c r="BF157" i="3"/>
  <c r="BF158" i="3"/>
  <c r="BF217" i="3"/>
  <c r="BF245" i="3"/>
  <c r="J122" i="2"/>
  <c r="J98" i="2" s="1"/>
  <c r="F92" i="3"/>
  <c r="BF129" i="3"/>
  <c r="BF134" i="3"/>
  <c r="BF137" i="3"/>
  <c r="BF145" i="3"/>
  <c r="BF161" i="3"/>
  <c r="BF162" i="3"/>
  <c r="BF174" i="3"/>
  <c r="BF175" i="3"/>
  <c r="BF177" i="3"/>
  <c r="BF178" i="3"/>
  <c r="BF180" i="3"/>
  <c r="BF202" i="3"/>
  <c r="BF221" i="3"/>
  <c r="BF230" i="3"/>
  <c r="BF250" i="3"/>
  <c r="BF258" i="3"/>
  <c r="E114" i="3"/>
  <c r="BF231" i="3"/>
  <c r="BF254" i="3"/>
  <c r="BF154" i="3"/>
  <c r="BF170" i="3"/>
  <c r="BF173" i="3"/>
  <c r="BF176" i="3"/>
  <c r="BF179" i="3"/>
  <c r="BF183" i="3"/>
  <c r="BF188" i="3"/>
  <c r="BF210" i="3"/>
  <c r="BF257" i="3"/>
  <c r="BF127" i="3"/>
  <c r="BF141" i="3"/>
  <c r="BF149" i="3"/>
  <c r="BF159" i="3"/>
  <c r="BF163" i="3"/>
  <c r="BF165" i="3"/>
  <c r="BF166" i="3"/>
  <c r="BF171" i="3"/>
  <c r="BF181" i="3"/>
  <c r="BF229" i="3"/>
  <c r="BF260" i="3"/>
  <c r="BF261" i="3"/>
  <c r="BF132" i="3"/>
  <c r="BF160" i="3"/>
  <c r="BF164" i="3"/>
  <c r="BF172" i="3"/>
  <c r="BF203" i="3"/>
  <c r="BF249" i="3"/>
  <c r="BF259" i="3"/>
  <c r="BB95" i="1"/>
  <c r="E85" i="2"/>
  <c r="J89" i="2"/>
  <c r="F92" i="2"/>
  <c r="BF123" i="2"/>
  <c r="BF124" i="2"/>
  <c r="BF125" i="2"/>
  <c r="BF127" i="2"/>
  <c r="BF128" i="2"/>
  <c r="BF130" i="2"/>
  <c r="AV95" i="1"/>
  <c r="BC95" i="1"/>
  <c r="F33" i="3"/>
  <c r="AZ96" i="1" s="1"/>
  <c r="J33" i="5"/>
  <c r="AV98" i="1" s="1"/>
  <c r="F36" i="6"/>
  <c r="BC99" i="1" s="1"/>
  <c r="F35" i="8"/>
  <c r="BB101" i="1"/>
  <c r="J33" i="9"/>
  <c r="AV102" i="1" s="1"/>
  <c r="F37" i="10"/>
  <c r="BD103" i="1" s="1"/>
  <c r="J33" i="12"/>
  <c r="AV105" i="1"/>
  <c r="F33" i="13"/>
  <c r="AZ106" i="1" s="1"/>
  <c r="F35" i="14"/>
  <c r="BB107" i="1" s="1"/>
  <c r="F35" i="15"/>
  <c r="BB108" i="1" s="1"/>
  <c r="F37" i="3"/>
  <c r="BD96" i="1" s="1"/>
  <c r="F35" i="4"/>
  <c r="BB97" i="1" s="1"/>
  <c r="F37" i="5"/>
  <c r="BD98" i="1"/>
  <c r="J33" i="7"/>
  <c r="AV100" i="1" s="1"/>
  <c r="F37" i="7"/>
  <c r="BD100" i="1" s="1"/>
  <c r="F35" i="7"/>
  <c r="BB100" i="1"/>
  <c r="F36" i="8"/>
  <c r="BC101" i="1" s="1"/>
  <c r="F35" i="9"/>
  <c r="BB102" i="1" s="1"/>
  <c r="F35" i="10"/>
  <c r="BB103" i="1" s="1"/>
  <c r="F37" i="11"/>
  <c r="BD104" i="1" s="1"/>
  <c r="F36" i="12"/>
  <c r="BC105" i="1" s="1"/>
  <c r="F36" i="13"/>
  <c r="BC106" i="1"/>
  <c r="F33" i="15"/>
  <c r="AZ108" i="1" s="1"/>
  <c r="J33" i="3"/>
  <c r="AV96" i="1" s="1"/>
  <c r="F33" i="4"/>
  <c r="AZ97" i="1"/>
  <c r="F36" i="5"/>
  <c r="BC98" i="1" s="1"/>
  <c r="F37" i="6"/>
  <c r="BD99" i="1" s="1"/>
  <c r="J33" i="8"/>
  <c r="AV101" i="1" s="1"/>
  <c r="F36" i="9"/>
  <c r="BC102" i="1" s="1"/>
  <c r="F36" i="10"/>
  <c r="BC103" i="1" s="1"/>
  <c r="F33" i="11"/>
  <c r="AZ104" i="1"/>
  <c r="J33" i="13"/>
  <c r="AV106" i="1" s="1"/>
  <c r="F37" i="14"/>
  <c r="BD107" i="1" s="1"/>
  <c r="F37" i="15"/>
  <c r="BD108" i="1"/>
  <c r="F33" i="2"/>
  <c r="AZ95" i="1" s="1"/>
  <c r="F36" i="3"/>
  <c r="BC96" i="1" s="1"/>
  <c r="F37" i="4"/>
  <c r="BD97" i="1" s="1"/>
  <c r="F33" i="5"/>
  <c r="AZ98" i="1" s="1"/>
  <c r="F33" i="6"/>
  <c r="AZ99" i="1" s="1"/>
  <c r="F36" i="7"/>
  <c r="BC100" i="1"/>
  <c r="J33" i="10"/>
  <c r="AV103" i="1" s="1"/>
  <c r="J33" i="11"/>
  <c r="AV104" i="1" s="1"/>
  <c r="F33" i="12"/>
  <c r="AZ105" i="1"/>
  <c r="F35" i="13"/>
  <c r="BB106" i="1" s="1"/>
  <c r="F36" i="14"/>
  <c r="BC107" i="1" s="1"/>
  <c r="J33" i="16"/>
  <c r="AV109" i="1" s="1"/>
  <c r="F33" i="17"/>
  <c r="AZ110" i="1" s="1"/>
  <c r="F37" i="17"/>
  <c r="BD110" i="1" s="1"/>
  <c r="F35" i="3"/>
  <c r="BB96" i="1" s="1"/>
  <c r="F36" i="4"/>
  <c r="BC97" i="1" s="1"/>
  <c r="F35" i="6"/>
  <c r="BB99" i="1" s="1"/>
  <c r="F33" i="7"/>
  <c r="AZ100" i="1"/>
  <c r="F37" i="8"/>
  <c r="BD101" i="1" s="1"/>
  <c r="F33" i="9"/>
  <c r="AZ102" i="1" s="1"/>
  <c r="F35" i="11"/>
  <c r="BB104" i="1" s="1"/>
  <c r="F35" i="12"/>
  <c r="BB105" i="1" s="1"/>
  <c r="F37" i="13"/>
  <c r="BD106" i="1" s="1"/>
  <c r="F33" i="14"/>
  <c r="AZ107" i="1"/>
  <c r="F36" i="15"/>
  <c r="BC108" i="1" s="1"/>
  <c r="F35" i="16"/>
  <c r="BB109" i="1" s="1"/>
  <c r="F37" i="16"/>
  <c r="BD109" i="1"/>
  <c r="F33" i="16"/>
  <c r="AZ109" i="1" s="1"/>
  <c r="F36" i="16"/>
  <c r="BC109" i="1" s="1"/>
  <c r="F35" i="17"/>
  <c r="BB110" i="1" s="1"/>
  <c r="F36" i="17"/>
  <c r="BC110" i="1" s="1"/>
  <c r="J33" i="17"/>
  <c r="AV110" i="1" s="1"/>
  <c r="F37" i="2"/>
  <c r="BD95" i="1"/>
  <c r="J33" i="4"/>
  <c r="AV97" i="1" s="1"/>
  <c r="F35" i="5"/>
  <c r="BB98" i="1" s="1"/>
  <c r="J33" i="6"/>
  <c r="AV99" i="1" s="1"/>
  <c r="F33" i="8"/>
  <c r="AZ101" i="1" s="1"/>
  <c r="F37" i="9"/>
  <c r="BD102" i="1" s="1"/>
  <c r="F33" i="10"/>
  <c r="AZ103" i="1" s="1"/>
  <c r="F36" i="11"/>
  <c r="BC104" i="1" s="1"/>
  <c r="F37" i="12"/>
  <c r="BD105" i="1" s="1"/>
  <c r="J33" i="14"/>
  <c r="AV107" i="1" s="1"/>
  <c r="J33" i="15"/>
  <c r="AV108" i="1" s="1"/>
  <c r="BK155" i="4" l="1"/>
  <c r="P202" i="11"/>
  <c r="P143" i="11" s="1"/>
  <c r="AU104" i="1" s="1"/>
  <c r="BK948" i="6"/>
  <c r="J948" i="6" s="1"/>
  <c r="J180" i="6" s="1"/>
  <c r="BK192" i="13"/>
  <c r="J192" i="13" s="1"/>
  <c r="J113" i="13" s="1"/>
  <c r="R121" i="2"/>
  <c r="R120" i="2" s="1"/>
  <c r="P587" i="6"/>
  <c r="T128" i="15"/>
  <c r="T127" i="15" s="1"/>
  <c r="P235" i="6"/>
  <c r="P125" i="3"/>
  <c r="P124" i="3" s="1"/>
  <c r="AU96" i="1" s="1"/>
  <c r="T201" i="7"/>
  <c r="T205" i="5"/>
  <c r="T587" i="6"/>
  <c r="T1090" i="6"/>
  <c r="P582" i="7"/>
  <c r="T221" i="4"/>
  <c r="T137" i="12"/>
  <c r="R582" i="7"/>
  <c r="P645" i="7"/>
  <c r="BK407" i="7"/>
  <c r="J407" i="7" s="1"/>
  <c r="J119" i="7" s="1"/>
  <c r="P192" i="11"/>
  <c r="T155" i="4"/>
  <c r="T154" i="4" s="1"/>
  <c r="T192" i="11"/>
  <c r="T160" i="10"/>
  <c r="J150" i="14"/>
  <c r="J99" i="14" s="1"/>
  <c r="T596" i="7"/>
  <c r="R1135" i="6"/>
  <c r="BK146" i="8"/>
  <c r="J146" i="8" s="1"/>
  <c r="J100" i="8" s="1"/>
  <c r="BK202" i="11"/>
  <c r="J202" i="11" s="1"/>
  <c r="J115" i="11" s="1"/>
  <c r="R201" i="7"/>
  <c r="R150" i="13"/>
  <c r="R135" i="13" s="1"/>
  <c r="BK205" i="5"/>
  <c r="J205" i="5" s="1"/>
  <c r="J108" i="5" s="1"/>
  <c r="P1090" i="6"/>
  <c r="R407" i="7"/>
  <c r="P205" i="5"/>
  <c r="R235" i="6"/>
  <c r="P221" i="4"/>
  <c r="R205" i="5"/>
  <c r="P893" i="6"/>
  <c r="BK587" i="6"/>
  <c r="J587" i="6" s="1"/>
  <c r="J130" i="6" s="1"/>
  <c r="R154" i="4"/>
  <c r="BK201" i="7"/>
  <c r="J201" i="7" s="1"/>
  <c r="J97" i="7" s="1"/>
  <c r="P122" i="17"/>
  <c r="P121" i="17" s="1"/>
  <c r="AU110" i="1" s="1"/>
  <c r="P122" i="16"/>
  <c r="P121" i="16"/>
  <c r="AU109" i="1"/>
  <c r="P159" i="8"/>
  <c r="P133" i="8" s="1"/>
  <c r="AU101" i="1" s="1"/>
  <c r="P948" i="6"/>
  <c r="R196" i="9"/>
  <c r="R159" i="8"/>
  <c r="R133" i="8" s="1"/>
  <c r="R645" i="7"/>
  <c r="P137" i="12"/>
  <c r="P132" i="12" s="1"/>
  <c r="AU105" i="1" s="1"/>
  <c r="T122" i="17"/>
  <c r="T121" i="17"/>
  <c r="R437" i="6"/>
  <c r="BK121" i="2"/>
  <c r="BK120" i="2" s="1"/>
  <c r="J120" i="2" s="1"/>
  <c r="J30" i="2" s="1"/>
  <c r="AG95" i="1" s="1"/>
  <c r="R1016" i="6"/>
  <c r="BK128" i="15"/>
  <c r="J128" i="15" s="1"/>
  <c r="J97" i="15" s="1"/>
  <c r="P437" i="6"/>
  <c r="BK156" i="12"/>
  <c r="J156" i="12" s="1"/>
  <c r="J105" i="12" s="1"/>
  <c r="R160" i="9"/>
  <c r="R148" i="9" s="1"/>
  <c r="T645" i="7"/>
  <c r="P407" i="7"/>
  <c r="BK1135" i="6"/>
  <c r="J1135" i="6" s="1"/>
  <c r="J207" i="6" s="1"/>
  <c r="R122" i="17"/>
  <c r="R121" i="17"/>
  <c r="T163" i="14"/>
  <c r="T145" i="14" s="1"/>
  <c r="P150" i="13"/>
  <c r="P135" i="13" s="1"/>
  <c r="AU106" i="1" s="1"/>
  <c r="R144" i="12"/>
  <c r="R132" i="12" s="1"/>
  <c r="T202" i="11"/>
  <c r="P160" i="10"/>
  <c r="P139" i="10" s="1"/>
  <c r="AU103" i="1" s="1"/>
  <c r="P196" i="9"/>
  <c r="P160" i="9"/>
  <c r="P148" i="9" s="1"/>
  <c r="AU102" i="1" s="1"/>
  <c r="T1135" i="6"/>
  <c r="T274" i="5"/>
  <c r="R163" i="14"/>
  <c r="R202" i="11"/>
  <c r="T144" i="12"/>
  <c r="R160" i="10"/>
  <c r="R139" i="10" s="1"/>
  <c r="P1016" i="6"/>
  <c r="R122" i="16"/>
  <c r="R121" i="16" s="1"/>
  <c r="T156" i="12"/>
  <c r="R319" i="7"/>
  <c r="R200" i="7"/>
  <c r="T319" i="7"/>
  <c r="T712" i="7"/>
  <c r="P128" i="15"/>
  <c r="P127" i="15" s="1"/>
  <c r="AU108" i="1" s="1"/>
  <c r="R143" i="11"/>
  <c r="T139" i="10"/>
  <c r="BK437" i="6"/>
  <c r="J437" i="6" s="1"/>
  <c r="J116" i="6" s="1"/>
  <c r="R285" i="5"/>
  <c r="P121" i="2"/>
  <c r="P120" i="2" s="1"/>
  <c r="AU95" i="1" s="1"/>
  <c r="R128" i="15"/>
  <c r="R127" i="15" s="1"/>
  <c r="P163" i="14"/>
  <c r="P145" i="14" s="1"/>
  <c r="AU107" i="1" s="1"/>
  <c r="T155" i="11"/>
  <c r="T196" i="9"/>
  <c r="T148" i="9" s="1"/>
  <c r="P319" i="7"/>
  <c r="T437" i="6"/>
  <c r="T234" i="6" s="1"/>
  <c r="T285" i="5"/>
  <c r="T158" i="5" s="1"/>
  <c r="P206" i="4"/>
  <c r="P154" i="4" s="1"/>
  <c r="AU97" i="1" s="1"/>
  <c r="T159" i="8"/>
  <c r="T133" i="8" s="1"/>
  <c r="T125" i="3"/>
  <c r="T124" i="3" s="1"/>
  <c r="P285" i="5"/>
  <c r="P239" i="14"/>
  <c r="T150" i="13"/>
  <c r="T135" i="13"/>
  <c r="R948" i="6"/>
  <c r="R234" i="6"/>
  <c r="R239" i="14"/>
  <c r="R156" i="12"/>
  <c r="P274" i="5"/>
  <c r="P158" i="5" s="1"/>
  <c r="AU98" i="1" s="1"/>
  <c r="BK221" i="4"/>
  <c r="J221" i="4" s="1"/>
  <c r="J113" i="4" s="1"/>
  <c r="BK1166" i="6"/>
  <c r="J1166" i="6" s="1"/>
  <c r="J211" i="6" s="1"/>
  <c r="BK596" i="7"/>
  <c r="J596" i="7" s="1"/>
  <c r="J151" i="7" s="1"/>
  <c r="BK691" i="7"/>
  <c r="J691" i="7" s="1"/>
  <c r="J169" i="7" s="1"/>
  <c r="BK159" i="8"/>
  <c r="J159" i="8" s="1"/>
  <c r="J104" i="8" s="1"/>
  <c r="BK160" i="9"/>
  <c r="J160" i="9" s="1"/>
  <c r="J102" i="9" s="1"/>
  <c r="BK144" i="12"/>
  <c r="J144" i="12" s="1"/>
  <c r="J102" i="12" s="1"/>
  <c r="BK143" i="13"/>
  <c r="J143" i="13" s="1"/>
  <c r="J100" i="13" s="1"/>
  <c r="BK206" i="4"/>
  <c r="J206" i="4" s="1"/>
  <c r="J108" i="4" s="1"/>
  <c r="BK645" i="7"/>
  <c r="J645" i="7" s="1"/>
  <c r="J163" i="7" s="1"/>
  <c r="BK149" i="9"/>
  <c r="J149" i="9" s="1"/>
  <c r="J97" i="9" s="1"/>
  <c r="BK140" i="10"/>
  <c r="J140" i="10" s="1"/>
  <c r="J97" i="10" s="1"/>
  <c r="BK705" i="7"/>
  <c r="J705" i="7" s="1"/>
  <c r="J173" i="7" s="1"/>
  <c r="BK134" i="8"/>
  <c r="J134" i="8" s="1"/>
  <c r="J97" i="8" s="1"/>
  <c r="BK190" i="9"/>
  <c r="J190" i="9" s="1"/>
  <c r="J110" i="9" s="1"/>
  <c r="BK148" i="10"/>
  <c r="J148" i="10" s="1"/>
  <c r="J101" i="10" s="1"/>
  <c r="BK155" i="11"/>
  <c r="J155" i="11" s="1"/>
  <c r="J102" i="11" s="1"/>
  <c r="BK137" i="12"/>
  <c r="J137" i="12" s="1"/>
  <c r="J99" i="12" s="1"/>
  <c r="BK152" i="14"/>
  <c r="J152" i="14" s="1"/>
  <c r="J100" i="14" s="1"/>
  <c r="BK239" i="14"/>
  <c r="J239" i="14" s="1"/>
  <c r="J121" i="14" s="1"/>
  <c r="BK893" i="6"/>
  <c r="J893" i="6" s="1"/>
  <c r="J172" i="6" s="1"/>
  <c r="BK319" i="7"/>
  <c r="J319" i="7" s="1"/>
  <c r="J108" i="7" s="1"/>
  <c r="BK760" i="7"/>
  <c r="J760" i="7" s="1"/>
  <c r="J178" i="7" s="1"/>
  <c r="BK154" i="9"/>
  <c r="J154" i="9" s="1"/>
  <c r="J99" i="9" s="1"/>
  <c r="BK196" i="9"/>
  <c r="J196" i="9" s="1"/>
  <c r="J114" i="9" s="1"/>
  <c r="BK145" i="10"/>
  <c r="J145" i="10" s="1"/>
  <c r="J99" i="10" s="1"/>
  <c r="BK144" i="11"/>
  <c r="J144" i="11" s="1"/>
  <c r="J97" i="11" s="1"/>
  <c r="BK149" i="11"/>
  <c r="J149" i="11" s="1"/>
  <c r="J99" i="11" s="1"/>
  <c r="BK150" i="13"/>
  <c r="J150" i="13" s="1"/>
  <c r="J104" i="13" s="1"/>
  <c r="BK235" i="6"/>
  <c r="J235" i="6" s="1"/>
  <c r="J97" i="6" s="1"/>
  <c r="BK1090" i="6"/>
  <c r="J1090" i="6" s="1"/>
  <c r="J200" i="6" s="1"/>
  <c r="BK193" i="9"/>
  <c r="J193" i="9" s="1"/>
  <c r="J112" i="9" s="1"/>
  <c r="BK160" i="10"/>
  <c r="J160" i="10" s="1"/>
  <c r="J106" i="10" s="1"/>
  <c r="BK192" i="11"/>
  <c r="J192" i="11" s="1"/>
  <c r="J111" i="11" s="1"/>
  <c r="BK136" i="13"/>
  <c r="J136" i="13" s="1"/>
  <c r="J97" i="13" s="1"/>
  <c r="BK163" i="14"/>
  <c r="J163" i="14" s="1"/>
  <c r="J106" i="14" s="1"/>
  <c r="BK122" i="16"/>
  <c r="J122" i="16" s="1"/>
  <c r="J97" i="16" s="1"/>
  <c r="BK122" i="17"/>
  <c r="BK121" i="17" s="1"/>
  <c r="J121" i="17" s="1"/>
  <c r="J96" i="17" s="1"/>
  <c r="BK159" i="5"/>
  <c r="J159" i="5"/>
  <c r="J97" i="5" s="1"/>
  <c r="BK1071" i="6"/>
  <c r="J1071" i="6" s="1"/>
  <c r="J195" i="6" s="1"/>
  <c r="J146" i="14"/>
  <c r="J97" i="14" s="1"/>
  <c r="BK143" i="11"/>
  <c r="J143" i="11" s="1"/>
  <c r="J96" i="11" s="1"/>
  <c r="BK158" i="5"/>
  <c r="J158" i="5"/>
  <c r="J96" i="5" s="1"/>
  <c r="J155" i="4"/>
  <c r="J97" i="4" s="1"/>
  <c r="BK124" i="3"/>
  <c r="J124" i="3" s="1"/>
  <c r="J96" i="3" s="1"/>
  <c r="J34" i="3"/>
  <c r="AW96" i="1" s="1"/>
  <c r="AT96" i="1" s="1"/>
  <c r="J34" i="6"/>
  <c r="AW99" i="1" s="1"/>
  <c r="AT99" i="1" s="1"/>
  <c r="F34" i="16"/>
  <c r="BA109" i="1"/>
  <c r="J34" i="17"/>
  <c r="AW110" i="1" s="1"/>
  <c r="AT110" i="1" s="1"/>
  <c r="BB94" i="1"/>
  <c r="W31" i="1" s="1"/>
  <c r="F34" i="3"/>
  <c r="BA96" i="1" s="1"/>
  <c r="F34" i="6"/>
  <c r="BA99" i="1" s="1"/>
  <c r="J34" i="16"/>
  <c r="AW109" i="1" s="1"/>
  <c r="AT109" i="1" s="1"/>
  <c r="BC94" i="1"/>
  <c r="W32" i="1" s="1"/>
  <c r="F34" i="4"/>
  <c r="BA97" i="1" s="1"/>
  <c r="F34" i="7"/>
  <c r="BA100" i="1" s="1"/>
  <c r="F34" i="12"/>
  <c r="BA105" i="1"/>
  <c r="J34" i="13"/>
  <c r="AW106" i="1"/>
  <c r="AT106" i="1" s="1"/>
  <c r="J34" i="15"/>
  <c r="AW108" i="1" s="1"/>
  <c r="AT108" i="1" s="1"/>
  <c r="F34" i="2"/>
  <c r="BA95" i="1" s="1"/>
  <c r="J34" i="5"/>
  <c r="AW98" i="1" s="1"/>
  <c r="AT98" i="1" s="1"/>
  <c r="J34" i="8"/>
  <c r="AW101" i="1" s="1"/>
  <c r="AT101" i="1" s="1"/>
  <c r="F34" i="9"/>
  <c r="BA102" i="1" s="1"/>
  <c r="F34" i="10"/>
  <c r="BA103" i="1" s="1"/>
  <c r="J34" i="2"/>
  <c r="AW95" i="1"/>
  <c r="AT95" i="1"/>
  <c r="F34" i="5"/>
  <c r="BA98" i="1" s="1"/>
  <c r="F34" i="8"/>
  <c r="BA101" i="1" s="1"/>
  <c r="J34" i="9"/>
  <c r="AW102" i="1"/>
  <c r="AT102" i="1" s="1"/>
  <c r="J34" i="10"/>
  <c r="AW103" i="1" s="1"/>
  <c r="AT103" i="1" s="1"/>
  <c r="F34" i="11"/>
  <c r="BA104" i="1" s="1"/>
  <c r="J34" i="11"/>
  <c r="AW104" i="1" s="1"/>
  <c r="AT104" i="1" s="1"/>
  <c r="J34" i="12"/>
  <c r="AW105" i="1" s="1"/>
  <c r="AT105" i="1" s="1"/>
  <c r="F34" i="14"/>
  <c r="BA107" i="1"/>
  <c r="F34" i="15"/>
  <c r="BA108" i="1" s="1"/>
  <c r="J34" i="4"/>
  <c r="AW97" i="1" s="1"/>
  <c r="AT97" i="1" s="1"/>
  <c r="J34" i="7"/>
  <c r="AW100" i="1" s="1"/>
  <c r="AT100" i="1" s="1"/>
  <c r="F34" i="13"/>
  <c r="BA106" i="1" s="1"/>
  <c r="J34" i="14"/>
  <c r="AW107" i="1"/>
  <c r="AT107" i="1"/>
  <c r="F34" i="17"/>
  <c r="BA110" i="1" s="1"/>
  <c r="AZ94" i="1"/>
  <c r="W29" i="1" s="1"/>
  <c r="BD94" i="1"/>
  <c r="W33" i="1" s="1"/>
  <c r="AN95" i="1" l="1"/>
  <c r="P200" i="7"/>
  <c r="AU100" i="1" s="1"/>
  <c r="BK132" i="12"/>
  <c r="J132" i="12" s="1"/>
  <c r="J96" i="12" s="1"/>
  <c r="T143" i="11"/>
  <c r="T200" i="7"/>
  <c r="R158" i="5"/>
  <c r="BK135" i="13"/>
  <c r="J135" i="13" s="1"/>
  <c r="J30" i="13" s="1"/>
  <c r="AG106" i="1" s="1"/>
  <c r="AN106" i="1" s="1"/>
  <c r="BK234" i="6"/>
  <c r="J234" i="6" s="1"/>
  <c r="J96" i="6" s="1"/>
  <c r="BK200" i="7"/>
  <c r="J200" i="7" s="1"/>
  <c r="J96" i="7" s="1"/>
  <c r="T132" i="12"/>
  <c r="R145" i="14"/>
  <c r="P234" i="6"/>
  <c r="AU99" i="1" s="1"/>
  <c r="AU94" i="1" s="1"/>
  <c r="BK127" i="15"/>
  <c r="J127" i="15" s="1"/>
  <c r="J96" i="15" s="1"/>
  <c r="J96" i="2"/>
  <c r="J121" i="2"/>
  <c r="J97" i="2"/>
  <c r="BK145" i="14"/>
  <c r="J145" i="14"/>
  <c r="J96" i="14" s="1"/>
  <c r="BK139" i="10"/>
  <c r="J139" i="10"/>
  <c r="J96" i="10"/>
  <c r="BK154" i="4"/>
  <c r="J154" i="4" s="1"/>
  <c r="J96" i="4" s="1"/>
  <c r="BK148" i="9"/>
  <c r="J148" i="9" s="1"/>
  <c r="J30" i="9" s="1"/>
  <c r="AG102" i="1" s="1"/>
  <c r="BK133" i="8"/>
  <c r="J133" i="8" s="1"/>
  <c r="J30" i="8" s="1"/>
  <c r="AG101" i="1" s="1"/>
  <c r="J122" i="17"/>
  <c r="J97" i="17"/>
  <c r="BK121" i="16"/>
  <c r="J121" i="16" s="1"/>
  <c r="J30" i="16" s="1"/>
  <c r="AG109" i="1" s="1"/>
  <c r="J39" i="2"/>
  <c r="J30" i="6"/>
  <c r="AG99" i="1" s="1"/>
  <c r="AN99" i="1" s="1"/>
  <c r="BA94" i="1"/>
  <c r="W30" i="1" s="1"/>
  <c r="J30" i="12"/>
  <c r="AG105" i="1"/>
  <c r="AN105" i="1" s="1"/>
  <c r="J30" i="17"/>
  <c r="AG110" i="1"/>
  <c r="J30" i="5"/>
  <c r="AG98" i="1"/>
  <c r="AN98" i="1" s="1"/>
  <c r="AX94" i="1"/>
  <c r="AY94" i="1"/>
  <c r="J30" i="11"/>
  <c r="AG104" i="1" s="1"/>
  <c r="AN104" i="1" s="1"/>
  <c r="J30" i="3"/>
  <c r="AG96" i="1" s="1"/>
  <c r="J30" i="7"/>
  <c r="AG100" i="1" s="1"/>
  <c r="AN100" i="1" s="1"/>
  <c r="AV94" i="1"/>
  <c r="AK29" i="1" s="1"/>
  <c r="J39" i="13" l="1"/>
  <c r="J96" i="13"/>
  <c r="J39" i="8"/>
  <c r="J39" i="17"/>
  <c r="J39" i="16"/>
  <c r="J39" i="9"/>
  <c r="J96" i="8"/>
  <c r="J96" i="16"/>
  <c r="J96" i="9"/>
  <c r="J39" i="12"/>
  <c r="J39" i="11"/>
  <c r="J39" i="7"/>
  <c r="J39" i="6"/>
  <c r="J39" i="5"/>
  <c r="J39" i="3"/>
  <c r="AN96" i="1"/>
  <c r="AN110" i="1"/>
  <c r="AN109" i="1"/>
  <c r="AN101" i="1"/>
  <c r="AN102" i="1"/>
  <c r="J30" i="14"/>
  <c r="AG107" i="1" s="1"/>
  <c r="AN107" i="1" s="1"/>
  <c r="J30" i="4"/>
  <c r="AG97" i="1" s="1"/>
  <c r="AN97" i="1" s="1"/>
  <c r="AW94" i="1"/>
  <c r="AK30" i="1"/>
  <c r="J30" i="15"/>
  <c r="AG108" i="1"/>
  <c r="AN108" i="1"/>
  <c r="J30" i="10"/>
  <c r="AG103" i="1"/>
  <c r="J39" i="15" l="1"/>
  <c r="J39" i="10"/>
  <c r="J39" i="14"/>
  <c r="J39" i="4"/>
  <c r="AN103" i="1"/>
  <c r="AG94" i="1"/>
  <c r="AK26" i="1" s="1"/>
  <c r="AK35" i="1" s="1"/>
  <c r="AT94" i="1"/>
  <c r="AN94" i="1" l="1"/>
</calcChain>
</file>

<file path=xl/sharedStrings.xml><?xml version="1.0" encoding="utf-8"?>
<sst xmlns="http://schemas.openxmlformats.org/spreadsheetml/2006/main" count="33904" uniqueCount="4985">
  <si>
    <t>Export Komplet</t>
  </si>
  <si>
    <t/>
  </si>
  <si>
    <t>2.0</t>
  </si>
  <si>
    <t>True</t>
  </si>
  <si>
    <t>False</t>
  </si>
  <si>
    <t>{5aaeb6a9-4df8-4079-81e4-9f0d68f64f31}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</si>
  <si>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</si>
  <si>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</si>
  <si>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</si>
  <si>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</si>
  <si>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</si>
  <si>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</si>
  <si>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</si>
  <si>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</si>
  <si>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DSRS_TSP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</si>
  <si>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</si>
  <si>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</si>
  <si>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Most č. M5850 na ceste II-547 a lávka. Hlinkova ul., Košice</t>
  </si>
  <si>
    <t>JKSO:</t>
  </si>
  <si>
    <t>ČS:</t>
  </si>
  <si>
    <t>Miesto:</t>
  </si>
  <si>
    <t>Košice</t>
  </si>
  <si>
    <t>Dátum:</t>
  </si>
  <si>
    <t>17. 2. 2026</t>
  </si>
  <si>
    <t>Objednávateľ:</t>
  </si>
  <si>
    <t>IČO:</t>
  </si>
  <si>
    <t>Mesto Košice</t>
  </si>
  <si>
    <t>IČ DPH:</t>
  </si>
  <si>
    <t>Zhotoviteľ:</t>
  </si>
  <si>
    <t>Vyplň údaj</t>
  </si>
  <si>
    <t>Projektant:</t>
  </si>
  <si>
    <t>TUNROAD Engineering, s.r.o.</t>
  </si>
  <si>
    <t>Spracovateľ:</t>
  </si>
  <si>
    <t>kolektív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</si>
  <si>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</si>
  <si>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</si>
  <si>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</si>
  <si>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</si>
  <si>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</si>
  <si>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</si>
  <si>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</si>
  <si>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</si>
  <si>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</si>
  <si>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</si>
  <si>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</si>
  <si>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</si>
  <si>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</si>
  <si>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</si>
  <si>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</si>
  <si>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</si>
  <si>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</si>
  <si>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</si>
  <si>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</si>
  <si>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</si>
  <si>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</si>
  <si>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</si>
  <si>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</si>
  <si>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</si>
  <si>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</si>
  <si>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</si>
  <si>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</si>
  <si>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</si>
  <si>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</si>
  <si>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</si>
  <si>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</si>
  <si>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</si>
  <si>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</si>
  <si>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</si>
  <si>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</si>
  <si>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</si>
  <si>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</si>
  <si>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</si>
  <si>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</si>
  <si>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</si>
  <si>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</si>
  <si>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</si>
  <si>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</si>
  <si>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</si>
  <si>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</si>
  <si>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</si>
  <si>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000-00</t>
  </si>
  <si>
    <t>Všeobecné položky</t>
  </si>
  <si>
    <t>STA</t>
  </si>
  <si>
    <t>1</t>
  </si>
  <si>
    <t>{8a144450-8e01-4947-bf25-cfe272cf6892}</t>
  </si>
  <si>
    <t>SO 020-00</t>
  </si>
  <si>
    <t>Náhradná výsadba</t>
  </si>
  <si>
    <t>{9563a641-9e85-48ae-be38-02c52bbedbbc}</t>
  </si>
  <si>
    <t>SO 101-00</t>
  </si>
  <si>
    <t>Úprava cesty II/547, Hlinkova ulica</t>
  </si>
  <si>
    <t>{4300ea89-d24f-4f5f-b5a9-779dd89326d6}</t>
  </si>
  <si>
    <t>SO 102-00</t>
  </si>
  <si>
    <t>Úprava chodníkov</t>
  </si>
  <si>
    <t>{ef7a4931-c88c-4511-9a14-81fb8033932d}</t>
  </si>
  <si>
    <t>SO 201-00</t>
  </si>
  <si>
    <t>Most č. M5850 na ceste II/547, Hlinkova ulica</t>
  </si>
  <si>
    <t>{00b84403-5df4-4649-9b1d-7ee5638a11f3}</t>
  </si>
  <si>
    <t>SO 202-00</t>
  </si>
  <si>
    <t>Lávka pre peších vedľa mosta M5850</t>
  </si>
  <si>
    <t>{d15588f7-a890-4378-81fb-01b2dc0ede7f}</t>
  </si>
  <si>
    <t>SO 601-00</t>
  </si>
  <si>
    <t>Preložka verejného osvetlenia</t>
  </si>
  <si>
    <t>{b9bee768-eb37-4ac3-8ea3-b6213a9f3c34}</t>
  </si>
  <si>
    <t>SO 602-00</t>
  </si>
  <si>
    <t>Preložka závesného OK SWAN KE</t>
  </si>
  <si>
    <t>{ea0d9099-34e4-4fc1-82f6-2d621cca7773}</t>
  </si>
  <si>
    <t>SO 603-00</t>
  </si>
  <si>
    <t>Preložka závesného OK ANTIK</t>
  </si>
  <si>
    <t>{37ab2460-d89d-4635-922f-06428e933262}</t>
  </si>
  <si>
    <t>SO 604-00</t>
  </si>
  <si>
    <t>Preložka kábla Slovak Telekom</t>
  </si>
  <si>
    <t>{b358f33a-c4d1-416e-9b54-a9dff5ad8f90}</t>
  </si>
  <si>
    <t>SO 605-00</t>
  </si>
  <si>
    <t>Preložka závesného optického kábla ŽSR</t>
  </si>
  <si>
    <t>{bd3957c7-08fa-4734-a1b4-d4795c596fbf}</t>
  </si>
  <si>
    <t>SO 631-00</t>
  </si>
  <si>
    <t>Dočasné prerušenie TV, ul. Dopravná</t>
  </si>
  <si>
    <t>{7b11943d-7cbe-4fb8-953f-605a21cf3f5c}</t>
  </si>
  <si>
    <t>SO 632-00</t>
  </si>
  <si>
    <t>Dočasné prerušenie TV, ul. Hlinkova</t>
  </si>
  <si>
    <t>{13b687e2-b64b-459d-8885-a3c555ed53e4}</t>
  </si>
  <si>
    <t>SO 651-00</t>
  </si>
  <si>
    <t>Úprava trakčného vedenia ŽSR</t>
  </si>
  <si>
    <t>{e361d645-dd3c-4cf0-a72e-e168b13a3aa6}</t>
  </si>
  <si>
    <t>SO 661-00</t>
  </si>
  <si>
    <t>Ukoľajnenie mosta č. M5850</t>
  </si>
  <si>
    <t>{c7cab30f-869d-47c2-80c2-939720af9d9c}</t>
  </si>
  <si>
    <t>SO 662-00</t>
  </si>
  <si>
    <t>Ukoľajnenie lávky</t>
  </si>
  <si>
    <t>{ea12b32f-6864-4f6f-87df-2977bba7d0c9}</t>
  </si>
  <si>
    <t>KRYCÍ LIST ROZPOČTU</t>
  </si>
  <si>
    <t>Objekt:</t>
  </si>
  <si>
    <t>SO 000-00 - Všeobecné položky</t>
  </si>
  <si>
    <t>REKAPITULÁCIA ROZPOČTU</t>
  </si>
  <si>
    <t>Kód dielu - Popis</t>
  </si>
  <si>
    <t>Cena celkom [EUR]</t>
  </si>
  <si>
    <t>Náklady z rozpočtu</t>
  </si>
  <si>
    <t>-1</t>
  </si>
  <si>
    <t>00 - Investičné náklady neobsiahnuté v cenách</t>
  </si>
  <si>
    <t xml:space="preserve">    00030000 - Geodetické práce </t>
  </si>
  <si>
    <t xml:space="preserve">    00040200 - Projektové práce stavebná časť</t>
  </si>
  <si>
    <t xml:space="preserve">    00060000 - Zariadenie staveniska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</si>
  <si>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</si>
  <si>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</si>
  <si>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</si>
  <si>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</si>
  <si>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</si>
  <si>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</si>
  <si>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</si>
  <si>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</si>
  <si>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</si>
  <si>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</si>
  <si>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</si>
  <si>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</si>
  <si>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00</t>
  </si>
  <si>
    <t>Investičné náklady neobsiahnuté v cenách</t>
  </si>
  <si>
    <t>ROZPOCET</t>
  </si>
  <si>
    <t>00030000</t>
  </si>
  <si>
    <t xml:space="preserve">Geodetické práce </t>
  </si>
  <si>
    <t>K</t>
  </si>
  <si>
    <t>00030000113003.P</t>
  </si>
  <si>
    <t>Geodetické práce - vykonávané pred výstavbou určenie priebehu existujúceho vedenia</t>
  </si>
  <si>
    <t>kpl</t>
  </si>
  <si>
    <t>4</t>
  </si>
  <si>
    <t>2</t>
  </si>
  <si>
    <t>-826974401</t>
  </si>
  <si>
    <t>00030000116003.P</t>
  </si>
  <si>
    <t>Geodetické práce - vykonávané pred výstavbou určenie vytyčovacej siete, vytýčenie staveniska, staveb. objektu</t>
  </si>
  <si>
    <t>1906174587</t>
  </si>
  <si>
    <t>3</t>
  </si>
  <si>
    <t>00030000331003.P</t>
  </si>
  <si>
    <t>Geodetické práce - vykonávané po výstavbe zameranie skutočného vyhotovenia stavby</t>
  </si>
  <si>
    <t>-1288977691</t>
  </si>
  <si>
    <t>00040200</t>
  </si>
  <si>
    <t>Projektové práce stavebná časť</t>
  </si>
  <si>
    <t>00040200214021.P</t>
  </si>
  <si>
    <t>Projektové práce - stavebná časť, náklady na vypracovanie dokumentácie na vykonanie prác DVP</t>
  </si>
  <si>
    <t>-101126881</t>
  </si>
  <si>
    <t>5</t>
  </si>
  <si>
    <t>00040200224022.P</t>
  </si>
  <si>
    <t>Projektové práce - stavebná časť, náklady na dokumentáciu skutočného zhotovenia stavby DSRS</t>
  </si>
  <si>
    <t>75435823</t>
  </si>
  <si>
    <t>00060000</t>
  </si>
  <si>
    <t>Zariadenie staveniska</t>
  </si>
  <si>
    <t>6</t>
  </si>
  <si>
    <t>00060000111006.P</t>
  </si>
  <si>
    <t>Zariadenie staveniska - komplet - zriadenie, prevádzka, odstránenie, vrátane dočasného dopravného značenia</t>
  </si>
  <si>
    <t>1261127724</t>
  </si>
  <si>
    <t>SO 020-00 - Náhradná výsadba</t>
  </si>
  <si>
    <t>451123 - Vyplňovanie a rekultivačné práce</t>
  </si>
  <si>
    <t xml:space="preserve">    01030602 - Hĺbené vykopávky jamiek, rýh pre vysadzovanie rastlín </t>
  </si>
  <si>
    <t xml:space="preserve">    01080505 - Úpravy povrchov mulčovaním</t>
  </si>
  <si>
    <t xml:space="preserve">    01080601 - Terénne úpravy pred výsadbou založením záhonu</t>
  </si>
  <si>
    <t xml:space="preserve">    01080801 - Sadenie, presádzanie, kríkov a stromov s balom</t>
  </si>
  <si>
    <t xml:space="preserve">    01080806 - Ošetrovanie stromov rezom</t>
  </si>
  <si>
    <t xml:space="preserve">    01080808 - Zalievanie rastlín a dovoz vody</t>
  </si>
  <si>
    <t xml:space="preserve">    01080810 - Doplňujúce konštrukcie a práce pri sadení a ošetrovaní rastlín</t>
  </si>
  <si>
    <t>451123</t>
  </si>
  <si>
    <t>Vyplňovanie a rekultivačné práce</t>
  </si>
  <si>
    <t>01030602</t>
  </si>
  <si>
    <t xml:space="preserve">Hĺbené vykopávky jamiek, rýh pre vysadzovanie rastlín </t>
  </si>
  <si>
    <t>01030602070602.S</t>
  </si>
  <si>
    <t>Hĺbenie jamiek pre výsadbu v horn. 1-4 s výmenou pôdy do 50% v rovine alebo na svahu do 1:5 objemu nad 0,01 do 0,02 m3</t>
  </si>
  <si>
    <t>ks</t>
  </si>
  <si>
    <t>62437812</t>
  </si>
  <si>
    <t>VV</t>
  </si>
  <si>
    <t>294 " výsadba záhonov</t>
  </si>
  <si>
    <t>M</t>
  </si>
  <si>
    <t>103640000101</t>
  </si>
  <si>
    <t>Zemina pre výsadbu rastlín - nákup + dovoz</t>
  </si>
  <si>
    <t>t</t>
  </si>
  <si>
    <t>8</t>
  </si>
  <si>
    <t>-2859899</t>
  </si>
  <si>
    <t xml:space="preserve">Výmena pôdy </t>
  </si>
  <si>
    <t>1,420 " jamky pre výsadbu do 0,02 m3</t>
  </si>
  <si>
    <t>01030602070603.S</t>
  </si>
  <si>
    <t>Hĺbenie jamiek pre výsadbu v horn. 1-4 s výmenou pôdy do 50% v rovine alebo na svahu do 1:5 objemu nad 0,02 do 0,05 m3</t>
  </si>
  <si>
    <t>-1458017241</t>
  </si>
  <si>
    <t>99 " výsadba záhonov</t>
  </si>
  <si>
    <t>-368860938</t>
  </si>
  <si>
    <t>1,200 " jamky pre výsadbu do 0,05 m3</t>
  </si>
  <si>
    <t>01030602070605.S</t>
  </si>
  <si>
    <t>Hĺbenie jamiek pre výsadbu v horn. 1-4 s výmenou pôdy do 50% v rovine alebo na svahu do 1:5 objemu nad 0,125 do 0,40 m3</t>
  </si>
  <si>
    <t>1410138528</t>
  </si>
  <si>
    <t>11 " ihličnaté</t>
  </si>
  <si>
    <t>19 " listnaté</t>
  </si>
  <si>
    <t>Súčet</t>
  </si>
  <si>
    <t>-1169479860</t>
  </si>
  <si>
    <t xml:space="preserve">1,030+1,780 " jamky pre výsadbu do 0,40m3 </t>
  </si>
  <si>
    <t>01080505</t>
  </si>
  <si>
    <t>Úpravy povrchov mulčovaním</t>
  </si>
  <si>
    <t>7</t>
  </si>
  <si>
    <t>01080505010010.S</t>
  </si>
  <si>
    <t>Mulčovanie rastlín pri hrúbke mulča nad 50 do 100 mm v rovine alebo na svahu do 1:5</t>
  </si>
  <si>
    <t>m2</t>
  </si>
  <si>
    <t>508700008</t>
  </si>
  <si>
    <t>11,00 +19,00 " vysadené stromy, spotreba 160 litrov kôry na 1 m2</t>
  </si>
  <si>
    <t>79,00 " vysadené kríky, spotreba 80 l kôry na 1 m2</t>
  </si>
  <si>
    <t>055410000100</t>
  </si>
  <si>
    <t>Mulčovacia kôra - balenie 80 litrov</t>
  </si>
  <si>
    <t>-271166264</t>
  </si>
  <si>
    <t>(11,00 +19,00)*160/80 " vysadené stromy, spotreba 160 litrov kôry na 1 m2</t>
  </si>
  <si>
    <t>79,00*80/80 " vysadené kríky, spotreba 80 l kôry na 1 m2</t>
  </si>
  <si>
    <t>01080601</t>
  </si>
  <si>
    <t>Terénne úpravy pred výsadbou založením záhonu</t>
  </si>
  <si>
    <t>9</t>
  </si>
  <si>
    <t>01080601010010.S</t>
  </si>
  <si>
    <t>Založenie záhonu na svahu nad 1:5 do 1:2 rovine alebo na svahu do 1:5 v hornine 1 až 2</t>
  </si>
  <si>
    <t>1948121792</t>
  </si>
  <si>
    <t>79,00 " úprava terénu pred výsadbou kríkov</t>
  </si>
  <si>
    <t>01080801</t>
  </si>
  <si>
    <t>Sadenie, presádzanie, kríkov a stromov s balom</t>
  </si>
  <si>
    <t>10</t>
  </si>
  <si>
    <t>01080801010130.S</t>
  </si>
  <si>
    <t>Výsadba dreviny s balom v rovine alebo na svahu do 1:5, priemer balu nad 200 do 300 mm</t>
  </si>
  <si>
    <t>-574164923</t>
  </si>
  <si>
    <t>11</t>
  </si>
  <si>
    <t>026510001201</t>
  </si>
  <si>
    <t>Krík listnatý - Cornus alba, 40-60 cm</t>
  </si>
  <si>
    <t>-715085847</t>
  </si>
  <si>
    <t>12</t>
  </si>
  <si>
    <t>026510001202</t>
  </si>
  <si>
    <t>Krík listnatý - Chaenomeles japonica, 40-60 cm</t>
  </si>
  <si>
    <t>888612490</t>
  </si>
  <si>
    <t>13</t>
  </si>
  <si>
    <t>026510001203</t>
  </si>
  <si>
    <t>Krík listnatý - Ligustrum ovalifolium, 40-60 cm</t>
  </si>
  <si>
    <t>-582077699</t>
  </si>
  <si>
    <t>14</t>
  </si>
  <si>
    <t>026510001204</t>
  </si>
  <si>
    <t>Krík listnatý - Pyracantha coccinea, 40-60 cm</t>
  </si>
  <si>
    <t>-1831516303</t>
  </si>
  <si>
    <t>15</t>
  </si>
  <si>
    <t>026510001205</t>
  </si>
  <si>
    <t>Krík listnatý - Spiraea thunbergii, 40-60 cm</t>
  </si>
  <si>
    <t>1339811547</t>
  </si>
  <si>
    <t>16</t>
  </si>
  <si>
    <t>01080801010140.S</t>
  </si>
  <si>
    <t>Výsadba dreviny s balom v rovine alebo na svahu do 1:5, priemer balu nad 300 do 400 mm</t>
  </si>
  <si>
    <t>1702464015</t>
  </si>
  <si>
    <t>17</t>
  </si>
  <si>
    <t>026510001211</t>
  </si>
  <si>
    <t>Krík listnatý - Berberis juliane, 80-100 cm</t>
  </si>
  <si>
    <t>-2029550213</t>
  </si>
  <si>
    <t>18</t>
  </si>
  <si>
    <t>026510001212</t>
  </si>
  <si>
    <t>Krík listnatý - Hipophae rhamnoides, 80-100 cm</t>
  </si>
  <si>
    <t>1087396062</t>
  </si>
  <si>
    <t>19</t>
  </si>
  <si>
    <t>01080801010170.S</t>
  </si>
  <si>
    <t>Výsadba dreviny s balom v rovine alebo na svahu do 1:5, priemer balu nad 600 do 800 mm</t>
  </si>
  <si>
    <t>854436664</t>
  </si>
  <si>
    <t>20</t>
  </si>
  <si>
    <t>026610002800</t>
  </si>
  <si>
    <t>Drevina ihličnatá - Larix decidua, 125 - 150 cm, vpb.</t>
  </si>
  <si>
    <t>-55177931</t>
  </si>
  <si>
    <t>21</t>
  </si>
  <si>
    <t>026610004005</t>
  </si>
  <si>
    <t>Drevina ihličnatá - Pinus nigra, 125 - 150 cm, vpb.</t>
  </si>
  <si>
    <t>733407180</t>
  </si>
  <si>
    <t>22</t>
  </si>
  <si>
    <t>026610004006</t>
  </si>
  <si>
    <t>Drevina ihličnatá - Pinus sylvestris, 125 - 150 cm, vpb.</t>
  </si>
  <si>
    <t>-1886622696</t>
  </si>
  <si>
    <t>026610004007</t>
  </si>
  <si>
    <t>Drevina ihličnatá - Pinus strobus, 125 - 150 cm, vpb.</t>
  </si>
  <si>
    <t>2109091280</t>
  </si>
  <si>
    <t>24</t>
  </si>
  <si>
    <t>026510000101</t>
  </si>
  <si>
    <t>Drevina listnatá - Acer platanoides, obv. km. 14-16 cm, vpb.</t>
  </si>
  <si>
    <t>-921164383</t>
  </si>
  <si>
    <t>25</t>
  </si>
  <si>
    <t>026510000102</t>
  </si>
  <si>
    <t>Drevina listnatá - Acer saccharinum, obv. km. 14-16 cm, vpb.</t>
  </si>
  <si>
    <t>-824510528</t>
  </si>
  <si>
    <t>26</t>
  </si>
  <si>
    <t>026510000103</t>
  </si>
  <si>
    <t>Drevina listnatá - Amelanchier lamarckii, 125-150 cm, viackmenná forma</t>
  </si>
  <si>
    <t>2108516299</t>
  </si>
  <si>
    <t>27</t>
  </si>
  <si>
    <t>026510000104</t>
  </si>
  <si>
    <t>Drevina listnatá - Malus purpurea, obv. km. 14-16 cm, vpb.</t>
  </si>
  <si>
    <t>-1370939895</t>
  </si>
  <si>
    <t>28</t>
  </si>
  <si>
    <t>026510000105</t>
  </si>
  <si>
    <t>Drevina listnatá - Phellodendron amurense, obv. km. 14-16 cm, vpb.</t>
  </si>
  <si>
    <t>118864565</t>
  </si>
  <si>
    <t>29</t>
  </si>
  <si>
    <t>026510000106</t>
  </si>
  <si>
    <t>Drevina listnatá - Prunus avium ´Plena´, obv. km. 14-16 cm, vpb.</t>
  </si>
  <si>
    <t>165171302</t>
  </si>
  <si>
    <t>30</t>
  </si>
  <si>
    <t>026510000107</t>
  </si>
  <si>
    <t>Drevina listnatá - Sorbus aria, obv. km. 14-16 cm, vpb.</t>
  </si>
  <si>
    <t>-1118575289</t>
  </si>
  <si>
    <t>31</t>
  </si>
  <si>
    <t>026510000108</t>
  </si>
  <si>
    <t>Drevina listnatá - Sorbus torminalis, obv. km. 14-16 cm, vpb.</t>
  </si>
  <si>
    <t>-1215408040</t>
  </si>
  <si>
    <t>01080806</t>
  </si>
  <si>
    <t>Ošetrovanie stromov rezom</t>
  </si>
  <si>
    <t>32</t>
  </si>
  <si>
    <t>01080806018120.S</t>
  </si>
  <si>
    <t>Rez na čapík stromu netŕňového priemeru koruny nad 2 do 4 m</t>
  </si>
  <si>
    <t>1310223532</t>
  </si>
  <si>
    <t>19 " údržba listnatých stromov 1. rok po realizácii</t>
  </si>
  <si>
    <t>19 " údržba listnatých stromov 2. rok po realizácii</t>
  </si>
  <si>
    <t>01080808</t>
  </si>
  <si>
    <t>Zalievanie rastlín a dovoz vody</t>
  </si>
  <si>
    <t>33</t>
  </si>
  <si>
    <t>01080808011010.S</t>
  </si>
  <si>
    <t>Dovoz vody pre zálievku rastlín na vzdialenosť do 6000 m</t>
  </si>
  <si>
    <t>m3</t>
  </si>
  <si>
    <t>-1767572281</t>
  </si>
  <si>
    <t>0,005*(294+99) " výsadba kríkov</t>
  </si>
  <si>
    <t>0,05*(11+19) " výsadba stromov</t>
  </si>
  <si>
    <t>Medzisúčet</t>
  </si>
  <si>
    <t>Ihličnaté a listnaté stromy</t>
  </si>
  <si>
    <t>24*0,05*(11+19) " údržba 1. rok po realizácii - 24 krát v roku</t>
  </si>
  <si>
    <t>12*0,05*(11+19) " údržba 2. rok po realizácii - 12 krát v roku</t>
  </si>
  <si>
    <t>12*0,05*(11+19) " údržba 3. rok po realizácii - 12 krát v roku</t>
  </si>
  <si>
    <t>Kríky na záhonoch</t>
  </si>
  <si>
    <t>24*0,02*79 " údržba 1. rok po realizácii - 24 krát v roku</t>
  </si>
  <si>
    <t>12*0,02*79 " údržba 2. rok po realizácii - 12 krát v roku</t>
  </si>
  <si>
    <t>34</t>
  </si>
  <si>
    <t>082110000200</t>
  </si>
  <si>
    <t>Voda pre pre zálievku rastlín</t>
  </si>
  <si>
    <t>1717667321</t>
  </si>
  <si>
    <t>35</t>
  </si>
  <si>
    <t>01080808018010.S</t>
  </si>
  <si>
    <t>Zaliatie rastlín vodou, plochy jednotlivo do 20 m2</t>
  </si>
  <si>
    <t>41928709</t>
  </si>
  <si>
    <t>Spotreba vody: 0,05 m3 na jeden strom</t>
  </si>
  <si>
    <t>36</t>
  </si>
  <si>
    <t>01080808018020.S</t>
  </si>
  <si>
    <t>Zaliatie rastlín vodou, plochy jednotlivo nad 20 m2</t>
  </si>
  <si>
    <t>1547722652</t>
  </si>
  <si>
    <t>Spotreba vody: 0,02 m3 na jeden m2</t>
  </si>
  <si>
    <t>01080810</t>
  </si>
  <si>
    <t>Doplňujúce konštrukcie a práce pri sadení a ošetrovaní rastlín</t>
  </si>
  <si>
    <t>37</t>
  </si>
  <si>
    <t>01080810010510.S</t>
  </si>
  <si>
    <t>Ošetrenie vysadených drevín solitérnych, v rovine alebo na svahu do 1:5</t>
  </si>
  <si>
    <t>-1065630581</t>
  </si>
  <si>
    <t>19 " údržba listnatých stromov 3. rok po realizácii</t>
  </si>
  <si>
    <t>38</t>
  </si>
  <si>
    <t>01080810010520.S</t>
  </si>
  <si>
    <t>Ošetrenie vysadených drevín, v rovine alebo na svahu do 1:5</t>
  </si>
  <si>
    <t>-2139418242</t>
  </si>
  <si>
    <t>Jednorázové ošetrenie vysadených rastlín (kríky na záhonoch) -</t>
  </si>
  <si>
    <t>odburinenie s nakyprením alebo vypletie, odstránenie poškod. častí rastlín,</t>
  </si>
  <si>
    <t>s príp.zložením odpadu na hromady, naložením na dopravným prostriedok, odvoz do 20 km a so zložením</t>
  </si>
  <si>
    <t>79,00 " údržba kríkov 1. rok po realizácii</t>
  </si>
  <si>
    <t>79,00 " údržba kríkov 2. rok po realizácii</t>
  </si>
  <si>
    <t>79,00 " údržba kríkov 3. rok po realizácii</t>
  </si>
  <si>
    <t>39</t>
  </si>
  <si>
    <t>01080810010610.P</t>
  </si>
  <si>
    <t>Osadenie kolov k drevine s uviazaním, dĺžky kolov do 2 m</t>
  </si>
  <si>
    <t>1971650418</t>
  </si>
  <si>
    <t>40</t>
  </si>
  <si>
    <t>605440000805</t>
  </si>
  <si>
    <t>Kolík drevený k stromu, dĺ. 2,5 m, priemer 5 cm</t>
  </si>
  <si>
    <t>m</t>
  </si>
  <si>
    <t>51821539</t>
  </si>
  <si>
    <t>41</t>
  </si>
  <si>
    <t>01080810010620.P</t>
  </si>
  <si>
    <t>Osadenie kolov k drevine s uviazaním, dĺžky kolov nad 2 do 3 m, vrátane osadenia ostatného príslušenstva - zavlažovacie rúrky, vaky, chrániče kmeňov a pod.</t>
  </si>
  <si>
    <t>-1856933875</t>
  </si>
  <si>
    <t>2*11 " koly k ihlačnatým stromom - 2 ks k jednému stromu</t>
  </si>
  <si>
    <t>3*19 " koly k listnatým stromom - 3 ks k jednému stromu</t>
  </si>
  <si>
    <t>3*19 " zhotovenie priečneho stuženia kolov k listnatým stromom</t>
  </si>
  <si>
    <t>Medzisúčet - osadenie kolov vrátane stuženia</t>
  </si>
  <si>
    <t>11 " uviazanie ihličnatých drevín ku kolom</t>
  </si>
  <si>
    <t>19 " obalenie kmeňa listnatých stromov jutovinou</t>
  </si>
  <si>
    <t>19 " uviazanie listnatých h drevín ku kolom</t>
  </si>
  <si>
    <t>Medzisúčet - uviazanie stromov</t>
  </si>
  <si>
    <t>11 " zavlažovacie rúrky k ihličnatým stromom - 1 rúrka dĺžky 4 m + 2 ks zátky pre 1 rúrku</t>
  </si>
  <si>
    <t>19 " zavlažovacie vaky k listnantým stromom - objem vaku 62 litrov</t>
  </si>
  <si>
    <t>19 " chránič kmeňa k listnatým stromom proti poškodeniu kosením</t>
  </si>
  <si>
    <t>Medzisúčet - zavlažovacie a ochranné príslušenstvo</t>
  </si>
  <si>
    <t>42</t>
  </si>
  <si>
    <t>052170000205</t>
  </si>
  <si>
    <t>Drevená tyč dĺžky 2,5 m, priemer 5 cm pre kotvenie stromov</t>
  </si>
  <si>
    <t>-1369725404</t>
  </si>
  <si>
    <t>2*11 " ihličnaté stromy</t>
  </si>
  <si>
    <t>3*19 " listnaté stromy</t>
  </si>
  <si>
    <t>43</t>
  </si>
  <si>
    <t>052170000206</t>
  </si>
  <si>
    <t>Drevené horné a spodné priečne laty</t>
  </si>
  <si>
    <t>1910361956</t>
  </si>
  <si>
    <t>44</t>
  </si>
  <si>
    <t>708360000105</t>
  </si>
  <si>
    <t>Popruh na uviazanie stromu ku kotveniu</t>
  </si>
  <si>
    <t>-987335148</t>
  </si>
  <si>
    <t>11*1,50 " uviazanie ihličnatých stromov</t>
  </si>
  <si>
    <t>19*3,00 " uviazanie listnatých stromov</t>
  </si>
  <si>
    <t>45</t>
  </si>
  <si>
    <t>673110000105</t>
  </si>
  <si>
    <t>Tkanina jutová z prírodných materiálov, šírka 1,1 m</t>
  </si>
  <si>
    <t>1248304151</t>
  </si>
  <si>
    <t>Použije sa pás šírky 0,1 m rezaný z rolky šírky 1,1 m</t>
  </si>
  <si>
    <t>19*0,10 " obalenie listnatých stromov</t>
  </si>
  <si>
    <t>46</t>
  </si>
  <si>
    <t>286110014900</t>
  </si>
  <si>
    <t>Flexibilná drenážna PVC-U rúra DN 80, perforovaná</t>
  </si>
  <si>
    <t>-551969268</t>
  </si>
  <si>
    <t>47</t>
  </si>
  <si>
    <t>286520017400</t>
  </si>
  <si>
    <t>Zátka PVC pre drenážne rúry DN 80</t>
  </si>
  <si>
    <t>-1487495087</t>
  </si>
  <si>
    <t>48</t>
  </si>
  <si>
    <t>426810003305</t>
  </si>
  <si>
    <t>Zavlažovažovací vak 62 l</t>
  </si>
  <si>
    <t>-903017854</t>
  </si>
  <si>
    <t>49</t>
  </si>
  <si>
    <t>286530265609</t>
  </si>
  <si>
    <t>Chránič kmeňa stromu ( proti mechanickému poškodeniu kosením)</t>
  </si>
  <si>
    <t>584184535</t>
  </si>
  <si>
    <t>50</t>
  </si>
  <si>
    <t>01080810018010.S</t>
  </si>
  <si>
    <t>Znovuuviazanie dreviny jedným uviazaním k existujúcemu kolu</t>
  </si>
  <si>
    <t>-1677965931</t>
  </si>
  <si>
    <t>Položka zahŕňa aj kontrolu uviazania a kotvenia všetkých stromov</t>
  </si>
  <si>
    <t>(11+19)*0,2  " predpoklad 20% vysadených stromov</t>
  </si>
  <si>
    <t>SO 101-00 - Úprava cesty II/547, Hlinkova ulica</t>
  </si>
  <si>
    <t>451111 - Demolačné práce</t>
  </si>
  <si>
    <t xml:space="preserve">    05030162 - Odstránenie spevnených plôch vozoviek krytov bitúmenových</t>
  </si>
  <si>
    <t xml:space="preserve">    05030261 - Odstránenie spevnených plôch vozoviek podkladov z betónu prostého</t>
  </si>
  <si>
    <t xml:space="preserve">    05030264 - Odstránenie spevnených plôch vozoviek podkladov z kameniva hrubého drveného</t>
  </si>
  <si>
    <t xml:space="preserve">    05030304 - Odstránenie doplňujúcich konštrukcií obrubníkov a krajníkov betónových</t>
  </si>
  <si>
    <t xml:space="preserve">    05030407 - Odstránenie doplňujúcich konštrukcií zvodidiel, zábradlia</t>
  </si>
  <si>
    <t xml:space="preserve">    05080200 - Doprava vybúraných hmôt vodorovná doprava</t>
  </si>
  <si>
    <t xml:space="preserve">    05080388 - Doprava vybúraných hmôt vnútrostavenisková doprava mechanizmom</t>
  </si>
  <si>
    <t xml:space="preserve">    05080900 - Doprava vybúraných hmôt - Poplatky za skládku</t>
  </si>
  <si>
    <t xml:space="preserve">    05090362 - Doplňujúce práce frézovanie bitúmenového krytu, podkladu</t>
  </si>
  <si>
    <t xml:space="preserve">    05090462 - Doplňujúce práce diamantové rezanie bitúmenového krytu, podkladu</t>
  </si>
  <si>
    <t>451120 - Výkopové zemné práce a presun zemín</t>
  </si>
  <si>
    <t xml:space="preserve">    01020200 - Odkopávky a prekopávky - Nezapažené </t>
  </si>
  <si>
    <t xml:space="preserve">    01040100 - Konštrukcie z hornín - Skládky</t>
  </si>
  <si>
    <t xml:space="preserve">    01060203 - Premiestnenie vodorovné - prípravné a zemné práce</t>
  </si>
  <si>
    <t xml:space="preserve">    01080101 - Povrchové úpravy terénu úprava pláne so  zhutnením v zárezoch</t>
  </si>
  <si>
    <t>452331 - Stavebné práce na výstavbe diaľnic a ciest chodníkov a nekrytých parkovísk</t>
  </si>
  <si>
    <t xml:space="preserve">    22010104 - Podkladné a krycie vrstvy bez spojiva nestmelené (bez spojiva) štrkodrva</t>
  </si>
  <si>
    <t xml:space="preserve">    22010204 - Podkladné a krycie vrstvy bez spojiva spevnenie krajníc štrkodrva</t>
  </si>
  <si>
    <t xml:space="preserve">    22020421 - Podkladné a krycie vrstvy s hydraulickým spojivom kamenivo spevnené cementom</t>
  </si>
  <si>
    <t xml:space="preserve">    22030329 - Bitúmenové postreky, nátery, posypy infiltračný postrek</t>
  </si>
  <si>
    <t xml:space="preserve">    22030330 - Bitúmenové postreky, nátery, posypy spojovací postrek</t>
  </si>
  <si>
    <t xml:space="preserve">    22030640 - Podkladné a krycie vrstvy z asfaltových zmesí asfaltový betón</t>
  </si>
  <si>
    <t xml:space="preserve">    22030641 - Podkladné a krycie vrstvy z asfaltových zmesí asfaltový koberec mastixový</t>
  </si>
  <si>
    <t xml:space="preserve">    22250362 - Doplňujúce konštrukcie zvodidlá oceľové</t>
  </si>
  <si>
    <t xml:space="preserve">    22250464 - Doplňujúce konštrukcie ochranné zariadenia smerové stĺpiky</t>
  </si>
  <si>
    <t xml:space="preserve">    22250671 - Doplňujúce konštrukcie zvislé dopravné značky normálny alebo zväčšený rozmer</t>
  </si>
  <si>
    <t xml:space="preserve">    22250672 - Doplňujúce konštrukcie zvislé dopravné značky veľkorozmerné</t>
  </si>
  <si>
    <t xml:space="preserve">    22250674 - Doplňujúce konštrukcie zvislé dopravné značky stĺpiky</t>
  </si>
  <si>
    <t xml:space="preserve">    22250776 - Doplňujúce konštrukcie vodorovné dopravné značenie striekané a náterové - čiary</t>
  </si>
  <si>
    <t xml:space="preserve">    22250779 - Doplňujúce konštrukcie vodorovné dopravné značenie spomaľovacie prahy</t>
  </si>
  <si>
    <t xml:space="preserve">    22250980 - Doplňujúce konštrukcie obrubníky chodníkové</t>
  </si>
  <si>
    <t xml:space="preserve">    22251081 - Doplňujúce konštrukcie dilatačné škáry rezanie</t>
  </si>
  <si>
    <t xml:space="preserve">    22251083 - Doplňujúce konštrukcie dilatačné škáry tesnenie</t>
  </si>
  <si>
    <t xml:space="preserve">    22251491 - Doplňujúce konštrukcie pri stavbe krytov komunikácií výšková úprava poklopu a mreže</t>
  </si>
  <si>
    <t xml:space="preserve">    22251593 - Doplňujúce konštrukcie čistenie krajníc</t>
  </si>
  <si>
    <t>452622 - Základové práce a vŕtanie vodných studní</t>
  </si>
  <si>
    <t xml:space="preserve">    02060905 - Spevňovanie hornín a konštrukcií opláštenie, spevnenie geotextília a geomrežovina</t>
  </si>
  <si>
    <t>451111</t>
  </si>
  <si>
    <t>Demolačné práce</t>
  </si>
  <si>
    <t>05030162</t>
  </si>
  <si>
    <t>Odstránenie spevnených plôch vozoviek krytov bitúmenových</t>
  </si>
  <si>
    <t>05030162022530.P</t>
  </si>
  <si>
    <t>Odstránenie krytu asfaltového, v ploche nad 200 m2,hr. nad 150 do 200 mm,  -0,45000t</t>
  </si>
  <si>
    <t>1279774079</t>
  </si>
  <si>
    <t>05030261</t>
  </si>
  <si>
    <t>Odstránenie spevnených plôch vozoviek podkladov z betónu prostého</t>
  </si>
  <si>
    <t>05030261022400.P</t>
  </si>
  <si>
    <t>Odstránenie podkladu v ploche nad 200 m2 z betónu prostého, hr. vrstvy do 150 mm,  -0,22500t</t>
  </si>
  <si>
    <t>1947416476</t>
  </si>
  <si>
    <t>05030264</t>
  </si>
  <si>
    <t>Odstránenie spevnených plôch vozoviek podkladov z kameniva hrubého drveného</t>
  </si>
  <si>
    <t>05030264022410.P</t>
  </si>
  <si>
    <t>Odstránenie podkladu v ploche nad 200 m2 z kameniva hrubého drveného, hr.vrstvy nad 100 do 200 mm,  -0,23500t</t>
  </si>
  <si>
    <t>1604865974</t>
  </si>
  <si>
    <t>05030304</t>
  </si>
  <si>
    <t>Odstránenie doplňujúcich konštrukcií obrubníkov a krajníkov betónových</t>
  </si>
  <si>
    <t>05030304022400.P</t>
  </si>
  <si>
    <t>Vytrhanie obrúb betónových, s vybúraním lôžka, z krajníkov alebo obrubníkov stojatých,  -0,14500t</t>
  </si>
  <si>
    <t>-1810712015</t>
  </si>
  <si>
    <t>05030407</t>
  </si>
  <si>
    <t>Odstránenie doplňujúcich konštrukcií zvodidiel, zábradlia</t>
  </si>
  <si>
    <t>05030407002410.S</t>
  </si>
  <si>
    <t>Rozobranie cestného zábradlia a zvodidiel s jednou pásnicou,  -0,04200t</t>
  </si>
  <si>
    <t>669517448</t>
  </si>
  <si>
    <t>05080200</t>
  </si>
  <si>
    <t>Doprava vybúraných hmôt vodorovná doprava</t>
  </si>
  <si>
    <t>05080200022200.S</t>
  </si>
  <si>
    <t>Vodorovná doprava sutiny, so zložením a hrubým urovnaním, na vzdialenosť do 1000 m</t>
  </si>
  <si>
    <t>1849123259</t>
  </si>
  <si>
    <t>811,000*0,235 " podklad z kameniva</t>
  </si>
  <si>
    <t>134,00*0,252 " nános z krajníc</t>
  </si>
  <si>
    <t>Medzisúčet - zemina a kamenivo</t>
  </si>
  <si>
    <t>324,000*0,145 " obrubníky</t>
  </si>
  <si>
    <t>811,000*0,225 " podklad - betón/cementová stabilizácia</t>
  </si>
  <si>
    <t>Medzisúčet - betón</t>
  </si>
  <si>
    <t>811,00*0,450 " búraný asfaltový kryt</t>
  </si>
  <si>
    <t>1237,00*0,254 " frézovaný asfaltový kryt</t>
  </si>
  <si>
    <t>Medzisúčet - bitúmenové zmesi</t>
  </si>
  <si>
    <t>286,000*0,042 " zábradlie</t>
  </si>
  <si>
    <t>Medzisúčet - kovy</t>
  </si>
  <si>
    <t>05080200022290.S</t>
  </si>
  <si>
    <t>Príplatok k cene za každých ďalších i začatých 1000 m nad 1000 m pre vodorovnú dopravu sutiny</t>
  </si>
  <si>
    <t>1660811739</t>
  </si>
  <si>
    <t>1144,968*14 'Prepočítané koeficientom množstva</t>
  </si>
  <si>
    <t>05080388</t>
  </si>
  <si>
    <t>Doprava vybúraných hmôt vnútrostavenisková doprava mechanizmom</t>
  </si>
  <si>
    <t>05080388012200.S</t>
  </si>
  <si>
    <t>Nakladanie na dopravný prostriedok pre vodorovnú dopravu sutiny</t>
  </si>
  <si>
    <t>1287733392</t>
  </si>
  <si>
    <t>05080900</t>
  </si>
  <si>
    <t>Doprava vybúraných hmôt - Poplatky za skládku</t>
  </si>
  <si>
    <t>05080900000009.P</t>
  </si>
  <si>
    <t>Poplatok za skladovanie - zemina a kamenivo (17 05) ostatné</t>
  </si>
  <si>
    <t>-976097969</t>
  </si>
  <si>
    <t>05080900000012.S</t>
  </si>
  <si>
    <t>Poplatok za skladovanie - betón, tehly, dlaždice (17 01) ostatné</t>
  </si>
  <si>
    <t>1426003649</t>
  </si>
  <si>
    <t>05080900000212.S</t>
  </si>
  <si>
    <t>Poplatok za skladovanie - bitúmenové zmesi, uholný decht, dechtové výrobky (17 03 ), ostatné</t>
  </si>
  <si>
    <t>902907103</t>
  </si>
  <si>
    <t>05080900000312.S</t>
  </si>
  <si>
    <t>Poplatok za skladovanie - kovy (meď, bronz, mosadz atď.) (17 04 ), ostatné</t>
  </si>
  <si>
    <t>1783592409</t>
  </si>
  <si>
    <t>05090362</t>
  </si>
  <si>
    <t>Doplňujúce práce frézovanie bitúmenového krytu, podkladu</t>
  </si>
  <si>
    <t>05090362063140.P</t>
  </si>
  <si>
    <t>Frézovanie asf. podkladu alebo krytu bez prek., plochy cez 500 do 1000 m2, pruh š. cez 1 m do 2 m, hr. 100 mm  0,254 t</t>
  </si>
  <si>
    <t>-1254114641</t>
  </si>
  <si>
    <t>811,00 " výmena celej konštrukcie</t>
  </si>
  <si>
    <t>426,00 " výmena krytu</t>
  </si>
  <si>
    <t>05090462</t>
  </si>
  <si>
    <t>Doplňujúce práce diamantové rezanie bitúmenového krytu, podkladu</t>
  </si>
  <si>
    <t>05090462012400.S</t>
  </si>
  <si>
    <t>Rezanie existujúceho asfaltového krytu alebo podkladu hĺbky do 50 mm</t>
  </si>
  <si>
    <t>-1937401023</t>
  </si>
  <si>
    <t>451120</t>
  </si>
  <si>
    <t>Výkopové zemné práce a presun zemín</t>
  </si>
  <si>
    <t>01020200</t>
  </si>
  <si>
    <t xml:space="preserve">Odkopávky a prekopávky - Nezapažené </t>
  </si>
  <si>
    <t>01020200020010.S</t>
  </si>
  <si>
    <t>Odkopávka a prekopávka nezapažená v hornine 3, do 100 m3</t>
  </si>
  <si>
    <t>-549288814</t>
  </si>
  <si>
    <t>01020200020090.S</t>
  </si>
  <si>
    <t>Odkopávky a prekopávky nezapažené. Príplatok k cenám za lepivosť horniny 3</t>
  </si>
  <si>
    <t>-1693315667</t>
  </si>
  <si>
    <t>37,5*0,5 'Prepočítané koeficientom množstva</t>
  </si>
  <si>
    <t>01040100</t>
  </si>
  <si>
    <t>Konštrukcie z hornín - Skládky</t>
  </si>
  <si>
    <t>01040100070010.S</t>
  </si>
  <si>
    <t>Uloženie sypaniny na skládky do 100 m3</t>
  </si>
  <si>
    <t>-2015351474</t>
  </si>
  <si>
    <t>01040100090002.S</t>
  </si>
  <si>
    <t>-2073766733</t>
  </si>
  <si>
    <t>37,5*1,8 'Prepočítané koeficientom množstva</t>
  </si>
  <si>
    <t>01060203</t>
  </si>
  <si>
    <t>Premiestnenie vodorovné - prípravné a zemné práce</t>
  </si>
  <si>
    <t>01060203010040.S</t>
  </si>
  <si>
    <t>Vodorovné premiestnenie výkopku po spevnenej ceste z horniny tr.1-4, do 100 m3 na vzdialenosť do 3000 m</t>
  </si>
  <si>
    <t>1395874836</t>
  </si>
  <si>
    <t>01060203010050.S</t>
  </si>
  <si>
    <t>Vodorovné premiestnenie výkopku po spevnenej ceste z horniny tr.1-4, do 100 m3, príplatok k cene za každých ďalšich a začatých 1000 m</t>
  </si>
  <si>
    <t>-1497311217</t>
  </si>
  <si>
    <t>37,5*12 'Prepočítané koeficientom množstva</t>
  </si>
  <si>
    <t>01080101</t>
  </si>
  <si>
    <t>Povrchové úpravy terénu úprava pláne so  zhutnením v zárezoch</t>
  </si>
  <si>
    <t>01080101010010.S</t>
  </si>
  <si>
    <t>Úprava pláne v zárezoch v hornine 1-4 so zhutnením</t>
  </si>
  <si>
    <t>-1304904193</t>
  </si>
  <si>
    <t>452331</t>
  </si>
  <si>
    <t>Stavebné práce na výstavbe diaľnic a ciest chodníkov a nekrytých parkovísk</t>
  </si>
  <si>
    <t>22010104</t>
  </si>
  <si>
    <t>Podkladné a krycie vrstvy bez spojiva nestmelené (bez spojiva) štrkodrva</t>
  </si>
  <si>
    <t>22010104000200.S</t>
  </si>
  <si>
    <t>Podklad zo štrkodrviny s rozprestretím a zhutnením, po zhutnení hr. 200 mm</t>
  </si>
  <si>
    <t>-1208273356</t>
  </si>
  <si>
    <t>22010204</t>
  </si>
  <si>
    <t>Podkladné a krycie vrstvy bez spojiva spevnenie krajníc štrkodrva</t>
  </si>
  <si>
    <t>22010204000060.S</t>
  </si>
  <si>
    <t>Spevnenie krajníc alebo komun. pre peších s rozpr. a zhutnením, štrkodrvinou hr. 100 mm</t>
  </si>
  <si>
    <t>1222029109</t>
  </si>
  <si>
    <t>22020421</t>
  </si>
  <si>
    <t>Podkladné a krycie vrstvy s hydraulickým spojivom kamenivo spevnené cementom</t>
  </si>
  <si>
    <t>22020421020020.S</t>
  </si>
  <si>
    <t>Podklad z kameniva stmeleného cementom s rozprestretím a zhutnením, CBGM C 5/6, po zhutnení hr. 200 mm</t>
  </si>
  <si>
    <t>1823700244</t>
  </si>
  <si>
    <t>22030329</t>
  </si>
  <si>
    <t>Bitúmenové postreky, nátery, posypy infiltračný postrek</t>
  </si>
  <si>
    <t>22030329010020.S</t>
  </si>
  <si>
    <t>Postrek asfaltový infiltračný s posypom kamenivom z asfaltu cestného v množstve 1,00 kg/m2</t>
  </si>
  <si>
    <t>245603137</t>
  </si>
  <si>
    <t>22030330</t>
  </si>
  <si>
    <t>Bitúmenové postreky, nátery, posypy spojovací postrek</t>
  </si>
  <si>
    <t>22030330010008.P</t>
  </si>
  <si>
    <t>Postrek asfaltový spojovací bez posypu kamenivom z asfaltu cestného v množstve 0,50 kg/m2</t>
  </si>
  <si>
    <t>607156175</t>
  </si>
  <si>
    <t>2*811,00 " výmena celej konštrukcie</t>
  </si>
  <si>
    <t>2*426,00 " výmena krytu</t>
  </si>
  <si>
    <t>22030640</t>
  </si>
  <si>
    <t>Podkladné a krycie vrstvy z asfaltových zmesí asfaltový betón</t>
  </si>
  <si>
    <t>22030640012010.P</t>
  </si>
  <si>
    <t>Podklad z asfaltového betónu AC 16 P s rozprestretím a zhutnením v pruhu š. do 3 m, po zhutnení hr. priemerne 30 mm</t>
  </si>
  <si>
    <t>-611001641</t>
  </si>
  <si>
    <t xml:space="preserve">Vyrovnanie nerovností </t>
  </si>
  <si>
    <t>426,00*0,30 " výmena krytu - 30% plochy</t>
  </si>
  <si>
    <t>22030640012440.S</t>
  </si>
  <si>
    <t>Podklad z asfaltového betónu AC 22 P s rozprestretím a zhutnením v pruhu š. do 3 m, po zhutnení hr. 80 mm</t>
  </si>
  <si>
    <t>-1104370899</t>
  </si>
  <si>
    <t>22030640042230.S</t>
  </si>
  <si>
    <t>Asfaltový betón vrstva obrusná alebo ložná AC 16 v pruhu š. do 3 m z modifik. asfaltu tr. I, po zhutnení hr. 60 mm</t>
  </si>
  <si>
    <t>-1660933042</t>
  </si>
  <si>
    <t>22030641</t>
  </si>
  <si>
    <t>Podkladné a krycie vrstvy z asfaltových zmesí asfaltový koberec mastixový</t>
  </si>
  <si>
    <t>22030641010220.S</t>
  </si>
  <si>
    <t>Koberec asfaltový modifikovaný I.tr. mastixový SMA 11 O  strednozrnný, po zhutnení hr. 40 mm š. do 3 m</t>
  </si>
  <si>
    <t>1411217168</t>
  </si>
  <si>
    <t>22250362</t>
  </si>
  <si>
    <t>Doplňujúce konštrukcie zvodidlá oceľové</t>
  </si>
  <si>
    <t>22250362011020.S</t>
  </si>
  <si>
    <t>Osadenie a montáž cestného zvodidla oceľového jednostranného úrovne zachytenia N2 so zabaranením stĺpikov pri vz. 3,8 m</t>
  </si>
  <si>
    <t>-1460973564</t>
  </si>
  <si>
    <t>180,00 " ukončenie 2 x krátky výškový nábeh</t>
  </si>
  <si>
    <t>553550000200</t>
  </si>
  <si>
    <t>Zvodidlo cestné jednostranné oceľové, úroveň zachytenia N2, komplet</t>
  </si>
  <si>
    <t>-197180479</t>
  </si>
  <si>
    <t>22250362011210.S</t>
  </si>
  <si>
    <t>Osadenie a montáž cestného zvodidla oceľového jednostranného úrovne zachytenia H2 so zabaranením stĺpikov pri vz. 1,9 m</t>
  </si>
  <si>
    <t>-396511831</t>
  </si>
  <si>
    <t>114,00 " ukončenie 2 x krátky výškový nábeh</t>
  </si>
  <si>
    <t>553550000600.S</t>
  </si>
  <si>
    <t>Zvodidlo cestné jednostranné oceľové, vzdialenosť stĺpikov 1,9 m, úroveň zachytenia H2, komplet</t>
  </si>
  <si>
    <t>308749357</t>
  </si>
  <si>
    <t>22250464</t>
  </si>
  <si>
    <t>Doplňujúce konštrukcie ochranné zariadenia smerové stĺpiky</t>
  </si>
  <si>
    <t>22250464000020.S</t>
  </si>
  <si>
    <t>Osadenie a montáž smerového stĺpika z plastických hmôt na cestné zvodidlo</t>
  </si>
  <si>
    <t>-1098097513</t>
  </si>
  <si>
    <t>8 " biely</t>
  </si>
  <si>
    <t>4 " modrý</t>
  </si>
  <si>
    <t>404490000601</t>
  </si>
  <si>
    <t>Zvodidlový stĺpik ZS - 300 mm, s kovovým držiakom, fólia III. triedy, so spojovacím materiálom - biely</t>
  </si>
  <si>
    <t>-818584952</t>
  </si>
  <si>
    <t>404490000602</t>
  </si>
  <si>
    <t>Zvodidlový stĺpik ZS - 300 mm, s kovovým držiakom, fólia III. triedy, so spojovacím materiálom - modrý</t>
  </si>
  <si>
    <t>-1453591929</t>
  </si>
  <si>
    <t>22250671</t>
  </si>
  <si>
    <t>Doplňujúce konštrukcie zvislé dopravné značky normálny alebo zväčšený rozmer</t>
  </si>
  <si>
    <t>22250671060110.S</t>
  </si>
  <si>
    <t>Montáž cestnej zvislej dopravnej značky základnej veľkosti do 1 m2 objímkami na stĺpiky alebo konzoly</t>
  </si>
  <si>
    <t>1781089902</t>
  </si>
  <si>
    <t>404410113075</t>
  </si>
  <si>
    <t>Informatívna značka, rozmer 900x600 mm, retroreflexia RA2, pozinkovaná, číslo 330-54 "Služby (Čerpacia stanica LPG)"</t>
  </si>
  <si>
    <t>-827155083</t>
  </si>
  <si>
    <t>404410198801</t>
  </si>
  <si>
    <t>Dodatková tabuľka, rozmer 330x600 mm, I. trieda, číslo 503-20 "Smer platnosti (doprava)"</t>
  </si>
  <si>
    <t>-524602012</t>
  </si>
  <si>
    <t>404410163801</t>
  </si>
  <si>
    <t>Informatívna smerová značka, rozmer 330x1300 mm, I. trieda, číslo 363-25 " Jednoduchý smerník k zvláštnemu cieľu"</t>
  </si>
  <si>
    <t>1425129734</t>
  </si>
  <si>
    <t>404410163803</t>
  </si>
  <si>
    <t>IInformatívna smerová značka, rozmer 990x1300 mm, I. trieda, číslo 366-20 " Šípový smerník k zvláštnenu alebo miestnemu cieľu"</t>
  </si>
  <si>
    <t>-1006365342</t>
  </si>
  <si>
    <t>22250672</t>
  </si>
  <si>
    <t>Doplňujúce konštrukcie zvislé dopravné značky veľkorozmerné</t>
  </si>
  <si>
    <t>22250672060030.S</t>
  </si>
  <si>
    <t>Montáž dopravnej značky, tabuľa rozmerov v mm 1500/1000, 1500/1500 alebo 1600/1600</t>
  </si>
  <si>
    <t>-1341379332</t>
  </si>
  <si>
    <t>404410163301</t>
  </si>
  <si>
    <t>Informatívna značka, rozmer 1000x1500 mm, I. trieda, číslo 451-10 "Radenie do jazdných pruhov pred križovatkou"</t>
  </si>
  <si>
    <t>1505687633</t>
  </si>
  <si>
    <t>22250674</t>
  </si>
  <si>
    <t>Doplňujúce konštrukcie zvislé dopravné značky stĺpiky</t>
  </si>
  <si>
    <t>22250674010110.P</t>
  </si>
  <si>
    <t>Montáž stĺpika zvislej dopravnej značky dĺžky do 4,0 m do betónového základu</t>
  </si>
  <si>
    <t>218675338</t>
  </si>
  <si>
    <t>Položka zahŕňa náklady na:</t>
  </si>
  <si>
    <t>a) vykopanie jám, naloženie a odvoz výkopku</t>
  </si>
  <si>
    <t>b) osadenie stĺpika vrátane montáže a dodávky plastového viečka</t>
  </si>
  <si>
    <t>c) náklady na betónový základ</t>
  </si>
  <si>
    <t>6 " celkový počet</t>
  </si>
  <si>
    <t>404490008400</t>
  </si>
  <si>
    <t>Stĺpik Zn, d 60 mm, pre dopravné značky</t>
  </si>
  <si>
    <t>-108468993</t>
  </si>
  <si>
    <t>404490008600</t>
  </si>
  <si>
    <t>Krytka stĺpika, d 60 mm, plastová</t>
  </si>
  <si>
    <t>44360292</t>
  </si>
  <si>
    <t>22250776</t>
  </si>
  <si>
    <t>Doplňujúce konštrukcie vodorovné dopravné značenie striekané a náterové - čiary</t>
  </si>
  <si>
    <t>22250776000010.S</t>
  </si>
  <si>
    <t>Predznačenie pre značenie striekané farbou z náterových hmôt deliace čiary, vodiace prúžky</t>
  </si>
  <si>
    <t>-1714084716</t>
  </si>
  <si>
    <t>472+509+37</t>
  </si>
  <si>
    <t>22250776016110.S</t>
  </si>
  <si>
    <t>Vodorovné dopravné značenie striekaným plastom čiar hrubých súvislých, farba biela retroreflexná šírky 250 mm</t>
  </si>
  <si>
    <t>390156753</t>
  </si>
  <si>
    <t>37 " deliaca čiara</t>
  </si>
  <si>
    <t>22250776026120.S</t>
  </si>
  <si>
    <t>Vodorovné dopravné značenie striekaným plastom čiar tenkých súvislých, farba biela retroreflexná šírky 120 mm</t>
  </si>
  <si>
    <t>815376128</t>
  </si>
  <si>
    <t>2*236 " dvojitá súvislá čiara</t>
  </si>
  <si>
    <t>51</t>
  </si>
  <si>
    <t>22250776026320.S</t>
  </si>
  <si>
    <t>Vodorovné dopravné značenie striekaným plastom čiar tenkých prerušovaných, farba biela retroreflexná šírky 120 mm</t>
  </si>
  <si>
    <t>1794664459</t>
  </si>
  <si>
    <t>2*236 " vyznačenie dopravných pruhov</t>
  </si>
  <si>
    <t>37,00 " obnova na súvisiacich komunikáciách</t>
  </si>
  <si>
    <t>22250779</t>
  </si>
  <si>
    <t>Doplňujúce konštrukcie vodorovné dopravné značenie spomaľovacie prahy</t>
  </si>
  <si>
    <t>52</t>
  </si>
  <si>
    <t>22250779000115.P</t>
  </si>
  <si>
    <t>Osadenie vodiaceho stredového pruhu a vodiacich dosiek</t>
  </si>
  <si>
    <t>-1510282457</t>
  </si>
  <si>
    <t>53</t>
  </si>
  <si>
    <t>404450001101</t>
  </si>
  <si>
    <t>Vodiaci pruh žltej farby stredový/koncový, šírka do 300 mm s možnosťou osadenia vodiacich dosiek</t>
  </si>
  <si>
    <t>-950017357</t>
  </si>
  <si>
    <t>54</t>
  </si>
  <si>
    <t>404450001102</t>
  </si>
  <si>
    <t>Vodiacia doska pre osadenie do vodiaceho pruhu výška 500 mm, fólia šípová obojsmerná</t>
  </si>
  <si>
    <t>817327673</t>
  </si>
  <si>
    <t>22250980</t>
  </si>
  <si>
    <t>Doplňujúce konštrukcie obrubníky chodníkové</t>
  </si>
  <si>
    <t>55</t>
  </si>
  <si>
    <t>22250980010210.S</t>
  </si>
  <si>
    <t>Lôžko pod obrubníky, krajníky alebo obruby z dlažobných kociek z betónu prostého tr. C 12/15</t>
  </si>
  <si>
    <t>1663626933</t>
  </si>
  <si>
    <t>Časť presahujúca hrúbku 100 mm</t>
  </si>
  <si>
    <t>324,00*0,60*0,05 " doplňujúca hrúbka 50 mm</t>
  </si>
  <si>
    <t>56</t>
  </si>
  <si>
    <t>22250980010430.S</t>
  </si>
  <si>
    <t>Osadenie cestného obrubníka betónového stojatého do lôžka z betónu prostého tr. C 12/15 s bočnou oporou</t>
  </si>
  <si>
    <t>1369380351</t>
  </si>
  <si>
    <t>57</t>
  </si>
  <si>
    <t>592170003800</t>
  </si>
  <si>
    <t>Obrubník cestný so skosením, lxšxv 1000x150x250 mm, sivý</t>
  </si>
  <si>
    <t>95277307</t>
  </si>
  <si>
    <t>324 " základné množstvo</t>
  </si>
  <si>
    <t>16 " technologický odpad/stratné</t>
  </si>
  <si>
    <t>22251081</t>
  </si>
  <si>
    <t>Doplňujúce konštrukcie dilatačné škáry rezanie</t>
  </si>
  <si>
    <t>58</t>
  </si>
  <si>
    <t>22251083014230.S</t>
  </si>
  <si>
    <t>Rezanie priečnych alebo pozdĺžnych dilatačných škár živič. plôch pre vytvor. komôrky pre zálievku, š. 10 mm, hĺ. 25 mm</t>
  </si>
  <si>
    <t>620799763</t>
  </si>
  <si>
    <t>22251083</t>
  </si>
  <si>
    <t>Doplňujúce konštrukcie dilatačné škáry tesnenie</t>
  </si>
  <si>
    <t>59</t>
  </si>
  <si>
    <t>22251083015330.S</t>
  </si>
  <si>
    <t>Tesnenie dilatačných škár zálievkou za studena pre komôrku bez tesniaceho profilu š. 10 mm hl. 25 mm</t>
  </si>
  <si>
    <t>-421231352</t>
  </si>
  <si>
    <t>22251491</t>
  </si>
  <si>
    <t>Doplňujúce konštrukcie pri stavbe krytov komunikácií výšková úprava poklopu a mreže</t>
  </si>
  <si>
    <t>60</t>
  </si>
  <si>
    <t>22251491018010.S</t>
  </si>
  <si>
    <t>Výšková úprava uličného vstupu alebo vpuste do 200 mm zvýšením mreže</t>
  </si>
  <si>
    <t>766900118</t>
  </si>
  <si>
    <t>61</t>
  </si>
  <si>
    <t>22251491018030.S</t>
  </si>
  <si>
    <t>Výšková úprava uličného vstupu alebo vpuste do 200 mm zvýšením poklopu</t>
  </si>
  <si>
    <t>-879160608</t>
  </si>
  <si>
    <t>22251593</t>
  </si>
  <si>
    <t>Doplňujúce konštrukcie čistenie krajníc</t>
  </si>
  <si>
    <t>62</t>
  </si>
  <si>
    <t>22251593008020.S</t>
  </si>
  <si>
    <t>Odstránenie nánosu na krajniciach priem. hr. nad 100 do 200 mm,  -0,25200t</t>
  </si>
  <si>
    <t>1295258693</t>
  </si>
  <si>
    <t>452622</t>
  </si>
  <si>
    <t>Základové práce a vŕtanie vodných studní</t>
  </si>
  <si>
    <t>02060905</t>
  </si>
  <si>
    <t>Spevňovanie hornín a konštrukcií opláštenie, spevnenie geotextília a geomrežovina</t>
  </si>
  <si>
    <t>63</t>
  </si>
  <si>
    <t>02060905010010.S</t>
  </si>
  <si>
    <t>Zhotovenie vrstvy z geotextílie na upravenom povrchu sklon do 1 : 5 , šírky od 0 do 3 m</t>
  </si>
  <si>
    <t>2027625772</t>
  </si>
  <si>
    <t>64</t>
  </si>
  <si>
    <t>693110002000</t>
  </si>
  <si>
    <t>Geotextília polypropylénová netkaná 200 g/m2</t>
  </si>
  <si>
    <t>-30817369</t>
  </si>
  <si>
    <t>811*1,1 'Prepočítané koeficientom množstva</t>
  </si>
  <si>
    <t>SO 102-00 - Úprava chodníkov</t>
  </si>
  <si>
    <t xml:space="preserve">    05010104 - Búranie konštrukcií základy betónové</t>
  </si>
  <si>
    <t xml:space="preserve">    01020101 - Odkopávky a prekopávky humóznej vrstvy ornice</t>
  </si>
  <si>
    <t xml:space="preserve">    01030101 - Hĺbené vykopávky jám zapažených</t>
  </si>
  <si>
    <t xml:space="preserve">    01030201 - Hĺbené vykopávky rýh š. do 600 mm</t>
  </si>
  <si>
    <t xml:space="preserve">    01040100 - Konštrukcie z hornín - Skládky </t>
  </si>
  <si>
    <t xml:space="preserve">    01040202 - Konštrukcie z hornín násypy so zhutnením</t>
  </si>
  <si>
    <t xml:space="preserve">    01040402 - Konštrukcie z hornín zásypy so zhutnením</t>
  </si>
  <si>
    <t xml:space="preserve">    01040501 - Konštrukcie z hornín obsypy bez zhutnenia</t>
  </si>
  <si>
    <t xml:space="preserve">    01070101 - Paženie resp.zaistenie výrubu v podzemí vykopávok príložné</t>
  </si>
  <si>
    <t xml:space="preserve">    01080501 - Povrchové úpravy terénu úpravy povrchov rozprestretím ornice</t>
  </si>
  <si>
    <t xml:space="preserve">    01080503 - Povrchové úpravy terénu úpravy povrchov založením trávnika</t>
  </si>
  <si>
    <t>452313 - Práce na stavbe miestnych potrubných vedení vody a kanalizácie</t>
  </si>
  <si>
    <t xml:space="preserve">    27030422 - Kanalizácie rúry plastové PVC</t>
  </si>
  <si>
    <t xml:space="preserve">    27031177 - Kanalizácie ostatné konštrukcie vsakovacie bloky</t>
  </si>
  <si>
    <t xml:space="preserve">    11010101 - Základy pásy betón prostý vrátane debnenia</t>
  </si>
  <si>
    <t xml:space="preserve">    22020417 - Podkladné a krycie vrstvy s hydraulickým spojivom beton prostý</t>
  </si>
  <si>
    <t xml:space="preserve">    22040417 - Kryty dláždené chodníkov komunikácií,rigolov zámkovej dlažby betónovej</t>
  </si>
  <si>
    <t xml:space="preserve">    22250162 - Doplňujúce konštrukcie zábradlie kovové</t>
  </si>
  <si>
    <t xml:space="preserve">    22250778 - Doplňujúce konštrukcie vodorovné dopravné značenie striekané a náterové - plochy</t>
  </si>
  <si>
    <t xml:space="preserve">    22250784 - Doplňujúce konštrukcie vodorovné dopravné značenie plastové</t>
  </si>
  <si>
    <t xml:space="preserve">    22251661 - Doplňujúce konštrukcie uzavreté žľabové systémy z betónu</t>
  </si>
  <si>
    <t>05010104</t>
  </si>
  <si>
    <t>Búranie konštrukcií základy betónové</t>
  </si>
  <si>
    <t>05010104000010.S</t>
  </si>
  <si>
    <t>Búranie základov alebo vybúranie otvorov plochy nad 4 m2 z betónu prostého alebo preloženého kameňom,  -2,20000t</t>
  </si>
  <si>
    <t>1955944377</t>
  </si>
  <si>
    <t>44,10 " betónový prah 0,25 x 0,80 m - základ zábradlia</t>
  </si>
  <si>
    <t>05030162012500.P</t>
  </si>
  <si>
    <t>Odstránenie krytu v ploche nad 200 m2 asfaltového, hr. vrstvy do 50 mm,  -0,09800t</t>
  </si>
  <si>
    <t>406153424</t>
  </si>
  <si>
    <t>924718310</t>
  </si>
  <si>
    <t>Odstránenie podkladu v ploche nad 200 m2 z kameniva hrubého drveného, hr.100 do 200 mm,  -0,23500t</t>
  </si>
  <si>
    <t>612773520</t>
  </si>
  <si>
    <t>-1403276834</t>
  </si>
  <si>
    <t>-1855153175</t>
  </si>
  <si>
    <t>-663350936</t>
  </si>
  <si>
    <t>850,500*0,235 " podklad z kameniva</t>
  </si>
  <si>
    <t>180,600*0,145 " obrubníky</t>
  </si>
  <si>
    <t>850,500*0,225 " podklad z betónu</t>
  </si>
  <si>
    <t>44,100*2,200 " základ zábradlia</t>
  </si>
  <si>
    <t>850,500*0,098 " asfaltový kryt</t>
  </si>
  <si>
    <t>231,000*0,042 " zábradlie</t>
  </si>
  <si>
    <t>1184713180</t>
  </si>
  <si>
    <t>607,489*14 'Prepočítané koeficientom množstva</t>
  </si>
  <si>
    <t>-1650445447</t>
  </si>
  <si>
    <t>-985672558</t>
  </si>
  <si>
    <t>1986833706</t>
  </si>
  <si>
    <t>-49692124</t>
  </si>
  <si>
    <t>1973479590</t>
  </si>
  <si>
    <t>231,000*0,042</t>
  </si>
  <si>
    <t>1371520359</t>
  </si>
  <si>
    <t>2*8,60 " kryt chodníka pre bezbarierovú úpravu</t>
  </si>
  <si>
    <t>01020101</t>
  </si>
  <si>
    <t>Odkopávky a prekopávky humóznej vrstvy ornice</t>
  </si>
  <si>
    <t>01020101010110.S</t>
  </si>
  <si>
    <t>Odstránenie ornice s vodor. premiestn. na hromady, so zložením na vzdialenosť do 100 m a do 100 m3</t>
  </si>
  <si>
    <t>1135742872</t>
  </si>
  <si>
    <t>120,00*0,20</t>
  </si>
  <si>
    <t>1021381189</t>
  </si>
  <si>
    <t>-1009610092</t>
  </si>
  <si>
    <t>13,9*0,5 'Prepočítané koeficientom množstva</t>
  </si>
  <si>
    <t>01030101</t>
  </si>
  <si>
    <t>Hĺbené vykopávky jám zapažených</t>
  </si>
  <si>
    <t>01030101020010.S</t>
  </si>
  <si>
    <t>Výkop zapaženej jamy v hornine 3, do 100 m3</t>
  </si>
  <si>
    <t>1395312194</t>
  </si>
  <si>
    <t>2,40*2,40*2,30 " vsakovacia jama</t>
  </si>
  <si>
    <t>01030101020090.S</t>
  </si>
  <si>
    <t>Príplatok za lepivosť pri hĺbení zapažených jám a zárezov s urovnaním dna v hornine 3</t>
  </si>
  <si>
    <t>-1029240442</t>
  </si>
  <si>
    <t>13,248*0,5 'Prepočítané koeficientom množstva</t>
  </si>
  <si>
    <t>01030201</t>
  </si>
  <si>
    <t>Hĺbené vykopávky rýh š. do 600 mm</t>
  </si>
  <si>
    <t>01030201020010.S</t>
  </si>
  <si>
    <t>Výkop ryhy do šírky 600 mm v horn.3 do 100 m3</t>
  </si>
  <si>
    <t>-819363990</t>
  </si>
  <si>
    <t>Spoločná ryha aj pre kanalizačnú prípojku 201-00</t>
  </si>
  <si>
    <t xml:space="preserve">0,60*1,20*6,00 " kanalizačná prípojka </t>
  </si>
  <si>
    <t>01030201020090.S</t>
  </si>
  <si>
    <t>Príplatok k cene za lepivosť pri hĺbení rýh šírky do 600 mm zapažených i nezapažených s urovnaním dna v hornine 3</t>
  </si>
  <si>
    <t>1361672843</t>
  </si>
  <si>
    <t>4,32*0,5 'Prepočítané koeficientom množstva</t>
  </si>
  <si>
    <t xml:space="preserve">Konštrukcie z hornín - Skládky </t>
  </si>
  <si>
    <t>-1924134015</t>
  </si>
  <si>
    <t>-1026511440</t>
  </si>
  <si>
    <t>24,34*1,8 'Prepočítané koeficientom množstva</t>
  </si>
  <si>
    <t>01040202</t>
  </si>
  <si>
    <t>Konštrukcie z hornín násypy so zhutnením</t>
  </si>
  <si>
    <t>01040202020020.S</t>
  </si>
  <si>
    <t>Uloženie sypaniny do násypu z hornín nesúdržných mimo aktivívnej zóny</t>
  </si>
  <si>
    <t>1928851909</t>
  </si>
  <si>
    <t>103640000205</t>
  </si>
  <si>
    <t>Zemina nesúdržná vhodná do násypov podľa STN 73 6133</t>
  </si>
  <si>
    <t>531360619</t>
  </si>
  <si>
    <t>27,3*2 'Prepočítané koeficientom množstva</t>
  </si>
  <si>
    <t>01040402</t>
  </si>
  <si>
    <t>Konštrukcie z hornín zásypy so zhutnením</t>
  </si>
  <si>
    <t>01040402070010.S</t>
  </si>
  <si>
    <t>Zásyp sypaninou so zhutnením jám, šachiet, rýh, zárezov alebo okolo objektov do 100 m3</t>
  </si>
  <si>
    <t>-1474457931</t>
  </si>
  <si>
    <t>0,60*(1,20-0,50)*6,00 " kanalizačná prípojka</t>
  </si>
  <si>
    <t>2,40*2,40*(2,30-1,50) " vsakovacia jama</t>
  </si>
  <si>
    <t>Súčet - vykopaná zemina</t>
  </si>
  <si>
    <t>01040501</t>
  </si>
  <si>
    <t>Konštrukcie z hornín obsypy bez zhutnenia</t>
  </si>
  <si>
    <t>01040501070020.S</t>
  </si>
  <si>
    <t>Obsyp potrubia sypaninou z vhodných hornín 1 až 4 s prehodením sypaniny</t>
  </si>
  <si>
    <t>-798341687</t>
  </si>
  <si>
    <t>0,60*0,15*6,00 " lôžko pre kanalizačné potrubie</t>
  </si>
  <si>
    <t>0,60*0,35*6,00 " obsyp kanalizačného potrubia</t>
  </si>
  <si>
    <t>583310002900</t>
  </si>
  <si>
    <t>Štrkopiesok frakcia 0-16 mm</t>
  </si>
  <si>
    <t>271533880</t>
  </si>
  <si>
    <t>1,8*2 'Prepočítané koeficientom množstva</t>
  </si>
  <si>
    <t>01040501070120.S</t>
  </si>
  <si>
    <t>Obsyp objektov sypaninou z vhodných hornín 1 až 4 s prehodením sypaniny</t>
  </si>
  <si>
    <t>517923239</t>
  </si>
  <si>
    <t>2,40*2,40*0,30 " lôžko pre vsakovacie bloky</t>
  </si>
  <si>
    <t>(2,40*2,40-1,20*1,20)*1,50 " obsyp vsakovacích blokov</t>
  </si>
  <si>
    <t>583310001200</t>
  </si>
  <si>
    <t>Kamenivo ťažené hrubé frakcia 8-16 mm</t>
  </si>
  <si>
    <t>25709287</t>
  </si>
  <si>
    <t>8,208*2 'Prepočítané koeficientom množstva</t>
  </si>
  <si>
    <t>1050606202</t>
  </si>
  <si>
    <t>13,900+13,248+4,320 " celkový objem výkopov</t>
  </si>
  <si>
    <t>-7,128 " spätný zásyp</t>
  </si>
  <si>
    <t>Súčet - prebytočná zemina</t>
  </si>
  <si>
    <t>-317956466</t>
  </si>
  <si>
    <t>24,34*12 'Prepočítané koeficientom množstva</t>
  </si>
  <si>
    <t>01070101</t>
  </si>
  <si>
    <t>Paženie resp.zaistenie výrubu v podzemí vykopávok príložné</t>
  </si>
  <si>
    <t>01070101000070.S</t>
  </si>
  <si>
    <t>Paženie stien bez rozopretia alebo vzopretia, príložné hĺbky do 4m</t>
  </si>
  <si>
    <t>617455037</t>
  </si>
  <si>
    <t>4*2,40*2,30 " vsakovacia jama</t>
  </si>
  <si>
    <t>01070101001110.S</t>
  </si>
  <si>
    <t>Odstránenie paženia stien príložné hĺbky do 4 m</t>
  </si>
  <si>
    <t>-1420162635</t>
  </si>
  <si>
    <t>Úprava pláne v zárezoch/násypoch v hornine 1-4 so zhutnením</t>
  </si>
  <si>
    <t>-154839544</t>
  </si>
  <si>
    <t>01080501</t>
  </si>
  <si>
    <t>Povrchové úpravy terénu úpravy povrchov rozprestretím ornice</t>
  </si>
  <si>
    <t>01080501010030.S</t>
  </si>
  <si>
    <t>Rozprestretie ornice v rovine , plocha do 500 m2, hr.do 200 mm</t>
  </si>
  <si>
    <t>-908906877</t>
  </si>
  <si>
    <t>120,00 " použije sa odobratá ornica</t>
  </si>
  <si>
    <t>30,00 " použije sa nakupovaná ornica - 6,00 m3</t>
  </si>
  <si>
    <t>103640000100</t>
  </si>
  <si>
    <t>Zemina pre terénne úpravy - ornica</t>
  </si>
  <si>
    <t>-878072081</t>
  </si>
  <si>
    <t>6*1,8 'Prepočítané koeficientom množstva</t>
  </si>
  <si>
    <t>01080503</t>
  </si>
  <si>
    <t>Povrchové úpravy terénu úpravy povrchov založením trávnika</t>
  </si>
  <si>
    <t>01080503010010.S</t>
  </si>
  <si>
    <t>Výsev trávniku hydroosevom na ornicu</t>
  </si>
  <si>
    <t>409088487</t>
  </si>
  <si>
    <t>005720001300</t>
  </si>
  <si>
    <t>Osivá tráv - trávové semeno</t>
  </si>
  <si>
    <t>kg</t>
  </si>
  <si>
    <t>-817545091</t>
  </si>
  <si>
    <t>150*0,0309 'Prepočítané koeficientom množstva</t>
  </si>
  <si>
    <t>452313</t>
  </si>
  <si>
    <t>Práce na stavbe miestnych potrubných vedení vody a kanalizácie</t>
  </si>
  <si>
    <t>27030422</t>
  </si>
  <si>
    <t>Kanalizácie rúry plastové PVC</t>
  </si>
  <si>
    <t>27030422026016.P</t>
  </si>
  <si>
    <t>Montáž kanalizačného PVC-U potrubia hladkého plnostenného DN 100, vrátane tvarových kusov (kolená, odbočky)</t>
  </si>
  <si>
    <t>332875254</t>
  </si>
  <si>
    <t>286110002305</t>
  </si>
  <si>
    <t>Rúra PVC-U hladký, kanalizačný, gravitačný systém DN 100 mm, dĺ. 6 m - plnostenná</t>
  </si>
  <si>
    <t>-209045064</t>
  </si>
  <si>
    <t>286110002388</t>
  </si>
  <si>
    <t>Tvarové kusy v miestach napojenia pre potrubie PVC-U hladký, kanalizačný, gravitačný systém DN 100 mm</t>
  </si>
  <si>
    <t>-1379730429</t>
  </si>
  <si>
    <t>4 " počet a typ spresniť podľa dokumentácie na vykonanie prác</t>
  </si>
  <si>
    <t>27030422050060.S</t>
  </si>
  <si>
    <t>Označenie kanalizačného potrubia hnedou výstražnou fóliou</t>
  </si>
  <si>
    <t>-1001888986</t>
  </si>
  <si>
    <t>27031177</t>
  </si>
  <si>
    <t>Kanalizácie ostatné konštrukcie vsakovacie bloky</t>
  </si>
  <si>
    <t>27031177020005.P</t>
  </si>
  <si>
    <t>Montáž vsakovacieho bloku neinšpekčného 600x600x500 mm vrátane geotextílie</t>
  </si>
  <si>
    <t>-2010887443</t>
  </si>
  <si>
    <t>1,20*1,20*1,50 " 12 kusov</t>
  </si>
  <si>
    <t>286650000301</t>
  </si>
  <si>
    <t>Vsakovací blok, rozmer 600x600x500 mm, pre vsakovanie dažďovej vody, PP</t>
  </si>
  <si>
    <t>631438443</t>
  </si>
  <si>
    <t>11010101</t>
  </si>
  <si>
    <t>Základy pásy betón prostý vrátane debnenia</t>
  </si>
  <si>
    <t>11010101060010.S</t>
  </si>
  <si>
    <t>Betón základových pásov, prostý tr. C 25/30</t>
  </si>
  <si>
    <t>-453549528</t>
  </si>
  <si>
    <t>0,30*0,80*207,00 " výška 800 mm</t>
  </si>
  <si>
    <t>0,30*1,20*27,00 " výška 1200 mm</t>
  </si>
  <si>
    <t>0,30*0,80*207,00*0,5*0,05 "stratné 5% pri betonáži do ryhy pre 50% objemu</t>
  </si>
  <si>
    <t>0,30*1,20*27,00*0,5*0,05 "stratné 5% pri betonáži do ryhy pre 50% objemu</t>
  </si>
  <si>
    <t>3,115 " lokálne premenné rozmery</t>
  </si>
  <si>
    <t>11010111010010.S</t>
  </si>
  <si>
    <t>Debnenie stien základových pásov, zhotovenie-tradičné</t>
  </si>
  <si>
    <t>1919424138</t>
  </si>
  <si>
    <t>2*0,80*207,00*0,5 " výška 800 mm - predpoklad 50% nad terénom</t>
  </si>
  <si>
    <t>2*1,20*27,00*0,5 " výška 1200 mm - predpoklad 50 % nad terénom</t>
  </si>
  <si>
    <t>11010111010020.S</t>
  </si>
  <si>
    <t>Debnenie stien základových pásov, odstránenie-tradičné</t>
  </si>
  <si>
    <t>-2091499227</t>
  </si>
  <si>
    <t>22010104000110.S</t>
  </si>
  <si>
    <t>Podklad zo štrkodrviny s rozprestretím a zhutnením, po zhutnení hr. 120 mm</t>
  </si>
  <si>
    <t>777273586</t>
  </si>
  <si>
    <t>22020417</t>
  </si>
  <si>
    <t>Podkladné a krycie vrstvy s hydraulickým spojivom beton prostý</t>
  </si>
  <si>
    <t>22020417021160.S</t>
  </si>
  <si>
    <t>Podklad z podkladového betónu PB III tr. C 12/15 hr. 150 mm</t>
  </si>
  <si>
    <t>805885317</t>
  </si>
  <si>
    <t>567171251</t>
  </si>
  <si>
    <t>22030640022040.S</t>
  </si>
  <si>
    <t>Asfaltový betón vrstva obrusná AC 8 O v pruhu š. do 3 m z nemodifik. asfaltu tr. II, po zhutnení hr. 50 mm</t>
  </si>
  <si>
    <t>-1796738800</t>
  </si>
  <si>
    <t>22040417</t>
  </si>
  <si>
    <t>Kryty dláždené chodníkov komunikácií,rigolov zámkovej dlažby betónovej</t>
  </si>
  <si>
    <t>22040417010220.S</t>
  </si>
  <si>
    <t>Kladenie dlažby pre nevidiacich hr. 60 mm do lôžka z kameniva ťaženého s vyplnením škár</t>
  </si>
  <si>
    <t>465176481</t>
  </si>
  <si>
    <t>16,50 " červená nopková</t>
  </si>
  <si>
    <t>4,50 " sivá drážková</t>
  </si>
  <si>
    <t>592460006800</t>
  </si>
  <si>
    <t>Dlažba betónová pre nevidiacich, nopková, rozmer 200x200x60 mm, červená</t>
  </si>
  <si>
    <t>-1982415808</t>
  </si>
  <si>
    <t>592460007000</t>
  </si>
  <si>
    <t>Dlažba betónová pre nevidiacich drážková, rozmer 200x200x60 mm, sivá</t>
  </si>
  <si>
    <t>1080702901</t>
  </si>
  <si>
    <t>22250162</t>
  </si>
  <si>
    <t>Doplňujúce konštrukcie zábradlie kovové</t>
  </si>
  <si>
    <t>22250162010010.S</t>
  </si>
  <si>
    <t>Osadzovanie zábradlia oceľového na múroch a valoch, vrátane spojenia dielcov, hmotnosti do 100 kg/m</t>
  </si>
  <si>
    <t>458158410</t>
  </si>
  <si>
    <t>Položka zahŕňa</t>
  </si>
  <si>
    <t>a) vrty pre kotvy M 12 do betónu základu</t>
  </si>
  <si>
    <t>b)dodanie chemických kotiev M 12</t>
  </si>
  <si>
    <t>c) podliatie kotevných platní plastmaltou</t>
  </si>
  <si>
    <t>124,00 " zábradlie typ A (zakrivené)</t>
  </si>
  <si>
    <t>110,00 " zábradlie typ B (rovné)</t>
  </si>
  <si>
    <t>76799511291</t>
  </si>
  <si>
    <t>Segmenty zábradlia zakriveného z oceľových profilov - typ A, dodávka vrátane povrchovej úpravy podľa projektu</t>
  </si>
  <si>
    <t>1781302294</t>
  </si>
  <si>
    <t>76799520791</t>
  </si>
  <si>
    <t>Segmenty zábradlia rovného z oceľových profilov - typ B, dodávka vrátane povrchovej úpravy podľa projektu</t>
  </si>
  <si>
    <t>-1664559643</t>
  </si>
  <si>
    <t>-1968602436</t>
  </si>
  <si>
    <t>404410033941</t>
  </si>
  <si>
    <t>Regulačná značka, rozmer 600 mm, retroreflexia RA2, pozinkovaná, číslo 222 "Spoločná cestička pre chodcov a cyklistov"</t>
  </si>
  <si>
    <t>-340970189</t>
  </si>
  <si>
    <t>404410033942</t>
  </si>
  <si>
    <t>Regulačná značka, rozmer 600 mm, retroreflexia RA2, pozinkovaná, číslo 225-70 "Koniec vyhradenej cestičky alebo pruhu"</t>
  </si>
  <si>
    <t>606101806</t>
  </si>
  <si>
    <t>-1665078598</t>
  </si>
  <si>
    <t>4*2 " 2 stĺpiky tvoria nosič pre 1 značku</t>
  </si>
  <si>
    <t>-1137796336</t>
  </si>
  <si>
    <t>-2012135955</t>
  </si>
  <si>
    <t>22250778</t>
  </si>
  <si>
    <t>Doplňujúce konštrukcie vodorovné dopravné značenie striekané a náterové - plochy</t>
  </si>
  <si>
    <t>65</t>
  </si>
  <si>
    <t>22250778000020.S</t>
  </si>
  <si>
    <t>Predznačenie pre vodorovné značenie striekané farbou alebo vykonávané z náterových hmôt</t>
  </si>
  <si>
    <t>-430551842</t>
  </si>
  <si>
    <t>66</t>
  </si>
  <si>
    <t>22250778031320.S</t>
  </si>
  <si>
    <t>Vodorovné dopravné značenie striekaným plastom prechodov pre chodcov, šípky, symboly a pod., biela retroreflexná</t>
  </si>
  <si>
    <t>371587604</t>
  </si>
  <si>
    <t>22250784</t>
  </si>
  <si>
    <t>Doplňujúce konštrukcie vodorovné dopravné značenie plastové</t>
  </si>
  <si>
    <t>67</t>
  </si>
  <si>
    <t>22250784041710.S</t>
  </si>
  <si>
    <t>Vodiaca línia 2x3 pruhy frézovaná so zaplnením dvojzložkovým plastom na priechod pre chodcov</t>
  </si>
  <si>
    <t>617495349</t>
  </si>
  <si>
    <t>68</t>
  </si>
  <si>
    <t>22250980010130.S</t>
  </si>
  <si>
    <t>Osadenie chodník. obrubníka betónového stojatého do lôžka z betónu prosteho tr. C 12/15 s bočnou oporou</t>
  </si>
  <si>
    <t>-879108029</t>
  </si>
  <si>
    <t>69</t>
  </si>
  <si>
    <t>592170003500</t>
  </si>
  <si>
    <t>Obrubník rovný, lxšxv 1000x100x200 mm, sivý</t>
  </si>
  <si>
    <t>1331752824</t>
  </si>
  <si>
    <t>22251661</t>
  </si>
  <si>
    <t>Doplňujúce konštrukcie uzavreté žľabové systémy z betónu</t>
  </si>
  <si>
    <t>70</t>
  </si>
  <si>
    <t>22251661011830.S</t>
  </si>
  <si>
    <t>Osadenie odvodňovacieho betónového žľabu univerzálneho s ochrannou hranou svetlej šírky 100 mm a s roštom triedy C 250</t>
  </si>
  <si>
    <t>-590474781</t>
  </si>
  <si>
    <t>71</t>
  </si>
  <si>
    <t>592270005900</t>
  </si>
  <si>
    <t>Koncová stena s nátrubkom DN 100, pre žľaby betónové s ochrannou hranou svetlej šírky 100 mm</t>
  </si>
  <si>
    <t>1801048863</t>
  </si>
  <si>
    <t>72</t>
  </si>
  <si>
    <t>592270006200</t>
  </si>
  <si>
    <t>Čelná koncová stena, pre žľaby betónové s ochrannou hranou svetlej šírky 100 mm</t>
  </si>
  <si>
    <t>-1900299061</t>
  </si>
  <si>
    <t>73</t>
  </si>
  <si>
    <t>592270010800</t>
  </si>
  <si>
    <t xml:space="preserve">Mriežkový rošt lxšxhr 500x147x25 mm, trieda C 250, pozinkovaná oceľ, pre žľaby s ochrannou hranou svetlej šírky 100 mm   </t>
  </si>
  <si>
    <t>257824772</t>
  </si>
  <si>
    <t>74</t>
  </si>
  <si>
    <t>592270020000</t>
  </si>
  <si>
    <t>Odvodňovací žľab betónový univerzálny s ochrannou hranou, svetlá šírka 100 mm, dĺžky 1 m, bez spádu</t>
  </si>
  <si>
    <t>76500101</t>
  </si>
  <si>
    <t>SO 201-00 - Most č. M5850 na ceste II/547, Hlinkova ulica</t>
  </si>
  <si>
    <t xml:space="preserve">    05010105 - Búranie konštrukcií základy železobetónové</t>
  </si>
  <si>
    <t xml:space="preserve">    05010301 - Búranie konštrukcií z dielcov prefabrikovaných mostné nosníky</t>
  </si>
  <si>
    <t xml:space="preserve">    05020901 - Vybúranie konštrukcií a demontáže rôznych predmetov z dielcov prefabrikovaných</t>
  </si>
  <si>
    <t xml:space="preserve">    05020907 - Vybúranie konštrukcií a demontáže rôznych predmetov kovových</t>
  </si>
  <si>
    <t xml:space="preserve">    05090105 - Doplňujúce práce recyklácia železobetónových konštrukcií</t>
  </si>
  <si>
    <t xml:space="preserve">    05090405 - Doplňujúce práce diamantové rezanie betónovej konštrukcie</t>
  </si>
  <si>
    <t xml:space="preserve">    05090461 - Doplňujúce práce diamantové rezanie betónového krytu, podkladu</t>
  </si>
  <si>
    <t xml:space="preserve">    05090502 - Doplňujúce práce vŕtanie do betónu</t>
  </si>
  <si>
    <t xml:space="preserve">    05090605 - Doplňujúce práce otryskanie železobetónovej konštrukcie</t>
  </si>
  <si>
    <t xml:space="preserve">    01020200 - Odkopávky a prekopávky - Nezapažené</t>
  </si>
  <si>
    <t xml:space="preserve">    01030102 - Hĺbené vykopávky jám nezapažených</t>
  </si>
  <si>
    <t xml:space="preserve">    01030202 - Hĺbené vykopávky rýh š nad 600 mm</t>
  </si>
  <si>
    <t xml:space="preserve">    01040401 - Konštrukcie z hornín zásypy bez zhutnenia</t>
  </si>
  <si>
    <t xml:space="preserve">    01070101 - Paženie, resp. zaistenie vykopávok</t>
  </si>
  <si>
    <t xml:space="preserve">    01080201 - Povrchové úpravy terénu úprava pláne bez zhutnenia v zárezoch</t>
  </si>
  <si>
    <t xml:space="preserve">    01080300 - Povrchové úpravy terénu úprava podložia </t>
  </si>
  <si>
    <t>452211 - Stavebné práce na mostoch</t>
  </si>
  <si>
    <t xml:space="preserve">    11010101 - Základy pásy betón prostý</t>
  </si>
  <si>
    <t xml:space="preserve">    11050202 - Zvislé konštrukcie inžinierskych stavieb opory betón železový</t>
  </si>
  <si>
    <t xml:space="preserve">    11050302 - Zvislé konštrukcie inžinierskych stavieb krídla, steny betón železový</t>
  </si>
  <si>
    <t xml:space="preserve">    11050311 - Zvislé konštrukcie inžinierskych stavieb krídla, steny debnenie tradičné</t>
  </si>
  <si>
    <t xml:space="preserve">    11050321 - Zvislé konštrukcie inžinierskych stavieb krídla, steny výstuž z betonárskej ocele</t>
  </si>
  <si>
    <t xml:space="preserve">    11050511 - Zvislé konštrukcie inžinierskych stavieb úložné prahy debnenie tradičné</t>
  </si>
  <si>
    <t xml:space="preserve">    11050521 - Zvislé konštrukcie inžinierskych stavieb úložné prahy výstuž z betonárskej ocele</t>
  </si>
  <si>
    <t xml:space="preserve">    11050602 - Zvislé konštrukcie inžinierskych stavieb rímsy betón železový</t>
  </si>
  <si>
    <t xml:space="preserve">    11050611 - Zvislé konštrukcie inžinierskych stavieb rímsy debnenie tradičné</t>
  </si>
  <si>
    <t xml:space="preserve">    11050621 - Zvislé konštrukcie inžinierskych stavieb rímsy výstuž z betonárskej ocele</t>
  </si>
  <si>
    <t xml:space="preserve">    11059021 - Zvislé konštrukcie inžinierskych stavieb úložné prahy výstuž zo zváraných sietí</t>
  </si>
  <si>
    <t xml:space="preserve">    11080102 - Vodorovné nosné konštrukcie inžinierskych stavieb prechodové dosky betón železový</t>
  </si>
  <si>
    <t xml:space="preserve">    11080202 - Vodorovné nosné konštrukcie inžinierskych stavieb mostné dosky betón železový</t>
  </si>
  <si>
    <t xml:space="preserve">    11080211 - Vodorovné nosné konštrukcie inžinierskych stavieb mostné dosky debnenie tradičné</t>
  </si>
  <si>
    <t xml:space="preserve">    11080221 - Vodorovné nosné konštrukcie inžinierskych stavieb mostné dosky výstuž z betonárskej ocele</t>
  </si>
  <si>
    <t xml:space="preserve">    11080402 - Vodorovné nosné konštrukcie inžinierskych stavieb mostné nosníky betón železový</t>
  </si>
  <si>
    <t xml:space="preserve">    11080511 - Vodorovné nosné konštrukcie inžinierskych stavieb mostné nosníky debnenie tradičné</t>
  </si>
  <si>
    <t xml:space="preserve">    11080513 - Vodorovné nosné konštrukcie inžinierskych stavieb mostné debnenie zabudované</t>
  </si>
  <si>
    <t xml:space="preserve">    11080521 - Vodorovné nosné konštrukcie inžinierskych stavieb mostné nosníky výstuž z betonárskej ocele</t>
  </si>
  <si>
    <t xml:space="preserve">    11200101 - Podkladné konštrukcie podkladné vrstvy betón prostý</t>
  </si>
  <si>
    <t xml:space="preserve">    15080202 - Vodorovné nosné konštrukcie pre mostné stavby nosníky dielce železobetonové</t>
  </si>
  <si>
    <t xml:space="preserve">    21080407 - Vodorovné nosné konštrukcie kĺby a ložiská elastomerové a gumené</t>
  </si>
  <si>
    <t xml:space="preserve">    21080409 - Vodorovné nosné konštrukcie kĺby a ložiská kĺb zo železobetónu</t>
  </si>
  <si>
    <t xml:space="preserve">    21200116 - Podkladné.a vedľajšie konštrukcie výplň za oporami a protimrazové kliny zo štrkopiesku</t>
  </si>
  <si>
    <t xml:space="preserve">    21200117 - Podkladné.a vedľajšie konštrukcie výplň za oporami a protimrazové kliny z ílu</t>
  </si>
  <si>
    <t xml:space="preserve">    21200241 - Podkladné a vedľajšie konštrukcie pod mostnými ložiskami plastbetón</t>
  </si>
  <si>
    <t xml:space="preserve">    21210419 - Spevnené plochy</t>
  </si>
  <si>
    <t xml:space="preserve">    21250106 - Doplňujúce konštrukcie zvodidlá oceľové</t>
  </si>
  <si>
    <t xml:space="preserve">    21250135 - Doplňujúce konštrukcie zvodidlá betónové</t>
  </si>
  <si>
    <t xml:space="preserve">    21250206 - Doplňujúce konštrukcie zábradlia oceľové</t>
  </si>
  <si>
    <t xml:space="preserve">    21250321 - Doplňujúce konštrukcie odvodnenie mostov potrubie a doplnky</t>
  </si>
  <si>
    <t xml:space="preserve">    21250322 - Doplňujúce konštrukcie odvodnenie mostov rub konštrukcií</t>
  </si>
  <si>
    <t xml:space="preserve">    21250422 - Doplňujúce konštrukcie dilatačné zariadenia výplň dilatačných škár</t>
  </si>
  <si>
    <t xml:space="preserve">    21250424 - Doplňujúce konštrukcie dilatačné zariadenia tesnenie škár</t>
  </si>
  <si>
    <t xml:space="preserve">    21250426 - Doplňujúce konštrukcie dilatačné zariadenia mostné závery povrchové</t>
  </si>
  <si>
    <t xml:space="preserve">    21250528 - Doplňujúce konštrukcie mostné zábrany a ochrany protidotykové zábrany</t>
  </si>
  <si>
    <t xml:space="preserve">    21250833 - Doplňujúce konštrukcie prehliadky a zaťažovacie skúšky statické</t>
  </si>
  <si>
    <t xml:space="preserve">    21250906 - Doplňujúce konštrukcie drobné zariadenia oceľové</t>
  </si>
  <si>
    <t xml:space="preserve">    21250907 - Doplňujúce konštrukcie body pre geodetické sledovanie deformácií</t>
  </si>
  <si>
    <t xml:space="preserve">    21250908 - Doplňujúce konštrukcie ochrana proti bludným prúdom</t>
  </si>
  <si>
    <t xml:space="preserve">    21251161 - Doplňujúce konštrukcie špeciálne pomocné ošetrenie betonárskej výstuže</t>
  </si>
  <si>
    <t xml:space="preserve">    11200301 - Podkladné konštrukcie dosky, bloky, sedlá, betón prostý</t>
  </si>
  <si>
    <t xml:space="preserve">    11250901 - Doplňujúce konštrukcie obetónovanie potrubia betón prostý</t>
  </si>
  <si>
    <t xml:space="preserve">    27030421 - Kanalizácie rúry plastové PE, PP</t>
  </si>
  <si>
    <t xml:space="preserve">    27030423 - Kanalizácie rúry plastové tvarovky z PE, PP</t>
  </si>
  <si>
    <t xml:space="preserve">    27031171 - Kanalizácie ostatné konštrukcie šachty a spádoviská kanalizačné</t>
  </si>
  <si>
    <t xml:space="preserve">    27031172 - Kanalizácie ostatné konštrukcie vpusty kanalizačné</t>
  </si>
  <si>
    <t xml:space="preserve">    27201391 - Podkladné konštrukcie pod potrubie, šachty, stoky atď. štrkopiesok</t>
  </si>
  <si>
    <t xml:space="preserve">    22010103 - Podkladné a krycie vrstvy bez spojiva nestmelené (bez spojiva) kamenivo drvené</t>
  </si>
  <si>
    <t xml:space="preserve">    22020617 - Podkladné a krycie vrstvy s hydraulickým spojivom pre obnovu a údržbu beton prostý</t>
  </si>
  <si>
    <t xml:space="preserve">    22250466 - Doplňujúce konštrukcie ochranné zariadenia dopravné</t>
  </si>
  <si>
    <t xml:space="preserve">    22251161 - Doplňujúce konštrukcie otvorené žľaby z betónových tvárnic</t>
  </si>
  <si>
    <t>452614 - Izolačné práce proti vode</t>
  </si>
  <si>
    <t xml:space="preserve">    61010101 - Proti vode a zemnej vlhkosti bežných konštrukcií náterivami a tmelmi</t>
  </si>
  <si>
    <t xml:space="preserve">    61010104 - Proti vode a zemnej vlhkosti bežných konštrukcií termoplastmi</t>
  </si>
  <si>
    <t xml:space="preserve">    61010501 - Proti vode a zemnej vlhkosti mostoviek náterivami a tmelmi</t>
  </si>
  <si>
    <t xml:space="preserve">    61010502 - Proti vode a zemnej vlhkosti mostoviek pásmi</t>
  </si>
  <si>
    <t xml:space="preserve">    61010801 - Proti vode a zemnej vlhkosti náterom z kryštalickej izolácie</t>
  </si>
  <si>
    <t>452621 - Lešenárske práce</t>
  </si>
  <si>
    <t xml:space="preserve">    03050311 - Ochranné konštrukcie záchytné lešenie na vonkajších voľných stranách objektov</t>
  </si>
  <si>
    <t xml:space="preserve">    03060518 - Lešenie pod debnenie mostných konštrukcií</t>
  </si>
  <si>
    <t xml:space="preserve">    03070100 - Lešenie a plošiny pre sanačné práce</t>
  </si>
  <si>
    <t xml:space="preserve">    03070200 - Ochranné konštrukcie pre búracie práce</t>
  </si>
  <si>
    <t xml:space="preserve">    02010104 - Zlepšovanie základovej pôdy výplň odvodňovacích rebier alebo trativodov a lôžko trativodov kamenivo </t>
  </si>
  <si>
    <t xml:space="preserve">    02010204 - Zlepšovanie základovej pôdy lôžko pre trativody a vankúše pod základy kamenivo ťažené</t>
  </si>
  <si>
    <t xml:space="preserve">    02010221 - Zlepšovanie základovej pôdy lôžko pre trativody a vankúše pod základy betón prostý</t>
  </si>
  <si>
    <t xml:space="preserve">    02010308 - Zlepšovanie základovej pôdy trativody kompletné z potrubia pálené drenážne</t>
  </si>
  <si>
    <t xml:space="preserve">    25020111 - Studne betónové skruže celokruhové</t>
  </si>
  <si>
    <t>454100 - Omietkárske práce</t>
  </si>
  <si>
    <t xml:space="preserve">    13071513 - Vonkajšie povrchy vodor. konštrukcií reprofilácia podhľadov maltou sanačnou</t>
  </si>
  <si>
    <t xml:space="preserve">    13091513 - Vonkajšie povrchy stien reprofilácia zvislých a šikmých plôch maltou sanačnou</t>
  </si>
  <si>
    <t xml:space="preserve">    13110304 - Vonkajšie povrchy betónových konštrukcií, omietka hladká maltou cementovou</t>
  </si>
  <si>
    <t>454420 - Nanášanie ochranných vrstiev - maliarske a natieračské práce</t>
  </si>
  <si>
    <t xml:space="preserve">    84010807 - Nátery omietky a betónové povrchy farba epoxidová</t>
  </si>
  <si>
    <t xml:space="preserve">    84010810 - Nátery omietok a betónových povrchov, ochranný náter</t>
  </si>
  <si>
    <t xml:space="preserve">    84010815 - Nátery omietok a betónových povrchov, zjednocujúci náter</t>
  </si>
  <si>
    <t>05010105</t>
  </si>
  <si>
    <t>Búranie konštrukcií základy železobetónové</t>
  </si>
  <si>
    <t>05010105002200.S</t>
  </si>
  <si>
    <t>Búranie mostných základov, muriva a pilierov alebo nosných konštrukcií zo železobetónu,  -2,40000t</t>
  </si>
  <si>
    <t>19444660</t>
  </si>
  <si>
    <t>(0,5+0,6)*0,3*162,2 " rímsy</t>
  </si>
  <si>
    <t>2*0,60*0,25*162,2 " rímsové prefabrikáty</t>
  </si>
  <si>
    <t>15,30*156,00*0,25 " spriahujúca doska</t>
  </si>
  <si>
    <t>9*1,10*0,85*15,30 " priečniky</t>
  </si>
  <si>
    <t>2*0,3*5,0*15,0 " prechodové dosky</t>
  </si>
  <si>
    <t>05010301</t>
  </si>
  <si>
    <t>Búranie konštrukcií z dielcov prefabrikovaných mostné nosníky</t>
  </si>
  <si>
    <t>05010301000105.P</t>
  </si>
  <si>
    <t>Demontáž prefabrikovaných nosníkov v celku do 20 ton, vrátane bezpečnostných opatrení pri manipulácii (dvíhanie, nakladanie)</t>
  </si>
  <si>
    <t>-1715286667</t>
  </si>
  <si>
    <t>05020901</t>
  </si>
  <si>
    <t>Vybúranie konštrukcií a demontáže rôznych predmetov z dielcov prefabrikovaných</t>
  </si>
  <si>
    <t>05020901002220.P</t>
  </si>
  <si>
    <t>Vybúranie drobných zariadení odvodňovačov, na mostoch, s odpadovým potrubím,  -0,10000t</t>
  </si>
  <si>
    <t>-916245288</t>
  </si>
  <si>
    <t>05020907</t>
  </si>
  <si>
    <t>Vybúranie konštrukcií a demontáže rôznych predmetov kovových</t>
  </si>
  <si>
    <t>05020907002270.S</t>
  </si>
  <si>
    <t>Odstránenie zvodidlového zábradlia alebo ich častí na mostoch betónových v celku,  -0,05400t</t>
  </si>
  <si>
    <t>1400248708</t>
  </si>
  <si>
    <t>05030162012410.P</t>
  </si>
  <si>
    <t>Odstránenie krytu asfaltového v ploche do 200 m2, hr. nad 50 do 100 mm,  -0,18100t</t>
  </si>
  <si>
    <t>-1766114813</t>
  </si>
  <si>
    <t>Odvodnenie komunikácie pod mostom</t>
  </si>
  <si>
    <t>10,00*0,90 " vozovka</t>
  </si>
  <si>
    <t>05030261032400.P</t>
  </si>
  <si>
    <t>Odstránenie podkladu v ploche do 200 m2 z betónu prostého, hr. vrstvy 150 do 300 mm,  -0,50000t</t>
  </si>
  <si>
    <t>1027584377</t>
  </si>
  <si>
    <t>05030264042441.P</t>
  </si>
  <si>
    <t>Odstránenie podkladu v ploche nad 200 m2 z kameniva hrubého drveného, hr. 400 mm</t>
  </si>
  <si>
    <t>-480633703</t>
  </si>
  <si>
    <t>Manipulačné plochy - materiál použije sa pre 2. etapu</t>
  </si>
  <si>
    <t>(16,50+2*0,20)*3*20 " 1. etapa -prístup z Dopravnej ul.</t>
  </si>
  <si>
    <t>(16,50+2*0,20)*20 " 1. etapa - prístup z ul. Pri hati</t>
  </si>
  <si>
    <t>05030264042442.P</t>
  </si>
  <si>
    <t>Odstránenie podkladu v ploche nad 200 m2 z kameniva hrubého drveného, hr. 400 mm,  -0,72000t</t>
  </si>
  <si>
    <t>-1122880890</t>
  </si>
  <si>
    <t xml:space="preserve">Manipulačné plochy </t>
  </si>
  <si>
    <t>(16,50+2*0,20)*3*20 " 2. etapa -prístup z Dopravnej ul.</t>
  </si>
  <si>
    <t>(16,50+2*0,20)*20 " 2. etapa - prístup z ul. Pri hati</t>
  </si>
  <si>
    <t>05030304022405.P</t>
  </si>
  <si>
    <t>Vytrhanie obrúb betónových, s vybúraním lôžka, z krajníkov alebo obrubníkov stojatých,  -0,06600t</t>
  </si>
  <si>
    <t>-195157569</t>
  </si>
  <si>
    <t>2*1,50 " obrubníky sa použijú opätovne, sutinu tvorí len lôžko</t>
  </si>
  <si>
    <t>05080200012400.S</t>
  </si>
  <si>
    <t>Vodorovná doprava sutiny po suchu s naložením a so zložením na vzdialenosť do 50 m</t>
  </si>
  <si>
    <t>1848819541</t>
  </si>
  <si>
    <t>Manipulačné plochy</t>
  </si>
  <si>
    <t>Presun materiálu  z 1. etapy na 2. etapu</t>
  </si>
  <si>
    <t>1352,00*0,40*1,80 " hmotnosť v tonách</t>
  </si>
  <si>
    <t>-392817599</t>
  </si>
  <si>
    <t>Búrané železobetónové koštrukcie mosta</t>
  </si>
  <si>
    <t>2,400*(0,5+0,6)*0,3*162,2 " rímsy</t>
  </si>
  <si>
    <t>2,400*2*0,60*0,25*162,2 " rímsové prefabrikáty</t>
  </si>
  <si>
    <t>2,400*15,30*156,00*0,25 " spriahujúca doska</t>
  </si>
  <si>
    <t>2,400*9*1,10*0,85*15,30 " priečniky</t>
  </si>
  <si>
    <t>2,400*2*0,3*5,0*15,0 " prechodové dosky</t>
  </si>
  <si>
    <t>Úprava úložných prahov - otryskaný degradovaný betón</t>
  </si>
  <si>
    <t>0,022*15,30*1,10*8 " úložné prahy na pilieroch</t>
  </si>
  <si>
    <t>0,022*15,30*1,10*2 " úložné prahy na oporách</t>
  </si>
  <si>
    <t>Sanačné práce - otryskaný degradovaný betón</t>
  </si>
  <si>
    <t>0,022*628,159 " jednovrstvový systém</t>
  </si>
  <si>
    <t>0,055*269,211 " dvojvrstvový systém</t>
  </si>
  <si>
    <t>0,181*10,00*0,90 " vozovka - kryt</t>
  </si>
  <si>
    <t>0,500*10,00*0,90 " vozovka - podklad z betónu</t>
  </si>
  <si>
    <t>0,066*2*1,50 " lôžko vybúraných obrubníkov</t>
  </si>
  <si>
    <t>Vozovka na moste</t>
  </si>
  <si>
    <t>0,254*2262,000 " frézovaný asfaltový kryt</t>
  </si>
  <si>
    <t>1,800*1352,00*0,40 " odstránené kamenivo</t>
  </si>
  <si>
    <t>1440998927</t>
  </si>
  <si>
    <t>3680,969*(15-1) " odvozná vzdialenosť 15 km</t>
  </si>
  <si>
    <t>05080200022300.S</t>
  </si>
  <si>
    <t>Vodorovná doprava vybúraných hmôt so zložením na vzdialenosť do 1000 m</t>
  </si>
  <si>
    <t>-1949666123</t>
  </si>
  <si>
    <t>120*19,50 " demontované nosníky</t>
  </si>
  <si>
    <t>324*0,054+12*0,100 " zvodidlové zábradlie+ odvodňovače</t>
  </si>
  <si>
    <t>05080200022390.S</t>
  </si>
  <si>
    <t xml:space="preserve">Príplatok k cene za každých ďalších i začatých 1000 m nad 1000 m pre vodorovnú dopravu vybúraných hmôt  </t>
  </si>
  <si>
    <t>1347567516</t>
  </si>
  <si>
    <t>2358,696*(15-1) " odvozná vzdialenosť 15 km</t>
  </si>
  <si>
    <t>1383007439</t>
  </si>
  <si>
    <t>05080388012210.S</t>
  </si>
  <si>
    <t>Nakladanie na dopravný prostriedok pre vodorovnú dopravu vybúraných hmôt</t>
  </si>
  <si>
    <t>886684994</t>
  </si>
  <si>
    <t>930706878</t>
  </si>
  <si>
    <t>-742544746</t>
  </si>
  <si>
    <t>-1729028934</t>
  </si>
  <si>
    <t>-730046367</t>
  </si>
  <si>
    <t>17,496 " zvodidlové zábradlie</t>
  </si>
  <si>
    <t>1,200 " odvodňovače</t>
  </si>
  <si>
    <t>05090105</t>
  </si>
  <si>
    <t>Doplňujúce práce recyklácia železobetónových konštrukcií</t>
  </si>
  <si>
    <t>05090105001810.P</t>
  </si>
  <si>
    <t>Spracovanie (drvenie) stavebného odpadu z betónu železového</t>
  </si>
  <si>
    <t>957071851</t>
  </si>
  <si>
    <t>-540991107</t>
  </si>
  <si>
    <t>156*7,75 " 1. etapa</t>
  </si>
  <si>
    <t>156*6,75 " 2. etapa</t>
  </si>
  <si>
    <t>05090405</t>
  </si>
  <si>
    <t>Doplňujúce práce diamantové rezanie betónovej konštrukcie</t>
  </si>
  <si>
    <t>05090405000465.P</t>
  </si>
  <si>
    <t>Rezanie konštrukcií zo železobetónu hr. panelu 850 mm stenovou pílou -0,06000t</t>
  </si>
  <si>
    <t>-50018412</t>
  </si>
  <si>
    <t>14*156 " škáry medzi nosníkmi</t>
  </si>
  <si>
    <t>05090461</t>
  </si>
  <si>
    <t>Doplňujúce práce diamantové rezanie betónového krytu, podkladu</t>
  </si>
  <si>
    <t>05090461043010.S</t>
  </si>
  <si>
    <t>Rezanie existujúceho betónového krytu alebo podkladu hĺbky nad 150 do 200 mm</t>
  </si>
  <si>
    <t>-300242668</t>
  </si>
  <si>
    <t>05090462022400.S</t>
  </si>
  <si>
    <t>Rezanie existujúceho asfaltového krytu alebo podkladu hĺbky nad 50 do 100 mm</t>
  </si>
  <si>
    <t>-1867596080</t>
  </si>
  <si>
    <t>2*10 " vymedzenie búrania vozovky</t>
  </si>
  <si>
    <t>05090502</t>
  </si>
  <si>
    <t>Doplňujúce práce vŕtanie do betónu</t>
  </si>
  <si>
    <t>05090502011024.P</t>
  </si>
  <si>
    <t>Vrty pre kotvy do betónu priemeru 18 mm hĺbky 90 mm s vyplnením epoxidovým tmelom</t>
  </si>
  <si>
    <t>-1525597512</t>
  </si>
  <si>
    <t>Úprava úložných prahov</t>
  </si>
  <si>
    <t>a) rozmeranie, vŕtanie do betónu a spotreba vrtákov,</t>
  </si>
  <si>
    <t>b) vyfúkanie otvoru, príprava kotiev k uloženiu do otvorov, vyplnenie kotevných otvorov dvojzložkovým epoxidovým tmelom, zasunutie kotevného tŕňa</t>
  </si>
  <si>
    <t>Tŕne sú vykázané vo výstuži úložných prahov</t>
  </si>
  <si>
    <t>50+16 " opora OP1</t>
  </si>
  <si>
    <t>2*(50+20+16) " piliere P2 a P5</t>
  </si>
  <si>
    <t>50+20 " pilier P3</t>
  </si>
  <si>
    <t>3*(50+16) " piliere P4 a P6 a P7</t>
  </si>
  <si>
    <t>50+16 " pilier P8</t>
  </si>
  <si>
    <t>50+16 " opora OP9</t>
  </si>
  <si>
    <t>05090502011034.P</t>
  </si>
  <si>
    <t>Vrty pre kotvy do betónu priemeru 20 mm hĺbky 310 mm s vyplnením epoxidovým tmelom</t>
  </si>
  <si>
    <t>-1284849453</t>
  </si>
  <si>
    <t>Sprianutie s oporami</t>
  </si>
  <si>
    <t>2*(102*2+30*2) " tŕne sú vykázané vo výstuži múrika a krídiel</t>
  </si>
  <si>
    <t>05090605</t>
  </si>
  <si>
    <t>Doplňujúce práce otryskanie železobetónovej konštrukcie</t>
  </si>
  <si>
    <t>05090605012031.S</t>
  </si>
  <si>
    <t>Otryskanie degradovaného betónu vodou do 20 mm,  -0,02200t</t>
  </si>
  <si>
    <t>434576026</t>
  </si>
  <si>
    <t>15,30*1,10*8 " úložné prahy na pilieroch</t>
  </si>
  <si>
    <t>15,30*1,10*2 " úložné prahy na oporách</t>
  </si>
  <si>
    <t>Sanácia pôvodných konštrukcií - jednovrstvový systém - 70 % sanovanej plochy</t>
  </si>
  <si>
    <t>411,20*0,70 " vodorovné plochy - podhľady</t>
  </si>
  <si>
    <t>(421,45+64,72)*0,70 " zvislé plochy</t>
  </si>
  <si>
    <t>05090605012032.S</t>
  </si>
  <si>
    <t>Otryskanie degradovaného betónu vodou do 50 mm,  -0,05500t</t>
  </si>
  <si>
    <t>224765463</t>
  </si>
  <si>
    <t>Sanácia pôvodných konštrukcií - dvojvrstvový systém - 30 % sanovanej plochy</t>
  </si>
  <si>
    <t>411,20*0,30 " vodorovné plochy - podhľady</t>
  </si>
  <si>
    <t>(421,45+64,72)*0,30 " zvislé plochy</t>
  </si>
  <si>
    <t>05090605012051.S</t>
  </si>
  <si>
    <t>Očistenie povrchu betónových konštrukcií otryskaním - pod izoláciu</t>
  </si>
  <si>
    <t>-1574148561</t>
  </si>
  <si>
    <t>Odkopávky a prekopávky - Nezapažené</t>
  </si>
  <si>
    <t>01020200020020.S</t>
  </si>
  <si>
    <t>Odkopávka a prekopávka nezapažená v hornine 3, nad 100 do 1000 m3</t>
  </si>
  <si>
    <t>-246021634</t>
  </si>
  <si>
    <t>Terénne úpravy</t>
  </si>
  <si>
    <t>(750,0+460,0+125,0)*0,20 " ochrana proti náletovým rastlinám</t>
  </si>
  <si>
    <t>(85,0+280,0)*0,25 " spevnenie pri oporách</t>
  </si>
  <si>
    <t>754681984</t>
  </si>
  <si>
    <t>358,250*0,50 " 50% objemu</t>
  </si>
  <si>
    <t>-579492164</t>
  </si>
  <si>
    <t>Prechodové oblasti - jednotlivo do 100 m3</t>
  </si>
  <si>
    <t>2*(14,50*7,00*1,80)*0,50 " 50% celkového objemu</t>
  </si>
  <si>
    <t>634781345</t>
  </si>
  <si>
    <t>182,700*0,50 " 50% objemu</t>
  </si>
  <si>
    <t>01030101030010.S</t>
  </si>
  <si>
    <t>Výkop zapaženej jamy horn. 4 do 100 m3</t>
  </si>
  <si>
    <t>1779634379</t>
  </si>
  <si>
    <t>2*(14,50*7,00*1,80)*0,30 " 30% celkového objemu</t>
  </si>
  <si>
    <t>01030101030090.S</t>
  </si>
  <si>
    <t>Príplatok za lepivosť pri hĺbení zapažených jám a zárezov s urovnaním dna v hornine 4</t>
  </si>
  <si>
    <t>168502303</t>
  </si>
  <si>
    <t>109,620*0,5 " 50% objemu</t>
  </si>
  <si>
    <t>01030102</t>
  </si>
  <si>
    <t>Hĺbené vykopávky jám nezapažených</t>
  </si>
  <si>
    <t>01030102020010.S</t>
  </si>
  <si>
    <t>Výkop nezapaženej jamy v hornine 3, do 100 m3</t>
  </si>
  <si>
    <t>1146873255</t>
  </si>
  <si>
    <t>4*1,60 " vsakovacie šachty</t>
  </si>
  <si>
    <t>2*1,60 " uličné vpuste</t>
  </si>
  <si>
    <t>2,80 " revízna šachta</t>
  </si>
  <si>
    <t>01030102020090.S</t>
  </si>
  <si>
    <t>Hĺbenie nezapažených jám a zárezov. Príplatok za lepivosť horniny 3</t>
  </si>
  <si>
    <t>-1708952558</t>
  </si>
  <si>
    <t>12,400*0,50 " 50% objemu</t>
  </si>
  <si>
    <t>01030102021101.S</t>
  </si>
  <si>
    <t>Hĺbenie jám v  hornine tr.3 súdržných - ručným náradím</t>
  </si>
  <si>
    <t>1396019420</t>
  </si>
  <si>
    <t>Prechodové oblasti</t>
  </si>
  <si>
    <t>2*(14,50*7,00*1,80)*0,20 " 20% celkového objemu</t>
  </si>
  <si>
    <t>01030102021119.S</t>
  </si>
  <si>
    <t>Príplatok za lepivosť pri hĺbení jám ručným náradím v hornine tr. 3</t>
  </si>
  <si>
    <t>-612387316</t>
  </si>
  <si>
    <t>73,080*0,50 " 50% objemu</t>
  </si>
  <si>
    <t>1781530157</t>
  </si>
  <si>
    <t>0,50*0,80*17,05 " betónový prah</t>
  </si>
  <si>
    <t>1904665184</t>
  </si>
  <si>
    <t>6,820*0,50 " 50% objemu</t>
  </si>
  <si>
    <t>01030202</t>
  </si>
  <si>
    <t>Hĺbené vykopávky rýh š nad 600 mm</t>
  </si>
  <si>
    <t>01030202020010.S</t>
  </si>
  <si>
    <t>Výkop ryhy šírky 600-2000mm horn.3 do 100m3</t>
  </si>
  <si>
    <t>711035985</t>
  </si>
  <si>
    <t>(12,00+5,00)*0,90*1,60 " nespevnený povrh</t>
  </si>
  <si>
    <t>10,00*0,90*1,30 " vozovka</t>
  </si>
  <si>
    <t>01030202020090.S</t>
  </si>
  <si>
    <t>Príplatok k cenám za lepivosť pri hĺbení rýh š. nad 600 do 2 000 mm zapaž. i nezapažených, s urovnaním dna v hornine 3</t>
  </si>
  <si>
    <t>1294251988</t>
  </si>
  <si>
    <t>36,180*0,50 " 50% objemu</t>
  </si>
  <si>
    <t>-865183631</t>
  </si>
  <si>
    <t>365,40 " prebytočná zemina celkom</t>
  </si>
  <si>
    <t>6,00+36,18-16,60 " prebytočná zemina</t>
  </si>
  <si>
    <t>01040100070020.S</t>
  </si>
  <si>
    <t>Uloženie sypaniny na skládky nad 100 do 1000 m3</t>
  </si>
  <si>
    <t>-1514289075</t>
  </si>
  <si>
    <t>358,250+6,400+6,820 " celkový výkop</t>
  </si>
  <si>
    <t>-179,125 " zásyp - vyrovnanie terénu</t>
  </si>
  <si>
    <t>996768230</t>
  </si>
  <si>
    <t>1,80*365,40 " prebytočná zemina</t>
  </si>
  <si>
    <t>1,80*(6,00+36,18-16,60) " prebytočná zemina</t>
  </si>
  <si>
    <t>1,8*(358,250+6,400+6,820-179,125) " prebytočná zemina</t>
  </si>
  <si>
    <t>01040401</t>
  </si>
  <si>
    <t>Konštrukcie z hornín zásypy bez zhutnenia</t>
  </si>
  <si>
    <t>01040401070010.S</t>
  </si>
  <si>
    <t>Zásyp sypaninou bez zhutnenia jám, šachiet, rýh, zárezov alebo okolo objektov do 100 m3</t>
  </si>
  <si>
    <t>1490274130</t>
  </si>
  <si>
    <t>4*1,06 " zásyp - vsakovacie šachty</t>
  </si>
  <si>
    <t>01040401070015.P</t>
  </si>
  <si>
    <t>Dodávka - Kamenivo drvené hrubé frakcia 32-63 mm</t>
  </si>
  <si>
    <t>2058957762</t>
  </si>
  <si>
    <t>4,240*1,80</t>
  </si>
  <si>
    <t>720830558</t>
  </si>
  <si>
    <t>2*0,35 " uličné vpuste</t>
  </si>
  <si>
    <t>0,60 " revízna šachta</t>
  </si>
  <si>
    <t>(12,00+5,00)*0,90*(1,60-2*0,10-0,40) " nespevnený povrh</t>
  </si>
  <si>
    <t>Medzisúčet - zemina z výkopu</t>
  </si>
  <si>
    <t>10,00*0,90*(1,30-0,10-0,60) " vozovka</t>
  </si>
  <si>
    <t>Medzisúčet - štrkopiesok fr. 0-16 mm</t>
  </si>
  <si>
    <t>01040402070015.P</t>
  </si>
  <si>
    <t>Dodávka - Štrkopiesok frakcia 0-16 mm</t>
  </si>
  <si>
    <t>-209739315</t>
  </si>
  <si>
    <t>5,40*1,80 " zásyp ryhy vo vozovke</t>
  </si>
  <si>
    <t>01040402070020.S</t>
  </si>
  <si>
    <t>Zásyp sypaninou so zhutnením jám, šachiet, rýh, zárezov alebo okolo objektov nad 100 do 1000 m3</t>
  </si>
  <si>
    <t>1444958811</t>
  </si>
  <si>
    <t>Terénne úpravy - vyrovnanie terénu</t>
  </si>
  <si>
    <t>267,00*0,50 " 50% - odkopávka pre ochranu proti náletovým rastlinám</t>
  </si>
  <si>
    <t>91,250*0,50 " 50% - odkopávka pre spevnenie pri oporách</t>
  </si>
  <si>
    <t>01040501070010.S</t>
  </si>
  <si>
    <t>Obsyp potrubia sypaninou z vhodných hornín 1 až 4 bez prehodenia sypaniny</t>
  </si>
  <si>
    <t>1656723134</t>
  </si>
  <si>
    <t>(12,00+5,00)*0,90*0,40 " nespevnený povrh</t>
  </si>
  <si>
    <t>Súčet - štrkopiesok fr. 0-16 mm</t>
  </si>
  <si>
    <t>583310002900.S</t>
  </si>
  <si>
    <t>-1670134318</t>
  </si>
  <si>
    <t>6,120*1,80 " obsyp potrubia - nespevnená plocha</t>
  </si>
  <si>
    <t>-892225037</t>
  </si>
  <si>
    <t>2*(14,50*7,00*1,80) " prebytočný výkop</t>
  </si>
  <si>
    <t>996494069</t>
  </si>
  <si>
    <t>390,980*(15-3) " odvozná vzdialenosť 15 km</t>
  </si>
  <si>
    <t>01060203010240.S</t>
  </si>
  <si>
    <t>Vodorovné premiestnenie výkopku po spevnenej ceste z horniny tr.1-4, nad 100 do 1000 m3 na vzdialenosť do 3000 m</t>
  </si>
  <si>
    <t>804601816</t>
  </si>
  <si>
    <t>01060203010250.S</t>
  </si>
  <si>
    <t>Vodorovné premiestnenie výkopku po spevnenej ceste z horniny tr.1-4, nad 100 do 1000 m3, príplatok k cene za každých ďalšich a začatých 1000 m</t>
  </si>
  <si>
    <t>1182805409</t>
  </si>
  <si>
    <t>192,345*(15-3) " odvozná vzdialenosť 15 km</t>
  </si>
  <si>
    <t>Paženie, resp. zaistenie vykopávok</t>
  </si>
  <si>
    <t>01070101000315.P</t>
  </si>
  <si>
    <t>Paženie v prechodovej oblasti na rozhraní etáp - komplet, zriadenie a odstránenie</t>
  </si>
  <si>
    <t>873686225</t>
  </si>
  <si>
    <t>Systém paženia spresniť podľa DVP</t>
  </si>
  <si>
    <t>7,50*2,00 " pažená plocha - opora 1</t>
  </si>
  <si>
    <t>7,50*2,00 " pažená plocha - opora 9</t>
  </si>
  <si>
    <t>01080201</t>
  </si>
  <si>
    <t>Povrchové úpravy terénu úprava pláne bez zhutnenia v zárezoch</t>
  </si>
  <si>
    <t>01080201010010.S</t>
  </si>
  <si>
    <t>Úprava pláne v zárezoch v hornine 1-4 bez zhutnenia</t>
  </si>
  <si>
    <t>-483266904</t>
  </si>
  <si>
    <t>Manipulačné plochy - vyrovnanie výškových rozdielov terénu</t>
  </si>
  <si>
    <t>Medzisúčet - 1. etapa</t>
  </si>
  <si>
    <t>Medzisúčet - 2. etapa</t>
  </si>
  <si>
    <t>01080300</t>
  </si>
  <si>
    <t xml:space="preserve">Povrchové úpravy terénu úprava podložia </t>
  </si>
  <si>
    <t>01080300010010.P</t>
  </si>
  <si>
    <t>Zhutnenie podložia z rastlej horniny 1 až 4 pod násypy, z hornín súdržných do 92 % PS a nesúdržných sypkých relatívnej uľahnutosti l(d) do 0,8</t>
  </si>
  <si>
    <t>-2052553984</t>
  </si>
  <si>
    <t>Manipulačné plochy - zhutnenie pláne</t>
  </si>
  <si>
    <t>452211</t>
  </si>
  <si>
    <t>Stavebné práce na mostoch</t>
  </si>
  <si>
    <t>Základy pásy betón prostý</t>
  </si>
  <si>
    <t>11010101061010.S</t>
  </si>
  <si>
    <t>Základové pásy, prahy, vence mostných konštrukcií z betónu prostého tr. C 25/30</t>
  </si>
  <si>
    <t>-637371187</t>
  </si>
  <si>
    <t xml:space="preserve">Terénne úpravy,  dlažba pod mostom - opora 9 </t>
  </si>
  <si>
    <t xml:space="preserve">0,5*0,8*17,05*1,03 " betónovanie do výkopu + 3% </t>
  </si>
  <si>
    <t>11050202</t>
  </si>
  <si>
    <t>Zvislé konštrukcie inžinierskych stavieb opory betón železový</t>
  </si>
  <si>
    <t>11050202081010.S</t>
  </si>
  <si>
    <t>Mostné opory a úložné prahy z betónu železového tr. C 35/45</t>
  </si>
  <si>
    <t>-1666298945</t>
  </si>
  <si>
    <t>15,30*0,93*0,045+(2,56+2,53)*0,93*0,07+4,60*0,93*0,125" opora OP1</t>
  </si>
  <si>
    <t>2*(15,30*1,10*0,045+(2,79+2,79)*1,10*0,05+(2,53+2,56)*1,10*0,105+4,60*1,10*0,160) " piliere P2 a P5</t>
  </si>
  <si>
    <t>15,30*1,10*0,045+(2,79+2,79)*1,10*0,10+(2,53+2,56)*0,155+4,60*1,10*0,210 " pilier P3</t>
  </si>
  <si>
    <t>3*(15,30*1,10*0,045+(2,53+2,56)*1,10*0,065+4,60*1,10*0,120) " piliere P4 a P6 a P7</t>
  </si>
  <si>
    <t>15,30*1,10*0,045+(2,53+2,56)*1,10*0,065+4,60*1,10*0,120 " pilier P8</t>
  </si>
  <si>
    <t>15,30*1,08*0,045+(2,56+2,53)*1,08*0,07+4,60*1,08*0,125 " opora OP9</t>
  </si>
  <si>
    <t>11050302</t>
  </si>
  <si>
    <t>Zvislé konštrukcie inžinierskych stavieb krídla, steny betón železový</t>
  </si>
  <si>
    <t>11050302071010.S</t>
  </si>
  <si>
    <t>Mostné krídla a záverné stienky z betónu železového tr. C 30/37</t>
  </si>
  <si>
    <t>59085429</t>
  </si>
  <si>
    <t>11050311</t>
  </si>
  <si>
    <t>Zvislé konštrukcie inžinierskych stavieb krídla, steny debnenie tradičné</t>
  </si>
  <si>
    <t>11050311011010.S</t>
  </si>
  <si>
    <t>Debnenie mostných konštrukcií-krídiel, stien výšky do 20 m, zhotovenie</t>
  </si>
  <si>
    <t>-564120096</t>
  </si>
  <si>
    <t>11050311011020.S</t>
  </si>
  <si>
    <t>Debnenie mostných konštrukcií-krídiel, stien výšky do 20 m, odstránenie</t>
  </si>
  <si>
    <t>-1344255910</t>
  </si>
  <si>
    <t>11050311011025.P</t>
  </si>
  <si>
    <t>Vloženie matrice do debnenia krídiel - vyznačenie roku výstavby</t>
  </si>
  <si>
    <t>842546546</t>
  </si>
  <si>
    <t>11050321</t>
  </si>
  <si>
    <t>Zvislé konštrukcie inžinierskych stavieb krídla, steny výstuž z betonárskej ocele</t>
  </si>
  <si>
    <t>11050321061010.S</t>
  </si>
  <si>
    <t>Výstuž krídel a záverných stienok z betonárskej ocele B500 (10505) mostných konštrukcií</t>
  </si>
  <si>
    <t>-1814105577</t>
  </si>
  <si>
    <t>11050511</t>
  </si>
  <si>
    <t>Zvislé konštrukcie inžinierskych stavieb úložné prahy debnenie tradičné</t>
  </si>
  <si>
    <t>11050511011010.S</t>
  </si>
  <si>
    <t>Debnenie mostných konštrukcií-úložných prahov výšky do 20 m, zhotovenie</t>
  </si>
  <si>
    <t>835635507</t>
  </si>
  <si>
    <t>(15,30+0,93)*0,17+2*(0,93*0,06*3) " opora OP1, vrátane pracovnej škáry</t>
  </si>
  <si>
    <t>2*((15,30+1,10)*0,21+2*(1,10*(0,10+2*0,06)))" piliere P2 a P5, vrátane pracovnej škáry</t>
  </si>
  <si>
    <t>(15,30+1,10)*0,26+2*(1,10*(0,15+2*0,06)) " pilier P3, vrátane pracovnej škáry</t>
  </si>
  <si>
    <t>3*((15,30+1,10)*0,17+2*(1,10*3*0,06))" piliere P4 a P6 a P7, vrátane pracovnej škáry</t>
  </si>
  <si>
    <t>(15,30+1,10)*0,16+2*(1,10*0,06*3) " pilier P8, vrátane pracovnej škáry</t>
  </si>
  <si>
    <t>(15,30+1,08)*0,17+2*(1,08*0,06*3) " opora OP9</t>
  </si>
  <si>
    <t>11050511011020.S</t>
  </si>
  <si>
    <t>Debnenie mostných konštrukcií-úložných prahov výšky do 20 m, odstránenie</t>
  </si>
  <si>
    <t>1653042406</t>
  </si>
  <si>
    <t>11050521</t>
  </si>
  <si>
    <t>Zvislé konštrukcie inžinierskych stavieb úložné prahy výstuž z betonárskej ocele</t>
  </si>
  <si>
    <t>11050521061210.S</t>
  </si>
  <si>
    <t>Výstuž úložných prahov ložísk z betonárskej ocele B500 (10505) mostných konštrukcií</t>
  </si>
  <si>
    <t>-1063647215</t>
  </si>
  <si>
    <t>0,082 " opora OP1</t>
  </si>
  <si>
    <t>2*0,116" piliere P2 a P5</t>
  </si>
  <si>
    <t>0,189 " pilier P3</t>
  </si>
  <si>
    <t>3*0,173 " piliere P4 a P6 a P7</t>
  </si>
  <si>
    <t>0,171 " pilier P8</t>
  </si>
  <si>
    <t>0,073 " opora OP9</t>
  </si>
  <si>
    <t>11050602</t>
  </si>
  <si>
    <t>Zvislé konštrukcie inžinierskych stavieb rímsy betón železový</t>
  </si>
  <si>
    <t>11050602081010.S</t>
  </si>
  <si>
    <t>Mostové rímsy z betónu železového triedy C 35/45</t>
  </si>
  <si>
    <t>-1805318031</t>
  </si>
  <si>
    <t>2,508 " na krídlach</t>
  </si>
  <si>
    <t>11050602081015.P</t>
  </si>
  <si>
    <t>Odvodňovací žľab (rímsa) z betónu železového triedy C 35/45</t>
  </si>
  <si>
    <t>-151068509</t>
  </si>
  <si>
    <t>11050611</t>
  </si>
  <si>
    <t>Zvislé konštrukcie inžinierskych stavieb rímsy debnenie tradičné</t>
  </si>
  <si>
    <t>11050611011010.S</t>
  </si>
  <si>
    <t>Debnenie mostných ríms všetkých tvarov - zhotovenie</t>
  </si>
  <si>
    <t>1707489819</t>
  </si>
  <si>
    <t>9,902 " na krídlach</t>
  </si>
  <si>
    <t>75</t>
  </si>
  <si>
    <t>11050611011015.P</t>
  </si>
  <si>
    <t>Debnenie odvodňovacieho žľabu (rímsy) - zhotovenie</t>
  </si>
  <si>
    <t>439133529</t>
  </si>
  <si>
    <t>1,80*156,00*2 " vonkajší povrch</t>
  </si>
  <si>
    <t>0,95*148,00*2 "vnútorný povrch</t>
  </si>
  <si>
    <t>20,00 " začiatok a koniec polí</t>
  </si>
  <si>
    <t>76</t>
  </si>
  <si>
    <t>11050611011020.S</t>
  </si>
  <si>
    <t>Debnenie mostových ríms všetkých tvarov - odstránenie</t>
  </si>
  <si>
    <t>-675409891</t>
  </si>
  <si>
    <t>77</t>
  </si>
  <si>
    <t>11050611011025.P</t>
  </si>
  <si>
    <t>Debnenie odvodňovacieho žľabu (rímsy) - odstránenie</t>
  </si>
  <si>
    <t>-191691461</t>
  </si>
  <si>
    <t>11050621</t>
  </si>
  <si>
    <t>Zvislé konštrukcie inžinierskych stavieb rímsy výstuž z betonárskej ocele</t>
  </si>
  <si>
    <t>78</t>
  </si>
  <si>
    <t>11050621061010.S</t>
  </si>
  <si>
    <t>Výstuž mostných ríms z betonárskej ocele B500 (10505)</t>
  </si>
  <si>
    <t>-725886902</t>
  </si>
  <si>
    <t>79</t>
  </si>
  <si>
    <t>11050621061015.P</t>
  </si>
  <si>
    <t>Výstuž odvodňovacieho žľabu (rímsy) z betonárskej ocele B500 (10505)</t>
  </si>
  <si>
    <t>-605509825</t>
  </si>
  <si>
    <t>11059021</t>
  </si>
  <si>
    <t>Zvislé konštrukcie inžinierskych stavieb úložné prahy výstuž zo zváraných sietí</t>
  </si>
  <si>
    <t>80</t>
  </si>
  <si>
    <t>11059021061020.S</t>
  </si>
  <si>
    <t>Výstuž opôr, prahov, krídel, pilierov, stĺpov zo zváraných sietí od 3,5 do 6 kg/m2 mostných konštrukcií</t>
  </si>
  <si>
    <t>2114955012</t>
  </si>
  <si>
    <t>0,094 " opora OP1</t>
  </si>
  <si>
    <t>2*0,146" piliere P2 a P5</t>
  </si>
  <si>
    <t>0,116 " pilier P3</t>
  </si>
  <si>
    <t>3*0,113 " piliere P4 a P6 a P7</t>
  </si>
  <si>
    <t>0,113 " pilier P8</t>
  </si>
  <si>
    <t>0,111 " opora OP9</t>
  </si>
  <si>
    <t>11080102</t>
  </si>
  <si>
    <t>Vodorovné nosné konštrukcie inžinierskych stavieb prechodové dosky betón železový</t>
  </si>
  <si>
    <t>81</t>
  </si>
  <si>
    <t>11080102061010.S</t>
  </si>
  <si>
    <t>Mostné nosné konštrukcie doskové prechodové z betónu železového tr. C 25/30</t>
  </si>
  <si>
    <t>214636148</t>
  </si>
  <si>
    <t xml:space="preserve">2*6,00*0,35*14,21 </t>
  </si>
  <si>
    <t>11080202</t>
  </si>
  <si>
    <t>Vodorovné nosné konštrukcie inžinierskych stavieb mostné dosky betón železový</t>
  </si>
  <si>
    <t>82</t>
  </si>
  <si>
    <t>11080202081010.S</t>
  </si>
  <si>
    <t>Mostné nosné konštrukcie doskové z betónu železového tr. C 35/45</t>
  </si>
  <si>
    <t>-384879478</t>
  </si>
  <si>
    <t>Premenná hrúbka, priemer  - 0,24 m</t>
  </si>
  <si>
    <t>8*0,24*15,55*19,25 " spriahujúca doska nad nosníkmi</t>
  </si>
  <si>
    <t>2*(0,90+0,24)*0,15*15,30 " dobetonávka na oporách</t>
  </si>
  <si>
    <t>2*7*(0,90+0,24)*0,05*15,30 " dobetonávka na pilieroch</t>
  </si>
  <si>
    <t>11080211</t>
  </si>
  <si>
    <t>Vodorovné nosné konštrukcie inžinierskych stavieb mostné dosky debnenie tradičné</t>
  </si>
  <si>
    <t>83</t>
  </si>
  <si>
    <t>11080211012020.S</t>
  </si>
  <si>
    <t>Debnenie boku prechodovej dosky konštrukcie mostov - zhotovenie</t>
  </si>
  <si>
    <t>-555542403</t>
  </si>
  <si>
    <t>2*(2*6,00*0,35+2*14,21*0,35) " odvod dosky</t>
  </si>
  <si>
    <t>2*6,00*0,35 " pracovné škáry medzi etapami</t>
  </si>
  <si>
    <t>84</t>
  </si>
  <si>
    <t>11080211012030.S</t>
  </si>
  <si>
    <t>Debnenie bočnej steny konštrukcie mostov výšky do 350 mm - zhotovenie</t>
  </si>
  <si>
    <t>-1495995679</t>
  </si>
  <si>
    <t>2*8*19,50*(0,21+0,25)" okraje vrátane okapového nosa</t>
  </si>
  <si>
    <t>8*19,50*0,25 " pracovná škára medzi etapami</t>
  </si>
  <si>
    <t>85</t>
  </si>
  <si>
    <t>11080211012220.S</t>
  </si>
  <si>
    <t>Debnenie boku prechodovej dosky konštrukcie mostov - odstránenie</t>
  </si>
  <si>
    <t>1061137033</t>
  </si>
  <si>
    <t>86</t>
  </si>
  <si>
    <t>11080211012230.S</t>
  </si>
  <si>
    <t>Debnenie bočnej steny konštrukcie mostov výšky do 350 mm - odstránenie</t>
  </si>
  <si>
    <t>-87254061</t>
  </si>
  <si>
    <t>11080221</t>
  </si>
  <si>
    <t>Vodorovné nosné konštrukcie inžinierskych stavieb mostné dosky výstuž z betonárskej ocele</t>
  </si>
  <si>
    <t>87</t>
  </si>
  <si>
    <t>11080221061010.S</t>
  </si>
  <si>
    <t>Výstuž prechodovej dosky z betonárskej ocele B500 (10505) mostných konštrukcií</t>
  </si>
  <si>
    <t>-409333688</t>
  </si>
  <si>
    <t>88</t>
  </si>
  <si>
    <t>11080221061030.S</t>
  </si>
  <si>
    <t>Výstuž spriahnutej dosky z betonárskej ocele B500 (10505) mostných konštrukcií</t>
  </si>
  <si>
    <t>1348922004</t>
  </si>
  <si>
    <t>11080402</t>
  </si>
  <si>
    <t>Vodorovné nosné konštrukcie inžinierskych stavieb mostné nosníky betón železový</t>
  </si>
  <si>
    <t>89</t>
  </si>
  <si>
    <t>11080402072010.P</t>
  </si>
  <si>
    <t>Doplnková betonáž a debnenie malého rozsahu z betónu C 30/37</t>
  </si>
  <si>
    <t>-1394457516</t>
  </si>
  <si>
    <t>Rozsah presniť podľa stavu po odbúraní nosnej konštrukcie a otryskaní degradovaného betónu</t>
  </si>
  <si>
    <t>18,00 " odhad</t>
  </si>
  <si>
    <t>90</t>
  </si>
  <si>
    <t>11080402081010.S</t>
  </si>
  <si>
    <t>Betonáž priečnikov tyčových dielcov z betónu tr. C 35/45</t>
  </si>
  <si>
    <t>556020294</t>
  </si>
  <si>
    <t>(0,55*16+0,11*2)*0,50*14 " nad piliermi</t>
  </si>
  <si>
    <t>(0,55*16+0,11*2)*0,75*2 " nad oporami</t>
  </si>
  <si>
    <t>11080511</t>
  </si>
  <si>
    <t>Vodorovné nosné konštrukcie inžinierskych stavieb mostné nosníky debnenie tradičné</t>
  </si>
  <si>
    <t>91</t>
  </si>
  <si>
    <t>11080511012110.S</t>
  </si>
  <si>
    <t>Debnenie steny priečnikov trámu - zhotovenie</t>
  </si>
  <si>
    <t>402239078</t>
  </si>
  <si>
    <t>(2*13,72+2*0,5*0,9)*14 " nad piliermi ako celok</t>
  </si>
  <si>
    <t>0,5*0,9*14 " nad piliermi - pracovné škáry</t>
  </si>
  <si>
    <t>(2*13,72+2*0,75*0,9)*2 " nad oporami ako celok</t>
  </si>
  <si>
    <t>0,75*0,9*2 " nad oporami - pracovné škáry</t>
  </si>
  <si>
    <t>92</t>
  </si>
  <si>
    <t>11080511012120.S</t>
  </si>
  <si>
    <t>Debnenie steny priečnikov trámu - odstránenie</t>
  </si>
  <si>
    <t>-1093163806</t>
  </si>
  <si>
    <t>11080513</t>
  </si>
  <si>
    <t>Vodorovné nosné konštrukcie inžinierskych stavieb mostné debnenie zabudované</t>
  </si>
  <si>
    <t>93</t>
  </si>
  <si>
    <t>11080513031010.P</t>
  </si>
  <si>
    <t>Montáž strateného debnenia - priečnika spriahnutej dosky</t>
  </si>
  <si>
    <t>-1825957551</t>
  </si>
  <si>
    <t>9*15,30*1,10-272*0,30*0,15 " na úložné prahy - dosky XPS</t>
  </si>
  <si>
    <t>94</t>
  </si>
  <si>
    <t>283750001600.S</t>
  </si>
  <si>
    <t>Doska XPS 300 hr. 30 mm</t>
  </si>
  <si>
    <t>-1176899059</t>
  </si>
  <si>
    <t>139,230*1,05 " technologické stratné 5%</t>
  </si>
  <si>
    <t>95</t>
  </si>
  <si>
    <t>11080513041010.S</t>
  </si>
  <si>
    <t>Montáž strateného debnenia - spriahnutej dosky,</t>
  </si>
  <si>
    <t>-1363537947</t>
  </si>
  <si>
    <t>(15,550-2*0,200-17*0,380)*18,25 " cementotrieskové dosky</t>
  </si>
  <si>
    <t>96</t>
  </si>
  <si>
    <t>591510006000.S</t>
  </si>
  <si>
    <t>Cementotriesková doska hr. 40 mm, s hladkým povrchom a základným náterom</t>
  </si>
  <si>
    <t>2030285305</t>
  </si>
  <si>
    <t>158,593*1,05 " technologické stratné 5%</t>
  </si>
  <si>
    <t>11080521</t>
  </si>
  <si>
    <t>Vodorovné nosné konštrukcie inžinierskych stavieb mostné nosníky výstuž z betonárskej ocele</t>
  </si>
  <si>
    <t>97</t>
  </si>
  <si>
    <t>11080521061020.S</t>
  </si>
  <si>
    <t>Výstuž priečnika trámu z betonárskej ocele B500 (10505) mostných konštrukcií</t>
  </si>
  <si>
    <t>1200562851</t>
  </si>
  <si>
    <t>11200101</t>
  </si>
  <si>
    <t>Podkladné konštrukcie podkladné vrstvy betón prostý</t>
  </si>
  <si>
    <t>98</t>
  </si>
  <si>
    <t>11200101033030.S</t>
  </si>
  <si>
    <t>Podkladová alebo výplňová vrstva z betónu tr. C 12/15 hr. do 200 mm</t>
  </si>
  <si>
    <t>736800853</t>
  </si>
  <si>
    <t>Prechodové dosky - podkladný betón</t>
  </si>
  <si>
    <t>2*(6,00*0,20*(14,21+2*0,20)) " vrátane nutného debnenia</t>
  </si>
  <si>
    <t>15080202</t>
  </si>
  <si>
    <t>Vodorovné nosné konštrukcie pre mostné stavby nosníky dielce železobetonové</t>
  </si>
  <si>
    <t>99</t>
  </si>
  <si>
    <t>15080202000531.P</t>
  </si>
  <si>
    <t>Osadenie mostného prefabrikovaného nosníka v celku hm. nad 10 do 25 t - pole nad traťou ŽSR</t>
  </si>
  <si>
    <t>-1790428336</t>
  </si>
  <si>
    <t>Položka zahŕňa kompletnú manipuláciu na stavenisku</t>
  </si>
  <si>
    <t>17 " pole nad traťou ŽSR</t>
  </si>
  <si>
    <t>100</t>
  </si>
  <si>
    <t>15080202000532.P</t>
  </si>
  <si>
    <t>Dodávka - Predpätý prefabrikovaný nosník dĺžka 19,25 m, výška 0,90 m - pole nad traťou ŽSR, vrátane VTD dodávateľa prefabrikátov</t>
  </si>
  <si>
    <t>718552651</t>
  </si>
  <si>
    <t>101</t>
  </si>
  <si>
    <t>15080202000533.P</t>
  </si>
  <si>
    <t xml:space="preserve">Osadenie mostného prefabrikovaného nosníka v celku hm. nad 10 do 25 t - ostatné polia </t>
  </si>
  <si>
    <t>1991147460</t>
  </si>
  <si>
    <t>7*17 " polia okrem premostenia ŽSR</t>
  </si>
  <si>
    <t>102</t>
  </si>
  <si>
    <t>15080202000534.P</t>
  </si>
  <si>
    <t>Dodávka - Predpätý prefabrikovaný nosník dĺžka 19,25 m, výška 0,90 m - ostatné polia, vrátane VTD dodávateľa prefabrikátov</t>
  </si>
  <si>
    <t>-736901176</t>
  </si>
  <si>
    <t>21080407</t>
  </si>
  <si>
    <t>Vodorovné nosné konštrukcie kĺby a ložiská elastomerové a gumené</t>
  </si>
  <si>
    <t>103</t>
  </si>
  <si>
    <t>21080407040310.P</t>
  </si>
  <si>
    <t>Osadenie mostného ložiska elastomérového</t>
  </si>
  <si>
    <t>1095655862</t>
  </si>
  <si>
    <t>104</t>
  </si>
  <si>
    <t>437390002233</t>
  </si>
  <si>
    <t>Elastomérové ložisko 300 x 150 x 30 mm</t>
  </si>
  <si>
    <t>139175761</t>
  </si>
  <si>
    <t>21080409</t>
  </si>
  <si>
    <t>Vodorovné nosné konštrukcie kĺby a ložiská kĺb zo železobetónu</t>
  </si>
  <si>
    <t>105</t>
  </si>
  <si>
    <t>21080409001010.S</t>
  </si>
  <si>
    <t>Kyvný tŕň prechodovej mostnej dosky z betónu železového</t>
  </si>
  <si>
    <t>916221176</t>
  </si>
  <si>
    <t>Položka zahŕňa pružnú vložku hr. 20 mm a tesnenie škáry</t>
  </si>
  <si>
    <t>2*14,21 " vrátane antikorózneho natéru tŕňa</t>
  </si>
  <si>
    <t>21200116</t>
  </si>
  <si>
    <t>Podkladné.a vedľajšie konštrukcie výplň za oporami a protimrazové kliny zo štrkopiesku</t>
  </si>
  <si>
    <t>106</t>
  </si>
  <si>
    <t>21200116000020.S</t>
  </si>
  <si>
    <t>Výplňové kliny za oporou z kameniva drveného hutneného po vrstvách</t>
  </si>
  <si>
    <t>1487292688</t>
  </si>
  <si>
    <t>21200117</t>
  </si>
  <si>
    <t>Podkladné.a vedľajšie konštrukcie výplň za oporami a protimrazové kliny z ílu</t>
  </si>
  <si>
    <t>107</t>
  </si>
  <si>
    <t>21200117000010.S</t>
  </si>
  <si>
    <t>Zhotovenie výplne tesniacej vrstvy za oporou z ílu</t>
  </si>
  <si>
    <t>62360134</t>
  </si>
  <si>
    <t>108</t>
  </si>
  <si>
    <t>581250000100</t>
  </si>
  <si>
    <t>Zemina špeciálna a upravená surová ílová</t>
  </si>
  <si>
    <t>848071595</t>
  </si>
  <si>
    <t>29,40*2,244</t>
  </si>
  <si>
    <t>21200241</t>
  </si>
  <si>
    <t>Podkladné a vedľajšie konštrukcie pod mostnými ložiskami plastbetón</t>
  </si>
  <si>
    <t>109</t>
  </si>
  <si>
    <t>21200241000100.S</t>
  </si>
  <si>
    <t>Podkladová vrstva plastbetónová samonivelačná - prvá vrstva hr. 10 mm</t>
  </si>
  <si>
    <t>1419565054</t>
  </si>
  <si>
    <t>2*2,790*0,930 "  opora OP1, celkom 15 mm</t>
  </si>
  <si>
    <t>3*2*2,790*1,100 " piliere P4 a P6 a P7, celkom 10 mm</t>
  </si>
  <si>
    <t>2*2,790*1,080 " opora OP9, celkom 15 mm</t>
  </si>
  <si>
    <t>110</t>
  </si>
  <si>
    <t>21200241000105.P</t>
  </si>
  <si>
    <t>Podkladová vrstva plastbetónová samonivelačná - ďalšia vrstva hr. 5 mm</t>
  </si>
  <si>
    <t>-1794204388</t>
  </si>
  <si>
    <t>21210419</t>
  </si>
  <si>
    <t>Spevnené plochy</t>
  </si>
  <si>
    <t>111</t>
  </si>
  <si>
    <t>21210419000025.P</t>
  </si>
  <si>
    <t>Dlažba svahu pri oporách z upraveného lomového kameňa hr. 150 mm do lôžka z betónu hr. 100 mm s vyškárovaním cementovou maltou</t>
  </si>
  <si>
    <t>1014402376</t>
  </si>
  <si>
    <t>85,00+280,00 " vrátane spevnenia pri rímsach</t>
  </si>
  <si>
    <t>21250106</t>
  </si>
  <si>
    <t>112</t>
  </si>
  <si>
    <t>21250106020155.P</t>
  </si>
  <si>
    <t>Dilatácia zvodnice - napojenie na betónové zvodidlo</t>
  </si>
  <si>
    <t>-721013318</t>
  </si>
  <si>
    <t>113</t>
  </si>
  <si>
    <t>21250106021140.P</t>
  </si>
  <si>
    <t>Mostné zvodidlá oceľové s osadením stĺpikov kotvením do mostnej konštrukcie, so zvodnicou úrovne zachytenia H3 zábradľové s výplňou</t>
  </si>
  <si>
    <t>622858611</t>
  </si>
  <si>
    <t>4*3,50 " vrátane podliatia oceľovej platne plastmaltou</t>
  </si>
  <si>
    <t>114</t>
  </si>
  <si>
    <t>21250106021310.S</t>
  </si>
  <si>
    <t>Ukončenie oceľového zábradľového madla zvodidiel pred a za mostom</t>
  </si>
  <si>
    <t>1743044780</t>
  </si>
  <si>
    <t>21250135</t>
  </si>
  <si>
    <t>Doplňujúce konštrukcie zvodidlá betónové</t>
  </si>
  <si>
    <t>115</t>
  </si>
  <si>
    <t>21250135900010.S</t>
  </si>
  <si>
    <t>Osadenie mostných zvodidiel betónových dĺžky 4 m jednostranných SJ a obojstranných S</t>
  </si>
  <si>
    <t>383357537</t>
  </si>
  <si>
    <t xml:space="preserve">312/4 " vrátane kotvenia </t>
  </si>
  <si>
    <t>116</t>
  </si>
  <si>
    <t>592160001903.P</t>
  </si>
  <si>
    <t>Betónové zvodidlo jednostranné základné, rozmer vxšxl 1200x549x4000 mm, , vrátane VTD dodávateľa zvodidla</t>
  </si>
  <si>
    <t>552346533</t>
  </si>
  <si>
    <t>21250206</t>
  </si>
  <si>
    <t>Doplňujúce konštrukcie zábradlia oceľové</t>
  </si>
  <si>
    <t>117</t>
  </si>
  <si>
    <t>21250206001015.P</t>
  </si>
  <si>
    <t>Osadenie mostného oceľového zábradlia trvalého do betónu ríms, vrátane spojenia dielcov</t>
  </si>
  <si>
    <t>-1974385201</t>
  </si>
  <si>
    <t xml:space="preserve">a) vrty pre kotvy M 12 do betónu </t>
  </si>
  <si>
    <t>b) dodanie chemických kotiev M 12</t>
  </si>
  <si>
    <t>312,00 " osadenie na odvodňovací žľab</t>
  </si>
  <si>
    <t>118</t>
  </si>
  <si>
    <t>Dodávka - Segmenty zábradlia z oceľových profilov, vrátane povrchovej úpravy podľa projektu</t>
  </si>
  <si>
    <t>1743788731</t>
  </si>
  <si>
    <t>21250321</t>
  </si>
  <si>
    <t>Doplňujúce konštrukcie odvodnenie mostov potrubie a doplnky</t>
  </si>
  <si>
    <t>119</t>
  </si>
  <si>
    <t>21250321006025.P</t>
  </si>
  <si>
    <t>Montáž a dodávka atypického zberného kotlíka z nerezového plechu pre odvodnenie mostných záverov</t>
  </si>
  <si>
    <t>801984704</t>
  </si>
  <si>
    <t>120</t>
  </si>
  <si>
    <t>21250321007005.P</t>
  </si>
  <si>
    <t>Montáž odvodnenia mosta z plastového potrubia DN 100</t>
  </si>
  <si>
    <t>615498535</t>
  </si>
  <si>
    <t>2*(20,40+23,83+21,31) "zvody pri pilieroch</t>
  </si>
  <si>
    <t>4*(0,350+0,925+1,570) " zvody pri oporách</t>
  </si>
  <si>
    <t>121</t>
  </si>
  <si>
    <t>2864100162050.P</t>
  </si>
  <si>
    <t>Rúry z plastu dlhodobo odolného voči UV žiareniu DN 100 - potrubný systém podľa TP 063</t>
  </si>
  <si>
    <t>47890817</t>
  </si>
  <si>
    <t>142,460*1,05 " stratné cca 5%</t>
  </si>
  <si>
    <t>122</t>
  </si>
  <si>
    <t>21250321007025.P</t>
  </si>
  <si>
    <t>Montáž tvarových kusov zberného potrubia odvodnenia mosta DN 100</t>
  </si>
  <si>
    <t>1350721193</t>
  </si>
  <si>
    <t>80 " koleno, uhol spresniť podľa DVP</t>
  </si>
  <si>
    <t>4 " kompenzátor</t>
  </si>
  <si>
    <t>4 " odbočka, uhol spresniť podľa DVP</t>
  </si>
  <si>
    <t>123</t>
  </si>
  <si>
    <t>286410020905.P</t>
  </si>
  <si>
    <t>Koleno DN 100, uhol podľa DVP</t>
  </si>
  <si>
    <t>-136765716</t>
  </si>
  <si>
    <t>124</t>
  </si>
  <si>
    <t>286410020907.P</t>
  </si>
  <si>
    <t>Kompenzátor DN 100, dilatačný pohyb do 60 mm</t>
  </si>
  <si>
    <t>429552959</t>
  </si>
  <si>
    <t>125</t>
  </si>
  <si>
    <t>286410020908.P</t>
  </si>
  <si>
    <t>Odbočka pre potrubie DN 100</t>
  </si>
  <si>
    <t>-434092914</t>
  </si>
  <si>
    <t>126</t>
  </si>
  <si>
    <t>21250321008305.P</t>
  </si>
  <si>
    <t>Osadenie tvarovky odvodnenia, vyústenie zo žľabu</t>
  </si>
  <si>
    <t>-1955269397</t>
  </si>
  <si>
    <t>127</t>
  </si>
  <si>
    <t>552410006505.P</t>
  </si>
  <si>
    <t>Tvarovka odvodnenia - nerezová rúra  DN 100, hr. steny 3 mm s prírubou priemeru 200 mm, hr. 5 mm - dĺžka 390 mm, vrátane čistiacich kusov a príslušenstva</t>
  </si>
  <si>
    <t>-1358817196</t>
  </si>
  <si>
    <t>128</t>
  </si>
  <si>
    <t>21250321008310.S</t>
  </si>
  <si>
    <t>Montáž objímky odvodnenia pre zvislý zvod do DN 150</t>
  </si>
  <si>
    <t>-1249763798</t>
  </si>
  <si>
    <t>(6+6)*6 " piliere</t>
  </si>
  <si>
    <t>3*4 " opory</t>
  </si>
  <si>
    <t>129</t>
  </si>
  <si>
    <t>552520087604.P</t>
  </si>
  <si>
    <t>Obruč DN 100 s príslušenstvom pre zvislý zvod odvodnenia</t>
  </si>
  <si>
    <t>427440197</t>
  </si>
  <si>
    <t>21250322</t>
  </si>
  <si>
    <t>Doplňujúce konštrukcie odvodnenie mostov rub konštrukcií</t>
  </si>
  <si>
    <t>130</t>
  </si>
  <si>
    <t>21250322002210.P</t>
  </si>
  <si>
    <t>Odvodnenie mostnej opory - drenážne plastové potrubie svetlosť DN 150, vonkajší priemer D 160 mm</t>
  </si>
  <si>
    <t>-1083537158</t>
  </si>
  <si>
    <t>2*14,25 " za oporou - drenážny blok</t>
  </si>
  <si>
    <t>2*1,00 " pri opore - štrkové lôžko</t>
  </si>
  <si>
    <t>38,00 " odvodnenie za oporným múrom</t>
  </si>
  <si>
    <t>131</t>
  </si>
  <si>
    <t>21250322004130.P</t>
  </si>
  <si>
    <t>Opláštenie drenážnych rúr filtračnou textíliou svetlosť DN 150, vonkajší priemer D 160 mm</t>
  </si>
  <si>
    <t>-1099233479</t>
  </si>
  <si>
    <t>132</t>
  </si>
  <si>
    <t>21250322005110.S</t>
  </si>
  <si>
    <t>Obetónovanie drenážnych rúr medzerovitým betónom</t>
  </si>
  <si>
    <t>2084091948</t>
  </si>
  <si>
    <t>Odvodnenie za oporou</t>
  </si>
  <si>
    <t>2*0,30*0,30*14,25 " vrátane nutného debnenia</t>
  </si>
  <si>
    <t>21250422</t>
  </si>
  <si>
    <t>Doplňujúce konštrukcie dilatačné zariadenia výplň dilatačných škár</t>
  </si>
  <si>
    <t>133</t>
  </si>
  <si>
    <t>21250422040120.S</t>
  </si>
  <si>
    <t>Výplň dilatačných škár z extrudovaného polystyrénu hr. 30 mm</t>
  </si>
  <si>
    <t>-520138921</t>
  </si>
  <si>
    <t>7*(0,90+0,25)*15,30 " dobetonávka a spriahujúca doska v mieste pilierov</t>
  </si>
  <si>
    <t>2*(0,90+0,25)*15,30 " dobetonávka a spriahujúca doska na oporách</t>
  </si>
  <si>
    <t>2*7*0,80 " odvodňovacie žľaby v mieste pilierov</t>
  </si>
  <si>
    <t>21250424</t>
  </si>
  <si>
    <t>Doplňujúce konštrukcie dilatačné zariadenia tesnenie škár</t>
  </si>
  <si>
    <t>134</t>
  </si>
  <si>
    <t>21250424030015.P</t>
  </si>
  <si>
    <t>Tesnenie pracovnej škáry betónovej konštrukcie pružným tmelom, plocha škáry do 3,0 cm2</t>
  </si>
  <si>
    <t>862261694</t>
  </si>
  <si>
    <t>2*2*8*2,80 " odvodňovacie žľaby, škára s vloženou lištou</t>
  </si>
  <si>
    <t>135</t>
  </si>
  <si>
    <t>21250424030025.P</t>
  </si>
  <si>
    <t>Tesnenie dilatačnej škáry betónovej konštrukcie pružným tmelom s predtesnením, plocha škáry do 20 cm2</t>
  </si>
  <si>
    <t>169969426</t>
  </si>
  <si>
    <t>2*7*2,50 " odvodňovacie žľaby v mieste pilierov</t>
  </si>
  <si>
    <t>21250426</t>
  </si>
  <si>
    <t>Doplňujúce konštrukcie dilatačné zariadenia mostné závery povrchové</t>
  </si>
  <si>
    <t>136</t>
  </si>
  <si>
    <t>21250426021110.P</t>
  </si>
  <si>
    <t>Osadenie dilatačného mostného záveru - posun do 100 mm</t>
  </si>
  <si>
    <t>1018534550</t>
  </si>
  <si>
    <t>9*16,05 " typ podľa projektu</t>
  </si>
  <si>
    <t>137</t>
  </si>
  <si>
    <t>437314001577.P</t>
  </si>
  <si>
    <t>Jednoprofilový mostný záver z oceľových profilov ukotvených vo vysokopevnostnom vodotesnom polymérbetóne - posun 80 mm, , vrátane VTD dodávateľa mostného záveru</t>
  </si>
  <si>
    <t>-1263821142</t>
  </si>
  <si>
    <t>21250528</t>
  </si>
  <si>
    <t>Doplňujúce konštrukcie mostné zábrany a ochrany protidotykové zábrany</t>
  </si>
  <si>
    <t>138</t>
  </si>
  <si>
    <t>21250528010015.P</t>
  </si>
  <si>
    <t>Montáž ochranných protidotykových zábran</t>
  </si>
  <si>
    <t>1830012252</t>
  </si>
  <si>
    <t>139</t>
  </si>
  <si>
    <t>137110001944</t>
  </si>
  <si>
    <t>Konštrukcia protidotykovej zábrany podľa projektu, vrátane povrchovej úpravy a vrátane dokumentácie dodávateľa konštrukcie</t>
  </si>
  <si>
    <t>-394552329</t>
  </si>
  <si>
    <t>21250833</t>
  </si>
  <si>
    <t>Doplňujúce konštrukcie prehliadky a zaťažovacie skúšky statické</t>
  </si>
  <si>
    <t>140</t>
  </si>
  <si>
    <t>21250833031015.P</t>
  </si>
  <si>
    <t>Hlavná prehliadka mosta</t>
  </si>
  <si>
    <t>1636441775</t>
  </si>
  <si>
    <t>Vrátane vyhodnotenia a spracovania dokumentácie</t>
  </si>
  <si>
    <t>1 "  1. etapa</t>
  </si>
  <si>
    <t>1 " 2. etapa</t>
  </si>
  <si>
    <t>141</t>
  </si>
  <si>
    <t>21250833031020.S</t>
  </si>
  <si>
    <t>Zaťažovacie skúšky statické pre prostý nosník prvého mostného poľa rozpätia do 50 m</t>
  </si>
  <si>
    <t>1020655609</t>
  </si>
  <si>
    <t>a) predbežnú rekognoskáciu na mieste skúšky,</t>
  </si>
  <si>
    <t>b) prípravu skúšky v laboratóriu,</t>
  </si>
  <si>
    <t>c) zriadenie meracieho stanovišťa v mieste skúšky,</t>
  </si>
  <si>
    <t>d) celkové vyhodnocovacie práce v laboratóriu po návrate z merania,</t>
  </si>
  <si>
    <t>e) spracovanie predbežného vyjadrenia, dokumentáciu a správy o skúške,</t>
  </si>
  <si>
    <t>f) paušálne náklady na výkon akreditovaného laboratória.</t>
  </si>
  <si>
    <t>1 " 1. etapa</t>
  </si>
  <si>
    <t>142</t>
  </si>
  <si>
    <t>21250833901050.P</t>
  </si>
  <si>
    <t>Zaťažovacie skúšky - statické zaťažovacie prostriedky pre 1 zaťažovací stav 1 mostné pole - vozidlá</t>
  </si>
  <si>
    <t>-1369193849</t>
  </si>
  <si>
    <t>Položka zahŕňa náklady na prenájom, naloženie, zváženie, dopravu, pobyt v mieste skúšky, vyloženie vozidla.</t>
  </si>
  <si>
    <t>Poznámka: Počet vozidiel pre jeden zaťažovací stav a jedno mostné pole možno orientačne stanoviť takto: (voľná šírka poľa/3)x2.</t>
  </si>
  <si>
    <t>5 " orientačný počet vozidiel - 1. etapa</t>
  </si>
  <si>
    <t>5 " orientačný počet vozidiel - 2. etapa</t>
  </si>
  <si>
    <t>21250906</t>
  </si>
  <si>
    <t>Doplňujúce konštrukcie drobné zariadenia oceľové</t>
  </si>
  <si>
    <t>143</t>
  </si>
  <si>
    <t>21250906000110.P</t>
  </si>
  <si>
    <t>Montáž tabuľky s označením evidenčného a identifikačného čísla mostu</t>
  </si>
  <si>
    <t>-957652982</t>
  </si>
  <si>
    <t>2 " evidenčné číslo mosta</t>
  </si>
  <si>
    <t>2 " identifikačné číslo mosta</t>
  </si>
  <si>
    <t>2 " evidenčné číslo podcestia</t>
  </si>
  <si>
    <t>144</t>
  </si>
  <si>
    <t>404410176590.P</t>
  </si>
  <si>
    <t>Tabuľky s evidenčnými a identifikačnými číslami</t>
  </si>
  <si>
    <t>-278458802</t>
  </si>
  <si>
    <t>21250907</t>
  </si>
  <si>
    <t>Doplňujúce konštrukcie body pre geodetické sledovanie deformácií</t>
  </si>
  <si>
    <t>145</t>
  </si>
  <si>
    <t>21250906002025.P</t>
  </si>
  <si>
    <t>Osadenie a dodávka geodetických značiek - pozorovaných bodov</t>
  </si>
  <si>
    <t>2136223211</t>
  </si>
  <si>
    <t>Umiestnenie podľa projektu</t>
  </si>
  <si>
    <t>20 " klincové značky - K</t>
  </si>
  <si>
    <t>18 " terčové značky - T</t>
  </si>
  <si>
    <t>18 " čapové značky - C</t>
  </si>
  <si>
    <t>146</t>
  </si>
  <si>
    <t>21250906002115.P</t>
  </si>
  <si>
    <t>Pozorovací bod pre dlhodobé geodetické sledovanie deformácií mosta</t>
  </si>
  <si>
    <t>159792170</t>
  </si>
  <si>
    <t>147</t>
  </si>
  <si>
    <t>21250906002117.P</t>
  </si>
  <si>
    <t>Vzťažný bod pre dlhodobé geodetické sledovanie deformácií mosta</t>
  </si>
  <si>
    <t>-61957015</t>
  </si>
  <si>
    <t>21250908</t>
  </si>
  <si>
    <t>Doplňujúce konštrukcie ochrana proti bludným prúdom</t>
  </si>
  <si>
    <t>148</t>
  </si>
  <si>
    <t>21250908003010.P</t>
  </si>
  <si>
    <t>Ochrana proti bludným prúdom - komplet</t>
  </si>
  <si>
    <t>83990463</t>
  </si>
  <si>
    <t>Položka zahŕňa montáž a dodávku prvkov:</t>
  </si>
  <si>
    <t>Zvary výstuže podľa projektu</t>
  </si>
  <si>
    <t>Merací vývod = 8 ks</t>
  </si>
  <si>
    <t>Drôt FeZn priemeru 10mm = 80 m + 4,8 m</t>
  </si>
  <si>
    <t>Iskriská = 8 ks</t>
  </si>
  <si>
    <t>Uzemňovač = 8 ks</t>
  </si>
  <si>
    <t>1 " komplet</t>
  </si>
  <si>
    <t>21251161</t>
  </si>
  <si>
    <t>Doplňujúce konštrukcie špeciálne pomocné ošetrenie betonárskej výstuže</t>
  </si>
  <si>
    <t>149</t>
  </si>
  <si>
    <t>21251161000010.S</t>
  </si>
  <si>
    <t>Náter v pracovnej škáre betonárskej výstuže 2x ochranný</t>
  </si>
  <si>
    <t>-111782003</t>
  </si>
  <si>
    <t>Úprava úložných prahov - presah kari sietí z 1. etapy</t>
  </si>
  <si>
    <t>0,40/2 " opora OP1</t>
  </si>
  <si>
    <t>2*0,50/2" piliere P2 a P5</t>
  </si>
  <si>
    <t>0,50/2 " pilier P3</t>
  </si>
  <si>
    <t>3*0,50/2 " piliere P4 a P6 a P7</t>
  </si>
  <si>
    <t>0,50/2 " pilier P8</t>
  </si>
  <si>
    <t>0,49/2 " opora OP9</t>
  </si>
  <si>
    <t xml:space="preserve">Spriahujúca doska </t>
  </si>
  <si>
    <t>3,14*0,014*0,96*1024*2 " pracovná škára v strede, presah prútov d 14 mm, dĺžka  960 mm</t>
  </si>
  <si>
    <t>3,14*0,014*0,65*2048 " pracovná škára pri žľabe, presah prútov d 14 mm, dĺžka  650 mm</t>
  </si>
  <si>
    <t>3,14*0,012*0,30*2048 " pracovná škára pri žľabe, presah prútov d 12 mm, dĺžka 300 mm</t>
  </si>
  <si>
    <t>Priečniky</t>
  </si>
  <si>
    <t>3,14*0,012*0,60*72 " presah prútov d 12 mm, dĺžka  600 mm</t>
  </si>
  <si>
    <t>11200301</t>
  </si>
  <si>
    <t>Podkladné konštrukcie dosky, bloky, sedlá, betón prostý</t>
  </si>
  <si>
    <t>150</t>
  </si>
  <si>
    <t>11200301031510.S</t>
  </si>
  <si>
    <t>Dosky, bloky, sedlá z betónu v otvorenom výkope tr. C 12/15</t>
  </si>
  <si>
    <t>-142790059</t>
  </si>
  <si>
    <t>2*(0,80*0,80*0,10) " pod uličné vpuste</t>
  </si>
  <si>
    <t>11250901</t>
  </si>
  <si>
    <t>Doplňujúce konštrukcie obetónovanie potrubia betón prostý</t>
  </si>
  <si>
    <t>151</t>
  </si>
  <si>
    <t>11250901051550.S</t>
  </si>
  <si>
    <t>Obetónovanie potrubia alebo muriva stôk betónom prostým tr. C 20/25 v otvorenom výkope</t>
  </si>
  <si>
    <t>-1781058482</t>
  </si>
  <si>
    <t>10,00*0,90*0,60 " potrubie pod vozovkou</t>
  </si>
  <si>
    <t>27030421</t>
  </si>
  <si>
    <t>Kanalizácie rúry plastové PE, PP</t>
  </si>
  <si>
    <t>152</t>
  </si>
  <si>
    <t>27030421024046.S</t>
  </si>
  <si>
    <t>Montáž kanalizačného PP potrubia korugovaného DN 200</t>
  </si>
  <si>
    <t>1913662659</t>
  </si>
  <si>
    <t>5,00 " dĺžka odvodnenia</t>
  </si>
  <si>
    <t>153</t>
  </si>
  <si>
    <t>286140011300.S</t>
  </si>
  <si>
    <t>Rúra PP s hrdlom vrátane tesnenia SN 10, DN 200 dĺ. 6 m korugovaná pre gravitačnú kanalizáciu</t>
  </si>
  <si>
    <t>-1745982935</t>
  </si>
  <si>
    <t>154</t>
  </si>
  <si>
    <t>27030421044050.S</t>
  </si>
  <si>
    <t>Montáž kanalizačného PP potrubia korugovaného DN 300</t>
  </si>
  <si>
    <t>-538860495</t>
  </si>
  <si>
    <t>22,00 " dĺžka odvodnenia</t>
  </si>
  <si>
    <t>155</t>
  </si>
  <si>
    <t>286140011500.S</t>
  </si>
  <si>
    <t>Rúra PP s hrdlom vrátane tesnenia SN 10, DN 300 dĺ. 6 m korugovaná pre gravitačnú kanalizáciu</t>
  </si>
  <si>
    <t>872074179</t>
  </si>
  <si>
    <t>27030423</t>
  </si>
  <si>
    <t>Kanalizácie rúry plastové tvarovky z PE, PP</t>
  </si>
  <si>
    <t>156</t>
  </si>
  <si>
    <t>27030423024142.P</t>
  </si>
  <si>
    <t>Montáž tvaroviek na potrubie z kanalizačných polypropylénových rúr korugovaných DN 200</t>
  </si>
  <si>
    <t>-153273120</t>
  </si>
  <si>
    <t>Tvarové kusy spresniť podľa DVP</t>
  </si>
  <si>
    <t>2 " napojenie z uličných vpustí</t>
  </si>
  <si>
    <t>2 " napojenie do revíznej šachty</t>
  </si>
  <si>
    <t>157</t>
  </si>
  <si>
    <t>2865400760050.P</t>
  </si>
  <si>
    <t>Tvarový kus  PP, DN 200 pre gravitačnú kanalizáciu z korugovaných rúr</t>
  </si>
  <si>
    <t>1784562547</t>
  </si>
  <si>
    <t>158</t>
  </si>
  <si>
    <t>27030423044146.P</t>
  </si>
  <si>
    <t>Montáž tvaroviek na potrubie z kanalizačných polypropylénových rúr korugovaných kolena DN 300 - zaústenie do existujúcej šachty</t>
  </si>
  <si>
    <t>636139223</t>
  </si>
  <si>
    <t>Položka zahŕňa vybúranie otvoru, osadenie tvarového kusa, utesnenie otvoru</t>
  </si>
  <si>
    <t xml:space="preserve">1 " komplet </t>
  </si>
  <si>
    <t>159</t>
  </si>
  <si>
    <t>286540076200.P</t>
  </si>
  <si>
    <t>Tvarový kus pre napojenie PP korugovaného potrubia do existujúcej šachty</t>
  </si>
  <si>
    <t>1311628525</t>
  </si>
  <si>
    <t>27031171</t>
  </si>
  <si>
    <t>Kanalizácie ostatné konštrukcie šachty a spádoviská kanalizačné</t>
  </si>
  <si>
    <t>160</t>
  </si>
  <si>
    <t>27031171023009.S</t>
  </si>
  <si>
    <t>Montáž PP revíznej kanalizačnej šachty priemeru 600 mm do výšky šachty 2 m s roznášacím prstencom a poklopom</t>
  </si>
  <si>
    <t>-1308597918</t>
  </si>
  <si>
    <t>1 " kus</t>
  </si>
  <si>
    <t>161</t>
  </si>
  <si>
    <t>286610036404.P</t>
  </si>
  <si>
    <t>Šachtové dno atypické - 2 x prítok DN 200 + odtok DN 300,  ku kanalizačnej revíznej šachte 600 mm, PP</t>
  </si>
  <si>
    <t>1559498702</t>
  </si>
  <si>
    <t>162</t>
  </si>
  <si>
    <t>286610045104.P</t>
  </si>
  <si>
    <t>Vlnovcová šachtová rúra s hrdlom kanalizačná 600 mm, dĺžka 2,00 m, PP</t>
  </si>
  <si>
    <t>-2084046156</t>
  </si>
  <si>
    <t>163</t>
  </si>
  <si>
    <t>286710035904.P</t>
  </si>
  <si>
    <t>Gumové tesnenie šachtovej rúry 600 mm ku kanalizačnej revíznej šachte 600 mm</t>
  </si>
  <si>
    <t>601101896</t>
  </si>
  <si>
    <t>164</t>
  </si>
  <si>
    <t>552410002304.P</t>
  </si>
  <si>
    <t>Poklop liatinový D400 priemer 600 mm</t>
  </si>
  <si>
    <t>2062413287</t>
  </si>
  <si>
    <t>165</t>
  </si>
  <si>
    <t>592240009404.P</t>
  </si>
  <si>
    <t>Betónový roznášací prstenec pre revízne šachty DN 600 až 1000</t>
  </si>
  <si>
    <t>-980245308</t>
  </si>
  <si>
    <t>27031172</t>
  </si>
  <si>
    <t>Kanalizácie ostatné konštrukcie vpusty kanalizačné</t>
  </si>
  <si>
    <t>166</t>
  </si>
  <si>
    <t>27031172010020.P</t>
  </si>
  <si>
    <t>Zriadenie kanalizačného vpustu uličného z betónových dielcov</t>
  </si>
  <si>
    <t>-691451791</t>
  </si>
  <si>
    <t>2 " kusy</t>
  </si>
  <si>
    <t>167</t>
  </si>
  <si>
    <t>592230001544.P</t>
  </si>
  <si>
    <t>Dno s kalovým prehĺbením, uličné vpuste betónové</t>
  </si>
  <si>
    <t>-2087742432</t>
  </si>
  <si>
    <t>168</t>
  </si>
  <si>
    <t>592230001545.P</t>
  </si>
  <si>
    <t>Skruž stredná s výtokom DN 200, uličné vpuste betónové</t>
  </si>
  <si>
    <t>-1629191190</t>
  </si>
  <si>
    <t>169</t>
  </si>
  <si>
    <t>592230001546.P</t>
  </si>
  <si>
    <t>Skruž horná, výška  h=200 mm, uličné vpuste betónové</t>
  </si>
  <si>
    <t>1451482277</t>
  </si>
  <si>
    <t>170</t>
  </si>
  <si>
    <t>592230001547.P</t>
  </si>
  <si>
    <t>Vyrovnávací prstenec, uličné vpuste betónové</t>
  </si>
  <si>
    <t>356028075</t>
  </si>
  <si>
    <t>171</t>
  </si>
  <si>
    <t>592230001561.P</t>
  </si>
  <si>
    <t>Kôš bahenný malý h=250 mm, uličné vpuste</t>
  </si>
  <si>
    <t>280955835</t>
  </si>
  <si>
    <t>172</t>
  </si>
  <si>
    <t>592230001562.P</t>
  </si>
  <si>
    <t>Rošt s rámom 500x500 mm, uličné vpuste</t>
  </si>
  <si>
    <t>-1017835105</t>
  </si>
  <si>
    <t>27201391</t>
  </si>
  <si>
    <t>Podkladné konštrukcie pod potrubie, šachty, stoky atď. štrkopiesok</t>
  </si>
  <si>
    <t>173</t>
  </si>
  <si>
    <t>27201391000020.S</t>
  </si>
  <si>
    <t>Lôžko pod potrubie, stoky a drobné objekty, v otvorenom výkope z piesku a štrkopiesku do 63 mm</t>
  </si>
  <si>
    <t>-1518857632</t>
  </si>
  <si>
    <t>(12,00+5,00)*0,90*(0,10+0,10) " ryha nespevnený povrch</t>
  </si>
  <si>
    <t>10,00*0,90*0,10 " ryha vozovka</t>
  </si>
  <si>
    <t>0,80*0,80*0,15 " revízna šachta</t>
  </si>
  <si>
    <t>22010103</t>
  </si>
  <si>
    <t>Podkladné a krycie vrstvy bez spojiva nestmelené (bez spojiva) kamenivo drvené</t>
  </si>
  <si>
    <t>174</t>
  </si>
  <si>
    <t>22010103000015.P</t>
  </si>
  <si>
    <t>Zhotovenie spevnenej plochy z kameniva drveného so zhutnením frakcie 0-63 mm</t>
  </si>
  <si>
    <t>-2036660236</t>
  </si>
  <si>
    <t>(16,50+2*0,20)*3*20*0,40 " 1. etapa -prístup z Dopravnej ul.</t>
  </si>
  <si>
    <t>(16,50+2*0,20)*20*0,40 " 1. etapa - prístup z ul. Pri hati</t>
  </si>
  <si>
    <t>Medzisúčet - použije sa kamenivo nakupované</t>
  </si>
  <si>
    <t>(16,50+2*0,20)*3*20*0,40 " 2. etapa -prístup z Dopravnej ul.</t>
  </si>
  <si>
    <t>(16,50+2*0,20)*20*0,40 " 2. etapa - prístup z ul. Pri hati</t>
  </si>
  <si>
    <t>Medzisúčet - použije sa kamenivo z 1. etapy</t>
  </si>
  <si>
    <t>175</t>
  </si>
  <si>
    <t>583410004400.S</t>
  </si>
  <si>
    <t>Štrkodrva frakcia 0-63 mm</t>
  </si>
  <si>
    <t>505866495</t>
  </si>
  <si>
    <t>540,80*1,80 " základné množstvo</t>
  </si>
  <si>
    <t>540,80*1,80*0,15 " materiál sa použije opakovane, stratné 15 %</t>
  </si>
  <si>
    <t>Objem kameniva: 540,80 + 540,80*0,15 = 621,920 m3</t>
  </si>
  <si>
    <t>176</t>
  </si>
  <si>
    <t>22010103020060.S</t>
  </si>
  <si>
    <t>Podklad z kameniva hrubého drveného veľ. 63-125 mm s rozprestretím a zhutnením, po zhutnení hr. 200 mm</t>
  </si>
  <si>
    <t>2028827459</t>
  </si>
  <si>
    <t xml:space="preserve">Terénne úpravy </t>
  </si>
  <si>
    <t>750,0+460,0+125,0 " ochrana proti náletovým rastlinám</t>
  </si>
  <si>
    <t>Objem kameniva: 1335,0 x 0,20 = 267,00 m3</t>
  </si>
  <si>
    <t>22020617</t>
  </si>
  <si>
    <t>Podkladné a krycie vrstvy s hydraulickým spojivom pre obnovu a údržbu beton prostý</t>
  </si>
  <si>
    <t>177</t>
  </si>
  <si>
    <t>22020617006130.S</t>
  </si>
  <si>
    <t>Vyspravenie podkladu po prekopoch inžinierskych sietí plochy do 15 m2 podkladovým betónom PB I tr. C 20/25 hr. 200 mm</t>
  </si>
  <si>
    <t>2119334871</t>
  </si>
  <si>
    <t>9,00 " odvodnenie komunikácie pod mostom</t>
  </si>
  <si>
    <t>178</t>
  </si>
  <si>
    <t>22030330030010.S</t>
  </si>
  <si>
    <t>Postrek asfaltový spojovací bez posypu kamenivom z cestnej emulzie v množstve 0,30 kg/m2</t>
  </si>
  <si>
    <t>-713819344</t>
  </si>
  <si>
    <t>2*16,05*156,00 " vozovka na moste</t>
  </si>
  <si>
    <t>179</t>
  </si>
  <si>
    <t>22030640006320.S</t>
  </si>
  <si>
    <t>Vyspravenie krytu vozovky po prekopoch inžinierskych sietí do 15 m2 asfaltovým betónom AC hr. nad 50 do 70 mm</t>
  </si>
  <si>
    <t>-1410409639</t>
  </si>
  <si>
    <t>180</t>
  </si>
  <si>
    <t>22030640042031.P</t>
  </si>
  <si>
    <t>Asfaltový betón vrstva obrusná AC 11 O v pruhu š. do 3 m z modifik. asfaltu tr. I, po zhutnení hr. 45 mm</t>
  </si>
  <si>
    <t>-1568470375</t>
  </si>
  <si>
    <t>16,05*156,00 " vozovka na moste</t>
  </si>
  <si>
    <t>181</t>
  </si>
  <si>
    <t>1066330160</t>
  </si>
  <si>
    <t>22250466</t>
  </si>
  <si>
    <t>Doplňujúce konštrukcie ochranné zariadenia dopravné</t>
  </si>
  <si>
    <t>182</t>
  </si>
  <si>
    <t>22250466001020.S</t>
  </si>
  <si>
    <t>Montáž odrážača na zvodidlá betónové</t>
  </si>
  <si>
    <t>-936774081</t>
  </si>
  <si>
    <t>18 " farba biela/oranžová</t>
  </si>
  <si>
    <t>18 " farba modrá</t>
  </si>
  <si>
    <t>183</t>
  </si>
  <si>
    <t>404490001501.P</t>
  </si>
  <si>
    <t>Odrážač pre betónové zvodidlá, 3 polia vo vertikálnom usporiadaní, farba biela/oranžová</t>
  </si>
  <si>
    <t>-1309287</t>
  </si>
  <si>
    <t>184</t>
  </si>
  <si>
    <t>404490001502.P</t>
  </si>
  <si>
    <t>Odrážač pre betónové zvodidlá, 3 polia vo vertikálnom usporiadaní, farba modrá</t>
  </si>
  <si>
    <t>1330664554</t>
  </si>
  <si>
    <t>185</t>
  </si>
  <si>
    <t>Osadenie obrubníka betónového stojatého do lôžka z betónu prosteho tr. C 12/15 s bočnou oporou</t>
  </si>
  <si>
    <t>859698375</t>
  </si>
  <si>
    <t>Terénne úpravy - rozmer 100 x 250 mm</t>
  </si>
  <si>
    <t>4*17,04+57,25+27,14+8,52+8,52 " okolo štrkovej plochy</t>
  </si>
  <si>
    <t>17,04+1,03+1,745+14,95 " okraj kamennej dlažby pod mostom</t>
  </si>
  <si>
    <t>0,85+1,40+1,25+7,0+1,35+1,215 " okraj kamennej dlažby pri rímsach</t>
  </si>
  <si>
    <t>186</t>
  </si>
  <si>
    <t>592170003505.P</t>
  </si>
  <si>
    <t>Obrubník rovný, lxšxv 1000x100x250 mm, sivý</t>
  </si>
  <si>
    <t>-2079939807</t>
  </si>
  <si>
    <t>217,420*1,05 " stratné 5%</t>
  </si>
  <si>
    <t>187</t>
  </si>
  <si>
    <t>-784406665</t>
  </si>
  <si>
    <t>0,30*0,10*217,42 " časť lôžka - hr. 100 mm presahujúca hrúbku zahrnutú v položke osadenia</t>
  </si>
  <si>
    <t>188</t>
  </si>
  <si>
    <t>1042294958</t>
  </si>
  <si>
    <t>Terénne úpravy - rozmer 150 x 250 mm</t>
  </si>
  <si>
    <t>2,10+1,50+2,815+1,50 " dlažba pri rímsach zo strany vozovky</t>
  </si>
  <si>
    <t>2*1,5 " použijú sa pôvodné obrubníky</t>
  </si>
  <si>
    <t>189</t>
  </si>
  <si>
    <t>592170003800.S</t>
  </si>
  <si>
    <t>Obrubník cestný so skosením, lxšxv 1000x150x250 mm, prírodný</t>
  </si>
  <si>
    <t>-2112185217</t>
  </si>
  <si>
    <t>Terénne úpravy - dlažba pri rímsach zo strany vozovky</t>
  </si>
  <si>
    <t>7,915*1,05 " stratné 5%</t>
  </si>
  <si>
    <t>22251161</t>
  </si>
  <si>
    <t>Doplňujúce konštrukcie otvorené žľaby z betónových tvárnic</t>
  </si>
  <si>
    <t>190</t>
  </si>
  <si>
    <t>22251161020110.S</t>
  </si>
  <si>
    <t>Osadenie priekop. žľabu z betón. priekopových tvárnic šírky 500- 800 mm do betónu C 12/15</t>
  </si>
  <si>
    <t>-593188555</t>
  </si>
  <si>
    <t>120,10 " terénne úpravy</t>
  </si>
  <si>
    <t>191</t>
  </si>
  <si>
    <t>592270000450.S</t>
  </si>
  <si>
    <t>Priekopová tvárnica, rozmer 620x300x154,5 mm</t>
  </si>
  <si>
    <t>495029579</t>
  </si>
  <si>
    <t>120,10*3,40 " spotreba cca 3,4 ks na 1 m</t>
  </si>
  <si>
    <t>452614</t>
  </si>
  <si>
    <t>Izolačné práce proti vode</t>
  </si>
  <si>
    <t>61010101</t>
  </si>
  <si>
    <t>Proti vode a zemnej vlhkosti bežných konštrukcií náterivami a tmelmi</t>
  </si>
  <si>
    <t>192</t>
  </si>
  <si>
    <t>61010101010010.S</t>
  </si>
  <si>
    <t>Zhotovenie izolácie proti zemnej vlhkosti - vodorovná, náterom penetračným za studena</t>
  </si>
  <si>
    <t>738781497</t>
  </si>
  <si>
    <t>2*6,00*14,25 " prechodové dosky</t>
  </si>
  <si>
    <t>193</t>
  </si>
  <si>
    <t>61010101020010.S</t>
  </si>
  <si>
    <t>Zhotovenie  izolácie proti zemnej vlhkosti - zvislá,  náterom penetračným náterom za studena</t>
  </si>
  <si>
    <t>445308543</t>
  </si>
  <si>
    <t>2*2*(3,20+0,55)*1,20 " rub krídiel</t>
  </si>
  <si>
    <t>2*14,25*1,80 " záverné múriky + opory</t>
  </si>
  <si>
    <t>2*(14,25+2*3,00)*0,35 " prechodové dosky</t>
  </si>
  <si>
    <t>194</t>
  </si>
  <si>
    <t>246170000950.S</t>
  </si>
  <si>
    <t>Lak asfaltový penetračný</t>
  </si>
  <si>
    <t>-545391099</t>
  </si>
  <si>
    <t>171,00*0,30 " vodorovná izolácia, spotreba 0,30 kg/m2</t>
  </si>
  <si>
    <t>83,475*0,35 " zvislá izolácia, spotreba 0,35 kg/m2</t>
  </si>
  <si>
    <t>195</t>
  </si>
  <si>
    <t>61010101010020.S</t>
  </si>
  <si>
    <t>Zhotovenie izolácie proti zemnej vlhkosti - vodorovná, náterom asfaltovým lakom za studena</t>
  </si>
  <si>
    <t>1030484562</t>
  </si>
  <si>
    <t>2*(2*6,00*14,25) " prechodové dosky - 2 vrstvy</t>
  </si>
  <si>
    <t>196</t>
  </si>
  <si>
    <t>61010101020020.S</t>
  </si>
  <si>
    <t>Zhotovenie  izolácie proti zemnej vlhkosti - zvislá, náterom asfaltovým lakom za studena</t>
  </si>
  <si>
    <t>-1116351985</t>
  </si>
  <si>
    <t>2*(2*2*(3,20+0,55)*1,20) " rub krídiel - 2 vrstvy</t>
  </si>
  <si>
    <t>2*(2*14,25*1,80)" záverné múriky + opory - 2 vrstvy</t>
  </si>
  <si>
    <t>2*(2*(14,25+2*3,00)*0,35) " prechodové dosky - 2 vrstvy</t>
  </si>
  <si>
    <t>197</t>
  </si>
  <si>
    <t>246170000250.S</t>
  </si>
  <si>
    <t>Lak asfaltový izolačný</t>
  </si>
  <si>
    <t>1589969008</t>
  </si>
  <si>
    <t>342,00*0,75 " vodorovná izolácia, spotreba 0,75 kg/m2</t>
  </si>
  <si>
    <t>166,95*0,85 " zvislá izolácia, spotreba 0,85 kg/m2</t>
  </si>
  <si>
    <t>61010104</t>
  </si>
  <si>
    <t>Proti vode a zemnej vlhkosti bežných konštrukcií termoplastmi</t>
  </si>
  <si>
    <t>198</t>
  </si>
  <si>
    <t>61010104020039.S</t>
  </si>
  <si>
    <t>Zhotovenie izolácie proti vode nopovou fóloiu položenou voľne na ploche zvislej</t>
  </si>
  <si>
    <t>884130933</t>
  </si>
  <si>
    <t>Plošná drenáž</t>
  </si>
  <si>
    <t>199</t>
  </si>
  <si>
    <t>283290002605.P</t>
  </si>
  <si>
    <t>Profilovaná fólia s polypropylénovou textíliou z oboch strán, ochrana proti vzlínajúcej vlhkosti</t>
  </si>
  <si>
    <t>-740083557</t>
  </si>
  <si>
    <t>51,30*1,20 " prekrývanie spojov a stratné 20%</t>
  </si>
  <si>
    <t>61010501</t>
  </si>
  <si>
    <t>Proti vode a zemnej vlhkosti mostoviek náterivami a tmelmi</t>
  </si>
  <si>
    <t>200</t>
  </si>
  <si>
    <t>61010501011110.S</t>
  </si>
  <si>
    <t>Zhotovenie izolácie kotviaco - impregnačného náteru z epoxidovej živice s posypom kremičitým pieskom cestných mostoviek</t>
  </si>
  <si>
    <t>-428011989</t>
  </si>
  <si>
    <t>Podľa TKP časť 22 súčasť zapečaťujúcej vrstvy, spotreba 0,5 kg/m2</t>
  </si>
  <si>
    <t>(16,05+2*0,15)*156,00 "mostovka s presahom do žľabu</t>
  </si>
  <si>
    <t>2*1,00*14,25 " presah na prechodové dosky</t>
  </si>
  <si>
    <t>201</t>
  </si>
  <si>
    <t>61010501011120.S</t>
  </si>
  <si>
    <t>Zhotovenie izolácie uzatváracieho náteru z epoxidovej živice cestných mostoviek</t>
  </si>
  <si>
    <t>790273116</t>
  </si>
  <si>
    <t>2579,100 " izolovaná plocha</t>
  </si>
  <si>
    <t>202</t>
  </si>
  <si>
    <t>245610001505.P</t>
  </si>
  <si>
    <t>Náter kotviaco impregnačný a uzatvárací - náterový systém na báze epoxidových živíc</t>
  </si>
  <si>
    <t>-1224504679</t>
  </si>
  <si>
    <t>61010502</t>
  </si>
  <si>
    <t>Proti vode a zemnej vlhkosti mostoviek pásmi</t>
  </si>
  <si>
    <t>203</t>
  </si>
  <si>
    <t>61010502010110.S</t>
  </si>
  <si>
    <t>Zhotovenie izolácie NAIP pritavením cestných mostoviek</t>
  </si>
  <si>
    <t>2097554875</t>
  </si>
  <si>
    <t>204</t>
  </si>
  <si>
    <t>628340000135</t>
  </si>
  <si>
    <t>Pás asfaltový nataviteľný pre mosty</t>
  </si>
  <si>
    <t>606914690</t>
  </si>
  <si>
    <t>2579,10*1,15 " prekrývanie spojov 15 %</t>
  </si>
  <si>
    <t>2965,965*1,15 'Prepočítané koeficientom množstva</t>
  </si>
  <si>
    <t>61010801</t>
  </si>
  <si>
    <t>Proti vode a zemnej vlhkosti náterom z kryštalickej izolácie</t>
  </si>
  <si>
    <t>205</t>
  </si>
  <si>
    <t>61010101013311.S</t>
  </si>
  <si>
    <t>Zhotovenie  izolácie náterom z kryštalickej izolácie jednonásobným</t>
  </si>
  <si>
    <t>-790535764</t>
  </si>
  <si>
    <t>Sanácia pôvodných konštrukcií - dve vrstvy</t>
  </si>
  <si>
    <t>- vrstva izolačná aplikovaná na povrch pred nanesením sanačnej malty</t>
  </si>
  <si>
    <t>- vrstva ochranná aplikovaná na povrch po nanesení sanačnej malty</t>
  </si>
  <si>
    <t>2*411,20 " vodorovné plochy - podhľady</t>
  </si>
  <si>
    <t>2*(421,45+64,72) " zvislé plochy</t>
  </si>
  <si>
    <t>206</t>
  </si>
  <si>
    <t>245640000105.P</t>
  </si>
  <si>
    <t>Hmota hydroizolačná kryštalická</t>
  </si>
  <si>
    <t>-858376105</t>
  </si>
  <si>
    <t>1794,740*0,90 " spotreba 0,90 kg/m2</t>
  </si>
  <si>
    <t>452621</t>
  </si>
  <si>
    <t>Lešenárske práce</t>
  </si>
  <si>
    <t>03050311</t>
  </si>
  <si>
    <t>Ochranné konštrukcie záchytné lešenie na vonkajších voľných stranách objektov</t>
  </si>
  <si>
    <t>207</t>
  </si>
  <si>
    <t>03050311010010.S</t>
  </si>
  <si>
    <t>Záchytné lešenie na vonkajších stranách objektov so zábradlím s podlahou upevnenou na nosnej konštrukcii</t>
  </si>
  <si>
    <t>1108352816</t>
  </si>
  <si>
    <t>2*160,00 " počas prác na mostovke</t>
  </si>
  <si>
    <t>03060518</t>
  </si>
  <si>
    <t>Lešenie pod debnenie mostných konštrukcií</t>
  </si>
  <si>
    <t>208</t>
  </si>
  <si>
    <t>03060518010010.S</t>
  </si>
  <si>
    <t>Montáž lešenia pracovného a podporného pod debnenie s vyložením do 0,90 m</t>
  </si>
  <si>
    <t>756799916</t>
  </si>
  <si>
    <t>Odvodňovací žľab</t>
  </si>
  <si>
    <t>2*155,00 " vrátane nákladov na používanie</t>
  </si>
  <si>
    <t>209</t>
  </si>
  <si>
    <t>03060518015010.S</t>
  </si>
  <si>
    <t>Demontáž lešenia pracovného a podporného pod debnenie s vyložením do 0,90 m</t>
  </si>
  <si>
    <t>-298431407</t>
  </si>
  <si>
    <t>03070100</t>
  </si>
  <si>
    <t>Lešenie a plošiny pre sanačné práce</t>
  </si>
  <si>
    <t>210</t>
  </si>
  <si>
    <t>03070100010018.P</t>
  </si>
  <si>
    <t>Pracovné lešenie alebo výsuvné plošiny pre realizáciu sanačných prác</t>
  </si>
  <si>
    <t>193945419</t>
  </si>
  <si>
    <t>Podľa DVP zhotoviteľa</t>
  </si>
  <si>
    <t>03070200</t>
  </si>
  <si>
    <t>Ochranné konštrukcie pre búracie práce</t>
  </si>
  <si>
    <t>211</t>
  </si>
  <si>
    <t>03070200010015.P</t>
  </si>
  <si>
    <t xml:space="preserve">Ochranné konštrukcie pod nosnou konštrukciou mosta počas búrania </t>
  </si>
  <si>
    <t>316230228</t>
  </si>
  <si>
    <t>Spôsob ochrany spresniť podľa DVP</t>
  </si>
  <si>
    <t>10,00*153,00 " 1. etapa búrania</t>
  </si>
  <si>
    <t>10,00*153,00 " 2. etapa búrania</t>
  </si>
  <si>
    <t>02010104</t>
  </si>
  <si>
    <t xml:space="preserve">Zlepšovanie základovej pôdy výplň odvodňovacích rebier alebo trativodov a lôžko trativodov kamenivo </t>
  </si>
  <si>
    <t>212</t>
  </si>
  <si>
    <t>02010104010010.S</t>
  </si>
  <si>
    <t>Výplň trativodu do rýh s úpravou povrchu výplne kamenivom drobným ťaženým</t>
  </si>
  <si>
    <t>1998198635</t>
  </si>
  <si>
    <t>4,60 " odvodnenie za oporným múrom</t>
  </si>
  <si>
    <t>02010204</t>
  </si>
  <si>
    <t>Zlepšovanie základovej pôdy lôžko pre trativody a vankúše pod základy kamenivo ťažené</t>
  </si>
  <si>
    <t>213</t>
  </si>
  <si>
    <t>02010204010010.S</t>
  </si>
  <si>
    <t>Lôžko pre trativod z kameniva drobného ťaženého</t>
  </si>
  <si>
    <t>994728268</t>
  </si>
  <si>
    <t>Konštrukcie v prechodových oblastiach</t>
  </si>
  <si>
    <t>(0,10+0,30)*0,30*2*1,00 " vrátane obsypu</t>
  </si>
  <si>
    <t>02010221</t>
  </si>
  <si>
    <t>Zlepšovanie základovej pôdy lôžko pre trativody a vankúše pod základy betón prostý</t>
  </si>
  <si>
    <t>214</t>
  </si>
  <si>
    <t>02010221000010.S</t>
  </si>
  <si>
    <t>Lôžko pre trativod z betónu prostého</t>
  </si>
  <si>
    <t>-472419343</t>
  </si>
  <si>
    <t>Odvodnenie za oporným múrom</t>
  </si>
  <si>
    <t>0,20*0,10*38,00 " betón C25/30</t>
  </si>
  <si>
    <t>2*0,30*0,34*14,25 " vrátane nutného debnenia</t>
  </si>
  <si>
    <t>02010308</t>
  </si>
  <si>
    <t>Zlepšovanie základovej pôdy trativody kompletné z potrubia pálené drenážne</t>
  </si>
  <si>
    <t>215</t>
  </si>
  <si>
    <t>02010308060010.S</t>
  </si>
  <si>
    <t>Trativod z drenážnych rúrok bez lôžka, vnútorného priem. rúrok 150 mm</t>
  </si>
  <si>
    <t>-1842401038</t>
  </si>
  <si>
    <t>216</t>
  </si>
  <si>
    <t>02060905010020.S</t>
  </si>
  <si>
    <t>Zhotovenie vrstvy z geotextílie na upravenom povrchu sklon do 1 : 5 , šírky nad 3 do 6 m</t>
  </si>
  <si>
    <t>-809595526</t>
  </si>
  <si>
    <t>Terénne úpravy - geotextília 200 g/m2</t>
  </si>
  <si>
    <t>Manipulačné plochy - geotextília 300 g/m2</t>
  </si>
  <si>
    <t>1352,00 " 1. etapa</t>
  </si>
  <si>
    <t>1352,00 " 2. etapa</t>
  </si>
  <si>
    <t>217</t>
  </si>
  <si>
    <t>693110002000.S</t>
  </si>
  <si>
    <t>-815312283</t>
  </si>
  <si>
    <t>1335,00*0,05 " 5% prekrytie spojov</t>
  </si>
  <si>
    <t>218</t>
  </si>
  <si>
    <t>693110004500.S</t>
  </si>
  <si>
    <t>Geotextília polypropylénová netkaná 300 g/m2</t>
  </si>
  <si>
    <t>-669100917</t>
  </si>
  <si>
    <t>2704,00*0,05 " 5% prekrytie spojov</t>
  </si>
  <si>
    <t>25020111</t>
  </si>
  <si>
    <t>Studne betónové skruže celokruhové</t>
  </si>
  <si>
    <t>219</t>
  </si>
  <si>
    <t>25020111010310.S</t>
  </si>
  <si>
    <t>Osadenie plášťa vodárenskej studne z betónových skruží celokruhových DN 1200</t>
  </si>
  <si>
    <t>196010088</t>
  </si>
  <si>
    <t>4*1,35 " vsakovacie šachty - 12 ks skuží h = 0, 45m</t>
  </si>
  <si>
    <t>220</t>
  </si>
  <si>
    <t>592250002305.P</t>
  </si>
  <si>
    <t>Prefabrikát betónový pre studne, skruž DN 1200, výška 450 mm</t>
  </si>
  <si>
    <t>-621122928</t>
  </si>
  <si>
    <t>454100</t>
  </si>
  <si>
    <t>Omietkárske práce</t>
  </si>
  <si>
    <t>13071513</t>
  </si>
  <si>
    <t>Vonkajšie povrchy vodor. konštrukcií reprofilácia podhľadov maltou sanačnou</t>
  </si>
  <si>
    <t>221</t>
  </si>
  <si>
    <t>13071513001132.S</t>
  </si>
  <si>
    <t>Reprofilácia podhľadov sanačnou maltou, 1 vrstva hr. 20 mm</t>
  </si>
  <si>
    <t>664077747</t>
  </si>
  <si>
    <t>222</t>
  </si>
  <si>
    <t>13071513001134.S</t>
  </si>
  <si>
    <t>Reprofilácia podhľadov sanačnou maltou, 2 vrstvy hr. 50 mm</t>
  </si>
  <si>
    <t>1312529609</t>
  </si>
  <si>
    <t>223</t>
  </si>
  <si>
    <t>13071513001171.S</t>
  </si>
  <si>
    <t xml:space="preserve">Reprofilácia - spojovací mostíka podhľadov sanačnou maltou, 1 vrstva hr. 1 mm   </t>
  </si>
  <si>
    <t>317184248</t>
  </si>
  <si>
    <t xml:space="preserve">Sanácia pôvodných konštrukcií </t>
  </si>
  <si>
    <t>411,20 " vodorovné plochy - podhľady</t>
  </si>
  <si>
    <t>224</t>
  </si>
  <si>
    <t>13071513001431.S</t>
  </si>
  <si>
    <t>Ochrana výstuže podhľadu zo sanačnej malty, 1 vrstva hr. 1 mm</t>
  </si>
  <si>
    <t>-2112890549</t>
  </si>
  <si>
    <t>Sanácia pôvodných konštrukcií  - 50 % sanovanej plochy</t>
  </si>
  <si>
    <t>411,20*0,50 " vodorovné plochy - podhľady</t>
  </si>
  <si>
    <t>13091513</t>
  </si>
  <si>
    <t>Vonkajšie povrchy stien reprofilácia zvislých a šikmých plôch maltou sanačnou</t>
  </si>
  <si>
    <t>225</t>
  </si>
  <si>
    <t>13091513001152.S</t>
  </si>
  <si>
    <t>Reprofilácia stien sanačnou maltou, 1 vrstva hr. 20 mm</t>
  </si>
  <si>
    <t>-40556028</t>
  </si>
  <si>
    <t>226</t>
  </si>
  <si>
    <t>13091513001154.S</t>
  </si>
  <si>
    <t>Reprofilácia stien sanačnou maltou, 2 vrstvy hr. 50 mm</t>
  </si>
  <si>
    <t>-1907323225</t>
  </si>
  <si>
    <t>227</t>
  </si>
  <si>
    <t>13091513001171.S</t>
  </si>
  <si>
    <t xml:space="preserve">Reprofilácia -  spojovací mostík stien, sanačnou maltou, 1 vrstva hr. 1 mm   </t>
  </si>
  <si>
    <t>2035849206</t>
  </si>
  <si>
    <t>(421,45+64,72) " zvislé plochy</t>
  </si>
  <si>
    <t>228</t>
  </si>
  <si>
    <t>13091513001451.S</t>
  </si>
  <si>
    <t>Ochrana výstuže stien zo sanačnej malty, 1 vrstva hr. 1 mm</t>
  </si>
  <si>
    <t>284746290</t>
  </si>
  <si>
    <t>(421,45+64,72)*0,50 " zvislé plochy</t>
  </si>
  <si>
    <t>13110304</t>
  </si>
  <si>
    <t>Vonkajšie povrchy betónových konštrukcií, omietka hladká maltou cementovou</t>
  </si>
  <si>
    <t>229</t>
  </si>
  <si>
    <t>13110304000030.P</t>
  </si>
  <si>
    <t>Vonkajšie omietky cementové betónových konštrukcií, nádrží, vodojemov, žľabov alebo kanálov</t>
  </si>
  <si>
    <t>546243597</t>
  </si>
  <si>
    <t>Reprofilácia vnútorného povrchu žľabu, jemná</t>
  </si>
  <si>
    <t>281,200 " reprofilovaná plocha</t>
  </si>
  <si>
    <t>454420</t>
  </si>
  <si>
    <t>Nanášanie ochranných vrstiev - maliarske a natieračské práce</t>
  </si>
  <si>
    <t>84010807</t>
  </si>
  <si>
    <t>Nátery omietky a betónové povrchy farba epoxidová</t>
  </si>
  <si>
    <t>230</t>
  </si>
  <si>
    <t>84010807033030.P</t>
  </si>
  <si>
    <t>Nátery betónových povrchov mostov - hydrofóbny náter vonkajšieho povrchu žľabu</t>
  </si>
  <si>
    <t>1621795296</t>
  </si>
  <si>
    <t>84010810</t>
  </si>
  <si>
    <t>Nátery omietok a betónových povrchov, ochranný náter</t>
  </si>
  <si>
    <t>231</t>
  </si>
  <si>
    <t>84010810031015.P</t>
  </si>
  <si>
    <t>Náter betónových povrchov mostov - trojvrstvová UV odolná, oteruvzdorná, trvalo pružná ochrana vnútorného povrchu žľabu</t>
  </si>
  <si>
    <t>-452507665</t>
  </si>
  <si>
    <t>84010815</t>
  </si>
  <si>
    <t>Nátery omietok a betónových povrchov, zjednocujúci náter</t>
  </si>
  <si>
    <t>232</t>
  </si>
  <si>
    <t>84010815010210.S</t>
  </si>
  <si>
    <t>Zjednocujúci náter betónových konštrukcií</t>
  </si>
  <si>
    <t>1134431862</t>
  </si>
  <si>
    <t>SO 202-00 - Lávka pre peších vedľa mosta M5850</t>
  </si>
  <si>
    <t xml:space="preserve">    05020342 - Vybúranie konštrukcií a demontáže inštalačného vedenia a príslušenstva</t>
  </si>
  <si>
    <t xml:space="preserve">    05090503 - Doplňujúce práce vŕtanie do železobetónu</t>
  </si>
  <si>
    <t xml:space="preserve">    11059021 - Zvislé konštrukcie inžinierskych stavieb výstuž zo zváraných sietí</t>
  </si>
  <si>
    <t xml:space="preserve">    11090102 - Schodiskové konštrukcie kompletné betón železový</t>
  </si>
  <si>
    <t xml:space="preserve">    11090121 - Schodiskové konštrukcie kompletné výstuž z betonárskej ocele</t>
  </si>
  <si>
    <t xml:space="preserve">    11090211 - Schodiskové konštrukcie stupne debnenie tradičné</t>
  </si>
  <si>
    <t xml:space="preserve">    15020402 - Múry rímsy dielce železobetonové</t>
  </si>
  <si>
    <t xml:space="preserve">    21200218 - Podkladné a vedľajšie konštrukcie drenážny plastbetón</t>
  </si>
  <si>
    <t xml:space="preserve">    21210419 - Spevnené plochy </t>
  </si>
  <si>
    <t xml:space="preserve">    21250320 - Doplňujúce konštrukcie odvodnenie mostov odvodňovače</t>
  </si>
  <si>
    <t xml:space="preserve">    21250425 - Doplňujúce konštrukcie dilatačné zariadenia mostné závery podpovrchové</t>
  </si>
  <si>
    <t xml:space="preserve">    11020902 - Múry oporné a zárubné betón železový</t>
  </si>
  <si>
    <t xml:space="preserve">    11020911 - Múry oporné a zárubné debnenie tradičné</t>
  </si>
  <si>
    <t xml:space="preserve">    11020921 - Múry oporné a zárubné výstuž z betonárskej ocele</t>
  </si>
  <si>
    <t xml:space="preserve">    22030641 - Podkladné a krycie vrstvy z asfaltových asfaltový koberec mastixový</t>
  </si>
  <si>
    <t xml:space="preserve">    61010102 - Proti vode a zemnej vlhkosti bežných konštrukcií pásmi</t>
  </si>
  <si>
    <t>-1643078506</t>
  </si>
  <si>
    <t>2*0,08*165,00 " rímsové prefabrikáty</t>
  </si>
  <si>
    <t>0,75*165 " vyrovnávacia doska</t>
  </si>
  <si>
    <t>7*(2*0,085*1,1) " krycie stienky pilierov</t>
  </si>
  <si>
    <t>05020342</t>
  </si>
  <si>
    <t>Vybúranie konštrukcií a demontáže inštalačného vedenia a príslušenstva</t>
  </si>
  <si>
    <t>05020342034305.P</t>
  </si>
  <si>
    <t>Demontáž potrubia z azbestocementových rúr do DN 100,  -0,0080t</t>
  </si>
  <si>
    <t>1233966964</t>
  </si>
  <si>
    <t>8*165,00 " chráničky káblov</t>
  </si>
  <si>
    <t>05020907000110.P</t>
  </si>
  <si>
    <t>Vybúranie oceľových doplnkových konštrukcií hmotnosti do 50 kg,  -1,0000t</t>
  </si>
  <si>
    <t>-2081814146</t>
  </si>
  <si>
    <t>1 " odvodňovače, káblové šachty, mostné závery</t>
  </si>
  <si>
    <t>05020907002240.S</t>
  </si>
  <si>
    <t>Odstránenie konštrukcií na mostoch kamenných alebo betónových kovového zábradlia v celku,  -0,03500t</t>
  </si>
  <si>
    <t>-744466008</t>
  </si>
  <si>
    <t>Hmotnosť: 330x0,035 = 11,550 t</t>
  </si>
  <si>
    <t>330,00 " dĺžka zábradlia</t>
  </si>
  <si>
    <t>05030162012400.P</t>
  </si>
  <si>
    <t>Odstránenie krytu v ploche jednotlivo do 200 m2 asfaltového, hr. vrstvy do 50 mm,  -0,09800t</t>
  </si>
  <si>
    <t>477035200</t>
  </si>
  <si>
    <t xml:space="preserve">3,00*156,00 " vrátane izolácie </t>
  </si>
  <si>
    <t>05030162022420.P</t>
  </si>
  <si>
    <t>Odstránenie krytu asfaltového v ploche jednotlivo do 200 m2, hr. nad 100 do 150 mm,  -0,31600t</t>
  </si>
  <si>
    <t>-240516341</t>
  </si>
  <si>
    <t>(165-156)*3,00 " vozovka medzi krídlami</t>
  </si>
  <si>
    <t>-1021623608</t>
  </si>
  <si>
    <t>Položka nezahŕňa nakladanie</t>
  </si>
  <si>
    <t>774,602*0,022+627,338*0,055 " otryskaný degradovaný betón</t>
  </si>
  <si>
    <t>151,459*2,400 " búrané žb  konštrukcie</t>
  </si>
  <si>
    <t>720,0*0,00007 " jadrové vrty</t>
  </si>
  <si>
    <t>54,396 " vozovka a izolácia na moste</t>
  </si>
  <si>
    <t>330*0,035  " zábradlie</t>
  </si>
  <si>
    <t>1,00 " doplnkové oceľové konštrukcie</t>
  </si>
  <si>
    <t>-1203433274</t>
  </si>
  <si>
    <t>(15-1)*482,043 " celkom 15 km</t>
  </si>
  <si>
    <t>05080200032120.S</t>
  </si>
  <si>
    <t>Odvoz na skládku, demontovaných konštrukcií azbestocementových do 5000m</t>
  </si>
  <si>
    <t>-1313064424</t>
  </si>
  <si>
    <t>Položka zahŕňa  zloženie</t>
  </si>
  <si>
    <t>1320,00*0,008 " azbestocementové rúry</t>
  </si>
  <si>
    <t>05080200032190.S</t>
  </si>
  <si>
    <t>Príplatok za každých ďalších aj začatých 5000 m pre odvoz na skládku demontovaných konštrukcií azbestocementových</t>
  </si>
  <si>
    <t>-1663654678</t>
  </si>
  <si>
    <t>(3-1)*10,56 " celkom 15000 m</t>
  </si>
  <si>
    <t>1427820788</t>
  </si>
  <si>
    <t>269549367</t>
  </si>
  <si>
    <t>471337894</t>
  </si>
  <si>
    <t>151,459*2,400 " búrané konštrukcie</t>
  </si>
  <si>
    <t>1093405373</t>
  </si>
  <si>
    <t>949923600</t>
  </si>
  <si>
    <t>05080900000412.S</t>
  </si>
  <si>
    <t>Poplatok za skladovanie - izolačné materiály a materiály obsahujúce azbest (17 06), ostatné</t>
  </si>
  <si>
    <t>1558794069</t>
  </si>
  <si>
    <t>05090502011015.P</t>
  </si>
  <si>
    <t>Vrty pre kotvy do betónu priemeru 14 mm hĺbky 170 mm s vyplnením epoxidovým tmelom</t>
  </si>
  <si>
    <t>-1124348705</t>
  </si>
  <si>
    <t>Tŕne sú vykázané vo výstuži stienky</t>
  </si>
  <si>
    <t>84 " spriahnutie - krycie stienky</t>
  </si>
  <si>
    <t>05090502011020.S</t>
  </si>
  <si>
    <t>Vrty pre kotvy do betónu priemeru 18 mm hĺbky 120 mm s vyplnením epoxidovým tmelom</t>
  </si>
  <si>
    <t>-1447963787</t>
  </si>
  <si>
    <t>Tŕne sú vykázané vo výstuži spriahujúcej dosky</t>
  </si>
  <si>
    <t>4740 " spriahujúca doska</t>
  </si>
  <si>
    <t>05090502011025.P</t>
  </si>
  <si>
    <t>Vrty pre kotvy do betónu priemeru 18 mm hĺbky 200 mm s vyplnením epoxidovým tmelom</t>
  </si>
  <si>
    <t>1436060298</t>
  </si>
  <si>
    <t>260 " prechodové oblasti</t>
  </si>
  <si>
    <t>05090503</t>
  </si>
  <si>
    <t>Doplňujúce práce vŕtanie do železobetónu</t>
  </si>
  <si>
    <t>05090503026005.S</t>
  </si>
  <si>
    <t>Jadrové vrty diamantovými korunkami do D 60 mm do stropov - železobetónových -0,00007t</t>
  </si>
  <si>
    <t>cm</t>
  </si>
  <si>
    <t>1980062020</t>
  </si>
  <si>
    <t>Odvodňovacie otvory v nosníkoch</t>
  </si>
  <si>
    <t>3*3*8*10 " 72 otvorov, hrúbka 10 cm</t>
  </si>
  <si>
    <t>1035161573</t>
  </si>
  <si>
    <t>Sanácia pôvodných konštrukcií - jednovrstvový systém</t>
  </si>
  <si>
    <t>3,10*156,00*0,70 " podhľad - nosníky KA-73 - 70% plochy</t>
  </si>
  <si>
    <t>7*2*1,10*1,10*0,30 " podhľad - piliere - 30% plochy</t>
  </si>
  <si>
    <t>Medzisúčet - podhľadové plochy</t>
  </si>
  <si>
    <t>2*0,85*156,00*0,70 " steny - nosníky KA-73 - 70% plochy</t>
  </si>
  <si>
    <t>7*((2*13,5)+(2*1,1*9))*0,30 " steny - piliere - 30% plochy</t>
  </si>
  <si>
    <t>2*2,50*15,00*0,60 " opory - 60% plochy</t>
  </si>
  <si>
    <t>(0,50+1,10)*92,00*0,40 " opormý múr OPM1 - 40% plochy</t>
  </si>
  <si>
    <t>(0,60+1,80)*36,00*0,50 " opormý múr OPM2 - 50% plochy</t>
  </si>
  <si>
    <t>Medzisúčet - zvislé plochy</t>
  </si>
  <si>
    <t>-1432074998</t>
  </si>
  <si>
    <t>Sanácia pôvodných konštrukcií - dvojvrstvový systém</t>
  </si>
  <si>
    <t>3,10*156,00*0,30 " podhľad - nosníky KA-73 - 30% plochy</t>
  </si>
  <si>
    <t>7*2*1,10*1,10*0,70 " podhľad - piliere - 70% plochy</t>
  </si>
  <si>
    <t>2*0,85*156,00*0,30 " steny - nosníky KA-73 - 30% plochy</t>
  </si>
  <si>
    <t>7*((2*13,5)+(2*1,1*9))*0,70 " steny - piliere - 70% plochy</t>
  </si>
  <si>
    <t>2*2,50*15,00*0,40 " opory - 40% plochy</t>
  </si>
  <si>
    <t>(0,50+1,10)*92,00*0,60 " opormý múr OPM1 - 60% plochy</t>
  </si>
  <si>
    <t>1800293726</t>
  </si>
  <si>
    <t>145169963</t>
  </si>
  <si>
    <t>(430,0+185,0+65,0)*0,20 " ochrana proti náletovým rastlinám</t>
  </si>
  <si>
    <t>(145,0+125,0)*0,25 " spevnenie pri oporách</t>
  </si>
  <si>
    <t>137195401</t>
  </si>
  <si>
    <t>203,5*0,5 'Prepočítané koeficientom množstva</t>
  </si>
  <si>
    <t>01030101020020.S</t>
  </si>
  <si>
    <t>Výkop zapaženej jamy v hornine 3, nad 100 do 1000 m3</t>
  </si>
  <si>
    <t>347407549</t>
  </si>
  <si>
    <t>Zemné práce - vsakovacie jamy, zvod v zemi, oporný múrik</t>
  </si>
  <si>
    <t>4*((1,80+2*0,60)*(1,80+2*0,60)*3,10) " vsakovacie jamy</t>
  </si>
  <si>
    <t>1708964994</t>
  </si>
  <si>
    <t>111,6*0,5 'Prepočítané koeficientom množstva</t>
  </si>
  <si>
    <t>1619584814</t>
  </si>
  <si>
    <t>Zvod odvodnenia do vsakovacej jamy</t>
  </si>
  <si>
    <t>4*(0,60*0,80*5,00) " priemerná hĺbka 0,80 m</t>
  </si>
  <si>
    <t>944739634</t>
  </si>
  <si>
    <t>9,6*0,5 'Prepočítané koeficientom množstva</t>
  </si>
  <si>
    <t>-358134657</t>
  </si>
  <si>
    <t>2,30*24,00 " oporný múrik pri opore 1</t>
  </si>
  <si>
    <t>1665596796</t>
  </si>
  <si>
    <t>55,2*0,5 'Prepočítané koeficientom množstva</t>
  </si>
  <si>
    <t>-2106251778</t>
  </si>
  <si>
    <t>116,600+9,600+55,200 " celkový objem výkopov</t>
  </si>
  <si>
    <t>-60,600 " spätný zásyp</t>
  </si>
  <si>
    <t>-80,00 " vhodná zemina na doplnenie svahových kužeľov</t>
  </si>
  <si>
    <t>203,500 " celkový objem výkopov</t>
  </si>
  <si>
    <t>-101,75 " zásyp - vyrovnanie terénu</t>
  </si>
  <si>
    <t>-48,00 " vhodná zemina na doplnenie svahových kužeľov</t>
  </si>
  <si>
    <t>1044750185</t>
  </si>
  <si>
    <t>94,55*1,8 'Prepočítané koeficientom množstva</t>
  </si>
  <si>
    <t>01040202000025.P</t>
  </si>
  <si>
    <t>Uloženie sypaniny do násypov - svahové kužele pri oporách</t>
  </si>
  <si>
    <t>-1481937261</t>
  </si>
  <si>
    <t>128,00 " použije sa vhodná zemina z odkopávok a výkopov</t>
  </si>
  <si>
    <t>-1531020024</t>
  </si>
  <si>
    <t>Vrátane úpravy terénu do pôvodného stavu</t>
  </si>
  <si>
    <t>4*(3,00*3,00*(3,10-2,00-0,30)) " zásyp -vsakovacie jamy</t>
  </si>
  <si>
    <t>4*(0,60*(0,80-0,25-0,10)*5,00) " zásyp - zvody odvodnenia v zemi</t>
  </si>
  <si>
    <t>1,10*24,00 " zásyp - oporný múrik</t>
  </si>
  <si>
    <t>-933512960</t>
  </si>
  <si>
    <t>136,00*0,50 " 50% - odkopávka pre ochrana proti náletovým rastlinám</t>
  </si>
  <si>
    <t>67,50*0,50 " 50% -  spevnenie pri oporách</t>
  </si>
  <si>
    <t>-275349565</t>
  </si>
  <si>
    <t>4*(3,00*3,00*0,30) " lôžko pre vsakovacie bloky</t>
  </si>
  <si>
    <t>4*(3,00*3,00-1,80*1,80)*2,00 " obsyp vsakovacích blokov</t>
  </si>
  <si>
    <t>583310001200.S</t>
  </si>
  <si>
    <t>-1850472689</t>
  </si>
  <si>
    <t>56,88*2 'Prepočítané koeficientom množstva</t>
  </si>
  <si>
    <t>208560393</t>
  </si>
  <si>
    <t>-1296363336</t>
  </si>
  <si>
    <t>94,55*12 'Prepočítané koeficientom množstva</t>
  </si>
  <si>
    <t>1893663485</t>
  </si>
  <si>
    <t>4*(4*3,0*3,10) " vsakovacie jamy</t>
  </si>
  <si>
    <t>71638452</t>
  </si>
  <si>
    <t>-440951271</t>
  </si>
  <si>
    <t>(0,1*0,85*1,1*2)*7 " krycie stienky pilierov</t>
  </si>
  <si>
    <t>504467115</t>
  </si>
  <si>
    <t>(2,2+0,2)*0,9*2*7 " krycie stienky pilierov</t>
  </si>
  <si>
    <t>1896551882</t>
  </si>
  <si>
    <t>-921298585</t>
  </si>
  <si>
    <t>0,023 " krycie stienky</t>
  </si>
  <si>
    <t>1620408655</t>
  </si>
  <si>
    <t>0,46*0,24*(187,50+165,00) " pracovné zábery podľa projektu</t>
  </si>
  <si>
    <t>-849428787</t>
  </si>
  <si>
    <t>0,30*(187,50+165,00) " pozdĺžne - obrubník</t>
  </si>
  <si>
    <t>12*0,50*0,30 " priečne - koncové</t>
  </si>
  <si>
    <t>-1558497687</t>
  </si>
  <si>
    <t>658011419</t>
  </si>
  <si>
    <t>Zvislé konštrukcie inžinierskych stavieb výstuž zo zváraných sietí</t>
  </si>
  <si>
    <t>11059021061020.P</t>
  </si>
  <si>
    <t>Výstuž opôr, prahov, krídel, pilierov, stĺpov zo zváraných sietí od 3,5 kg/m2 mostných konštrukcií</t>
  </si>
  <si>
    <t>1116231308</t>
  </si>
  <si>
    <t>0,12 " krycie stienky</t>
  </si>
  <si>
    <t>11080202071010.S</t>
  </si>
  <si>
    <t>Mostné nosné konštrukcie doskové z betónu železového tr. C 30/37</t>
  </si>
  <si>
    <t>-1364662494</t>
  </si>
  <si>
    <t>156,00 " nosná konštrukcia</t>
  </si>
  <si>
    <t>9,722 " prechodové oblasti</t>
  </si>
  <si>
    <t>-1164337633</t>
  </si>
  <si>
    <t>102,600 " nosná konštrukcia</t>
  </si>
  <si>
    <t>10,800 " prechodové oblasti</t>
  </si>
  <si>
    <t>-925048056</t>
  </si>
  <si>
    <t>11080211012045.P</t>
  </si>
  <si>
    <t>Debnenie podhľadu konzoly mostovky - zhotovenie</t>
  </si>
  <si>
    <t>978741935</t>
  </si>
  <si>
    <t>218,400" nosná konštrukcia</t>
  </si>
  <si>
    <t>11,690 " prechodové oblasti</t>
  </si>
  <si>
    <t>11080211012245.P</t>
  </si>
  <si>
    <t>Debnenie podhľadu konzoly mostovky - odstránenie</t>
  </si>
  <si>
    <t>683960668</t>
  </si>
  <si>
    <t>-183587489</t>
  </si>
  <si>
    <t>15,691 " nosná konštrukcia</t>
  </si>
  <si>
    <t>1,005 " prechodové oblasti</t>
  </si>
  <si>
    <t>11090102</t>
  </si>
  <si>
    <t>Schodiskové konštrukcie kompletné betón železový</t>
  </si>
  <si>
    <t>11090102070010.S</t>
  </si>
  <si>
    <t>Schodiskové konštrukcie, betón železový tr. C 30/37</t>
  </si>
  <si>
    <t>2022104709</t>
  </si>
  <si>
    <t>11090121</t>
  </si>
  <si>
    <t>Schodiskové konštrukcie kompletné výstuž z betonárskej ocele</t>
  </si>
  <si>
    <t>11090121070020.S</t>
  </si>
  <si>
    <t>Výstuž schodiskových konštrukcií zo zváraných sietí z drôtov typu KARI</t>
  </si>
  <si>
    <t>104452176</t>
  </si>
  <si>
    <t>11090211</t>
  </si>
  <si>
    <t>Schodiskové konštrukcie stupne debnenie tradičné</t>
  </si>
  <si>
    <t>11090211010010.S</t>
  </si>
  <si>
    <t>Debnenie stupňov na podstupňovej doske alebo na teréne pôdorysne priamočiarych zhotovenie</t>
  </si>
  <si>
    <t>-1999673817</t>
  </si>
  <si>
    <t>2*25,00*(0,30+0,10) " bočné</t>
  </si>
  <si>
    <t>44*0,60*0,20 " stupne</t>
  </si>
  <si>
    <t>11090211010020.S</t>
  </si>
  <si>
    <t>Debnenie stupňov na podstupňovej doske alebo na teréne pôdorysne priamočiarych odstránenie</t>
  </si>
  <si>
    <t>809498282</t>
  </si>
  <si>
    <t>15020402</t>
  </si>
  <si>
    <t>Múry rímsy dielce železobetonové</t>
  </si>
  <si>
    <t>15020402001110.S</t>
  </si>
  <si>
    <t>Osadenie zvislého dielca prefabr. mostovej rímsy, hmotnosti jednotlivo do 1 t</t>
  </si>
  <si>
    <t>813154090</t>
  </si>
  <si>
    <t>Prefabrikát z polymérbetónu</t>
  </si>
  <si>
    <t>188+165 " základná dĺžka 1m</t>
  </si>
  <si>
    <t>593630000144.P</t>
  </si>
  <si>
    <t>Polymérbetónový rímsový prefabrikát 1000 x 600 x 40 mm</t>
  </si>
  <si>
    <t>-672336249</t>
  </si>
  <si>
    <t>21200218</t>
  </si>
  <si>
    <t>Podkladné a vedľajšie konštrukcie drenážny plastbetón</t>
  </si>
  <si>
    <t>21200218001010.S</t>
  </si>
  <si>
    <t>Podkladová vrstva plastbetónová drenážna na moste</t>
  </si>
  <si>
    <t>1833353019</t>
  </si>
  <si>
    <t>Pozdĺžne a priečne drenážne kanáliky</t>
  </si>
  <si>
    <t>(165*0,1*0,04)+(2*3,5*0,1*0,04)+(13*0,15*0,04*2)+(13*0,2*0,04*0,65*2)</t>
  </si>
  <si>
    <t xml:space="preserve">Spevnené plochy </t>
  </si>
  <si>
    <t>Dlažba svahu pri oporách z upraveného lomového žulového kameňa hr. 150 mm do lôžka z betónu hr. 100 mm s vyškárovaním cementovou maltou</t>
  </si>
  <si>
    <t>752975117</t>
  </si>
  <si>
    <t>145,00+125,00 " pri oporách</t>
  </si>
  <si>
    <t>-905973815</t>
  </si>
  <si>
    <t>304,00 " zábradlie h = 1400 mm, osadenie na rímsu</t>
  </si>
  <si>
    <t>48,00 " zábradlie s integrovanou protidotykovou zábranou h = 2000 mm, osadenie na rímsu</t>
  </si>
  <si>
    <t>76799521291.P</t>
  </si>
  <si>
    <t>Segmenty zábradlia zakriveného h = 1400 mm z oceľových profilov, dodávka vrátane povrchovej úpravy podľa projektu</t>
  </si>
  <si>
    <t>-1436732884</t>
  </si>
  <si>
    <t>76799523391.P</t>
  </si>
  <si>
    <t>Segmenty zábradlia zakriveného s integrovanou protidotykovou zábranou h = 2000 mm z oceľových profilov, dodávka vrátane povrchovej úpravy podľa projektu</t>
  </si>
  <si>
    <t>-1561323184</t>
  </si>
  <si>
    <t>21250320</t>
  </si>
  <si>
    <t>Doplňujúce konštrukcie odvodnenie mostov odvodňovače</t>
  </si>
  <si>
    <t>21250320001020.S</t>
  </si>
  <si>
    <t>Osadenie nerezového odvodňovača mostovky do plastbetónu</t>
  </si>
  <si>
    <t>-1820973126</t>
  </si>
  <si>
    <t>552410006100.S</t>
  </si>
  <si>
    <t xml:space="preserve">Antikoro trubička na odvodnenie izolácie, zvislá, DN 50, dĺ. 1000 mm </t>
  </si>
  <si>
    <t>1798530150</t>
  </si>
  <si>
    <t>21250320002035.P</t>
  </si>
  <si>
    <t>Osadenie mostnej vpusti - obrubníková</t>
  </si>
  <si>
    <t>1051541947</t>
  </si>
  <si>
    <t>552410004905</t>
  </si>
  <si>
    <t>Mostný odvodňovač - liatinový obrubníkový, zvislý zvod DN 150</t>
  </si>
  <si>
    <t>1911592706</t>
  </si>
  <si>
    <t>-727090846</t>
  </si>
  <si>
    <t>21250321007010.P</t>
  </si>
  <si>
    <t>Montáž odvodnenia mosta z plastového potrubia DN 150</t>
  </si>
  <si>
    <t>-553718962</t>
  </si>
  <si>
    <t>286410016200.S</t>
  </si>
  <si>
    <t>Rúry z plastu dlhodobo odolného voči UV žiareniu DN 150 - potrubný systém podľa TP 063</t>
  </si>
  <si>
    <t>501534013</t>
  </si>
  <si>
    <t>217,00*1,05 " stratné cca 5%</t>
  </si>
  <si>
    <t>21250321007020.P</t>
  </si>
  <si>
    <t>Montáž tvarových kusov zberného potrubia odvodnenia mosta DN 150</t>
  </si>
  <si>
    <t>-1643553896</t>
  </si>
  <si>
    <t>2 " napojenie kotlíka</t>
  </si>
  <si>
    <t>14 " napojenie - odvodňovača izolácie</t>
  </si>
  <si>
    <t>13 " napojenie mostnej vpusti</t>
  </si>
  <si>
    <t>4 " prechod z ležatého na zvislý zvod</t>
  </si>
  <si>
    <t>6 " kompenzátory</t>
  </si>
  <si>
    <t>27 " čistiace kusy</t>
  </si>
  <si>
    <t>286410020916.P</t>
  </si>
  <si>
    <t>Tvarový kus - napojenie kotlíka</t>
  </si>
  <si>
    <t>1088433012</t>
  </si>
  <si>
    <t>286410020917.P</t>
  </si>
  <si>
    <t>Tvarový kus - napojenie odvodňovača izolácie DN 50</t>
  </si>
  <si>
    <t>649473741</t>
  </si>
  <si>
    <t>286410020918.P</t>
  </si>
  <si>
    <t>Tvarový kus - napojenie mostnej vpusti DN 150</t>
  </si>
  <si>
    <t>-1083526052</t>
  </si>
  <si>
    <t>286410020920.P</t>
  </si>
  <si>
    <t>Tvarové kusy - napojenie ležatého zvodu na zvislý - komplet, typ a tvar podľa DVP</t>
  </si>
  <si>
    <t>1736470231</t>
  </si>
  <si>
    <t>286410020927.P</t>
  </si>
  <si>
    <t>Kompenzátor DN 150, dilatačný pohyb do 60 mm</t>
  </si>
  <si>
    <t>-1485023241</t>
  </si>
  <si>
    <t>286410020928.P</t>
  </si>
  <si>
    <t>Čistiaci kus zberného potrubia DN 150</t>
  </si>
  <si>
    <t>-1981474162</t>
  </si>
  <si>
    <t>21250321008115.P</t>
  </si>
  <si>
    <t>Montáž a dodávka závesného systému a objímok zberného potrubia odvodnenia DN 150</t>
  </si>
  <si>
    <t>945806692</t>
  </si>
  <si>
    <t>Spresniť podľa DVP a systému zberného potrubia</t>
  </si>
  <si>
    <t>21250321008155.P</t>
  </si>
  <si>
    <t>Montáž a dodávka vetracej mriežky odolnej voči poveternostným vplyvom proti vniknutiu vtákov cez odvodňovacie otvory priemeru 60 mm v nosníkoch</t>
  </si>
  <si>
    <t>-188581775</t>
  </si>
  <si>
    <t>21250422040110.S</t>
  </si>
  <si>
    <t>Výplň dilatačných škár z extrudovaného polystyrénu hr. 20 mm</t>
  </si>
  <si>
    <t>787360722</t>
  </si>
  <si>
    <t>2*0,50*1,00 " oporný múrik</t>
  </si>
  <si>
    <t>1142115661</t>
  </si>
  <si>
    <t>(2*7+2)*0,50*0,24 " rímsy</t>
  </si>
  <si>
    <t>21250424060010.P</t>
  </si>
  <si>
    <t>Tesnenie škáry betónovej konštrukcie trvale pružným tmelom, plocha škáry do 1,50 cm2</t>
  </si>
  <si>
    <t>-1309829554</t>
  </si>
  <si>
    <t>185,00+165,00 " škára medzi monolitom a prefabrikátom na rímsach</t>
  </si>
  <si>
    <t>21250424060020.P</t>
  </si>
  <si>
    <t>Tesnenie škáry betónovej konštrukcie pružným tmelom, plocha škáry do 4,0 cm2</t>
  </si>
  <si>
    <t>-1707355371</t>
  </si>
  <si>
    <t xml:space="preserve">2*8*(0,46+0,15) " rímsy - pracovné škáry </t>
  </si>
  <si>
    <t>2*(1,10+2*0,20)*7 " krycie stienky pilierov</t>
  </si>
  <si>
    <t xml:space="preserve">2*(2*0,90+0,46) " oporný múrik - dilatačné škáry </t>
  </si>
  <si>
    <t>21250424060025.P</t>
  </si>
  <si>
    <t>Tesnenie dilatačnej škáry betónovej konštrukcie pružným tmelom s predtesnením, plocha škáry do 10,0 cm2</t>
  </si>
  <si>
    <t>452936373</t>
  </si>
  <si>
    <t>(2*7+2)*(0,46+0,15) " rímsa - dialtačné škáry</t>
  </si>
  <si>
    <t>21250425</t>
  </si>
  <si>
    <t>Doplňujúce konštrukcie dilatačné zariadenia mostné závery podpovrchové</t>
  </si>
  <si>
    <t>21250425001010.S</t>
  </si>
  <si>
    <t>Osadenie dilatačného mostného záveru podpovrchového - posun do 20 mm</t>
  </si>
  <si>
    <t>-852338452</t>
  </si>
  <si>
    <t>437314001588.P</t>
  </si>
  <si>
    <t>Mostný záver podpovrchový - posun 20 mm, vrátane VTD dodávateľa mostného záveru</t>
  </si>
  <si>
    <t>1109355002</t>
  </si>
  <si>
    <t>Osadenie dilatačného mostného záveru povrchového - posun do 100 mm</t>
  </si>
  <si>
    <t>76728525</t>
  </si>
  <si>
    <t>9,00 " typ podľa projektu</t>
  </si>
  <si>
    <t>Jednoprofilový mostný záver z oceľových profilov ukotvených vo vysokopevnostnom vodotesnom polymérbetóne - posun 80 mm, vrátane VTD dodávateľa mostného záveru</t>
  </si>
  <si>
    <t>-342133224</t>
  </si>
  <si>
    <t>678953692</t>
  </si>
  <si>
    <t>-1010784303</t>
  </si>
  <si>
    <t>-775273781</t>
  </si>
  <si>
    <t xml:space="preserve">2 " orientačný počet vozidiel </t>
  </si>
  <si>
    <t>296808157</t>
  </si>
  <si>
    <t>Položka zahŕňa montáž a dodávku stĺpika</t>
  </si>
  <si>
    <t>2 " evidenčné číslo</t>
  </si>
  <si>
    <t>2 " identifikačné číslo</t>
  </si>
  <si>
    <t>Tabuľka s evidenčným alebo identifikačným číslom mostu</t>
  </si>
  <si>
    <t>-1049765373</t>
  </si>
  <si>
    <t>21250906000310.S</t>
  </si>
  <si>
    <t>Kotvenie monolitického betónu rímsy do mostovky kotvou do vývrtu</t>
  </si>
  <si>
    <t>-769702450</t>
  </si>
  <si>
    <t>535310002045.P</t>
  </si>
  <si>
    <t>Rímsová kotva - kotevný prvok podľa projektu</t>
  </si>
  <si>
    <t>1927697879</t>
  </si>
  <si>
    <t>491831156</t>
  </si>
  <si>
    <t>42 " klincové značky - K</t>
  </si>
  <si>
    <t>11 " terčové značky - T</t>
  </si>
  <si>
    <t>11 " čapové značky - C</t>
  </si>
  <si>
    <t>1789736526</t>
  </si>
  <si>
    <t>1411985736</t>
  </si>
  <si>
    <t>-337991775</t>
  </si>
  <si>
    <t>Merací vývod = 10 ks</t>
  </si>
  <si>
    <t>Drôt FeZn priemeru 10mm = 125 m</t>
  </si>
  <si>
    <t>Páska FeZn 30/4mm = 15 m</t>
  </si>
  <si>
    <t>Vývod nad rímsu z korózne odolnej ocele priemeru 12mm = 5 m</t>
  </si>
  <si>
    <t>Univerzálne spojky = 8 ks</t>
  </si>
  <si>
    <t>Iskriská v mieste ložísk = 8 ks</t>
  </si>
  <si>
    <t>11250901061560.S</t>
  </si>
  <si>
    <t>Obetónovanie potrubia alebo muriva stôk betónom prostým tr. C 25/30 v otvorenom výkope</t>
  </si>
  <si>
    <t>-181313776</t>
  </si>
  <si>
    <t>4*(0,60*0,10*5,00) " lôžko -  zvod odvodnenia v zemi</t>
  </si>
  <si>
    <t>4*(0,25*0,25*5,00) " obetónovanie -zvod odvodnenia v zemi</t>
  </si>
  <si>
    <t>27030421024004.S</t>
  </si>
  <si>
    <t>Montáž kanalizačného PP potrubia hladkého plnostenného SN 10 DN 150</t>
  </si>
  <si>
    <t>-847674311</t>
  </si>
  <si>
    <t>4*5,00 "zvod odvodnenia v zemi</t>
  </si>
  <si>
    <t>286140001200.S</t>
  </si>
  <si>
    <t>Rúra hladká PP pre gravitačnú kanalizáciu DN 150, SN 10, dĺ. 5 m</t>
  </si>
  <si>
    <t>828101712</t>
  </si>
  <si>
    <t>279577075</t>
  </si>
  <si>
    <t>4*(1,80*1,80*2,00) " 4*36 kusov</t>
  </si>
  <si>
    <t>-1706002048</t>
  </si>
  <si>
    <t>11020902</t>
  </si>
  <si>
    <t>Múry oporné a zárubné betón železový</t>
  </si>
  <si>
    <t>11020902071610.S</t>
  </si>
  <si>
    <t>Múry a valy z betónu železového tr. C 30/37</t>
  </si>
  <si>
    <t>279836495</t>
  </si>
  <si>
    <t>11,25 " oporný múrik</t>
  </si>
  <si>
    <t>11020911</t>
  </si>
  <si>
    <t>Múry oporné a zárubné debnenie tradičné</t>
  </si>
  <si>
    <t>11020911011610.S</t>
  </si>
  <si>
    <t>Debnenie múrov a valov zvislých aj sklonených, výšky do 20 m zhotovenie</t>
  </si>
  <si>
    <t>-1904256050</t>
  </si>
  <si>
    <t>11020911011620.S</t>
  </si>
  <si>
    <t>Debnenie múrov a valov zvislých aj sklonených, výšky do 20 m odstránenie</t>
  </si>
  <si>
    <t>1617132089</t>
  </si>
  <si>
    <t>11020921</t>
  </si>
  <si>
    <t>Múry oporné a zárubné výstuž z betonárskej ocele</t>
  </si>
  <si>
    <t>11020921061610.S</t>
  </si>
  <si>
    <t>Výstuž múrov a valov priemeru do 12 mm, z ocele B500 (10505)</t>
  </si>
  <si>
    <t>1116109443</t>
  </si>
  <si>
    <t>11200101033010.S</t>
  </si>
  <si>
    <t>Podkladová alebo výplňová vrstva z betónu tr. C 12/15 hr. do 100 mm</t>
  </si>
  <si>
    <t>62663001</t>
  </si>
  <si>
    <t>0,66*24,00 " podkladný betón - oporný múrik</t>
  </si>
  <si>
    <t>-536287590</t>
  </si>
  <si>
    <t>430,00+185,00+65,00 " ochrana proti náletovým rastlinám</t>
  </si>
  <si>
    <t>Objem kameniva: 680,00 x 0,20 = 136,00 m3</t>
  </si>
  <si>
    <t>973307038</t>
  </si>
  <si>
    <t>2*3,50*165,00 " vozovka na moste</t>
  </si>
  <si>
    <t>-1799134947</t>
  </si>
  <si>
    <t>3,50*165,00 " vozovka na moste</t>
  </si>
  <si>
    <t>Podkladné a krycie vrstvy z asfaltových asfaltový koberec mastixový</t>
  </si>
  <si>
    <t>1099823712</t>
  </si>
  <si>
    <t>22250162020010.P</t>
  </si>
  <si>
    <t xml:space="preserve">Osadenie a montáž zábradlia oceľového </t>
  </si>
  <si>
    <t>-1059734162</t>
  </si>
  <si>
    <t>25,00 " obslužné schodisko</t>
  </si>
  <si>
    <t>4,00 " medzi mostom a lávkou</t>
  </si>
  <si>
    <t>553550000508.P</t>
  </si>
  <si>
    <t>Zábradlie oceľové trojmadlové, h = 1100 mm, vrátane povrchovej úpravy a dokumentácie dodávateľa konštrukcie</t>
  </si>
  <si>
    <t>250216845</t>
  </si>
  <si>
    <t>-1264774497</t>
  </si>
  <si>
    <t>5,0+17,0+71,0+40,0+15,0+30,0 " lemovanie štrkovej plochy a dlažby</t>
  </si>
  <si>
    <t>2072953770</t>
  </si>
  <si>
    <t>178*1,05 'Prepočítané koeficientom množstva</t>
  </si>
  <si>
    <t>181086103</t>
  </si>
  <si>
    <t>0,30*0,10*178,00 " časť lôžka - hr. 100 mm presahujúca hrúbku zahrnutú v položke osadenia</t>
  </si>
  <si>
    <t>22251083015220.S</t>
  </si>
  <si>
    <t>Tesnenie dilatačných škár zálievkou za studena pre komôrku s tesniacim profilom š. 20 mm hl. 40 mm</t>
  </si>
  <si>
    <t>114959956</t>
  </si>
  <si>
    <t>(187,50+165,00) " styk  vozovka - rímsa, vrchná časť škáry</t>
  </si>
  <si>
    <t>22251083015540.S</t>
  </si>
  <si>
    <t>Tesnenie dilatačných škár zálievkou za studena pre komôrku bez tesniaceho profilu š. 20 mm hl. 40 mm</t>
  </si>
  <si>
    <t>-938907712</t>
  </si>
  <si>
    <t>(187,50+165,00) " styk  vozovka - rímsa, spodná časť škáry</t>
  </si>
  <si>
    <t>7*3,50 "  vozovka v mieste podpovrchového mostného záveru</t>
  </si>
  <si>
    <t>-1030964937</t>
  </si>
  <si>
    <t>2*26,00 " oporný múrik</t>
  </si>
  <si>
    <t>8135377</t>
  </si>
  <si>
    <t>52,00*0,35 " spotreba 0,35 kg/m2</t>
  </si>
  <si>
    <t>330097985</t>
  </si>
  <si>
    <t>2*26,00*2 " oporný múrik - 2 vrstvy</t>
  </si>
  <si>
    <t>2057195409</t>
  </si>
  <si>
    <t>104,00*0,85 " spotreba 0,85 kg/m2</t>
  </si>
  <si>
    <t>61010102</t>
  </si>
  <si>
    <t>Proti vode a zemnej vlhkosti bežných konštrukcií pásmi</t>
  </si>
  <si>
    <t>61010102020020.S</t>
  </si>
  <si>
    <t>Zhotovenie  izolácie proti zemnej vlhkosti a tlakovej vode NAIP pritavením</t>
  </si>
  <si>
    <t>-1436597525</t>
  </si>
  <si>
    <t>0,960*25,00 " horná hrana oporného múrika s presahom</t>
  </si>
  <si>
    <t>0,710*25,00 " ochrana hornej hrany oporného múrika s presahom</t>
  </si>
  <si>
    <t>2,00 " detaily dilatačných škár</t>
  </si>
  <si>
    <t>628340000100</t>
  </si>
  <si>
    <t>Pás asfaltový nataviteľný hr. 5,0 mm pre mosty</t>
  </si>
  <si>
    <t>1456902381</t>
  </si>
  <si>
    <t>43,75*1,15 'Prepočítané koeficientom množstva</t>
  </si>
  <si>
    <t>1509919380</t>
  </si>
  <si>
    <t>4,50*156,00 " nosná konštrukcia</t>
  </si>
  <si>
    <t>4,50*9,00 " prechodové oblasti</t>
  </si>
  <si>
    <t>-1012549133</t>
  </si>
  <si>
    <t>742,500 " nosná konštrukcia + prechodové oblasti</t>
  </si>
  <si>
    <t>245610001500.S</t>
  </si>
  <si>
    <t>2029171374</t>
  </si>
  <si>
    <t>1164012293</t>
  </si>
  <si>
    <t>1*4,50*7 " ochrana nad podpovrchovými závermi</t>
  </si>
  <si>
    <t>2*(0,460+0,200)*165,00 " ochrana pod rímsami</t>
  </si>
  <si>
    <t>-30751581</t>
  </si>
  <si>
    <t>991,8*1,15 'Prepočítané koeficientom množstva</t>
  </si>
  <si>
    <t>Zhotovenie izolácie náterom z kryštalickej izolácie jednonásobným</t>
  </si>
  <si>
    <t>1809525628</t>
  </si>
  <si>
    <t>2*500,540 " vodorovné plochy - podhľady</t>
  </si>
  <si>
    <t>2*901,400 " zvislé plochy</t>
  </si>
  <si>
    <t>245640000100.P</t>
  </si>
  <si>
    <t>669584447</t>
  </si>
  <si>
    <t>2803,880*0,90 " spotreba 0,90 kg/m2</t>
  </si>
  <si>
    <t>-707389607</t>
  </si>
  <si>
    <t>Položka zahŕňa montáž, demontáž, materiál</t>
  </si>
  <si>
    <t>2*165,00 " počas prác na mostovke</t>
  </si>
  <si>
    <t>1945184501</t>
  </si>
  <si>
    <t>Konzolový presah spriahovacej dosky</t>
  </si>
  <si>
    <t>2*156,00 " vrátane nákladov na používanie</t>
  </si>
  <si>
    <t>83073770</t>
  </si>
  <si>
    <t>03070100010015.P</t>
  </si>
  <si>
    <t>Ochranné konštrukcie a pracovné lešenie alebo výsuvné plošiny pre realizáciu sanačných prác</t>
  </si>
  <si>
    <t>-1969309282</t>
  </si>
  <si>
    <t>1854144066</t>
  </si>
  <si>
    <t>430,00+185,00+65,00" ochrana proti náletovým rastlinám</t>
  </si>
  <si>
    <t>1704987187</t>
  </si>
  <si>
    <t>680*1,05 'Prepočítané koeficientom množstva</t>
  </si>
  <si>
    <t>1374952836</t>
  </si>
  <si>
    <t>-17082629</t>
  </si>
  <si>
    <t>Reprofilácia - spojovací mostíka podhľadov sanačnou maltou, 1 vrstva hr. 1 mm</t>
  </si>
  <si>
    <t>-271192118</t>
  </si>
  <si>
    <t xml:space="preserve">3,10*156,00 " podhľad - nosníky KA-73 </t>
  </si>
  <si>
    <t xml:space="preserve">7*2*1,10*1,10 " podhľad - piliere </t>
  </si>
  <si>
    <t>-1783237</t>
  </si>
  <si>
    <t>500,540*0,50 " vodorovné plochy - podhľady</t>
  </si>
  <si>
    <t>-695868767</t>
  </si>
  <si>
    <t>1733578870</t>
  </si>
  <si>
    <t>13091513001171.P</t>
  </si>
  <si>
    <t>Reprofilácia -  spojovací mostík stien, sanačnou maltou, 1 vrstva hr. 1 mm</t>
  </si>
  <si>
    <t>-2040350272</t>
  </si>
  <si>
    <t xml:space="preserve">2*0,85*156,00 " steny - nosníky KA-73 </t>
  </si>
  <si>
    <t xml:space="preserve">7*((2*13,5)+(2*1,1*9)) " steny - piliere </t>
  </si>
  <si>
    <t xml:space="preserve">2*2,50*15,00 " opory </t>
  </si>
  <si>
    <t xml:space="preserve">(0,50+1,10)*92,00 " opormý múr OPM1 </t>
  </si>
  <si>
    <t xml:space="preserve">(0,60+1,80)*36,00 " opormý múr OPM2 </t>
  </si>
  <si>
    <t>-255950209</t>
  </si>
  <si>
    <t>901,400*0,50 " zvislé plochy</t>
  </si>
  <si>
    <t>84010810031010.S</t>
  </si>
  <si>
    <t>Náter betónovej podlahy pre chodníky mostov polyuretánom 2x elastický</t>
  </si>
  <si>
    <t>267890543</t>
  </si>
  <si>
    <t>(187,50+165,00)*0,30 " ochranný náter ríms</t>
  </si>
  <si>
    <t>-2008279885</t>
  </si>
  <si>
    <t>500,540 " vodorovné plochy - podhľady</t>
  </si>
  <si>
    <t>901,400 " zvislé plochy</t>
  </si>
  <si>
    <t>SO 601-00 - Preložka verejného osvetlenia</t>
  </si>
  <si>
    <t xml:space="preserve">    05020340 - Vybúranie konštrukcií a demontáže inštalačného vedenia a príslušenstva elektroinštalačného</t>
  </si>
  <si>
    <t xml:space="preserve">    05020341 - Vybúranie konštrukcií a demontáže inštalačného vedenia a príslušenstva stožiarov</t>
  </si>
  <si>
    <t xml:space="preserve">    01080300 - Povrchové úpravy terénu - Úprava podložia</t>
  </si>
  <si>
    <t>453161 - Inštalovanie vonkajších osvetľovacích zariadení a osvetlenia ciest</t>
  </si>
  <si>
    <t xml:space="preserve">    91010601 - Úložný materiál rúrky ochranné, ulož. voľne ohybné</t>
  </si>
  <si>
    <t xml:space="preserve">    91011500 - Označenie káblov, výstražná fólia</t>
  </si>
  <si>
    <t xml:space="preserve">    91090101 - Káble NN káble silové (CYKY, AYKY)</t>
  </si>
  <si>
    <t xml:space="preserve">    91200202 - Svietidlá a osvetľovacie zariadenia svietidlá pouličné</t>
  </si>
  <si>
    <t xml:space="preserve">    91200501 - Svietidlá a osvetľovacie zariadenia príslušenstvo pre svietidlá</t>
  </si>
  <si>
    <t xml:space="preserve">    91200502 - Svietidlá a osvetľovacie zariadenia príslušenstvo pre stožiare</t>
  </si>
  <si>
    <t xml:space="preserve">    91220301 - Uzemňovacie a bleskozvodné vedenia vodiče nadzemné, na povrchu FeZn</t>
  </si>
  <si>
    <t xml:space="preserve">    91320000 - Revízie, prehliadky a skúšky</t>
  </si>
  <si>
    <t xml:space="preserve">    91330000 - Ostatné náklady</t>
  </si>
  <si>
    <t>05020340</t>
  </si>
  <si>
    <t>Vybúranie konštrukcií a demontáže inštalačného vedenia a príslušenstva elektroinštalačného</t>
  </si>
  <si>
    <t>05020340066905.P</t>
  </si>
  <si>
    <t>Demontáž - kábel existujúceho verejného osvetlenia</t>
  </si>
  <si>
    <t>437381175</t>
  </si>
  <si>
    <t>Položka zahŕňa odvoz a likvidáciu demontovaných hmôt</t>
  </si>
  <si>
    <t>360 " verejné osvetlenie</t>
  </si>
  <si>
    <t>05020341</t>
  </si>
  <si>
    <t>Vybúranie konštrukcií a demontáže inštalačného vedenia a príslušenstva stožiarov</t>
  </si>
  <si>
    <t>05020341110120.P</t>
  </si>
  <si>
    <t>Demontáž výložníka jednoramenného nad 35 kg</t>
  </si>
  <si>
    <t>781883943</t>
  </si>
  <si>
    <t>15 " verejné osvetlenie</t>
  </si>
  <si>
    <t>05020341169734.P</t>
  </si>
  <si>
    <t xml:space="preserve">Demontáž svietidla zo stožiara do 10 kg vrátane odpojenia </t>
  </si>
  <si>
    <t>2147291681</t>
  </si>
  <si>
    <t>0103020102.1</t>
  </si>
  <si>
    <t>Hĺbenie káblovej ryhy 35cm širokej a 80cm hlbokej v zemine tr.3</t>
  </si>
  <si>
    <t>1136634013</t>
  </si>
  <si>
    <t>125,00 "  celková dĺžka ryhy</t>
  </si>
  <si>
    <t>Objem zeminy: 0,35x0,80*125,00 = 35 m3</t>
  </si>
  <si>
    <t>0104040202.1</t>
  </si>
  <si>
    <t>Zásyp káblovej ryhy 35cm širokej a 80cm hbokej v zemine tr.3</t>
  </si>
  <si>
    <t>-1783642497</t>
  </si>
  <si>
    <t>Povrchové úpravy terénu - Úprava podložia</t>
  </si>
  <si>
    <t>0108030001</t>
  </si>
  <si>
    <t>Provizórna úprava terénu v zemine tr.3</t>
  </si>
  <si>
    <t>-411408739</t>
  </si>
  <si>
    <t>453161</t>
  </si>
  <si>
    <t>Inštalovanie vonkajších osvetľovacích zariadení a osvetlenia ciest</t>
  </si>
  <si>
    <t>91010601</t>
  </si>
  <si>
    <t>Úložný materiál rúrky ochranné, ulož. voľne ohybné</t>
  </si>
  <si>
    <t>9101060101.1</t>
  </si>
  <si>
    <t>Chránička KSS PA-29 - montáž</t>
  </si>
  <si>
    <t>-890623671</t>
  </si>
  <si>
    <t>M1_9101060101</t>
  </si>
  <si>
    <t>Chránička KSS PA-29</t>
  </si>
  <si>
    <t>591693913</t>
  </si>
  <si>
    <t>9101060101.2</t>
  </si>
  <si>
    <t>Chránička Kopoflex priemer 50 mm - montáž</t>
  </si>
  <si>
    <t>-1838771776</t>
  </si>
  <si>
    <t>M2_9101060101</t>
  </si>
  <si>
    <t>Chránička Kopoflex priemer 50 mm</t>
  </si>
  <si>
    <t>571920023</t>
  </si>
  <si>
    <t>91011500</t>
  </si>
  <si>
    <t>Označenie káblov, výstražná fólia</t>
  </si>
  <si>
    <t>91011500001420.P</t>
  </si>
  <si>
    <t>Výstražná fólia š. 33 cm - montáž</t>
  </si>
  <si>
    <t>853845002</t>
  </si>
  <si>
    <t>283230008005</t>
  </si>
  <si>
    <t xml:space="preserve">Výstražná fólia š. 33 cm </t>
  </si>
  <si>
    <t>-303805137</t>
  </si>
  <si>
    <t>91090101</t>
  </si>
  <si>
    <t>Káble NN káble silové (CYKY, AYKY)</t>
  </si>
  <si>
    <t>9109010101.1</t>
  </si>
  <si>
    <t>Kábel CYKY-J 4x6 - montáž</t>
  </si>
  <si>
    <t>886048186</t>
  </si>
  <si>
    <t>M1_9109010101</t>
  </si>
  <si>
    <t>Kábel CYKY-J 4x6</t>
  </si>
  <si>
    <t>-1457152402</t>
  </si>
  <si>
    <t>9109010101.2</t>
  </si>
  <si>
    <t>Kábel CYKY-J 3x1,5 - montáž</t>
  </si>
  <si>
    <t>-748844891</t>
  </si>
  <si>
    <t>M2_9109010101</t>
  </si>
  <si>
    <t>Kábel CYKY-J 3x1,5</t>
  </si>
  <si>
    <t>-1517422082</t>
  </si>
  <si>
    <t>9109010108</t>
  </si>
  <si>
    <t>Kábel AYKY 4x35 - montáž</t>
  </si>
  <si>
    <t>1051933564</t>
  </si>
  <si>
    <t>M_9109010108</t>
  </si>
  <si>
    <t>Kábel AYKY 4x35</t>
  </si>
  <si>
    <t>-1356202879</t>
  </si>
  <si>
    <t>9109010110</t>
  </si>
  <si>
    <t xml:space="preserve">Zaťahovanie VO káblov </t>
  </si>
  <si>
    <t>-75665044</t>
  </si>
  <si>
    <t>91200202</t>
  </si>
  <si>
    <t>Svietidlá a osvetľovacie zariadenia svietidlá pouličné</t>
  </si>
  <si>
    <t>91200202043640.P</t>
  </si>
  <si>
    <t>Montáž svietidla na stožiar - LED svietidlo na výložník</t>
  </si>
  <si>
    <t>1113609558</t>
  </si>
  <si>
    <t>M_EM01</t>
  </si>
  <si>
    <t>Svietidlo SMART LED 62W, štandard podľa správcu VO</t>
  </si>
  <si>
    <t>453292309</t>
  </si>
  <si>
    <t>M_EM02</t>
  </si>
  <si>
    <t>Svietidlo SMART LED 22W, štandard podľa správcu VO</t>
  </si>
  <si>
    <t>212976412</t>
  </si>
  <si>
    <t>91200501</t>
  </si>
  <si>
    <t>Svietidlá a osvetľovacie zariadenia príslušenstvo pre svietidlá</t>
  </si>
  <si>
    <t>9120050102.1</t>
  </si>
  <si>
    <t>Jednoramenný výložník - montáž</t>
  </si>
  <si>
    <t>-2063683352</t>
  </si>
  <si>
    <t>M1_9120050102</t>
  </si>
  <si>
    <t>Jednoramenný výložník, dĺžka 2m, žiarový pozink, štandard podľa správcu VO</t>
  </si>
  <si>
    <t>-2063874492</t>
  </si>
  <si>
    <t>9120050102.2</t>
  </si>
  <si>
    <t>Dvojramenný výložník - montáž</t>
  </si>
  <si>
    <t>-484559754</t>
  </si>
  <si>
    <t>M2_9120050102</t>
  </si>
  <si>
    <t>Dvojramenný výložník, dĺžka 2x2m, žiarový pozink, štandard podľa správcu VO</t>
  </si>
  <si>
    <t>1744145388</t>
  </si>
  <si>
    <t>91200502</t>
  </si>
  <si>
    <t>Svietidlá a osvetľovacie zariadenia príslušenstvo pre stožiare</t>
  </si>
  <si>
    <t>9120050201.1</t>
  </si>
  <si>
    <t>Stožiarová svorkovnica, istenie 3x6A, pre vodič 4x35mm2, krytie IP00 - montáž</t>
  </si>
  <si>
    <t>-1591405437</t>
  </si>
  <si>
    <t>M1_9120050201</t>
  </si>
  <si>
    <t>Stožiarová svorkovnica, istenie 3x6A, pre vodič 4x35mm2, krytie IP00, štandard podľa správcu VO</t>
  </si>
  <si>
    <t>1739521347</t>
  </si>
  <si>
    <t>9120050201.2</t>
  </si>
  <si>
    <t>Stožiarová svorkovnica, istenie 1x6A, pre vodič 4x6mm2, krytie IP00 - montáž</t>
  </si>
  <si>
    <t>-1403245405</t>
  </si>
  <si>
    <t>M2_9120050201</t>
  </si>
  <si>
    <t>Stožiarová svorkovnica, istenie 1x6A, pre vodič 4x6mm2, krytie IP00, štandard podľa správcu VO</t>
  </si>
  <si>
    <t>-1988438181</t>
  </si>
  <si>
    <t>9120050201.3</t>
  </si>
  <si>
    <t>Stožiarová svorkovnica, istenie 2x6A, pre vodič 4x6mm2, krytie IP00 - montáž</t>
  </si>
  <si>
    <t>484982825</t>
  </si>
  <si>
    <t>M3_9120050201</t>
  </si>
  <si>
    <t>Stožiarová svorkovnica, istenie 2x6A, pre vodič 4x6mm2, krytie IP00, štandard podľa správcu VO</t>
  </si>
  <si>
    <t>-131722712</t>
  </si>
  <si>
    <t>9120050201.4</t>
  </si>
  <si>
    <t>Stožiarová svorkovnica, istenie 1x6A, pre vodič 4x35mm2, krytie IP00 - montáž</t>
  </si>
  <si>
    <t>1184700729</t>
  </si>
  <si>
    <t>M4_9120050201</t>
  </si>
  <si>
    <t>Stožiarová svorkovnica, istenie 1x6A, pre vodič 4x35mm2, krytie IP00, štandard podľa správcu VO</t>
  </si>
  <si>
    <t>-2031427360</t>
  </si>
  <si>
    <t>91220301</t>
  </si>
  <si>
    <t>Uzemňovacie a bleskozvodné vedenia vodiče nadzemné, na povrchu FeZn</t>
  </si>
  <si>
    <t>9122030103</t>
  </si>
  <si>
    <t>Uzemňovací pás FeZn 30x4mm - montáž</t>
  </si>
  <si>
    <t>1010131760</t>
  </si>
  <si>
    <t>M_9122030103</t>
  </si>
  <si>
    <t>Uzemňovací pás FeZn 30x4mm</t>
  </si>
  <si>
    <t>-725305340</t>
  </si>
  <si>
    <t>91320000</t>
  </si>
  <si>
    <t>Revízie, prehliadky a skúšky</t>
  </si>
  <si>
    <t>9132000001</t>
  </si>
  <si>
    <t>Jazdné pantografické skúšky</t>
  </si>
  <si>
    <t>-2124272377</t>
  </si>
  <si>
    <t>9132000002</t>
  </si>
  <si>
    <t>Odborná prehliadka a odborná skúška</t>
  </si>
  <si>
    <t>hod</t>
  </si>
  <si>
    <t>1316171915</t>
  </si>
  <si>
    <t>9132000003</t>
  </si>
  <si>
    <t>Úradná skúška</t>
  </si>
  <si>
    <t>846623489</t>
  </si>
  <si>
    <t>91330000</t>
  </si>
  <si>
    <t>Ostatné náklady</t>
  </si>
  <si>
    <t>9133000001</t>
  </si>
  <si>
    <t>Montážna plošina</t>
  </si>
  <si>
    <t>-1244688413</t>
  </si>
  <si>
    <t>9133000002</t>
  </si>
  <si>
    <t>Podružný materiál - 5% nákladov na materiál</t>
  </si>
  <si>
    <t>1941441953</t>
  </si>
  <si>
    <t>9133000003</t>
  </si>
  <si>
    <t>Projektová dokumentácia DSV</t>
  </si>
  <si>
    <t>2003988118</t>
  </si>
  <si>
    <t>SO 602-00 - Preložka závesného OK SWAN KE</t>
  </si>
  <si>
    <t>450000 - Všeobecné položky v procese obstarávania stavieb</t>
  </si>
  <si>
    <t xml:space="preserve">    00311300 - Geodetické práce, telekomunikačné vedenia</t>
  </si>
  <si>
    <t xml:space="preserve">    05090361 - Doplňujúce práce frézovanie betónového krytu, podkladu</t>
  </si>
  <si>
    <t xml:space="preserve">    01030203 - Hĺbené vykopávky so zásypom</t>
  </si>
  <si>
    <t xml:space="preserve">    01080202 - Povrchové úpravy terénu úprava pláne bez zhutnenia v násypoch</t>
  </si>
  <si>
    <t xml:space="preserve">    01090301 - Pretláčanie potrubia z plastických hmôt tr. hor. 1-4</t>
  </si>
  <si>
    <t xml:space="preserve">    22030640 - Podkladné a krycie vrstvy z asfaltových zmesí bitúmenové vrstvy asfaltový betón</t>
  </si>
  <si>
    <t>452623 - Betonárske práce</t>
  </si>
  <si>
    <t xml:space="preserve">    11010201 - Základy pätky betón prostý</t>
  </si>
  <si>
    <t>453143 - Inštalovanie telefónnych káblov, pokládka káblov</t>
  </si>
  <si>
    <t xml:space="preserve">    92010101 - Vedenia nadzemné stožiare jednoduché</t>
  </si>
  <si>
    <t xml:space="preserve">    92010204 - Vedenia nadzemné výstroj stožiarov armatúry na stožiare</t>
  </si>
  <si>
    <t xml:space="preserve">    92010405 - Vedenia nadzemné vedenia nadzemné, drôtové prenesenie vodičov</t>
  </si>
  <si>
    <t xml:space="preserve">    92011501 - Ostatné práce pri montáži káblových rozvodov</t>
  </si>
  <si>
    <t xml:space="preserve">    92020107 - Vedenia vonkajšie, káblové (miestne siete) káble miestne optické</t>
  </si>
  <si>
    <t xml:space="preserve">    92020108 - Vedenia vonkajšie, káblové (miestne siete) káble miestne optické rezervy</t>
  </si>
  <si>
    <t xml:space="preserve">    92020201 - Vedenia vonkajšie, káblové (miestne siete) spojky káblové rovné</t>
  </si>
  <si>
    <t xml:space="preserve">    92020301 - Vedenia vonkajšie, káblové (miestne siete) ukončenie káblov celoplastových</t>
  </si>
  <si>
    <t xml:space="preserve">    92020403 - Vedenia vonkajšie, káblové (miestne siete) káblovody, komory</t>
  </si>
  <si>
    <t xml:space="preserve">    92021002 - Vedenia vonkajšie, káblové (miestne siete) konzoly a rámy </t>
  </si>
  <si>
    <t xml:space="preserve">    92021401 - Vedenia vonkajšie, káblové (miestne siete) zachytenie lana kábla s napínačom</t>
  </si>
  <si>
    <t xml:space="preserve">    92022501 - Vedenia vonkajšie, káblové (miestne siete) činnosti na kábloch</t>
  </si>
  <si>
    <t xml:space="preserve">    92041402 - Vedenia vonkajšie, káblové (miestne siete) chráničky</t>
  </si>
  <si>
    <t xml:space="preserve">    92041492 - Vedenia vonkajšie, káblové (miestne siete) dozor revízie, skúšky</t>
  </si>
  <si>
    <t>450000</t>
  </si>
  <si>
    <t>Všeobecné položky v procese obstarávania stavieb</t>
  </si>
  <si>
    <t>00311300</t>
  </si>
  <si>
    <t>Geodetické práce, telekomunikačné vedenia</t>
  </si>
  <si>
    <t>00311300001012.P</t>
  </si>
  <si>
    <t>Vytýčenie trasy káblového vedenia</t>
  </si>
  <si>
    <t>km</t>
  </si>
  <si>
    <t>-169249615</t>
  </si>
  <si>
    <t>00311300001031.P</t>
  </si>
  <si>
    <t>Polohopisné a výškové zameranie trasy kábla</t>
  </si>
  <si>
    <t>-1953819371</t>
  </si>
  <si>
    <t>00311300001051.P</t>
  </si>
  <si>
    <t xml:space="preserve">Spracovanie knihy plánov </t>
  </si>
  <si>
    <t>1715550543</t>
  </si>
  <si>
    <t>05020340020091.P</t>
  </si>
  <si>
    <t>Demontáž spojky optickej</t>
  </si>
  <si>
    <t>-477461478</t>
  </si>
  <si>
    <t>05020340020092.P</t>
  </si>
  <si>
    <t xml:space="preserve">Závesný optický kábel - demontáž </t>
  </si>
  <si>
    <t>1802719664</t>
  </si>
  <si>
    <t>05090361</t>
  </si>
  <si>
    <t>Doplňujúce práce frézovanie betónového krytu, podkladu</t>
  </si>
  <si>
    <t>05090361041100.S</t>
  </si>
  <si>
    <t>Frézovanie bet. podkladu alebo krytu bez prek., plochy do 500 m2, pruh š. do 0,5 m, hr. 50 mm  0,127 t, vrátane odvozu a likvidácie sutiny</t>
  </si>
  <si>
    <t>201500600</t>
  </si>
  <si>
    <t>01030102030310.S</t>
  </si>
  <si>
    <t>Výkop jamy pre stožiar, bet.základ, kotvu, príp. iné zar.,(vč.čerp.vody), ručný ,v zemine tr. 3 - 4</t>
  </si>
  <si>
    <t>-808421999</t>
  </si>
  <si>
    <t>01030102030315.P</t>
  </si>
  <si>
    <t>Výkop jám pre mikrotunelovanie (štartovacia, čakacia)</t>
  </si>
  <si>
    <t>922281534</t>
  </si>
  <si>
    <t>01030201030660.S</t>
  </si>
  <si>
    <t>Hĺbenie káblovej ryhy ručne 35 cm širokej a 80 cm hlbokej, v zemine triedy 4</t>
  </si>
  <si>
    <t>582053469</t>
  </si>
  <si>
    <t>190,00 " dĺžka ryhy</t>
  </si>
  <si>
    <t>Objem zeminy: 0,35x0,80x190,00 = 53,20 m3</t>
  </si>
  <si>
    <t>01030201030800.S</t>
  </si>
  <si>
    <t>Hĺbenie káblovej ryhy ručne 50 cm širokej a 120 cm hlbokej, v zemine triedy 4</t>
  </si>
  <si>
    <t>538724617</t>
  </si>
  <si>
    <t>10,00 " dĺžka ryhy</t>
  </si>
  <si>
    <t>Objem zeminy: 0,50x1,20x10,00 = 7,50 m3</t>
  </si>
  <si>
    <t>01030203</t>
  </si>
  <si>
    <t>Hĺbené vykopávky so zásypom</t>
  </si>
  <si>
    <t>01030203021300.P</t>
  </si>
  <si>
    <t>Výkop a zásyp jamy pre káblovú spojku, rezervu</t>
  </si>
  <si>
    <t>1168985186</t>
  </si>
  <si>
    <t>01040401030170.S</t>
  </si>
  <si>
    <t>Ručný zásyp nezap. káblovej ryhy bez zhutn. zeminy, 35 cm širokej, 80 cm hlbokej v zemine tr. 4</t>
  </si>
  <si>
    <t>261366489</t>
  </si>
  <si>
    <t>01040401030300.S</t>
  </si>
  <si>
    <t>Ručný zásyp nezap. káblovej ryhy bez zhutn. zeminy, 50 cm širokej, 120 cm hlbokej v zemine tr. 4</t>
  </si>
  <si>
    <t>-1223328974</t>
  </si>
  <si>
    <t>01040402070220.S</t>
  </si>
  <si>
    <t xml:space="preserve">Zásyp jamy so zhutnením a s úpravou povrchu, zemina triedy 3 - 4 </t>
  </si>
  <si>
    <t>-1846748161</t>
  </si>
  <si>
    <t>01080202</t>
  </si>
  <si>
    <t>Povrchové úpravy terénu úprava pláne bez zhutnenia v násypoch</t>
  </si>
  <si>
    <t>01080202010530.S</t>
  </si>
  <si>
    <t>Proviz. úprava terénu v zemine tr. 4, aby nerovnosti terénu neboli väčšie ako 2 cm od vodor.hladiny</t>
  </si>
  <si>
    <t>633876676</t>
  </si>
  <si>
    <t>01090301</t>
  </si>
  <si>
    <t>Pretláčanie potrubia z plastických hmôt tr. hor. 1-4</t>
  </si>
  <si>
    <t>01090301010003.S</t>
  </si>
  <si>
    <t>Riadené horizont. vŕtanie v hornine tr.1-4 pre pretláč. PE rúr, hĺbky do 6m, vonk. priem.cez 90 do 110mm</t>
  </si>
  <si>
    <t>-1305688963</t>
  </si>
  <si>
    <t>Podkladné a krycie vrstvy z asfaltových zmesí bitúmenové vrstvy asfaltový betón</t>
  </si>
  <si>
    <t>22030640006310.S</t>
  </si>
  <si>
    <t>Vyspravenie krytu vozovky po prekopoch inžinierskych sietí do 15 m2 asfaltovým betónom AC hr. od 30 do 50 mm</t>
  </si>
  <si>
    <t>-39134521</t>
  </si>
  <si>
    <t>452623</t>
  </si>
  <si>
    <t>Betonárske práce</t>
  </si>
  <si>
    <t>11010201</t>
  </si>
  <si>
    <t>Základy pätky betón prostý</t>
  </si>
  <si>
    <t>11010201030030.S</t>
  </si>
  <si>
    <t>Betón základových pätiek, prostý tr. C 12/15</t>
  </si>
  <si>
    <t>2097360447</t>
  </si>
  <si>
    <t>453143</t>
  </si>
  <si>
    <t>Inštalovanie telefónnych káblov, pokládka káblov</t>
  </si>
  <si>
    <t>92010101</t>
  </si>
  <si>
    <t>Vedenia nadzemné stožiare jednoduché</t>
  </si>
  <si>
    <t>92010101020055.P</t>
  </si>
  <si>
    <t>Montáž stožiara, vrátane základu, nasadenie stožiara, zhot.rozvodu</t>
  </si>
  <si>
    <t>-1131500066</t>
  </si>
  <si>
    <t>3160105201P</t>
  </si>
  <si>
    <t>Stožiar rúrový LBH 8-B atyp 3-stupňový (114/89/60), žiarovo zinkovaný</t>
  </si>
  <si>
    <t>-289084875</t>
  </si>
  <si>
    <t>92010204</t>
  </si>
  <si>
    <t>Vedenia nadzemné výstroj stožiarov armatúry na stožiare</t>
  </si>
  <si>
    <t>9201020401911</t>
  </si>
  <si>
    <t>Motáž armatúr na stožiar</t>
  </si>
  <si>
    <t>-1389666072</t>
  </si>
  <si>
    <t>34126003932</t>
  </si>
  <si>
    <t>Priebežná armatúra RIBE vrátane očnice a príslušenstva</t>
  </si>
  <si>
    <t>1460735412</t>
  </si>
  <si>
    <t>34126003933</t>
  </si>
  <si>
    <t>Kotviaca armatúra RIBE vrátane očnice a príslušenstva</t>
  </si>
  <si>
    <t>813788694</t>
  </si>
  <si>
    <t>34126003934</t>
  </si>
  <si>
    <t>Antivibračná armatúra RIBE s príslušenstvom</t>
  </si>
  <si>
    <t>1987280467</t>
  </si>
  <si>
    <t>92010405</t>
  </si>
  <si>
    <t>Vedenia nadzemné vedenia nadzemné, drôtové prenesenie vodičov</t>
  </si>
  <si>
    <t>92010405010015.P</t>
  </si>
  <si>
    <t>Prevesenie existujúcich vonkajších optických kábloch na stožiaroch a konzolách</t>
  </si>
  <si>
    <t>-823682236</t>
  </si>
  <si>
    <t>92011501</t>
  </si>
  <si>
    <t>Ostatné práce pri montáži káblových rozvodov</t>
  </si>
  <si>
    <t>92011500001410.P</t>
  </si>
  <si>
    <t>Zriadenie, rekonšt. káblového lôžka z piesku bez zakrytia, v ryhe šír. do 65 cm, hrúbky vrstvy 5 cm</t>
  </si>
  <si>
    <t>691854396</t>
  </si>
  <si>
    <t>583310002700.S</t>
  </si>
  <si>
    <t>Štrkopiesok frakcia 0-8 mm</t>
  </si>
  <si>
    <t>-495418269</t>
  </si>
  <si>
    <t>190*0,052 'Prepočítané koeficientom množstva</t>
  </si>
  <si>
    <t>92011500001420.P</t>
  </si>
  <si>
    <t>Rozvinutie a uloženie výstražnej fólie z PE do ryhy, šírka do 33 cm</t>
  </si>
  <si>
    <t>-375498076</t>
  </si>
  <si>
    <t>Výstražná fólia PE, š. 300 mm, farba modrá</t>
  </si>
  <si>
    <t>-200132133</t>
  </si>
  <si>
    <t>92011500001425.P</t>
  </si>
  <si>
    <t>Križovatka so silovým káblom, úprava dna výkopu, položenie betón. žľabu vrátane zakrytia-bez zásypu.</t>
  </si>
  <si>
    <t>1617726542</t>
  </si>
  <si>
    <t>92020107</t>
  </si>
  <si>
    <t>Vedenia vonkajšie, káblové (miestne siete) káble miestne optické</t>
  </si>
  <si>
    <t>92020107050010.S</t>
  </si>
  <si>
    <t>Zafúkanie optického kábla</t>
  </si>
  <si>
    <t>410653248</t>
  </si>
  <si>
    <t>341500201113</t>
  </si>
  <si>
    <t>Systémový vonkajší optický kábel LTMC 72x SM G.657.A1 (6x12) A-DQ(ZN)2Y, Štandardizácia IEC 60794-5-10, No waterpeak na 1383nm = 0,29 dB/km, vonkajší plášť HDPE, ťahová sila 1200N, vonkajší priemer 6,0mm, -40 / 70 °C</t>
  </si>
  <si>
    <t>1864924598</t>
  </si>
  <si>
    <t>341500201115</t>
  </si>
  <si>
    <t>Vonkajší optický kábel typ LTC-S RP A-DQ(ZN)B2Y 6 x 2, 12xG657.A1, vonkajší plášť PA, IEC 60794-5-10, UV odolný, odolný voči zásadám podľa EN 60811-2-1, No waterpeak na 1383nm = 0,29 dB/km, ťahová odolnosť 1500N, -40°C / +70°C</t>
  </si>
  <si>
    <t>-382174838</t>
  </si>
  <si>
    <t>92020107050015.P</t>
  </si>
  <si>
    <t>Zatiahnutie optického kábla do žľabu-rúrkovej trasy</t>
  </si>
  <si>
    <t>2109974674</t>
  </si>
  <si>
    <t>92020107050550.S</t>
  </si>
  <si>
    <t>Spájanie optických vlákien, zvarovaním, miestna sieť</t>
  </si>
  <si>
    <t>1944421917</t>
  </si>
  <si>
    <t>92020108</t>
  </si>
  <si>
    <t>Vedenia vonkajšie, káblové (miestne siete) káble miestne optické rezervy</t>
  </si>
  <si>
    <t>92020107050195.P</t>
  </si>
  <si>
    <t>Montáž (navinutie) optickej rezervy v kryte optickej spojky</t>
  </si>
  <si>
    <t>-1809266845</t>
  </si>
  <si>
    <t>92020107050515.P</t>
  </si>
  <si>
    <t xml:space="preserve">Montáž (navinutie) optickej rezervy na rám optickej rezervy </t>
  </si>
  <si>
    <t>1691306234</t>
  </si>
  <si>
    <t>92020201</t>
  </si>
  <si>
    <t>Vedenia vonkajšie, káblové (miestne siete) spojky káblové rovné</t>
  </si>
  <si>
    <t>92020201015050</t>
  </si>
  <si>
    <t>Montáž spojky optickej, miestna sieť, počet optických vlákien do 096</t>
  </si>
  <si>
    <t>-1773313806</t>
  </si>
  <si>
    <t>3412612007P</t>
  </si>
  <si>
    <t>INFRALAN® Optická zemná hrncová spojka pre 144 vlákien, IP65, oválny vstup, prstové vstupy, vrátane opt.kaziet 1/24, max. počet zvarov 240</t>
  </si>
  <si>
    <t>981927906</t>
  </si>
  <si>
    <t>92020201015099</t>
  </si>
  <si>
    <t>Označenie spojky v trase markerom</t>
  </si>
  <si>
    <t>165581381</t>
  </si>
  <si>
    <t>3412611726_1</t>
  </si>
  <si>
    <t>Marker guľový (ako EMS 1401 XR-3M)</t>
  </si>
  <si>
    <t>-1467722842</t>
  </si>
  <si>
    <t>92020301</t>
  </si>
  <si>
    <t>Vedenia vonkajšie, káblové (miestne siete) ukončenie káblov celoplastových</t>
  </si>
  <si>
    <t>92020301020010</t>
  </si>
  <si>
    <t>Zaslepenie otvoru kábelovodu(dočasné) umelohmotnou zátkou utesnenou gumovou páskou</t>
  </si>
  <si>
    <t>-1461270364</t>
  </si>
  <si>
    <t>92020403</t>
  </si>
  <si>
    <t>Vedenia vonkajšie, káblové (miestne siete) káblovody, komory</t>
  </si>
  <si>
    <t>920204031111</t>
  </si>
  <si>
    <t xml:space="preserve">Osadenie káblovej komory s poklopom  </t>
  </si>
  <si>
    <t>409282373</t>
  </si>
  <si>
    <t>3412611712P</t>
  </si>
  <si>
    <t>Plastová káblová komora OPI PIPELIFE 715x715mm (vnútorný rozmer 610x610), výška komory 1050mm, vrátane prachotesného kompotizného poklopu A15</t>
  </si>
  <si>
    <t>2101149835</t>
  </si>
  <si>
    <t>92021002</t>
  </si>
  <si>
    <t xml:space="preserve">Vedenia vonkajšie, káblové (miestne siete) konzoly a rámy </t>
  </si>
  <si>
    <t>92021002040010.P</t>
  </si>
  <si>
    <t>Montáž rámu pre optické rezervy</t>
  </si>
  <si>
    <t>652649989</t>
  </si>
  <si>
    <t>341261290791</t>
  </si>
  <si>
    <t>Konštrukcia pre optickú rezervu</t>
  </si>
  <si>
    <t>-446408808</t>
  </si>
  <si>
    <t>92021401</t>
  </si>
  <si>
    <t>Vedenia vonkajšie, káblové (miestne siete) zachytenie lana kábla s napínačom</t>
  </si>
  <si>
    <t>92021401020010.P</t>
  </si>
  <si>
    <t xml:space="preserve">Uchytenie kábla na stožiari </t>
  </si>
  <si>
    <t>2031497574</t>
  </si>
  <si>
    <t>92022501</t>
  </si>
  <si>
    <t>Vedenia vonkajšie, káblové (miestne siete) činnosti na kábloch</t>
  </si>
  <si>
    <t>92022501100025.P</t>
  </si>
  <si>
    <t>Meranie OK metódou spät. rozptylu pri vln.dĺžkach 1310 a 1550 nm z oboch strán, vrátane vypracovania meracieho protokolu</t>
  </si>
  <si>
    <t>vl</t>
  </si>
  <si>
    <t>-1105705416</t>
  </si>
  <si>
    <t>92022501100026.P</t>
  </si>
  <si>
    <t>Meranie OK priamou metódou pri vln.dĺžkach 1310 a 1550 nm z oboch strán, vrátane vypracovania meracieho protokolu</t>
  </si>
  <si>
    <t>530380187</t>
  </si>
  <si>
    <t>92041402</t>
  </si>
  <si>
    <t>Vedenia vonkajšie, káblové (miestne siete) chráničky</t>
  </si>
  <si>
    <t>9204140211111</t>
  </si>
  <si>
    <t xml:space="preserve">Montáž - uloženie HDPE </t>
  </si>
  <si>
    <t>-518981619</t>
  </si>
  <si>
    <t>286230700193</t>
  </si>
  <si>
    <t>Optická chránička HPDE 40, hrúbka steny 3,5mm pre zaťaženie 16Bar, -40°C/+75°C, spojky,typ vstupnej suroviny PE100 s UV stabilizáciou, skúška PE suroviny podľa ISO 1133,</t>
  </si>
  <si>
    <t>826729563</t>
  </si>
  <si>
    <t>9204140211112</t>
  </si>
  <si>
    <t>Kalibrovanie HDPE rúry do 40 mm</t>
  </si>
  <si>
    <t>1395465201</t>
  </si>
  <si>
    <t>9204140211113</t>
  </si>
  <si>
    <t>Montáž spojky rúrky HDPE nad 12 mm</t>
  </si>
  <si>
    <t>213351950</t>
  </si>
  <si>
    <t>3412610201P</t>
  </si>
  <si>
    <t>Priama spojka pre HDPE vedenie, 16 Bar, PP</t>
  </si>
  <si>
    <t>717393283</t>
  </si>
  <si>
    <t>9204140211114</t>
  </si>
  <si>
    <t>Montáž koncovky na rúrku HDPE nad 12 mm</t>
  </si>
  <si>
    <t>1448571462</t>
  </si>
  <si>
    <t>3412610301P</t>
  </si>
  <si>
    <t>Koncovka pre HDPE vedenie, 16 Bar, PP</t>
  </si>
  <si>
    <t>-704859920</t>
  </si>
  <si>
    <t>9204140211121</t>
  </si>
  <si>
    <t>Rúrka ohybná elektroinštalačná z HDPE, D 110 uložená voľne - montáž</t>
  </si>
  <si>
    <t>-700054000</t>
  </si>
  <si>
    <t>286130071705</t>
  </si>
  <si>
    <t>Káblové chráničky - plastové rúrky d 110</t>
  </si>
  <si>
    <t>-1780174333</t>
  </si>
  <si>
    <t>9204140211122</t>
  </si>
  <si>
    <t>Rúrka ohybná elektroinštalačná UV stabilná bezhalogenová, D 54 uložená pevne</t>
  </si>
  <si>
    <t>1680438826</t>
  </si>
  <si>
    <t>345710006225</t>
  </si>
  <si>
    <t>Rúrka ohybná 09050 dvojplášťová korugovaná z HDPE, UV stabilná bezhalogénová, D 50 mm</t>
  </si>
  <si>
    <t>1166771273</t>
  </si>
  <si>
    <t>92041492</t>
  </si>
  <si>
    <t>Vedenia vonkajšie, káblové (miestne siete) dozor revízie, skúšky</t>
  </si>
  <si>
    <t>HZS000121</t>
  </si>
  <si>
    <t>Dozor správcu zariadenia, technológie, sietí</t>
  </si>
  <si>
    <t>1063367609</t>
  </si>
  <si>
    <t>HZS000122</t>
  </si>
  <si>
    <t>Revízia zariadenia, revízne správy</t>
  </si>
  <si>
    <t>827809777</t>
  </si>
  <si>
    <t>HZS000127</t>
  </si>
  <si>
    <t>Skúšobná prevádzka, uvedenie systému do trvalej prevádzky</t>
  </si>
  <si>
    <t>-1876210302</t>
  </si>
  <si>
    <t>SO 603-00 - Preložka závesného OK ANTIK</t>
  </si>
  <si>
    <t xml:space="preserve">    92021002 - Vedenia vonkajšie, káblové (miestne siete) konzoly a rámy</t>
  </si>
  <si>
    <t>-1011387619</t>
  </si>
  <si>
    <t>-1492605413</t>
  </si>
  <si>
    <t>-2071032814</t>
  </si>
  <si>
    <t>1164152297</t>
  </si>
  <si>
    <t>-874422987</t>
  </si>
  <si>
    <t>325,00 " dĺžka ryhy</t>
  </si>
  <si>
    <t>Objem zeminy: 0,35x0,80x325,00 = 91,00 m3</t>
  </si>
  <si>
    <t>-882545666</t>
  </si>
  <si>
    <t>1716129483</t>
  </si>
  <si>
    <t>-622338499</t>
  </si>
  <si>
    <t>-1402430087</t>
  </si>
  <si>
    <t>-1739783226</t>
  </si>
  <si>
    <t>-887010143</t>
  </si>
  <si>
    <t>170322447</t>
  </si>
  <si>
    <t>1415517542</t>
  </si>
  <si>
    <t>1864250740</t>
  </si>
  <si>
    <t>1926999125</t>
  </si>
  <si>
    <t>325*0,052 'Prepočítané koeficientom množstva</t>
  </si>
  <si>
    <t>-1498240089</t>
  </si>
  <si>
    <t>-457857062</t>
  </si>
  <si>
    <t>1696587635</t>
  </si>
  <si>
    <t>-1400032218</t>
  </si>
  <si>
    <t>-975073383</t>
  </si>
  <si>
    <t>92020107050035.P</t>
  </si>
  <si>
    <t>Montáž(ťahanie) zavesného optického kábla na stožiar, vrátanie uchytenia</t>
  </si>
  <si>
    <t>1863597284</t>
  </si>
  <si>
    <t>3412600380</t>
  </si>
  <si>
    <t>Vonkajší optický kábel typ LTC ADSS A-DQ(ZN)2Y 144xG.657.A1, 6x24 G657.A1, vonkajší plášť PA, IEC 60794-5-10, UV odolný, odolný voči zásadám podľa EN 60811-2-1, No waterpeak na 1383nm = 0,29 dB/km, ťahová odolnosť 4800N, -40°C / +70°C</t>
  </si>
  <si>
    <t>1567437573</t>
  </si>
  <si>
    <t>240675190</t>
  </si>
  <si>
    <t>1385536814</t>
  </si>
  <si>
    <t>-2039007600</t>
  </si>
  <si>
    <t>-1552930429</t>
  </si>
  <si>
    <t>92020201015051</t>
  </si>
  <si>
    <t>Montáž spojky optickej, miestna sieť, počet optických vlákien nad 120</t>
  </si>
  <si>
    <t>533547390</t>
  </si>
  <si>
    <t>Optická zemná hrncová spojka pre 144 vlákien, IP65, oválny vstup, prstové vstupy, vrátane opt.kaziet 1/24, max. počet zvarov 240</t>
  </si>
  <si>
    <t>458511537</t>
  </si>
  <si>
    <t>92020201015055</t>
  </si>
  <si>
    <t>Montáž spojky optickej, miestna sieť, počet optických vlákien do 024</t>
  </si>
  <si>
    <t>933786674</t>
  </si>
  <si>
    <t>34126120011</t>
  </si>
  <si>
    <t xml:space="preserve"> Optická zemná hrncová spojka pre 24 vlákien, IP65, oválny vstup, prstové vstupy, vrátane opt.kaziet 1/24, max. počet zvarov 240</t>
  </si>
  <si>
    <t>256</t>
  </si>
  <si>
    <t>-576127022</t>
  </si>
  <si>
    <t>248029903</t>
  </si>
  <si>
    <t>-211090386</t>
  </si>
  <si>
    <t>227243961</t>
  </si>
  <si>
    <t>1129385621</t>
  </si>
  <si>
    <t>-818441407</t>
  </si>
  <si>
    <t>Vedenia vonkajšie, káblové (miestne siete) konzoly a rámy</t>
  </si>
  <si>
    <t>-1780545203</t>
  </si>
  <si>
    <t>-1449343464</t>
  </si>
  <si>
    <t>92021401020010.S</t>
  </si>
  <si>
    <t>-806387998</t>
  </si>
  <si>
    <t>1953680783</t>
  </si>
  <si>
    <t>977880566</t>
  </si>
  <si>
    <t>1692052051</t>
  </si>
  <si>
    <t>-1427934025</t>
  </si>
  <si>
    <t>618282559</t>
  </si>
  <si>
    <t>72019538</t>
  </si>
  <si>
    <t>-1687158410</t>
  </si>
  <si>
    <t>728023959</t>
  </si>
  <si>
    <t>344893968</t>
  </si>
  <si>
    <t>1434458284</t>
  </si>
  <si>
    <t>-750454996</t>
  </si>
  <si>
    <t>-983537269</t>
  </si>
  <si>
    <t>-439077644</t>
  </si>
  <si>
    <t>883658500</t>
  </si>
  <si>
    <t>439207898</t>
  </si>
  <si>
    <t>1026791720</t>
  </si>
  <si>
    <t>SO 604-00 - Preložka kábla Slovak Telekom</t>
  </si>
  <si>
    <t xml:space="preserve">    22251261 - Doplňujúce konštrukcie kábelovody z betónových tvárnic</t>
  </si>
  <si>
    <t xml:space="preserve">    22251284 - Doplňujúce konštrukcie kábelovody z rúr alebo dielcov plastových</t>
  </si>
  <si>
    <t xml:space="preserve">    92020101 - Vedenia vonkajšie, káblové (miestne siete) káble miestne telefónne</t>
  </si>
  <si>
    <t>270892849</t>
  </si>
  <si>
    <t>-1170853593</t>
  </si>
  <si>
    <t>161468699</t>
  </si>
  <si>
    <t>05020340068601.P</t>
  </si>
  <si>
    <t>Demontáž káblového žľabu</t>
  </si>
  <si>
    <t>672556627</t>
  </si>
  <si>
    <t>05020340068699.P</t>
  </si>
  <si>
    <t>Demontáž  dočasného káblového vedenia</t>
  </si>
  <si>
    <t>-1221804394</t>
  </si>
  <si>
    <t>381855846</t>
  </si>
  <si>
    <t>-937974810</t>
  </si>
  <si>
    <t>-219750243</t>
  </si>
  <si>
    <t>60,00 " dĺžka ryhy</t>
  </si>
  <si>
    <t>Objem zeminy: 0,35x0,80x60,00 = 16,80 m3</t>
  </si>
  <si>
    <t>-552145767</t>
  </si>
  <si>
    <t>170,00 " dĺžka ryhy</t>
  </si>
  <si>
    <t>Objem zeminy: 0,50x1,20x170,00 = 102,00 m3</t>
  </si>
  <si>
    <t>964905745</t>
  </si>
  <si>
    <t>-1608364928</t>
  </si>
  <si>
    <t>-316737914</t>
  </si>
  <si>
    <t>-142764509</t>
  </si>
  <si>
    <t>01070101000610.S</t>
  </si>
  <si>
    <t>Paženie káblovej ryhy šírky do 130 cm hĺbky do 200 cm</t>
  </si>
  <si>
    <t>493994523</t>
  </si>
  <si>
    <t>Plocha paženia: 170,00 x 1,20 = 204,00 m2</t>
  </si>
  <si>
    <t>605110001300.S</t>
  </si>
  <si>
    <t>Dosky a fošne z mäkkého reziva neopracované neomietané akosť II</t>
  </si>
  <si>
    <t>-1602973310</t>
  </si>
  <si>
    <t>605120000200.S</t>
  </si>
  <si>
    <t>Hranoly z mäkkého reziva neopracované hranené akosť II</t>
  </si>
  <si>
    <t>-1006947959</t>
  </si>
  <si>
    <t>01070101001610.S</t>
  </si>
  <si>
    <t>Odstránenie príložného paženia z ryhy šírky do 1, 3 m hĺbky do 2 m</t>
  </si>
  <si>
    <t>1218342404</t>
  </si>
  <si>
    <t>-946863806</t>
  </si>
  <si>
    <t>-395379144</t>
  </si>
  <si>
    <t>763077565</t>
  </si>
  <si>
    <t>22251261</t>
  </si>
  <si>
    <t>Doplňujúce konštrukcie kábelovody z betónových tvárnic</t>
  </si>
  <si>
    <t>22251261006130.S</t>
  </si>
  <si>
    <t>Káblový kanál z prefabrikovaných betónových žľabov asfaltovaný TK2(23x18, 5cm/13 x 13 cm</t>
  </si>
  <si>
    <t>449092977</t>
  </si>
  <si>
    <t>592650000700</t>
  </si>
  <si>
    <t>Káblový žľab BG-TK2, pre položený kryt, lxšxv vnútorný 1000x150x140 mm, vonkajší 1000x210x175 mm, betónový</t>
  </si>
  <si>
    <t>-196622194</t>
  </si>
  <si>
    <t>592650001900</t>
  </si>
  <si>
    <t>Betónový kryt BG-TK2, lxšxv 500x210x35 mm, pre káblové žľaby</t>
  </si>
  <si>
    <t>2106866596</t>
  </si>
  <si>
    <t>22251284</t>
  </si>
  <si>
    <t>Doplňujúce konštrukcie kábelovody z rúr alebo dielcov plastových</t>
  </si>
  <si>
    <t>22251284005125.P</t>
  </si>
  <si>
    <t>Montáž káblovej chráničkovej trasy</t>
  </si>
  <si>
    <t>2145731935</t>
  </si>
  <si>
    <t>5922763401</t>
  </si>
  <si>
    <t>Káblovod 4W 4CPQ 294x251x1000 podľa špecifikácie triedy pevnosti 4CPQ, vrátane nasúvacieho hrdla a tesniacej gumičky pre vodotesnosť, OPI systém držiak 294x251  pre 4W podľa certifikácie</t>
  </si>
  <si>
    <t>672178708</t>
  </si>
  <si>
    <t>-1462200990</t>
  </si>
  <si>
    <t>583310002700.S.1</t>
  </si>
  <si>
    <t>-440331371</t>
  </si>
  <si>
    <t>230*0,052 'Prepočítané koeficientom množstva</t>
  </si>
  <si>
    <t>31456762</t>
  </si>
  <si>
    <t>674676889</t>
  </si>
  <si>
    <t>-1442331730</t>
  </si>
  <si>
    <t>92020101</t>
  </si>
  <si>
    <t>Vedenia vonkajšie, káblové (miestne siete) káble miestne telefónne</t>
  </si>
  <si>
    <t>92020101050020.S</t>
  </si>
  <si>
    <t>Zatiahnutie kábla do tvárnicovej trate vrátane prípravných a záverečných prác, do 2 kg/m</t>
  </si>
  <si>
    <t>-1006077936</t>
  </si>
  <si>
    <t>341240010700.S</t>
  </si>
  <si>
    <t>Káble medený telefónny TCEPKPFLE 300xN0,6 mm2</t>
  </si>
  <si>
    <t>2145542172</t>
  </si>
  <si>
    <t>92020201010850</t>
  </si>
  <si>
    <t>Montáž spojky rovnej S3 (spoj.žíl zátorkami), žily 0,5 bez čislovania,celoplastové káble do 1200 žíl</t>
  </si>
  <si>
    <t>-857115724</t>
  </si>
  <si>
    <t>34505389005</t>
  </si>
  <si>
    <t>Spojka XAGA 550-160/42-720</t>
  </si>
  <si>
    <t>-547614732</t>
  </si>
  <si>
    <t>-1476019685</t>
  </si>
  <si>
    <t>122525620</t>
  </si>
  <si>
    <t>366108620</t>
  </si>
  <si>
    <t>-1007419207</t>
  </si>
  <si>
    <t>Plastová káblová komora 715x715mm (vnútorný rozmer 610x610), výška komory 1050mm, vrátane prachotesného kompotizného poklopu A15</t>
  </si>
  <si>
    <t>2095039003</t>
  </si>
  <si>
    <t>92022501010050</t>
  </si>
  <si>
    <t>Príprava bubna, káblov,meranie,rezanie,odpancierovanie,úprava dvoch koncov káblov do 1200 žíl</t>
  </si>
  <si>
    <t>1147364435</t>
  </si>
  <si>
    <t>92022501020160</t>
  </si>
  <si>
    <t>Premeranie izolačného stavu a kontinuity žíl kábla, úprava a uzavretia koncov-kábel telefónny 1200 žíl</t>
  </si>
  <si>
    <t>-1523885682</t>
  </si>
  <si>
    <t>92022501020410</t>
  </si>
  <si>
    <t>Zhotovenie vývodu od káblového plášťa pre účely merania</t>
  </si>
  <si>
    <t>-1422494993</t>
  </si>
  <si>
    <t>92022501020440</t>
  </si>
  <si>
    <t>Jednosmerné meranie na miestnom oznamovacom kábli vrátane vypracovania meracieho protokolu</t>
  </si>
  <si>
    <t>pár</t>
  </si>
  <si>
    <t>888058250</t>
  </si>
  <si>
    <t>92022501110010</t>
  </si>
  <si>
    <t>Zhotovenie káblového štítka, vyrazenie znaku,pripevnenie,ovinutie štítka páskou PVC</t>
  </si>
  <si>
    <t>-2002977309</t>
  </si>
  <si>
    <t>92022501110110</t>
  </si>
  <si>
    <t>Číslovanie jednostranné (100 žíl), úprava koncov,rozvrstvenie,vyviazanie štvoríc a vyzn.poradia</t>
  </si>
  <si>
    <t>-1566690292</t>
  </si>
  <si>
    <t>92022501120220.S</t>
  </si>
  <si>
    <t>Číslovanie spojok a záverov-obojstranné do 1440 žíl</t>
  </si>
  <si>
    <t>235006458</t>
  </si>
  <si>
    <t>555982613</t>
  </si>
  <si>
    <t>1726565629</t>
  </si>
  <si>
    <t>-1050753219</t>
  </si>
  <si>
    <t>1087784934</t>
  </si>
  <si>
    <t>1826053591</t>
  </si>
  <si>
    <t>SO 605-00 - Preložka závesného optického kábla ŽSR</t>
  </si>
  <si>
    <t xml:space="preserve">    22040145 - Kryty dláždené chodníkov komunikácií,rigolov prefabrikované panely cestné</t>
  </si>
  <si>
    <t>452341 - Stavebné práce na stavbe železníc</t>
  </si>
  <si>
    <t xml:space="preserve">    91254402 - Trakčné vedenie optické káble montáž</t>
  </si>
  <si>
    <t xml:space="preserve">    91254506 - Trakčné vedenie optické káble demontáž</t>
  </si>
  <si>
    <t xml:space="preserve">    92089000 - Vedenia vonkajšie, káblové (miestne siete) označenie káblov</t>
  </si>
  <si>
    <t>-1834094958</t>
  </si>
  <si>
    <t>-522703006</t>
  </si>
  <si>
    <t>22040145</t>
  </si>
  <si>
    <t>Kryty dláždené chodníkov komunikácií,rigolov prefabrikované panely cestné</t>
  </si>
  <si>
    <t>22040145010010.S</t>
  </si>
  <si>
    <t>Osadenie cestných panelov zo železového betónu, so zhotovením podkladu z kam. ťaženého do hr. 40 mm</t>
  </si>
  <si>
    <t>-1610871170</t>
  </si>
  <si>
    <t>593810000200</t>
  </si>
  <si>
    <t>Cestný panel IZD 300/100/15 JP 6 ton, lxšxv 3000x1000x150 mm</t>
  </si>
  <si>
    <t>1159039640</t>
  </si>
  <si>
    <t>22251284030415.P</t>
  </si>
  <si>
    <t>Žľab kábelový plastový, montáž, uloženie do lôžka</t>
  </si>
  <si>
    <t>695244279</t>
  </si>
  <si>
    <t>2861390801P</t>
  </si>
  <si>
    <t xml:space="preserve">Uzamykateľný káblový žľab GT 150B  rozmer 160(210)-135(190)-1000, váha 13kg, zaťaženie 10kN/m, UV odolný, bez halogénový IEC 61084-1 a nešíriaci plameň podľa DIN53438   </t>
  </si>
  <si>
    <t>-1983454125</t>
  </si>
  <si>
    <t>452341</t>
  </si>
  <si>
    <t>Stavebné práce na stavbe železníc</t>
  </si>
  <si>
    <t>91254402</t>
  </si>
  <si>
    <t>Trakčné vedenie optické káble montáž</t>
  </si>
  <si>
    <t>91254402010010.S</t>
  </si>
  <si>
    <t>Optický kábel na TV - Montáž špirálovej armatúry so závesom ZOK na kladke</t>
  </si>
  <si>
    <t>-1751889253</t>
  </si>
  <si>
    <t>91254402011714.S</t>
  </si>
  <si>
    <t>Optický kábel na TV - Prevesenie závesného optického kábla (ZOK)</t>
  </si>
  <si>
    <t>1760693583</t>
  </si>
  <si>
    <t>91254402011715.P</t>
  </si>
  <si>
    <t xml:space="preserve">Optický kábel na TV - Výšková regulácia závesného optického kábla (ZOK)   </t>
  </si>
  <si>
    <t>-972252860</t>
  </si>
  <si>
    <t>91254402011717.S</t>
  </si>
  <si>
    <t>Optický kábel na TV - Záves ZOK na kladke do 70 m</t>
  </si>
  <si>
    <t>-1508311151</t>
  </si>
  <si>
    <t>91254402011718.S</t>
  </si>
  <si>
    <t>Optický kábel na TV - Zavesenie optokábla do svoriek nosných</t>
  </si>
  <si>
    <t>167312272</t>
  </si>
  <si>
    <t>91254402011719.S</t>
  </si>
  <si>
    <t>Optický kábel na TV - Zavesenie optokábla do svoriek kotevných</t>
  </si>
  <si>
    <t>-2122674492</t>
  </si>
  <si>
    <t>91254506</t>
  </si>
  <si>
    <t>Trakčné vedenie optické káble demontáž</t>
  </si>
  <si>
    <t>91254506010015.P</t>
  </si>
  <si>
    <t xml:space="preserve">Optický kábel na TV - Demontáž kotvenia ZOK, vr. špirály a upevnenia   </t>
  </si>
  <si>
    <t>-272750535</t>
  </si>
  <si>
    <t>91254506010016.P</t>
  </si>
  <si>
    <t xml:space="preserve">Optický kábel na TV - Demontáž rezevy alebo spojky ZOK   </t>
  </si>
  <si>
    <t>1811385310</t>
  </si>
  <si>
    <t>91254506010017.P</t>
  </si>
  <si>
    <t>Optický kábel na TV - Demontáž zvodu do zeme</t>
  </si>
  <si>
    <t>-1606083233</t>
  </si>
  <si>
    <t>2111781792</t>
  </si>
  <si>
    <t>4 " pôvodné</t>
  </si>
  <si>
    <t>28 " nové</t>
  </si>
  <si>
    <t xml:space="preserve">Konzola ZOK nosná, vrátane pripevnenia na stožiar   </t>
  </si>
  <si>
    <t>-300537300</t>
  </si>
  <si>
    <t xml:space="preserve">Kotvevná armatúra ZOK   </t>
  </si>
  <si>
    <t>615627444</t>
  </si>
  <si>
    <t xml:space="preserve">Pevný záves ZOK do 70m   </t>
  </si>
  <si>
    <t>1390856340</t>
  </si>
  <si>
    <t>34126003935</t>
  </si>
  <si>
    <t xml:space="preserve">Úchyt ZOK kotevný   </t>
  </si>
  <si>
    <t>1116603211</t>
  </si>
  <si>
    <t>34126003936</t>
  </si>
  <si>
    <t xml:space="preserve">Zvod bez rezervy ZOK do zeme, nad 8m   </t>
  </si>
  <si>
    <t>-692670450</t>
  </si>
  <si>
    <t>-39990214</t>
  </si>
  <si>
    <t>-573819641</t>
  </si>
  <si>
    <t>1388720273</t>
  </si>
  <si>
    <t>-346905785</t>
  </si>
  <si>
    <t>9204140211128</t>
  </si>
  <si>
    <t>Rúrka ohybná elektroinštalačná z HDPE, D 50 uložená voľne</t>
  </si>
  <si>
    <t>-1009713176</t>
  </si>
  <si>
    <t>286130071733</t>
  </si>
  <si>
    <t>Rúrka delená, D 50 mm</t>
  </si>
  <si>
    <t>-518603231</t>
  </si>
  <si>
    <t>-1016200228</t>
  </si>
  <si>
    <t>-450115862</t>
  </si>
  <si>
    <t>92089000</t>
  </si>
  <si>
    <t>Vedenia vonkajšie, káblové (miestne siete) označenie káblov</t>
  </si>
  <si>
    <t>92089000001420.S</t>
  </si>
  <si>
    <t>129558357</t>
  </si>
  <si>
    <t>283230008000.S</t>
  </si>
  <si>
    <t>Výstražná fóla PE, š. 300, farba modrá</t>
  </si>
  <si>
    <t>-752702963</t>
  </si>
  <si>
    <t>92089000001485</t>
  </si>
  <si>
    <t>Osadenie telekomunikačného markéru</t>
  </si>
  <si>
    <t>159376063</t>
  </si>
  <si>
    <t>5921272500.1</t>
  </si>
  <si>
    <t xml:space="preserve">Káblový telekomunikačný markér   </t>
  </si>
  <si>
    <t>-1752682383</t>
  </si>
  <si>
    <t>SO 631-00 - Dočasné prerušenie TV, ul. Dopravná</t>
  </si>
  <si>
    <t xml:space="preserve">    01060202 - Premiestnenie vodorovné </t>
  </si>
  <si>
    <t xml:space="preserve">    91250104 - Trakčné vedenie stožiare TV </t>
  </si>
  <si>
    <t xml:space="preserve">    91250902 - Trakčné vedenie vodiče TV funkčný súbor 2 zostavy TV</t>
  </si>
  <si>
    <t xml:space="preserve">    91250903 - Trakčné vedenie vodiče TV funkčný súbor 3 zostavy TV</t>
  </si>
  <si>
    <t xml:space="preserve">    91250904 - Trakčné vedenie vodiče TV funkčný súbor 4 zostavy TV
</t>
  </si>
  <si>
    <t xml:space="preserve">    91250909 - Trakčné vedenie vodiče TV trolejové drôty</t>
  </si>
  <si>
    <t xml:space="preserve">    91250910 - Trakčné vedenie vodiče TV nosné laná</t>
  </si>
  <si>
    <t xml:space="preserve">    11010301 - Základy betón prostý</t>
  </si>
  <si>
    <t xml:space="preserve">    11010313 - Základy debnenie zabudované</t>
  </si>
  <si>
    <t>05020340066907.P</t>
  </si>
  <si>
    <t>Demontáž trolejového vedenia, vr. komponentov a odvozu na skládku</t>
  </si>
  <si>
    <t>-1827926660</t>
  </si>
  <si>
    <t>05020341110125.P</t>
  </si>
  <si>
    <t>Demontáž trakčných stožiarov a odvoz na skládku</t>
  </si>
  <si>
    <t>91758066</t>
  </si>
  <si>
    <t>01030102020320.S</t>
  </si>
  <si>
    <t xml:space="preserve">Výkop jamy pre stožiar </t>
  </si>
  <si>
    <t>1061948</t>
  </si>
  <si>
    <t>01060202</t>
  </si>
  <si>
    <t xml:space="preserve">Premiestnenie vodorovné </t>
  </si>
  <si>
    <t>01060202011015.P</t>
  </si>
  <si>
    <t>Odvoz prebytočnej zeminy</t>
  </si>
  <si>
    <t>2043320755</t>
  </si>
  <si>
    <t>-1550258618</t>
  </si>
  <si>
    <t>91250104</t>
  </si>
  <si>
    <t xml:space="preserve">Trakčné vedenie stožiare TV </t>
  </si>
  <si>
    <t>9125010402.5</t>
  </si>
  <si>
    <t>Trakčný stožiar TSR-8,5-12, žiarový pozink - montáž</t>
  </si>
  <si>
    <t>-571341416</t>
  </si>
  <si>
    <t>M5_9125010402</t>
  </si>
  <si>
    <t>Trakčný stožiar TSR-8,5-12, žiarový pozink</t>
  </si>
  <si>
    <t>1000909225</t>
  </si>
  <si>
    <t>91250902</t>
  </si>
  <si>
    <t>Trakčné vedenie vodiče TV funkčný súbor 2 zostavy TV</t>
  </si>
  <si>
    <t>9125090203.2</t>
  </si>
  <si>
    <t>Zostava TB-1Na- montáž</t>
  </si>
  <si>
    <t>-861335394</t>
  </si>
  <si>
    <t>M2_9125090203</t>
  </si>
  <si>
    <t>Zostava TB-1Na</t>
  </si>
  <si>
    <t>680275017</t>
  </si>
  <si>
    <t>9125090203.3</t>
  </si>
  <si>
    <t>Zostava TB-1Nb- montáž</t>
  </si>
  <si>
    <t>1848805491</t>
  </si>
  <si>
    <t>M3_9125090203</t>
  </si>
  <si>
    <t>Zostava TB-1Nb</t>
  </si>
  <si>
    <t>620035336</t>
  </si>
  <si>
    <t>9125090203.4</t>
  </si>
  <si>
    <t>Zostava TB-1Nc- montáž</t>
  </si>
  <si>
    <t>-778234883</t>
  </si>
  <si>
    <t>M4_9125090203</t>
  </si>
  <si>
    <t>Zostava TB-1Nc</t>
  </si>
  <si>
    <t>1793576087</t>
  </si>
  <si>
    <t>9125090203.5</t>
  </si>
  <si>
    <t>Zostava TB-1Nd- montáž</t>
  </si>
  <si>
    <t>1570680780</t>
  </si>
  <si>
    <t>M5_9125090203</t>
  </si>
  <si>
    <t>Zostava TB-1Nd</t>
  </si>
  <si>
    <t>-1689788792</t>
  </si>
  <si>
    <t>9125090203.7</t>
  </si>
  <si>
    <t>Zostava TB-1Nf- montáž</t>
  </si>
  <si>
    <t>960585986</t>
  </si>
  <si>
    <t>M7_9125090203</t>
  </si>
  <si>
    <t>Zostava TB-1Nf</t>
  </si>
  <si>
    <t>1824454112</t>
  </si>
  <si>
    <t>91250903</t>
  </si>
  <si>
    <t>Trakčné vedenie vodiče TV funkčný súbor 3 zostavy TV</t>
  </si>
  <si>
    <t>9125090304</t>
  </si>
  <si>
    <t>Prúdová trolejová spojka - montáž</t>
  </si>
  <si>
    <t>-879428136</t>
  </si>
  <si>
    <t>M_9125090304</t>
  </si>
  <si>
    <t>Prúdová trolejová spojka</t>
  </si>
  <si>
    <t>-2028568932</t>
  </si>
  <si>
    <t>9125090307.1</t>
  </si>
  <si>
    <t>Zostava TBKP - montáž</t>
  </si>
  <si>
    <t>-824727617</t>
  </si>
  <si>
    <t>M_9125090307</t>
  </si>
  <si>
    <t>Zostava TBKP</t>
  </si>
  <si>
    <t>-356512410</t>
  </si>
  <si>
    <t>9125090309</t>
  </si>
  <si>
    <t>Prvok 251331 vr. zostavy - montáž</t>
  </si>
  <si>
    <t>1390709363</t>
  </si>
  <si>
    <t>M_9125090309</t>
  </si>
  <si>
    <t>Prvok 251331 vr. zostavy</t>
  </si>
  <si>
    <t>871674406</t>
  </si>
  <si>
    <t>91250904</t>
  </si>
  <si>
    <t xml:space="preserve">Trakčné vedenie vodiče TV funkčný súbor 4 zostavy TV
</t>
  </si>
  <si>
    <t>9125090401.1</t>
  </si>
  <si>
    <t>Zostava S1 - montáž</t>
  </si>
  <si>
    <t>-1771152801</t>
  </si>
  <si>
    <t>M1_9125090401</t>
  </si>
  <si>
    <t>Zostava S1</t>
  </si>
  <si>
    <t>-1775700158</t>
  </si>
  <si>
    <t>9125090401.2</t>
  </si>
  <si>
    <t>Zostava S13 - montáž</t>
  </si>
  <si>
    <t>-747562127</t>
  </si>
  <si>
    <t>M2_9125090401</t>
  </si>
  <si>
    <t>Zostava S13</t>
  </si>
  <si>
    <t>1977067237</t>
  </si>
  <si>
    <t>91250909</t>
  </si>
  <si>
    <t>Trakčné vedenie vodiče TV trolejové drôty</t>
  </si>
  <si>
    <t>9125090902</t>
  </si>
  <si>
    <t>Trolejový drôt Cu 100mm2 - montáž</t>
  </si>
  <si>
    <t>-1783005854</t>
  </si>
  <si>
    <t>M_9125090902</t>
  </si>
  <si>
    <t>Trolejový drôt Cu 100mm2</t>
  </si>
  <si>
    <t>-1438260697</t>
  </si>
  <si>
    <t>91250910</t>
  </si>
  <si>
    <t>Trakčné vedenie vodiče TV nosné laná</t>
  </si>
  <si>
    <t>9125091002</t>
  </si>
  <si>
    <t>Lano FeZn 50mm2 - montáž</t>
  </si>
  <si>
    <t>-649961064</t>
  </si>
  <si>
    <t>M_9125091002</t>
  </si>
  <si>
    <t>Lano FeZn 50mm2</t>
  </si>
  <si>
    <t>-602463023</t>
  </si>
  <si>
    <t>1486805673</t>
  </si>
  <si>
    <t>-1044831689</t>
  </si>
  <si>
    <t>-1472960857</t>
  </si>
  <si>
    <t>9133000000</t>
  </si>
  <si>
    <t>Žeriav</t>
  </si>
  <si>
    <t>-82301103</t>
  </si>
  <si>
    <t>825565149</t>
  </si>
  <si>
    <t>-1349974005</t>
  </si>
  <si>
    <t>1626232498</t>
  </si>
  <si>
    <t>11010301</t>
  </si>
  <si>
    <t>Základy betón prostý</t>
  </si>
  <si>
    <t>1101030104</t>
  </si>
  <si>
    <t>Betónovanie základov z betónu C 16/20</t>
  </si>
  <si>
    <t>621015506</t>
  </si>
  <si>
    <t>M_1101030104</t>
  </si>
  <si>
    <t xml:space="preserve">Betón V8-C 16/20, cement portlandský, frakcia do 22mm spracovateľnosť nad 100mm </t>
  </si>
  <si>
    <t>-979460234</t>
  </si>
  <si>
    <t>11010313</t>
  </si>
  <si>
    <t>Základy debnenie zabudované</t>
  </si>
  <si>
    <t>11010313030015.P</t>
  </si>
  <si>
    <t>Stratené debnenie základu, vr. armovania a uloženia chráničiek</t>
  </si>
  <si>
    <t>1625304608</t>
  </si>
  <si>
    <t>SO 632-00 - Dočasné prerušenie TV, ul. Hlinkova</t>
  </si>
  <si>
    <t xml:space="preserve">    01080300 - Povrchové úpravy terénu - Úprava podložia </t>
  </si>
  <si>
    <t xml:space="preserve">    91220701 - Uzemňovacie a bleskozvodné vedenia svorky pre vedenia nadzemné</t>
  </si>
  <si>
    <t xml:space="preserve">    91220702 - Uzemňovacie a bleskozvodné vedenia svorky pre vedenia v zemi</t>
  </si>
  <si>
    <t xml:space="preserve">    91221002 - Uzemňovacie a bleskozvodné vedenia vedenia v zemi Cu</t>
  </si>
  <si>
    <t xml:space="preserve">    91250901 - Trakčné vedenie vodiče TV funkčný súbor 1 zostavy TV</t>
  </si>
  <si>
    <t xml:space="preserve">    91250904 - Trakčné vedenie vodiče TV funkčný súbor 4 zostavy TV</t>
  </si>
  <si>
    <t xml:space="preserve">    91251002 - Trakčné vedenie doplňujúce konštrukcie a činnosti káble</t>
  </si>
  <si>
    <t xml:space="preserve">    11010301 - Základy dosky betón prostý</t>
  </si>
  <si>
    <t xml:space="preserve">    11010314 - Základy úprava pre montáž stožiarov</t>
  </si>
  <si>
    <t xml:space="preserve">    11020902 - Múry oporné</t>
  </si>
  <si>
    <t>-1686368076</t>
  </si>
  <si>
    <t>05020340066969.P</t>
  </si>
  <si>
    <t>Demontáž zostavy pohyblivého kotvenia TV</t>
  </si>
  <si>
    <t>-1246539767</t>
  </si>
  <si>
    <t>-931297058</t>
  </si>
  <si>
    <t>839937943</t>
  </si>
  <si>
    <t>0103020102.2</t>
  </si>
  <si>
    <t>Hĺbenie káblovej ryhy 35cm širokej a 70cm hlbokej v zemine tr.3</t>
  </si>
  <si>
    <t>-21597448</t>
  </si>
  <si>
    <t>0104040202.2</t>
  </si>
  <si>
    <t>Zásyp nezap. Káblovej ryhy 35cm širokej a 70cm hbokej v zemine tr.3</t>
  </si>
  <si>
    <t>-821847116</t>
  </si>
  <si>
    <t>357114712</t>
  </si>
  <si>
    <t xml:space="preserve">Povrchové úpravy terénu - Úprava podložia </t>
  </si>
  <si>
    <t>1925271174</t>
  </si>
  <si>
    <t>Výstražná fólia š.33cm - montáž</t>
  </si>
  <si>
    <t>-1130698652</t>
  </si>
  <si>
    <t>Výstražná fóla š. 33 cm</t>
  </si>
  <si>
    <t>-249269366</t>
  </si>
  <si>
    <t>91220701</t>
  </si>
  <si>
    <t>Uzemňovacie a bleskozvodné vedenia svorky pre vedenia nadzemné</t>
  </si>
  <si>
    <t>9122070101</t>
  </si>
  <si>
    <t>Svorka SP1 - montáž</t>
  </si>
  <si>
    <t>-1282633342</t>
  </si>
  <si>
    <t>M_9122070101</t>
  </si>
  <si>
    <t>Svorka SP1</t>
  </si>
  <si>
    <t>-344371377</t>
  </si>
  <si>
    <t>91220702</t>
  </si>
  <si>
    <t>Uzemňovacie a bleskozvodné vedenia svorky pre vedenia v zemi</t>
  </si>
  <si>
    <t>9122070201</t>
  </si>
  <si>
    <t>Svorka SS - montáž</t>
  </si>
  <si>
    <t>-770387895</t>
  </si>
  <si>
    <t>M_9122070201</t>
  </si>
  <si>
    <t>Svorka SS</t>
  </si>
  <si>
    <t>588109820</t>
  </si>
  <si>
    <t>91221002</t>
  </si>
  <si>
    <t>Uzemňovacie a bleskozvodné vedenia vedenia v zemi Cu</t>
  </si>
  <si>
    <t>91221002020</t>
  </si>
  <si>
    <t>Uzemňovací vodič CYY 25 zž - montáž</t>
  </si>
  <si>
    <t>-1464157933</t>
  </si>
  <si>
    <t>M_9122100102</t>
  </si>
  <si>
    <t>Uzemňovací vodič CYY 25 zž</t>
  </si>
  <si>
    <t>-576334639</t>
  </si>
  <si>
    <t>91250104015</t>
  </si>
  <si>
    <t>Trakčno - osvetľovací stožiar TSRK-8,5-8P, žiarový pozink - montáž</t>
  </si>
  <si>
    <t>-605792421</t>
  </si>
  <si>
    <t>M_91250104015</t>
  </si>
  <si>
    <t>Trakčno - osvetľovací stožiar TSRK-8,5-8P, žiarový pozink</t>
  </si>
  <si>
    <t>1450605910</t>
  </si>
  <si>
    <t>9125010402.1</t>
  </si>
  <si>
    <t>Trakčno - osvetľovací stožiar TSRK-8,5-25, žiarový pozink - montáž</t>
  </si>
  <si>
    <t>-1659646917</t>
  </si>
  <si>
    <t>M1_9125010402</t>
  </si>
  <si>
    <t>Trakčno - osvetľovací stožiar TSRK-8,5-25, žiarový pozink</t>
  </si>
  <si>
    <t>638574881</t>
  </si>
  <si>
    <t>9125010402.2</t>
  </si>
  <si>
    <t>Trakčno - osvetľovací stožiar TSRK-10,5-20, žiarový pozink - montáž</t>
  </si>
  <si>
    <t>-301894985</t>
  </si>
  <si>
    <t>M2_9125010402</t>
  </si>
  <si>
    <t>Trakčno - osvetľovací stožiar TSRK-10,5-20, žiarový pozink</t>
  </si>
  <si>
    <t>-1035303308</t>
  </si>
  <si>
    <t>9125010402.3</t>
  </si>
  <si>
    <t>Trakčno - osvetľovací stožiar TSRK-10,5-25, žiarový pozink - montáž</t>
  </si>
  <si>
    <t>-1659913347</t>
  </si>
  <si>
    <t>M3_9125010402</t>
  </si>
  <si>
    <t>Trakčno - osvetľovací stožiar TSRK-10,5-25, žiarový pozink</t>
  </si>
  <si>
    <t>35114484</t>
  </si>
  <si>
    <t>91250901</t>
  </si>
  <si>
    <t>Trakčné vedenie vodiče TV funkčný súbor 1 zostavy TV</t>
  </si>
  <si>
    <t>9125090101.1</t>
  </si>
  <si>
    <t>Prvok TV VYL1-5m- montáž</t>
  </si>
  <si>
    <t>279317407</t>
  </si>
  <si>
    <t>M1_9125090101</t>
  </si>
  <si>
    <t>Prvok TV VYL1-5m</t>
  </si>
  <si>
    <t>1630509463</t>
  </si>
  <si>
    <t>9125090101.2</t>
  </si>
  <si>
    <t>Zostava TB-1G55 - montáž</t>
  </si>
  <si>
    <t>712620531</t>
  </si>
  <si>
    <t>M2_9125090101</t>
  </si>
  <si>
    <t>Zostava TB-1G55</t>
  </si>
  <si>
    <t>-640772165</t>
  </si>
  <si>
    <t>9125090101.3</t>
  </si>
  <si>
    <t>Zostava TB-1Ga - montáž</t>
  </si>
  <si>
    <t>-185293695</t>
  </si>
  <si>
    <t>M3_9125090101</t>
  </si>
  <si>
    <t>Zostava TB-1Ga</t>
  </si>
  <si>
    <t>-635327693</t>
  </si>
  <si>
    <t>9125090203.1</t>
  </si>
  <si>
    <t>Zostava TB-1N - montáž</t>
  </si>
  <si>
    <t>-1356615496</t>
  </si>
  <si>
    <t>M1_9125090203</t>
  </si>
  <si>
    <t>Zostava TB-1N</t>
  </si>
  <si>
    <t>-275017338</t>
  </si>
  <si>
    <t>1650990403</t>
  </si>
  <si>
    <t>139020470</t>
  </si>
  <si>
    <t>-63554818</t>
  </si>
  <si>
    <t>560333154</t>
  </si>
  <si>
    <t>-356403782</t>
  </si>
  <si>
    <t>-1989870900</t>
  </si>
  <si>
    <t>-1912613895</t>
  </si>
  <si>
    <t>-1724707526</t>
  </si>
  <si>
    <t>9125090203.6</t>
  </si>
  <si>
    <t>Zostava TB-1Ne- montáž</t>
  </si>
  <si>
    <t>1939561642</t>
  </si>
  <si>
    <t>M6_9125090203</t>
  </si>
  <si>
    <t>Zostava TB-1Ne</t>
  </si>
  <si>
    <t>-695636155</t>
  </si>
  <si>
    <t>-1396028512</t>
  </si>
  <si>
    <t>-827684306</t>
  </si>
  <si>
    <t>1070744523</t>
  </si>
  <si>
    <t>-1524885844</t>
  </si>
  <si>
    <t>9125090307.2</t>
  </si>
  <si>
    <t>Zostava TBKR100 - montáž</t>
  </si>
  <si>
    <t>1315165185</t>
  </si>
  <si>
    <t>M2_9125090307</t>
  </si>
  <si>
    <t>Zostava TBKR100</t>
  </si>
  <si>
    <t>-311239123</t>
  </si>
  <si>
    <t>-1813247824</t>
  </si>
  <si>
    <t>-1487754958</t>
  </si>
  <si>
    <t>Trakčné vedenie vodiče TV funkčný súbor 4 zostavy TV</t>
  </si>
  <si>
    <t>-1745571663</t>
  </si>
  <si>
    <t>-1183989205</t>
  </si>
  <si>
    <t>1126565536</t>
  </si>
  <si>
    <t>-313503944</t>
  </si>
  <si>
    <t>1483984730</t>
  </si>
  <si>
    <t>-130655148</t>
  </si>
  <si>
    <t>1049016926</t>
  </si>
  <si>
    <t>396433450</t>
  </si>
  <si>
    <t>9125091004</t>
  </si>
  <si>
    <t>Lano FeZn 70mm2 - montáž</t>
  </si>
  <si>
    <t>1098415123</t>
  </si>
  <si>
    <t>M_9125091004</t>
  </si>
  <si>
    <t>Lano FeZn 70mm2</t>
  </si>
  <si>
    <t>-1651564788</t>
  </si>
  <si>
    <t>91251002</t>
  </si>
  <si>
    <t>Trakčné vedenie doplňujúce konštrukcie a činnosti káble</t>
  </si>
  <si>
    <t>9125100201</t>
  </si>
  <si>
    <t>Káblové prepojenie TRAM na vodič vr. napájacej svorky (vodič CHBU 120) - montáž</t>
  </si>
  <si>
    <t>-17960202</t>
  </si>
  <si>
    <t>M_9125100201</t>
  </si>
  <si>
    <t>Káblové prepojenie TRAM na vodič vr. napájacej svorky (vodič CHBU 120)</t>
  </si>
  <si>
    <t>-1934635441</t>
  </si>
  <si>
    <t>785164232</t>
  </si>
  <si>
    <t>-1238332117</t>
  </si>
  <si>
    <t>376649197</t>
  </si>
  <si>
    <t>-1009809605</t>
  </si>
  <si>
    <t>-211347751</t>
  </si>
  <si>
    <t>Podružný materiál - 3% nákladov na materiál</t>
  </si>
  <si>
    <t>1969711376</t>
  </si>
  <si>
    <t>-2076281730</t>
  </si>
  <si>
    <t>Základy dosky betón prostý</t>
  </si>
  <si>
    <t>1764941911</t>
  </si>
  <si>
    <t>1822170335</t>
  </si>
  <si>
    <t>-936299337</t>
  </si>
  <si>
    <t>11010314</t>
  </si>
  <si>
    <t>Základy úprava pre montáž stožiarov</t>
  </si>
  <si>
    <t>11010314030066.P</t>
  </si>
  <si>
    <t>Úprava základu pre montáž prírubových stožiarov</t>
  </si>
  <si>
    <t>355780487</t>
  </si>
  <si>
    <t>Múry oporné</t>
  </si>
  <si>
    <t>11020902900015.P</t>
  </si>
  <si>
    <t xml:space="preserve">Vybudovanie oporného múru okolo základov </t>
  </si>
  <si>
    <t>1332844845</t>
  </si>
  <si>
    <t>589310000588</t>
  </si>
  <si>
    <t>Materiál na vybudovanie oporného múru okolo základov</t>
  </si>
  <si>
    <t>116521693</t>
  </si>
  <si>
    <t>SO 651-00 - Úprava trakčného vedenia ŽSR</t>
  </si>
  <si>
    <t xml:space="preserve">    91252001 - Trakčné vedenie - Základy TV</t>
  </si>
  <si>
    <t xml:space="preserve">    91252002 - Trakčné vedenie - Stožiare a brány TV</t>
  </si>
  <si>
    <t xml:space="preserve">    91252003 - Trakčné vedenie - Prvky TV</t>
  </si>
  <si>
    <t xml:space="preserve">    91252004 - Trakčné vedenie - VRN</t>
  </si>
  <si>
    <t xml:space="preserve">    91252005 - Trakčné vedenie - Nátery</t>
  </si>
  <si>
    <t xml:space="preserve">    91252006 - Trakčné vedenie - Rôzne, káble</t>
  </si>
  <si>
    <t xml:space="preserve">    91252007 - Trakčné vedenie - Demontáže TV</t>
  </si>
  <si>
    <t xml:space="preserve">    91252008 - Trakčné vedenie - Revízie. skúšky, merania TV</t>
  </si>
  <si>
    <t xml:space="preserve">    91252009 - Trakčné vedenie - Mechanizmy</t>
  </si>
  <si>
    <t xml:space="preserve">    91252010 - Trakčné vedenie - Odpady</t>
  </si>
  <si>
    <t>91252001</t>
  </si>
  <si>
    <t>Trakčné vedenie - Základy TV</t>
  </si>
  <si>
    <t>91252001_001</t>
  </si>
  <si>
    <t>mont_Úprava káblov pri základoch TV</t>
  </si>
  <si>
    <t>-133127915</t>
  </si>
  <si>
    <t>91252001_002</t>
  </si>
  <si>
    <t>Materiál pre úpravu káblov</t>
  </si>
  <si>
    <t>-988320168</t>
  </si>
  <si>
    <t>91252001_003</t>
  </si>
  <si>
    <t>mont_Vankúše zhutnené pod základy zo štrkovej zeminy triedy G3</t>
  </si>
  <si>
    <t>-81977195</t>
  </si>
  <si>
    <t>91252001_004</t>
  </si>
  <si>
    <t>Podklad zo štrkopiesku fr. 0-63 s rozprestrením a zhutnením, hr. po zhutnení 250 mm</t>
  </si>
  <si>
    <t>1748720183</t>
  </si>
  <si>
    <t>91252001_005</t>
  </si>
  <si>
    <t>mont_Hĺbený základ vr. geodet. bodu, vytýčenia a sondy, tr. zeminy 2-4</t>
  </si>
  <si>
    <t>325969086</t>
  </si>
  <si>
    <t>91252001_006</t>
  </si>
  <si>
    <t>Materiál hĺbeného základu - (betón bez výstuže a svorníkov); betón C30/37</t>
  </si>
  <si>
    <t>-310677787</t>
  </si>
  <si>
    <t>91252001_007</t>
  </si>
  <si>
    <t>Výstuž hĺbeného základu prídavná, priemer 20 mm, rozvinutá dĺžka 2300 mm; súčasť Y83/2000</t>
  </si>
  <si>
    <t>-1520130468</t>
  </si>
  <si>
    <t>91252001_008</t>
  </si>
  <si>
    <t>Svorník kotevný - M 36/2200; súčasť Y61/2200</t>
  </si>
  <si>
    <t>-1369455747</t>
  </si>
  <si>
    <t>91252001_009</t>
  </si>
  <si>
    <t>Svorník kotevný - M 36/2500;  súčasť Y61/2500</t>
  </si>
  <si>
    <t>-298927035</t>
  </si>
  <si>
    <t>91252001_010</t>
  </si>
  <si>
    <t>Svorníkový kôš - rozteč 400 x 400 KS30 - M30; súčasť Y65</t>
  </si>
  <si>
    <t>1160369809</t>
  </si>
  <si>
    <t>91252001_011</t>
  </si>
  <si>
    <t>mont_Kontrolné zameranie základu TV</t>
  </si>
  <si>
    <t>-305013865</t>
  </si>
  <si>
    <t>91252001_012</t>
  </si>
  <si>
    <t>mont_Vloženie geodet. značky do základu TV - stabilizácia plastikovým medzníkom</t>
  </si>
  <si>
    <t>1448812182</t>
  </si>
  <si>
    <t>91252001_013</t>
  </si>
  <si>
    <t>mont_Príložné paženie jám (štyri steny) o pôdorysnej ploche do 10 m2, hĺbky do 400 cm, vr. rozopretia stien</t>
  </si>
  <si>
    <t>-1303141328</t>
  </si>
  <si>
    <t>91252001_014</t>
  </si>
  <si>
    <t>Dosky a fošne neopracované neomietané hr. 18-22 mm, š. 250-300 mm vr. ostatného materiálu</t>
  </si>
  <si>
    <t>-1974871072</t>
  </si>
  <si>
    <t>91252001_015</t>
  </si>
  <si>
    <t>Hranoly neopracované hranené, prierez 25-75 cm2, dĺ. 1000-1750 mm vr. ostatného materiálu</t>
  </si>
  <si>
    <t>796808068</t>
  </si>
  <si>
    <t>91252001_016</t>
  </si>
  <si>
    <t>mont_Odstránenie príložného paženia z jamy s pôdorysnou plochou do 10 m2, hĺbky do 400 cm</t>
  </si>
  <si>
    <t>-535514096</t>
  </si>
  <si>
    <t>91252001_017</t>
  </si>
  <si>
    <t>mont_Jama pre základ TV, zemina tr. 3-4 - výkop - ručne</t>
  </si>
  <si>
    <t>1272041561</t>
  </si>
  <si>
    <t>91252001_018</t>
  </si>
  <si>
    <t>mont_Jama pre základ TV, zemina tr. 3-4 - zásyp so zhutnením a s úpravou povrchu</t>
  </si>
  <si>
    <t>-94394458</t>
  </si>
  <si>
    <t>91252001_019</t>
  </si>
  <si>
    <t>mont_Čerpanie vody</t>
  </si>
  <si>
    <t>-623546184</t>
  </si>
  <si>
    <t>91252001_020</t>
  </si>
  <si>
    <t>mont_Nakladanie, prekladanie, vykladanie výkopku z horniny tr. 1-4</t>
  </si>
  <si>
    <t>-135301276</t>
  </si>
  <si>
    <t>91252001_021</t>
  </si>
  <si>
    <t>mont_Odvoz zeminy do 1 km</t>
  </si>
  <si>
    <t>-712267584</t>
  </si>
  <si>
    <t>91252001_022</t>
  </si>
  <si>
    <t xml:space="preserve">mont_Odvoz zeminy za každý ďalší km </t>
  </si>
  <si>
    <t>2082472479</t>
  </si>
  <si>
    <t>91252001_023</t>
  </si>
  <si>
    <t>mont_Dovoz zeminy do 1 km</t>
  </si>
  <si>
    <t>-32327492</t>
  </si>
  <si>
    <t>91252002</t>
  </si>
  <si>
    <t>Trakčné vedenie - Stožiare a brány TV</t>
  </si>
  <si>
    <t>91252002_024</t>
  </si>
  <si>
    <t>mont_Stožiar - TS, TSI, TBS, TBSI, DS, DP</t>
  </si>
  <si>
    <t>1571260578</t>
  </si>
  <si>
    <t>91252002_025</t>
  </si>
  <si>
    <t>Stožiar TBS 219/9,5 pätka pre svorníky na 168; súčasť Z21/IV/9.5</t>
  </si>
  <si>
    <t>1932943656</t>
  </si>
  <si>
    <t>91252002_026</t>
  </si>
  <si>
    <t>mont_Stožiar - BP vrátane podliatia</t>
  </si>
  <si>
    <t>-1680989189</t>
  </si>
  <si>
    <t>91252002_027</t>
  </si>
  <si>
    <t>Stožiar BP 11 - 10,0 m 600 x 800 70/8; súčasť Z51/1/10.0</t>
  </si>
  <si>
    <t>1797909637</t>
  </si>
  <si>
    <t>91252002_028</t>
  </si>
  <si>
    <t>Stožiar BP 14 - 10,0 m 600 x 800 90/10; súčasť Z51/4/10.0</t>
  </si>
  <si>
    <t>1481450659</t>
  </si>
  <si>
    <t>91252002_029</t>
  </si>
  <si>
    <t>Brvno typ 23L; súčasť Z82</t>
  </si>
  <si>
    <t>617368516</t>
  </si>
  <si>
    <t>91252002_030</t>
  </si>
  <si>
    <t>mont_Jednostranné pripevnenie brvna 23L, 34L na T, 2T, BP</t>
  </si>
  <si>
    <t>-834330617</t>
  </si>
  <si>
    <t>91252002_031</t>
  </si>
  <si>
    <t>23L jednostranné pripevnenie s ukončením A na 1T stožiari; JS 80-1 + ukonč. A - 23L</t>
  </si>
  <si>
    <t>-1033951528</t>
  </si>
  <si>
    <t>91252002_032</t>
  </si>
  <si>
    <t>mont_Príplatok za montáž brán nad existujúcim TV</t>
  </si>
  <si>
    <t>-840544043</t>
  </si>
  <si>
    <t>91252003</t>
  </si>
  <si>
    <t>Trakčné vedenie - Prvky TV</t>
  </si>
  <si>
    <t>91252003_033</t>
  </si>
  <si>
    <t>mont_Upevnenie konzol stredové</t>
  </si>
  <si>
    <t>678592341</t>
  </si>
  <si>
    <t>91252003_034</t>
  </si>
  <si>
    <t>Kardanová lišta - stredové upevnenie 1 konzoly na T; JS 80-31/T</t>
  </si>
  <si>
    <t>625825298</t>
  </si>
  <si>
    <t>91252003_035</t>
  </si>
  <si>
    <t>mont_Vyvesenie bočného držiaku proti odvanutiu</t>
  </si>
  <si>
    <t>978381019</t>
  </si>
  <si>
    <t>91252003_036</t>
  </si>
  <si>
    <t>Vyvesenie bočného držiaku na rameno; podz. 0501</t>
  </si>
  <si>
    <t>1832906275</t>
  </si>
  <si>
    <t>91252003_037</t>
  </si>
  <si>
    <t>mont_Záves TV na šikmej izolovanej konzole</t>
  </si>
  <si>
    <t>1827291836</t>
  </si>
  <si>
    <t>91252003_038</t>
  </si>
  <si>
    <t>Záves na konzole zjazdný vnútri 1 BD, bez prídavného lana; J 13-1A110</t>
  </si>
  <si>
    <t>-401880961</t>
  </si>
  <si>
    <t>91252003_039</t>
  </si>
  <si>
    <t>Záves na konzole zjazdný vonku 1 BD, bez prídavného lana; J 13-1B110</t>
  </si>
  <si>
    <t>226413707</t>
  </si>
  <si>
    <t>91252003_040</t>
  </si>
  <si>
    <t>Záves na konzole zjazdný vonku 1 BD, bez prídavného lana; J 13-1B310</t>
  </si>
  <si>
    <t>-623975243</t>
  </si>
  <si>
    <t>91252003_041</t>
  </si>
  <si>
    <t>mont_Záves TV na priečnom nosnom prevese</t>
  </si>
  <si>
    <t>1883424976</t>
  </si>
  <si>
    <t>91252003_042</t>
  </si>
  <si>
    <t>Zjazdný záves na prevese bez PL - b.d. na ramienku, nad 200m od PB, NL120; JS 25-P 132</t>
  </si>
  <si>
    <t>-2083297676</t>
  </si>
  <si>
    <t>91252003_043</t>
  </si>
  <si>
    <t>mont_Výškové, smerové posunutie ramena, konzoly, SIK alebo závesu</t>
  </si>
  <si>
    <t>-995282340</t>
  </si>
  <si>
    <t>91252003_044</t>
  </si>
  <si>
    <t>mont_Vešiak troleja</t>
  </si>
  <si>
    <t>558377055</t>
  </si>
  <si>
    <t>91252003_045</t>
  </si>
  <si>
    <t>Vešiak - klasický; JS 30-3</t>
  </si>
  <si>
    <t>-934197486</t>
  </si>
  <si>
    <t>91252003_046</t>
  </si>
  <si>
    <t>Vešiak s prúdovou svorkou; JS 30-3/P</t>
  </si>
  <si>
    <t>2133169978</t>
  </si>
  <si>
    <t>91252003_047</t>
  </si>
  <si>
    <t>mont_Prúdové a vodivé prepojenia</t>
  </si>
  <si>
    <t>-221568142</t>
  </si>
  <si>
    <t>91252003_048</t>
  </si>
  <si>
    <t>Prúdové prepojenie zostáv TV - NL120 vo výmennom poli; J 30-8</t>
  </si>
  <si>
    <t>1885347533</t>
  </si>
  <si>
    <t>91252003_049</t>
  </si>
  <si>
    <t>mont_Zjazdná spojka v troleji</t>
  </si>
  <si>
    <t>-410920897</t>
  </si>
  <si>
    <t>91252003_050</t>
  </si>
  <si>
    <t>Zjazdná spojka v troleji 80 - 150 mm2 Cu; JS 30-34</t>
  </si>
  <si>
    <t>-2040977878</t>
  </si>
  <si>
    <t>91252003_051</t>
  </si>
  <si>
    <t>mont_Spojka 2 lán alebo TR + lana</t>
  </si>
  <si>
    <t>49030119</t>
  </si>
  <si>
    <t>91252003_052</t>
  </si>
  <si>
    <t>Vodivá spojka troleja 150 Cu s lanom 70Bz; J 30-38</t>
  </si>
  <si>
    <t>-288833721</t>
  </si>
  <si>
    <t>91252003_053</t>
  </si>
  <si>
    <t>Vodivá spojka lana 120Cu s lanom 70Bz; J 30-40</t>
  </si>
  <si>
    <t>-1330527573</t>
  </si>
  <si>
    <t>91252003_054</t>
  </si>
  <si>
    <t>Vodivá spojka lán 120 mm2 Cu; J 30-41</t>
  </si>
  <si>
    <t>-2134321795</t>
  </si>
  <si>
    <t>91252003_055</t>
  </si>
  <si>
    <t>mont_Delič v troleji vr. tabuľky</t>
  </si>
  <si>
    <t>2077148288</t>
  </si>
  <si>
    <t>91252003_056</t>
  </si>
  <si>
    <t>Úsekový delič v TD 100-150 mm2 NL 120 mm2; J 33-43/IV</t>
  </si>
  <si>
    <t>-584502894</t>
  </si>
  <si>
    <t>91252003_057</t>
  </si>
  <si>
    <t>Tabuľka vr. pripevňovacieho materiálu k deliču</t>
  </si>
  <si>
    <t>-704069084</t>
  </si>
  <si>
    <t>91252003_058</t>
  </si>
  <si>
    <t>Pripevnenie bezpečnostnej tabuľky č. 5900 k deliču; súčasť H59</t>
  </si>
  <si>
    <t>-827930337</t>
  </si>
  <si>
    <t>91252003_059</t>
  </si>
  <si>
    <t>mont_Kotvenie jedného alebo dvoch lán 50 - 70 mm2 na BP</t>
  </si>
  <si>
    <t>1754450938</t>
  </si>
  <si>
    <t>91252003_060</t>
  </si>
  <si>
    <t>Perové kotvenie 1 lana 50 - 70 mm2 na BP bez izolácie; JS 40-2</t>
  </si>
  <si>
    <t>-1454844969</t>
  </si>
  <si>
    <t>91252003_061</t>
  </si>
  <si>
    <t>mont_Výmena lana pre kladkostroj v kotvení NL a TD</t>
  </si>
  <si>
    <t>-1529667805</t>
  </si>
  <si>
    <t>91252003_062</t>
  </si>
  <si>
    <t>- Lano L30 a svorka K6 (Nerez Ø 8mm); Flexilano 6x36 - 35,8kN</t>
  </si>
  <si>
    <t>-1645853473</t>
  </si>
  <si>
    <t>91252003_063</t>
  </si>
  <si>
    <t>mont_Ťahanie nosného lana alebo troleja</t>
  </si>
  <si>
    <t>2101746510</t>
  </si>
  <si>
    <t>91252003_064</t>
  </si>
  <si>
    <t>Lano 70 Bz; súčasť L13</t>
  </si>
  <si>
    <t>1232641419</t>
  </si>
  <si>
    <t>91252003_065</t>
  </si>
  <si>
    <t>Nosné lano NL - 120 Cu; súčasť L25</t>
  </si>
  <si>
    <t>-637006103</t>
  </si>
  <si>
    <t>91252003_066</t>
  </si>
  <si>
    <t>Trolejový drôt TD - 150 Cu; súčasť L54</t>
  </si>
  <si>
    <t>-1656699129</t>
  </si>
  <si>
    <t>91252003_067</t>
  </si>
  <si>
    <t>mont_Výšková regulácia troleja</t>
  </si>
  <si>
    <t>-41561793</t>
  </si>
  <si>
    <t>91252003_068</t>
  </si>
  <si>
    <t>mont_Príplatok za rozvinutie NL nad DSL</t>
  </si>
  <si>
    <t>-1833406217</t>
  </si>
  <si>
    <t>91252003_069</t>
  </si>
  <si>
    <t>mont_Definitívna regulácia pohyblivého kotvenia troleja</t>
  </si>
  <si>
    <t>-1239896507</t>
  </si>
  <si>
    <t>91252003_070</t>
  </si>
  <si>
    <t>mont_Definitívna regulácia pohyblivého kotvenia nosného lana</t>
  </si>
  <si>
    <t>-992385764</t>
  </si>
  <si>
    <t>91252003_071</t>
  </si>
  <si>
    <t>mont_Zaistenie kotvenia NL a TD všetkých zostavení</t>
  </si>
  <si>
    <t>1944325720</t>
  </si>
  <si>
    <t>91252003_072</t>
  </si>
  <si>
    <t>mont_Skúška mechanických vlastností TV</t>
  </si>
  <si>
    <t>148269037</t>
  </si>
  <si>
    <t>91252003_073</t>
  </si>
  <si>
    <t>mont_Skúška elektrických vlastností TV</t>
  </si>
  <si>
    <t>1586817591</t>
  </si>
  <si>
    <t>91252003_074</t>
  </si>
  <si>
    <t>mont_Pripevnenie konzoly pre "V" záves na T, P, BP, D</t>
  </si>
  <si>
    <t>1095804736</t>
  </si>
  <si>
    <t>91252003_075</t>
  </si>
  <si>
    <t>Pripevnenie konzoly pre "V" záves na BP - prevedenie X; JS 60-26/X/B</t>
  </si>
  <si>
    <t>-1371990661</t>
  </si>
  <si>
    <t>91252003_076</t>
  </si>
  <si>
    <t>mont_Zvislý záves 1 alebo 2 lán 240AlFe,120Cu</t>
  </si>
  <si>
    <t>-448922013</t>
  </si>
  <si>
    <t>91252003_077</t>
  </si>
  <si>
    <t>Zvislý záves 1 lana na bráne 240 mm2 AlFe (pozn.: doplniť o tiahlo); S 64-31/A1</t>
  </si>
  <si>
    <t>-1546907880</t>
  </si>
  <si>
    <t>91252003_078</t>
  </si>
  <si>
    <t>mont_V záves 1 alebo 2 lán 240AlFe,120Cu</t>
  </si>
  <si>
    <t>371630981</t>
  </si>
  <si>
    <t>91252003_079</t>
  </si>
  <si>
    <t>"V" záves 1 lana na konzole 240 mm2 AlFe; S 64-32/A1</t>
  </si>
  <si>
    <t>-1391782214</t>
  </si>
  <si>
    <t>91252003_080</t>
  </si>
  <si>
    <t>mont_ Pripojenie lana 95, 120Cu na lano 240AlFe, 120Cu</t>
  </si>
  <si>
    <t>1242609263</t>
  </si>
  <si>
    <t>91252003_081</t>
  </si>
  <si>
    <t>Pripojenie lana 120Cu na lano 240AlFe; JS 60-41/A2</t>
  </si>
  <si>
    <t>36499240</t>
  </si>
  <si>
    <t>91252003_082</t>
  </si>
  <si>
    <t>Pripojenie lana 120Cu na lano 120Cu; JS 60-41/C2</t>
  </si>
  <si>
    <t>202385376</t>
  </si>
  <si>
    <t>91252003_083</t>
  </si>
  <si>
    <t>Lano 120 mm2 Cu; súčasť L25</t>
  </si>
  <si>
    <t>-895269311</t>
  </si>
  <si>
    <t>91252003_084</t>
  </si>
  <si>
    <t>mont_Prúdové spojenie 2 lán 240AlFe, 120Cu</t>
  </si>
  <si>
    <t>-797206481</t>
  </si>
  <si>
    <t>91252003_085</t>
  </si>
  <si>
    <t>Prúdové spojenie dvoch lán 240AlFe; JS 60-43/A2</t>
  </si>
  <si>
    <t>-567463262</t>
  </si>
  <si>
    <t>91252003_086</t>
  </si>
  <si>
    <t>mont_Lisovaná spojka dvoch lán 240AlFe, 120Cu</t>
  </si>
  <si>
    <t>1898235616</t>
  </si>
  <si>
    <t>91252003_087</t>
  </si>
  <si>
    <t>Lisovaná spojka dvoch lán 240 mm2 AlFe; JS 60-45/A</t>
  </si>
  <si>
    <t>-1813305859</t>
  </si>
  <si>
    <t>91252003_088</t>
  </si>
  <si>
    <t>mont_Pripojenie vedenia 1-2 lán na TV</t>
  </si>
  <si>
    <t>-56746219</t>
  </si>
  <si>
    <t>91252003_089</t>
  </si>
  <si>
    <t>Pripojenie vedenia 1x 240AlFe na TV - ZV 1 lano; J 60-46/A1</t>
  </si>
  <si>
    <t>1671737715</t>
  </si>
  <si>
    <t>91252003_090</t>
  </si>
  <si>
    <t>Pripojenie vedenia 1x 95Cu na TV vr. spojenia s izol. zvodom 1xFeZn Ø10; J 60-46/L68/1</t>
  </si>
  <si>
    <t>-1590270670</t>
  </si>
  <si>
    <t>91252003_091</t>
  </si>
  <si>
    <t>mont_Vložená izolácia v 1 lane 240AlFe, 120Cu</t>
  </si>
  <si>
    <t>-1824943590</t>
  </si>
  <si>
    <t>91252003_092</t>
  </si>
  <si>
    <t>Vložená izolácia v 1 lane 240 mm2 AlFe; J 63-51/A1</t>
  </si>
  <si>
    <t>759287614</t>
  </si>
  <si>
    <t>91252003_093</t>
  </si>
  <si>
    <t>mont_Ťahanie lana pre ZV, OV, NV</t>
  </si>
  <si>
    <t>-1259017557</t>
  </si>
  <si>
    <t>91252003_094</t>
  </si>
  <si>
    <t>Lano 240 mm2 AlFe; súčasť L36</t>
  </si>
  <si>
    <t>200413070</t>
  </si>
  <si>
    <t>91252003_095</t>
  </si>
  <si>
    <t>mont_Prevesenie - zosilňovacieho, obchádzacieho, napájacieho vedenia - vr. regulácie</t>
  </si>
  <si>
    <t>1013286694</t>
  </si>
  <si>
    <t>91252003_096</t>
  </si>
  <si>
    <t>mont_Pohon odpájača ručný alebo motorový</t>
  </si>
  <si>
    <t>1434762412</t>
  </si>
  <si>
    <t>91252003_097</t>
  </si>
  <si>
    <t>Pohon ručný pákový; JS 70-R</t>
  </si>
  <si>
    <t>1381074955</t>
  </si>
  <si>
    <t>91252003_098</t>
  </si>
  <si>
    <t>mont_Odpájač na stožiari</t>
  </si>
  <si>
    <t>1988989513</t>
  </si>
  <si>
    <t>91252003_099</t>
  </si>
  <si>
    <t>Odpájač QAD 3 na BP bez pohonu - 3 000 A; J 73-124</t>
  </si>
  <si>
    <t>63807832</t>
  </si>
  <si>
    <t>91252003_100</t>
  </si>
  <si>
    <t>mont_Kotvenie trojitého zvodu z odpájača na TV a ZV - BP</t>
  </si>
  <si>
    <t>-1337762982</t>
  </si>
  <si>
    <t>91252003_101</t>
  </si>
  <si>
    <t>Kotvenie trojit. zvodu z odpájača na TV a ZV240AlFe - BP; J 73-28/A</t>
  </si>
  <si>
    <t>178634737</t>
  </si>
  <si>
    <t>91252003_102</t>
  </si>
  <si>
    <t>mont_Dva alebo tri zvody z dvoj. alebo troj. napájacieho prevesu na TV</t>
  </si>
  <si>
    <t>-1799422133</t>
  </si>
  <si>
    <t>91252003_103</t>
  </si>
  <si>
    <t>2 zvody z 2x napájacieho prevesu na TV lanami 120Cu s izoláciou; J 73-35/2/IV</t>
  </si>
  <si>
    <t>-89303953</t>
  </si>
  <si>
    <t>91252003_104</t>
  </si>
  <si>
    <t>1477933279</t>
  </si>
  <si>
    <t>91252003_105</t>
  </si>
  <si>
    <t>mont_Pripevnenie kotevnej lišty s 1 praporcom</t>
  </si>
  <si>
    <t>-1349881291</t>
  </si>
  <si>
    <t>91252003_106</t>
  </si>
  <si>
    <t>Pripevnenie kotevnej lišty na BP - 1 praporec; JS 70-50/I</t>
  </si>
  <si>
    <t>1212651626</t>
  </si>
  <si>
    <t>91252003_107</t>
  </si>
  <si>
    <t>mont_Kotvenie 1-4 lán - 120Cu - jednoduchý záves izolácie</t>
  </si>
  <si>
    <t>-594021738</t>
  </si>
  <si>
    <t>91252003_108</t>
  </si>
  <si>
    <t>Kotvenie troch lán 120Cu na BP; J 73-63/3/BP</t>
  </si>
  <si>
    <t>-446649140</t>
  </si>
  <si>
    <t>91252003_109</t>
  </si>
  <si>
    <t>mont_Ukončenie 3 napájacích káblov na stožiari BP</t>
  </si>
  <si>
    <t>-1045158876</t>
  </si>
  <si>
    <t>91252003_110</t>
  </si>
  <si>
    <t>Ukončenie 3 napáj. káblov na BP prepoj. zvody - izol. obmedzovač; J 73-214/C</t>
  </si>
  <si>
    <t>1535292096</t>
  </si>
  <si>
    <t>91252003_111</t>
  </si>
  <si>
    <t>mont_Pripevnenie 1-6 napájacích káblov na stožiari BP</t>
  </si>
  <si>
    <t>1608720658</t>
  </si>
  <si>
    <t>91252003_112</t>
  </si>
  <si>
    <t>Pripevnenie 3 káblov na BP; JS 70-232/3</t>
  </si>
  <si>
    <t>100440310</t>
  </si>
  <si>
    <t>91252003_113</t>
  </si>
  <si>
    <t>mont_Pripevnenie 3 krytov káblov na stožiari BP</t>
  </si>
  <si>
    <t>102371340</t>
  </si>
  <si>
    <t>91252003_114</t>
  </si>
  <si>
    <t>Pripevnenie 3 ochranných krytov káblov na BP; JS 70-237/3</t>
  </si>
  <si>
    <t>883325031</t>
  </si>
  <si>
    <t>91252003_115</t>
  </si>
  <si>
    <t>mont_Ťahanie lán napájacích prevesov ručne</t>
  </si>
  <si>
    <t>-390852245</t>
  </si>
  <si>
    <t>91252003_116</t>
  </si>
  <si>
    <t>Lano 70Bz; súčasť L13</t>
  </si>
  <si>
    <t>1702145342</t>
  </si>
  <si>
    <t>91252003_117</t>
  </si>
  <si>
    <t>Lano 120Cu; súčasť L25</t>
  </si>
  <si>
    <t>-1032931274</t>
  </si>
  <si>
    <t>91252003_118</t>
  </si>
  <si>
    <t>mont_Izolovaný zvod od bleskoistky / odpájača na stož. T, P, BP, D, bráne</t>
  </si>
  <si>
    <t>-1408358480</t>
  </si>
  <si>
    <t>91252003_119</t>
  </si>
  <si>
    <t>Izolovaný zvod 2xFeZn d=10mm od obmedzovača prepätia na BP 9,5-11,5m; JS 90-11/BP/R/4</t>
  </si>
  <si>
    <t>1300915039</t>
  </si>
  <si>
    <t>91252003_120</t>
  </si>
  <si>
    <t>Izolovaný zvod 2xFeZn d=10mm pre zaskratovanie TV na T 9,5-11,5m; JS 90-11/T/R/4</t>
  </si>
  <si>
    <t>-124578569</t>
  </si>
  <si>
    <t>91252003_121</t>
  </si>
  <si>
    <t>Upevnenie izolovaného zvodu od bleskoistky na bráne; JS 90-15</t>
  </si>
  <si>
    <t>-453353874</t>
  </si>
  <si>
    <t>91252003_122</t>
  </si>
  <si>
    <t>mont_Pripojenie izolovaného zvodu na koľajnicu</t>
  </si>
  <si>
    <t>1500552246</t>
  </si>
  <si>
    <t>91252003_123</t>
  </si>
  <si>
    <t>Pripojenie izolovaného zvodu 2xFeZn d=10mm na koľajnicu od st. BP; JS 90-12/BP</t>
  </si>
  <si>
    <t>-287153344</t>
  </si>
  <si>
    <t>91252003_124</t>
  </si>
  <si>
    <t>Pripojenie izolovaného zvodu 2xFeZn d=10mm na koľajnicu od st. T; JS 90-12/T</t>
  </si>
  <si>
    <t>363980966</t>
  </si>
  <si>
    <t>91252003_125</t>
  </si>
  <si>
    <t>mont_Ukoľajnenie s prierazkou T, P, 2T, BP, D, oceľ.konšt. - 2 vodiče</t>
  </si>
  <si>
    <t>-1395682216</t>
  </si>
  <si>
    <t>91252003_126</t>
  </si>
  <si>
    <t>Ukoľajnenie st. T, 2T, 2TB s prierazkou (UPO) - 2 vodiče; JS 90-31/II/2</t>
  </si>
  <si>
    <t>-1770586290</t>
  </si>
  <si>
    <t>91252003_127</t>
  </si>
  <si>
    <t>Ukoľajnenie st. BP, D s prierazkou (UPO) - 2 vodiče; JS 90-33/2</t>
  </si>
  <si>
    <t>1097171091</t>
  </si>
  <si>
    <t>91252003_128</t>
  </si>
  <si>
    <t>mont_Chránička proti dosadaniu vtákov</t>
  </si>
  <si>
    <t>1750871536</t>
  </si>
  <si>
    <t>91252003_129</t>
  </si>
  <si>
    <t>Ekochránička proti dosadaniu vtákov na prvky TV</t>
  </si>
  <si>
    <t>433025201</t>
  </si>
  <si>
    <t>91252003_130</t>
  </si>
  <si>
    <t>mont_Pripevnenie montážnej lávky na BP dĺžky</t>
  </si>
  <si>
    <t>-1159600115</t>
  </si>
  <si>
    <t>91252003_131</t>
  </si>
  <si>
    <t>Montážna lávka dĺžky 1040 mm na BP; JS 90-65/1</t>
  </si>
  <si>
    <t>117037945</t>
  </si>
  <si>
    <t>91252003_132</t>
  </si>
  <si>
    <t>mont_Pripevnenie návestidla pre el. prevádzku</t>
  </si>
  <si>
    <t>-1327014026</t>
  </si>
  <si>
    <t>91252003_133</t>
  </si>
  <si>
    <t>Pripevnenie návestného štítu do zostavy TV; JS 90-84</t>
  </si>
  <si>
    <t>-1945470521</t>
  </si>
  <si>
    <t>91252003_134</t>
  </si>
  <si>
    <t>mont_Výstražné a bezpeč. tabuľky na stožiari T, P, BP, D a v zostave TV</t>
  </si>
  <si>
    <t>1891135448</t>
  </si>
  <si>
    <t>91252003_135</t>
  </si>
  <si>
    <t>Pripevnenie výstražnej tabuľky na T zvislá č. 0115; JS 90-101/S</t>
  </si>
  <si>
    <t>-936124436</t>
  </si>
  <si>
    <t>91252003_136</t>
  </si>
  <si>
    <t>Pripevnenie výstražnej tabuľky na BP vodorovná č. 8111; JS 90-102/V</t>
  </si>
  <si>
    <t>49710244</t>
  </si>
  <si>
    <t>91252003_137</t>
  </si>
  <si>
    <t>Pripevnenie bezpečnostnej tabuľky č. 5900 do zostavy TV</t>
  </si>
  <si>
    <t>686253983</t>
  </si>
  <si>
    <t>91252003_138</t>
  </si>
  <si>
    <t>mont_Číslovanie stožiarov a pohonov odpájačov 1 - 5 znakov</t>
  </si>
  <si>
    <t>1173025544</t>
  </si>
  <si>
    <t>91252003_139</t>
  </si>
  <si>
    <t>Tabuľka pre číslovanie pohonu odpájača 1 znak; JS 90-106/1</t>
  </si>
  <si>
    <t>-1035695959</t>
  </si>
  <si>
    <t>91252003_140</t>
  </si>
  <si>
    <t>Tabuľka pre číslovanie pohonu odpájača 2 znaky; JS 90-106/2</t>
  </si>
  <si>
    <t>1513579073</t>
  </si>
  <si>
    <t>91252004</t>
  </si>
  <si>
    <t>Trakčné vedenie - VRN</t>
  </si>
  <si>
    <t>91252004_141</t>
  </si>
  <si>
    <t>Zameranie skutočného prevedenia TV - dvojkoľajná trať, malé ŽST za 100m</t>
  </si>
  <si>
    <t>1760659782</t>
  </si>
  <si>
    <t>91252005</t>
  </si>
  <si>
    <t>Trakčné vedenie - Nátery</t>
  </si>
  <si>
    <t>91252005_142</t>
  </si>
  <si>
    <t>mont_Jedna číslica vrátane čierneho podklad. pruhu na BP stožiari</t>
  </si>
  <si>
    <t>-248354657</t>
  </si>
  <si>
    <t>91252005_143</t>
  </si>
  <si>
    <t>Farba a riedidlo - číslica</t>
  </si>
  <si>
    <t>-1066947230</t>
  </si>
  <si>
    <t>91252005_144</t>
  </si>
  <si>
    <t>Farba a riedidlo - pruh na BP</t>
  </si>
  <si>
    <t>1360959577</t>
  </si>
  <si>
    <t>91252005_145</t>
  </si>
  <si>
    <t>mont_Jedna číslica vrátane čierneho podklad. pruhu na T stožiari</t>
  </si>
  <si>
    <t>1158130426</t>
  </si>
  <si>
    <t>91252005_146</t>
  </si>
  <si>
    <t>Farba a riedidlo - číslice</t>
  </si>
  <si>
    <t>267082451</t>
  </si>
  <si>
    <t>91252005_147</t>
  </si>
  <si>
    <t>Farba a riedidlo - pruh na T</t>
  </si>
  <si>
    <t>73049597</t>
  </si>
  <si>
    <t>91252005_148</t>
  </si>
  <si>
    <t>mont_Bezpečnostná žltá farba na stožiari</t>
  </si>
  <si>
    <t>1468839086</t>
  </si>
  <si>
    <t>91252005_149</t>
  </si>
  <si>
    <t>Náter čiernožltý farba a riedidlo</t>
  </si>
  <si>
    <t>1614279855</t>
  </si>
  <si>
    <t>91252005_150</t>
  </si>
  <si>
    <t>mont_Bezpečnostná červená farba na stožiari</t>
  </si>
  <si>
    <t>1256978967</t>
  </si>
  <si>
    <t>91252005_151</t>
  </si>
  <si>
    <t>Náter bieločervený farba a riedidlo</t>
  </si>
  <si>
    <t>-2014416077</t>
  </si>
  <si>
    <t>91252005_152</t>
  </si>
  <si>
    <t>mont_Vrchný náter postavených stožiarov a brán</t>
  </si>
  <si>
    <t>1890869798</t>
  </si>
  <si>
    <t>91252005_153</t>
  </si>
  <si>
    <t>Farba vrchná syntetická, riedidlo</t>
  </si>
  <si>
    <t>1285974729</t>
  </si>
  <si>
    <t>91252005_154</t>
  </si>
  <si>
    <t>mont_Rek. náteru stož. a brán - odhrdz., očisť., (1x základ+1 vrchný)</t>
  </si>
  <si>
    <t>-307836189</t>
  </si>
  <si>
    <t>91252005_155</t>
  </si>
  <si>
    <t>Farba, riedidlo, odmasťovač, odhrdzovač, zákl. farba, 1x krycia</t>
  </si>
  <si>
    <t>938904115</t>
  </si>
  <si>
    <t>91252005_156</t>
  </si>
  <si>
    <t>mont_Náter svorníkov základov TV</t>
  </si>
  <si>
    <t>1582149857</t>
  </si>
  <si>
    <t>91252005_157</t>
  </si>
  <si>
    <t>Farba a odmasťovač NICRO</t>
  </si>
  <si>
    <t>-1947468048</t>
  </si>
  <si>
    <t>91252005_158</t>
  </si>
  <si>
    <t>mont_Ochrana vrchnej hrany základu TV - čistenie, náter 2 vrstvy</t>
  </si>
  <si>
    <t>840602727</t>
  </si>
  <si>
    <t>91252005_159</t>
  </si>
  <si>
    <t>Impregnačná hmota pre hĺbený stupňový základ</t>
  </si>
  <si>
    <t>1264172416</t>
  </si>
  <si>
    <t>91252005_160</t>
  </si>
  <si>
    <t>Impregnačná hmota pre hĺbený hranolový základ</t>
  </si>
  <si>
    <t>-994485321</t>
  </si>
  <si>
    <t>91252006</t>
  </si>
  <si>
    <t>Trakčné vedenie - Rôzne, káble</t>
  </si>
  <si>
    <t>91252006_161</t>
  </si>
  <si>
    <t>Odstránenie drevitého porastu - do priemeru 5cm</t>
  </si>
  <si>
    <t>-1196118661</t>
  </si>
  <si>
    <t>91252006_162</t>
  </si>
  <si>
    <t>Rúbanie stromov hrúbky do 30 cm, odrezanie vetiev, odtiahnutie stromu do 50 m</t>
  </si>
  <si>
    <t>-1927828801</t>
  </si>
  <si>
    <t>91252006_163</t>
  </si>
  <si>
    <t>Odstránenie pňov do 30 cm (vytrhanie,vykopanie,presekanie koreňov a presun do 50m)</t>
  </si>
  <si>
    <t>1395208302</t>
  </si>
  <si>
    <t>91252006_164</t>
  </si>
  <si>
    <t>Drvenie, štiepkovanie vegetácie</t>
  </si>
  <si>
    <t>1387875223</t>
  </si>
  <si>
    <t>91252006_165</t>
  </si>
  <si>
    <t>mont_Odvoz vegetácie do 1 km</t>
  </si>
  <si>
    <t>1619078167</t>
  </si>
  <si>
    <t>91252006_166</t>
  </si>
  <si>
    <t>mont_Odvoz vegetácie za každý ďalší km</t>
  </si>
  <si>
    <t>654507911</t>
  </si>
  <si>
    <t>91252006_167</t>
  </si>
  <si>
    <t>mont_Teplom zmraštiteľná páska na izolovanie prípojníc do 25 kV</t>
  </si>
  <si>
    <t>-767076564</t>
  </si>
  <si>
    <t>91252006_168</t>
  </si>
  <si>
    <t>Páska na izolovanie vn prípojníc (1ks = 10m) - šírka 25 mm - HVBT-12-A</t>
  </si>
  <si>
    <t>114386828</t>
  </si>
  <si>
    <t>91252006_169</t>
  </si>
  <si>
    <t>Páska na izolovanie vn prípojníc (1ks = 10m) - šírka 50 mm - HVBT-14-A</t>
  </si>
  <si>
    <t>100723745</t>
  </si>
  <si>
    <t>91252006_170</t>
  </si>
  <si>
    <t>mont_Násuvná izolácia pre laná TV, ZV, OV, NV</t>
  </si>
  <si>
    <t>-1945610671</t>
  </si>
  <si>
    <t>91252006_171</t>
  </si>
  <si>
    <t>Násuvná izolácia 25 kV - prierez vodiča do 185mm2 - MVLC-18-A/241</t>
  </si>
  <si>
    <t>563799277</t>
  </si>
  <si>
    <t>91252006_172</t>
  </si>
  <si>
    <t>Násuvná izolácia 25 kV - prierez vodiča do 800mm2 - MVLC-38-A/241</t>
  </si>
  <si>
    <t>-489418708</t>
  </si>
  <si>
    <t>91252006_173</t>
  </si>
  <si>
    <t>mont_Izolovaný zvod na povrchu, FeZn D= 10 mm</t>
  </si>
  <si>
    <t>-507528435</t>
  </si>
  <si>
    <t>91252006_174</t>
  </si>
  <si>
    <t>Materiál pre izolovaný zvod; súč. E85/I + L68 (m)</t>
  </si>
  <si>
    <t>386455092</t>
  </si>
  <si>
    <t>91252006_175</t>
  </si>
  <si>
    <t>mont_Kábel 10-AXEKVCEY 1x500/35</t>
  </si>
  <si>
    <t>1530399038</t>
  </si>
  <si>
    <t>91252006_176</t>
  </si>
  <si>
    <t>Kábel 10-AXEKVCEY 1x500/35</t>
  </si>
  <si>
    <t>-514509974</t>
  </si>
  <si>
    <t>91252006_177</t>
  </si>
  <si>
    <t>mont_Káblová koncovka vonkajšia</t>
  </si>
  <si>
    <t>1292915029</t>
  </si>
  <si>
    <t>91252006_178</t>
  </si>
  <si>
    <t>Káblová koncovka vonkajšia POLT-12F/1XO-L16</t>
  </si>
  <si>
    <t>626411141</t>
  </si>
  <si>
    <t>91252006_179</t>
  </si>
  <si>
    <t>mont_Káblový betónový žľab TK1</t>
  </si>
  <si>
    <t>-1691542951</t>
  </si>
  <si>
    <t>91252006_180</t>
  </si>
  <si>
    <t>Káblový betónový žľab TK1</t>
  </si>
  <si>
    <t>-1783017621</t>
  </si>
  <si>
    <t>91252006_181</t>
  </si>
  <si>
    <t>mont_Plastová chránička ohybná</t>
  </si>
  <si>
    <t>661323919</t>
  </si>
  <si>
    <t>91252006_182</t>
  </si>
  <si>
    <t>HDPE KF 09090 D 90 - korugovaná, 450N/20cm, -45až+60°C, UV stabilná</t>
  </si>
  <si>
    <t>-1238547335</t>
  </si>
  <si>
    <t>91252006_183</t>
  </si>
  <si>
    <t>mont_Vytýčenie trasy káblového vedenia</t>
  </si>
  <si>
    <t>267880600</t>
  </si>
  <si>
    <t>91252006_184</t>
  </si>
  <si>
    <t>Email olejový vonkajší červený Emolex O 2117</t>
  </si>
  <si>
    <t>986737637</t>
  </si>
  <si>
    <t>91252006_185</t>
  </si>
  <si>
    <t>Značka meračská povrch m 3 I/1</t>
  </si>
  <si>
    <t>-1125927579</t>
  </si>
  <si>
    <t>91252006_186</t>
  </si>
  <si>
    <t>Ryha šírky 40 cm a hĺbky 50 cm - výkop</t>
  </si>
  <si>
    <t>-1263698552</t>
  </si>
  <si>
    <t>91252006_187</t>
  </si>
  <si>
    <t>Zasypanie ryhy šírky 40cm a hĺbky 50cm</t>
  </si>
  <si>
    <t>1245533878</t>
  </si>
  <si>
    <t>91252006_188</t>
  </si>
  <si>
    <t>mont_Zakrytie železničného zvršku fóliou pre umiestnenie zeminy z výkopov</t>
  </si>
  <si>
    <t>-280011963</t>
  </si>
  <si>
    <t>91252006_189</t>
  </si>
  <si>
    <t>Polyetylénová  fólia BRALEN FB 2-30 0,03-0,30 mm S 1600</t>
  </si>
  <si>
    <t>437422484</t>
  </si>
  <si>
    <t>91252006_190</t>
  </si>
  <si>
    <t>Zásyp jamy so zhutnením a s úpravou povrchu, zemina tr. 3-4</t>
  </si>
  <si>
    <t>-2132348343</t>
  </si>
  <si>
    <t>91252006_191</t>
  </si>
  <si>
    <t>mont_Vyplnenie káblového žľabu pieskom</t>
  </si>
  <si>
    <t>-898401776</t>
  </si>
  <si>
    <t>91252006_192</t>
  </si>
  <si>
    <t>Drvina vápencová zmes 0-4</t>
  </si>
  <si>
    <t>1090515785</t>
  </si>
  <si>
    <t>91252006_193</t>
  </si>
  <si>
    <t>mont_Rozvinutie a uloženie výstražnej fólie z PVC do ryhy, šírka 33 cm</t>
  </si>
  <si>
    <t>-1089089491</t>
  </si>
  <si>
    <t>91252006_195</t>
  </si>
  <si>
    <t>PVC fólia výstražná červená</t>
  </si>
  <si>
    <t>1699516153</t>
  </si>
  <si>
    <t>Príplatok na zaťahovanie káblov, váha kábla do 4 kg</t>
  </si>
  <si>
    <t>461176743</t>
  </si>
  <si>
    <t>91252006_196</t>
  </si>
  <si>
    <t>Dočasné zaistenie káblov a káblových tratí - do 6 káblov</t>
  </si>
  <si>
    <t>-1182827303</t>
  </si>
  <si>
    <t>91252006_197</t>
  </si>
  <si>
    <t>Príplatok k cenám za staženie výkopu pre všetky triedy v blízkosti vedenia</t>
  </si>
  <si>
    <t>-1428131955</t>
  </si>
  <si>
    <t>91252006_198</t>
  </si>
  <si>
    <t>Úprava pláne v násypoch v hornine 1-4 bez zhutnenia</t>
  </si>
  <si>
    <t>1842312525</t>
  </si>
  <si>
    <t>91252007</t>
  </si>
  <si>
    <t>Trakčné vedenie - Demontáže TV</t>
  </si>
  <si>
    <t>91252007_199</t>
  </si>
  <si>
    <t>dem_Búranie betónového základu vr. rozdrvenia</t>
  </si>
  <si>
    <t>-2022610442</t>
  </si>
  <si>
    <t>91252007_200</t>
  </si>
  <si>
    <t>dem_Stožiar - AP, BP, SK</t>
  </si>
  <si>
    <t>-1572996102</t>
  </si>
  <si>
    <t>91252007_201</t>
  </si>
  <si>
    <t>dem_Neštandartná kovová konštrukcia</t>
  </si>
  <si>
    <t>727834154</t>
  </si>
  <si>
    <t>91252007_202</t>
  </si>
  <si>
    <t>dem_Záves TV na šikmej izolovanej konzole vr. upevnenia</t>
  </si>
  <si>
    <t>-44967963</t>
  </si>
  <si>
    <t>91252007_203</t>
  </si>
  <si>
    <t>dem_Záves TV na priečnom nosnom prevese</t>
  </si>
  <si>
    <t>-1347200870</t>
  </si>
  <si>
    <t>91252007_204</t>
  </si>
  <si>
    <t>dem_Vešiaky</t>
  </si>
  <si>
    <t>-1127147446</t>
  </si>
  <si>
    <t>91252007_205</t>
  </si>
  <si>
    <t>dem_Prúdové a vodivé prepojky - pozdĺžne, priečne</t>
  </si>
  <si>
    <t>-900269006</t>
  </si>
  <si>
    <t>91252007_206</t>
  </si>
  <si>
    <t>dem_Vodivé spojky drôtov, lán a vedení</t>
  </si>
  <si>
    <t>463063839</t>
  </si>
  <si>
    <t>91252007_207</t>
  </si>
  <si>
    <t>dem_Vložené izolácie v drôtoch, lanách a vedeniach</t>
  </si>
  <si>
    <t>739264308</t>
  </si>
  <si>
    <t>91252007_208</t>
  </si>
  <si>
    <t>dem_Delič TV</t>
  </si>
  <si>
    <t>973103717</t>
  </si>
  <si>
    <t>91252007_209</t>
  </si>
  <si>
    <t>dem_Lano náhrad TD, NL, lano PB - strihanie</t>
  </si>
  <si>
    <t>1446004017</t>
  </si>
  <si>
    <t>91252007_210</t>
  </si>
  <si>
    <t>dem_Trolejový drôt - strihanie</t>
  </si>
  <si>
    <t>362420824</t>
  </si>
  <si>
    <t>91252007_211</t>
  </si>
  <si>
    <t>dem_Nosné lano - strihanie</t>
  </si>
  <si>
    <t>1963888983</t>
  </si>
  <si>
    <t>91252007_212</t>
  </si>
  <si>
    <t>dem_Konzola ZV, OV, NV - vr. závesu</t>
  </si>
  <si>
    <t>-12026374</t>
  </si>
  <si>
    <t>91252007_213</t>
  </si>
  <si>
    <t>dem_Záves ZV, OV, NV - vr. uchytenia</t>
  </si>
  <si>
    <t>563662707</t>
  </si>
  <si>
    <t>91252007_214</t>
  </si>
  <si>
    <t>dem_Konzola ZOK - vr. závesu</t>
  </si>
  <si>
    <t>1492322134</t>
  </si>
  <si>
    <t>91252007_215</t>
  </si>
  <si>
    <t>dem_Lano ZV, OV, NV - strihanie</t>
  </si>
  <si>
    <t>-2128125854</t>
  </si>
  <si>
    <t>91252007_216</t>
  </si>
  <si>
    <t>dem_Násuvná izolácia pre laná TV, ZV, OV, NV</t>
  </si>
  <si>
    <t>36294213</t>
  </si>
  <si>
    <t>91252007_217</t>
  </si>
  <si>
    <t>dem_Pohon odpájača TV - vr. uchytenia</t>
  </si>
  <si>
    <t>-668634451</t>
  </si>
  <si>
    <t>91252007_218</t>
  </si>
  <si>
    <t>dem_Odpájač TV - vr. uchytenia a tiahla</t>
  </si>
  <si>
    <t>-2005549886</t>
  </si>
  <si>
    <t>91252007_219</t>
  </si>
  <si>
    <t>dem_Zvody z napájacieho prevesu a z odpájača vr. kotvenia</t>
  </si>
  <si>
    <t>-357453698</t>
  </si>
  <si>
    <t>91252007_220</t>
  </si>
  <si>
    <t>dem_Napájací preves - vr. kotvenia</t>
  </si>
  <si>
    <t>-1755439681</t>
  </si>
  <si>
    <t>91252007_221</t>
  </si>
  <si>
    <t>dem_Uchytenie kábla NV na stožiari - vr. pripojenia na odpájač TV a ochr. krytu</t>
  </si>
  <si>
    <t>-1551458607</t>
  </si>
  <si>
    <t>91252007_222</t>
  </si>
  <si>
    <t>dem_Kábel vn - vr. ukončenia</t>
  </si>
  <si>
    <t>1610684480</t>
  </si>
  <si>
    <t>91252007_223</t>
  </si>
  <si>
    <t>dem_Montážna lávka pre odpájač</t>
  </si>
  <si>
    <t>1992068695</t>
  </si>
  <si>
    <t>91252007_224</t>
  </si>
  <si>
    <t>dem_Tvárnicová trasa - betónové žľaby</t>
  </si>
  <si>
    <t>749739135</t>
  </si>
  <si>
    <t>91252007_225</t>
  </si>
  <si>
    <t>dem_Chráničková trasa - plastové rúry</t>
  </si>
  <si>
    <t>-220919418</t>
  </si>
  <si>
    <t>91252007_226</t>
  </si>
  <si>
    <t>dem_Bleskoistky a obmedzovače prepätia - vr. pripojenia na TV</t>
  </si>
  <si>
    <t>-1517965439</t>
  </si>
  <si>
    <t>91252007_227</t>
  </si>
  <si>
    <t>dem_Izolovaný zvod - vr. pripojenia na koľajnicu</t>
  </si>
  <si>
    <t>-1114966291</t>
  </si>
  <si>
    <t>91252007_228</t>
  </si>
  <si>
    <t>dem_Ukoľajnenie konštrukcií a stožiarov vr. poprepájania oceľ. konštrukcií</t>
  </si>
  <si>
    <t>-427425348</t>
  </si>
  <si>
    <t>91252007_229</t>
  </si>
  <si>
    <t>dem_Návestný štít pre el. prevádzku</t>
  </si>
  <si>
    <t>-573500015</t>
  </si>
  <si>
    <t>91252007_230</t>
  </si>
  <si>
    <t>dem_Tabuľky - bezpečnostné, výstražné, označovacie</t>
  </si>
  <si>
    <t>2106933750</t>
  </si>
  <si>
    <t>91252007_231</t>
  </si>
  <si>
    <t>dem_Vodič pre skupinové ukoľajnenie</t>
  </si>
  <si>
    <t>-699359204</t>
  </si>
  <si>
    <t>91252007_232</t>
  </si>
  <si>
    <t>mont_Nakladanie, prekladanie, vykladanie vybúraných hmôt a konštrukcií</t>
  </si>
  <si>
    <t>1778484944</t>
  </si>
  <si>
    <t>233</t>
  </si>
  <si>
    <t>91252007_233</t>
  </si>
  <si>
    <t>mont_Odvoz betónovej sute do vzdialenosti 1km</t>
  </si>
  <si>
    <t>1455723629</t>
  </si>
  <si>
    <t>234</t>
  </si>
  <si>
    <t>91252007_234</t>
  </si>
  <si>
    <t>mont_Odvoz betón. sute do vzdialenosti nad 1km</t>
  </si>
  <si>
    <t>-881163595</t>
  </si>
  <si>
    <t>235</t>
  </si>
  <si>
    <t>91252007_235</t>
  </si>
  <si>
    <t>mont_Odvoz ostatného materiálu do vzdialenosti 1km</t>
  </si>
  <si>
    <t>-1077983295</t>
  </si>
  <si>
    <t>236</t>
  </si>
  <si>
    <t>91252007_236</t>
  </si>
  <si>
    <t>mont_Odvoz ostat. materiálu do vzdialenosti nad 1km</t>
  </si>
  <si>
    <t>1997396275</t>
  </si>
  <si>
    <t>91252008</t>
  </si>
  <si>
    <t>Trakčné vedenie - Revízie. skúšky, merania TV</t>
  </si>
  <si>
    <t>237</t>
  </si>
  <si>
    <t>91252008_237</t>
  </si>
  <si>
    <t>Statické meranie parametrov TV podľa predpisov; Merací voz BAUR</t>
  </si>
  <si>
    <t>-888916048</t>
  </si>
  <si>
    <t>238</t>
  </si>
  <si>
    <t>91252008_238</t>
  </si>
  <si>
    <t>Meranie dotykového napätia pri trakčnom stožiari</t>
  </si>
  <si>
    <t>1434872816</t>
  </si>
  <si>
    <t>239</t>
  </si>
  <si>
    <t>91252008_239</t>
  </si>
  <si>
    <t>Skúšky káblov vn</t>
  </si>
  <si>
    <t>1244898801</t>
  </si>
  <si>
    <t>240</t>
  </si>
  <si>
    <t>91252008_240</t>
  </si>
  <si>
    <t>Protokol spôsobilosti TV</t>
  </si>
  <si>
    <t>-1914267704</t>
  </si>
  <si>
    <t>241</t>
  </si>
  <si>
    <t>91252008_241</t>
  </si>
  <si>
    <t>Technická kontrola TV</t>
  </si>
  <si>
    <t>415319447</t>
  </si>
  <si>
    <t>242</t>
  </si>
  <si>
    <t>91252008_242</t>
  </si>
  <si>
    <t>Revízna správa</t>
  </si>
  <si>
    <t>1697853181</t>
  </si>
  <si>
    <t>91252009</t>
  </si>
  <si>
    <t>Trakčné vedenie - Mechanizmy</t>
  </si>
  <si>
    <t>243</t>
  </si>
  <si>
    <t>21252009_243</t>
  </si>
  <si>
    <t>Automobil nákladný do 9t</t>
  </si>
  <si>
    <t>1071583334</t>
  </si>
  <si>
    <t>244</t>
  </si>
  <si>
    <t>21252009_244</t>
  </si>
  <si>
    <t>Rýpadlá na kolesovom podvozku DH-112, Poclain</t>
  </si>
  <si>
    <t>-2099288030</t>
  </si>
  <si>
    <t>245</t>
  </si>
  <si>
    <t>21252009_245</t>
  </si>
  <si>
    <t>Ťažné hnacie vozidlo k pracovným súpravám (pre základy - montáž); Lokomotíva 10a (základy)</t>
  </si>
  <si>
    <t>-1178762498</t>
  </si>
  <si>
    <t>246</t>
  </si>
  <si>
    <t>21252009_246</t>
  </si>
  <si>
    <t>Ťažné hnacie vozidlo k pracovným súpravám (pre stožiare a brány - montáž); Lokomotíva 10b (stožiare)</t>
  </si>
  <si>
    <t>2072904131</t>
  </si>
  <si>
    <t>247</t>
  </si>
  <si>
    <t>21252009_247</t>
  </si>
  <si>
    <t>Ťažné hnacie vozidlo k pracovným súpravám (pre vodiče - montáž); Lokomotíva 10c (vodiče)</t>
  </si>
  <si>
    <t>490239962</t>
  </si>
  <si>
    <t>248</t>
  </si>
  <si>
    <t>21252009_248</t>
  </si>
  <si>
    <t>Ťažné hnacie vozidlo k pracovným súpravám (pre demontáž)</t>
  </si>
  <si>
    <t>1892578399</t>
  </si>
  <si>
    <t>91252010</t>
  </si>
  <si>
    <t>Trakčné vedenie - Odpady</t>
  </si>
  <si>
    <t>249</t>
  </si>
  <si>
    <t>91252010_249</t>
  </si>
  <si>
    <t>Odovzdanie odpadu oprávnenej osobe - zemina - vr. poplatku</t>
  </si>
  <si>
    <t>-356491273</t>
  </si>
  <si>
    <t>250</t>
  </si>
  <si>
    <t>91252010_250</t>
  </si>
  <si>
    <t>Odovzdanie odpadu oprávnenej osobe - betónová suť - vr. poplatku</t>
  </si>
  <si>
    <t>1300214991</t>
  </si>
  <si>
    <t>251</t>
  </si>
  <si>
    <t>91252010_251</t>
  </si>
  <si>
    <t>Odovzdanie odpadu oprávnenej osobe - zmiešaný odpad - vr. poplatku</t>
  </si>
  <si>
    <t>1342256156</t>
  </si>
  <si>
    <t>252</t>
  </si>
  <si>
    <t>91252010_252</t>
  </si>
  <si>
    <t>Odovzdanie odpadu oprávnenej osobe - plasty - vr. poplatku</t>
  </si>
  <si>
    <t>-1983287990</t>
  </si>
  <si>
    <t>SO 661-00 - Ukoľajnenie mosta č. M5850</t>
  </si>
  <si>
    <t xml:space="preserve">    91250908 - Trakčné vedenie vodiče TV zostavy TV 
(bleskoistky, ukoľajnenie)</t>
  </si>
  <si>
    <t xml:space="preserve">    91251003 - Trakčné vedenie doplňujúce konštrukcie a činnosti ukončenie vodičov</t>
  </si>
  <si>
    <t xml:space="preserve">    91251007 - Trakčné vedenie doplňujúce konštrukcie a činnosti prídavné konštrukcie</t>
  </si>
  <si>
    <t xml:space="preserve">    91251401 - Trakčné vedenie revízie a skúšky TV meranie parametrov TV</t>
  </si>
  <si>
    <t>91250908</t>
  </si>
  <si>
    <t>Trakčné vedenie vodiče TV zostavy TV 
(bleskoistky, ukoľajnenie)</t>
  </si>
  <si>
    <t xml:space="preserve">mont_Ukoľajnenie s prierazkou T, P, 2T, BP, D, oceľ.konšt. - 2 vodiče </t>
  </si>
  <si>
    <t>-2070391001</t>
  </si>
  <si>
    <t>9125090804</t>
  </si>
  <si>
    <t>Ukoľajnenie oceľ. konštr. "L" s prierazkou (UPO) - 2 vodiče; JS 90-36/III/2</t>
  </si>
  <si>
    <t>2116418793</t>
  </si>
  <si>
    <t>91250908E</t>
  </si>
  <si>
    <t>mont_Pospojovanie oceľových konštrukcií ukoľaj. lanom / drôtom</t>
  </si>
  <si>
    <t>1184343589</t>
  </si>
  <si>
    <t>91250908E1</t>
  </si>
  <si>
    <t>Upevňovací materiál</t>
  </si>
  <si>
    <t>-379286611</t>
  </si>
  <si>
    <t>91251003</t>
  </si>
  <si>
    <t>Trakčné vedenie doplňujúce konštrukcie a činnosti ukončenie vodičov</t>
  </si>
  <si>
    <t>10793117</t>
  </si>
  <si>
    <t>9125100302</t>
  </si>
  <si>
    <t>-1588682407</t>
  </si>
  <si>
    <t>91251003E</t>
  </si>
  <si>
    <t>mont_Podpera izolovaného zvodu</t>
  </si>
  <si>
    <t>-1750899512</t>
  </si>
  <si>
    <t>9125100302E</t>
  </si>
  <si>
    <t>Podpera do muriva a do hmoždinky pre izol. drôt 2x FeZn d=10mm; PV 01h ZIN Hron. Beňadik</t>
  </si>
  <si>
    <t>1323608234</t>
  </si>
  <si>
    <t>91251007</t>
  </si>
  <si>
    <t>Trakčné vedenie doplňujúce konštrukcie a činnosti prídavné konštrukcie</t>
  </si>
  <si>
    <t>mont_Oceľové konštrukcie neštandardné</t>
  </si>
  <si>
    <t>519680791</t>
  </si>
  <si>
    <t>9125100702</t>
  </si>
  <si>
    <t>Oceľová konštrukcia netypová s povrchovou úpravou</t>
  </si>
  <si>
    <t>752275544</t>
  </si>
  <si>
    <t>11010601E8</t>
  </si>
  <si>
    <t>Montážna plošina s mech. ramenom</t>
  </si>
  <si>
    <t>-754693297</t>
  </si>
  <si>
    <t>91251401</t>
  </si>
  <si>
    <t>Trakčné vedenie revízie a skúšky TV meranie parametrov TV</t>
  </si>
  <si>
    <t>91251401E4</t>
  </si>
  <si>
    <t>1705775403</t>
  </si>
  <si>
    <t>91251401E5</t>
  </si>
  <si>
    <t>-2005774240</t>
  </si>
  <si>
    <t>91251401E6</t>
  </si>
  <si>
    <t>1214693137</t>
  </si>
  <si>
    <t>SO 662-00 - Ukoľajnenie lávky</t>
  </si>
  <si>
    <t>-1664058295</t>
  </si>
  <si>
    <t>-1378485775</t>
  </si>
  <si>
    <t>354307048</t>
  </si>
  <si>
    <t>1520410397</t>
  </si>
  <si>
    <t>-470322359</t>
  </si>
  <si>
    <t>654215657</t>
  </si>
  <si>
    <t>-125426736</t>
  </si>
  <si>
    <t>929740046</t>
  </si>
  <si>
    <t>-328990427</t>
  </si>
  <si>
    <t>889352461</t>
  </si>
  <si>
    <t>1400237269</t>
  </si>
  <si>
    <t>-1877263326</t>
  </si>
  <si>
    <t>1034925704</t>
  </si>
  <si>
    <t>-1830690449</t>
  </si>
  <si>
    <t>Vyvolaná investícia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</si>
</sst>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0"/>
      <name val="Arial CE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5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4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5" fillId="5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2" fillId="0" borderId="14" xfId="0" applyNumberFormat="1" applyFont="1" applyBorder="1" applyAlignment="1">
      <alignment vertical="center"/>
    </xf>
    <xf numFmtId="4" fontId="32" fillId="0" borderId="0" xfId="0" applyNumberFormat="1" applyFont="1" applyAlignment="1">
      <alignment vertical="center"/>
    </xf>
    <xf numFmtId="166" fontId="32" fillId="0" borderId="0" xfId="0" applyNumberFormat="1" applyFont="1" applyAlignment="1">
      <alignment vertical="center"/>
    </xf>
    <xf numFmtId="4" fontId="32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2" fillId="0" borderId="19" xfId="0" applyNumberFormat="1" applyFont="1" applyBorder="1" applyAlignment="1">
      <alignment vertical="center"/>
    </xf>
    <xf numFmtId="4" fontId="32" fillId="0" borderId="20" xfId="0" applyNumberFormat="1" applyFont="1" applyBorder="1" applyAlignment="1">
      <alignment vertical="center"/>
    </xf>
    <xf numFmtId="166" fontId="32" fillId="0" borderId="20" xfId="0" applyNumberFormat="1" applyFont="1" applyBorder="1" applyAlignment="1">
      <alignment vertical="center"/>
    </xf>
    <xf numFmtId="4" fontId="32" fillId="0" borderId="21" xfId="0" applyNumberFormat="1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4" fontId="27" fillId="0" borderId="0" xfId="0" applyNumberFormat="1" applyFont="1"/>
    <xf numFmtId="166" fontId="35" fillId="0" borderId="12" xfId="0" applyNumberFormat="1" applyFont="1" applyBorder="1"/>
    <xf numFmtId="166" fontId="35" fillId="0" borderId="13" xfId="0" applyNumberFormat="1" applyFont="1" applyBorder="1"/>
    <xf numFmtId="4" fontId="36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167" fontId="25" fillId="0" borderId="22" xfId="0" applyNumberFormat="1" applyFont="1" applyBorder="1" applyAlignment="1" applyProtection="1">
      <alignment vertical="center"/>
      <protection locked="0"/>
    </xf>
    <xf numFmtId="4" fontId="25" fillId="3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center" vertical="center"/>
    </xf>
    <xf numFmtId="166" fontId="26" fillId="0" borderId="0" xfId="0" applyNumberFormat="1" applyFont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6" fillId="3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8" fillId="0" borderId="22" xfId="0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4" fontId="38" fillId="3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  <protection locked="0"/>
    </xf>
    <xf numFmtId="0" fontId="39" fillId="0" borderId="22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38" fillId="3" borderId="19" xfId="0" applyFont="1" applyFill="1" applyBorder="1" applyAlignment="1" applyProtection="1">
      <alignment horizontal="left" vertical="center"/>
      <protection locked="0"/>
    </xf>
    <xf numFmtId="0" fontId="38" fillId="0" borderId="20" xfId="0" applyFont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41" fillId="0" borderId="0" xfId="0" applyFont="1" applyAlignment="1">
      <alignment vertical="center"/>
    </xf>
    <xf numFmtId="4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4" fontId="19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0" fontId="25" fillId="5" borderId="7" xfId="0" applyFont="1" applyFill="1" applyBorder="1" applyAlignment="1">
      <alignment horizontal="right" vertical="center"/>
    </xf>
    <xf numFmtId="0" fontId="25" fillId="5" borderId="7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8" xfId="0" applyFont="1" applyFill="1" applyBorder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5" fillId="5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2"/>
  <sheetViews>
    <sheetView showGridLines="0" topLeftCell="A91" workbookViewId="0"/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4</v>
      </c>
      <c r="BV1" s="16" t="s">
        <v>5</v>
      </c>
    </row>
    <row r="2" spans="1:74" ht="36.9" customHeight="1">
      <c r="AR2" s="224" t="s">
        <v>6</v>
      </c>
      <c r="AS2" s="225"/>
      <c r="AT2" s="225"/>
      <c r="AU2" s="225"/>
      <c r="AV2" s="225"/>
      <c r="AW2" s="225"/>
      <c r="AX2" s="225"/>
      <c r="AY2" s="225"/>
      <c r="AZ2" s="225"/>
      <c r="BA2" s="225"/>
      <c r="BB2" s="225"/>
      <c r="BC2" s="225"/>
      <c r="BD2" s="225"/>
      <c r="BE2" s="225"/>
      <c r="BS2" s="17" t="s">
        <v>7</v>
      </c>
      <c r="BT2" s="17" t="s">
        <v>8</v>
      </c>
    </row>
    <row r="3" spans="1:74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7</v>
      </c>
      <c r="BT3" s="17" t="s">
        <v>8</v>
      </c>
    </row>
    <row r="4" spans="1:74" ht="24.9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38" t="s">
        <v>14</v>
      </c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R5" s="20"/>
      <c r="BE5" s="235" t="s">
        <v>15</v>
      </c>
      <c r="BS5" s="17" t="s">
        <v>7</v>
      </c>
    </row>
    <row r="6" spans="1:74" ht="36.9" customHeight="1">
      <c r="B6" s="20"/>
      <c r="D6" s="26" t="s">
        <v>16</v>
      </c>
      <c r="K6" s="239" t="s">
        <v>17</v>
      </c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5"/>
      <c r="AE6" s="225"/>
      <c r="AF6" s="225"/>
      <c r="AG6" s="225"/>
      <c r="AH6" s="225"/>
      <c r="AI6" s="225"/>
      <c r="AJ6" s="225"/>
      <c r="AK6" s="225"/>
      <c r="AL6" s="225"/>
      <c r="AM6" s="225"/>
      <c r="AN6" s="225"/>
      <c r="AO6" s="225"/>
      <c r="AR6" s="20"/>
      <c r="BE6" s="236"/>
      <c r="BS6" s="17" t="s">
        <v>7</v>
      </c>
    </row>
    <row r="7" spans="1:74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36"/>
      <c r="BS7" s="17" t="s">
        <v>7</v>
      </c>
    </row>
    <row r="8" spans="1:74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36"/>
      <c r="BS8" s="17" t="s">
        <v>7</v>
      </c>
    </row>
    <row r="9" spans="1:74" ht="14.4" customHeight="1">
      <c r="B9" s="20"/>
      <c r="AR9" s="20"/>
      <c r="BE9" s="236"/>
      <c r="BS9" s="17" t="s">
        <v>7</v>
      </c>
    </row>
    <row r="10" spans="1:74" ht="12" customHeight="1">
      <c r="B10" s="20"/>
      <c r="D10" s="27" t="s">
        <v>24</v>
      </c>
      <c r="AK10" s="27" t="s">
        <v>25</v>
      </c>
      <c r="AN10" s="25" t="s">
        <v>1</v>
      </c>
      <c r="AR10" s="20"/>
      <c r="BE10" s="236"/>
      <c r="BS10" s="17" t="s">
        <v>7</v>
      </c>
    </row>
    <row r="11" spans="1:74" ht="18.45" customHeight="1">
      <c r="B11" s="20"/>
      <c r="E11" s="25" t="s">
        <v>26</v>
      </c>
      <c r="AK11" s="27" t="s">
        <v>27</v>
      </c>
      <c r="AN11" s="25" t="s">
        <v>1</v>
      </c>
      <c r="AR11" s="20"/>
      <c r="BE11" s="236"/>
      <c r="BS11" s="17" t="s">
        <v>7</v>
      </c>
    </row>
    <row r="12" spans="1:74" ht="6.9" customHeight="1">
      <c r="B12" s="20"/>
      <c r="AR12" s="20"/>
      <c r="BE12" s="236"/>
      <c r="BS12" s="17" t="s">
        <v>7</v>
      </c>
    </row>
    <row r="13" spans="1:74" ht="12" customHeight="1">
      <c r="B13" s="20"/>
      <c r="D13" s="27" t="s">
        <v>28</v>
      </c>
      <c r="AK13" s="27" t="s">
        <v>25</v>
      </c>
      <c r="AN13" s="29" t="s">
        <v>29</v>
      </c>
      <c r="AR13" s="20"/>
      <c r="BE13" s="236"/>
      <c r="BS13" s="17" t="s">
        <v>7</v>
      </c>
    </row>
    <row r="14" spans="1:74" ht="13.2">
      <c r="B14" s="20"/>
      <c r="E14" s="240" t="s">
        <v>29</v>
      </c>
      <c r="F14" s="241"/>
      <c r="G14" s="241"/>
      <c r="H14" s="241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  <c r="Z14" s="241"/>
      <c r="AA14" s="241"/>
      <c r="AB14" s="241"/>
      <c r="AC14" s="241"/>
      <c r="AD14" s="241"/>
      <c r="AE14" s="241"/>
      <c r="AF14" s="241"/>
      <c r="AG14" s="241"/>
      <c r="AH14" s="241"/>
      <c r="AI14" s="241"/>
      <c r="AJ14" s="241"/>
      <c r="AK14" s="27" t="s">
        <v>27</v>
      </c>
      <c r="AN14" s="29" t="s">
        <v>29</v>
      </c>
      <c r="AR14" s="20"/>
      <c r="BE14" s="236"/>
      <c r="BS14" s="17" t="s">
        <v>7</v>
      </c>
    </row>
    <row r="15" spans="1:74" ht="6.9" customHeight="1">
      <c r="B15" s="20"/>
      <c r="AR15" s="20"/>
      <c r="BE15" s="236"/>
      <c r="BS15" s="17" t="s">
        <v>4</v>
      </c>
    </row>
    <row r="16" spans="1:74" ht="12" customHeight="1">
      <c r="B16" s="20"/>
      <c r="D16" s="27" t="s">
        <v>30</v>
      </c>
      <c r="AK16" s="27" t="s">
        <v>25</v>
      </c>
      <c r="AN16" s="25" t="s">
        <v>1</v>
      </c>
      <c r="AR16" s="20"/>
      <c r="BE16" s="236"/>
      <c r="BS16" s="17" t="s">
        <v>4</v>
      </c>
    </row>
    <row r="17" spans="2:71" ht="18.45" customHeight="1">
      <c r="B17" s="20"/>
      <c r="E17" s="25" t="s">
        <v>31</v>
      </c>
      <c r="AK17" s="27" t="s">
        <v>27</v>
      </c>
      <c r="AN17" s="25" t="s">
        <v>1</v>
      </c>
      <c r="AR17" s="20"/>
      <c r="BE17" s="236"/>
      <c r="BS17" s="17" t="s">
        <v>3</v>
      </c>
    </row>
    <row r="18" spans="2:71" ht="6.9" customHeight="1">
      <c r="B18" s="20"/>
      <c r="AR18" s="20"/>
      <c r="BE18" s="236"/>
      <c r="BS18" s="17" t="s">
        <v>7</v>
      </c>
    </row>
    <row r="19" spans="2:71" ht="12" customHeight="1">
      <c r="B19" s="20"/>
      <c r="D19" s="27" t="s">
        <v>32</v>
      </c>
      <c r="AK19" s="27" t="s">
        <v>25</v>
      </c>
      <c r="AN19" s="25" t="s">
        <v>1</v>
      </c>
      <c r="AR19" s="20"/>
      <c r="BE19" s="236"/>
      <c r="BS19" s="17" t="s">
        <v>7</v>
      </c>
    </row>
    <row r="20" spans="2:71" ht="18.45" customHeight="1">
      <c r="B20" s="20"/>
      <c r="E20" s="25" t="s">
        <v>33</v>
      </c>
      <c r="AK20" s="27" t="s">
        <v>27</v>
      </c>
      <c r="AN20" s="25" t="s">
        <v>1</v>
      </c>
      <c r="AR20" s="20"/>
      <c r="BE20" s="236"/>
      <c r="BS20" s="17" t="s">
        <v>3</v>
      </c>
    </row>
    <row r="21" spans="2:71" ht="6.9" customHeight="1">
      <c r="B21" s="20"/>
      <c r="AR21" s="20"/>
      <c r="BE21" s="236"/>
    </row>
    <row r="22" spans="2:71" ht="12" customHeight="1">
      <c r="B22" s="20"/>
      <c r="D22" s="27" t="s">
        <v>34</v>
      </c>
      <c r="AR22" s="20"/>
      <c r="BE22" s="236"/>
    </row>
    <row r="23" spans="2:71" ht="16.5" customHeight="1">
      <c r="B23" s="20"/>
      <c r="E23" s="242" t="s">
        <v>1</v>
      </c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  <c r="AJ23" s="242"/>
      <c r="AK23" s="242"/>
      <c r="AL23" s="242"/>
      <c r="AM23" s="242"/>
      <c r="AN23" s="242"/>
      <c r="AR23" s="20"/>
      <c r="BE23" s="236"/>
    </row>
    <row r="24" spans="2:71" ht="6.9" customHeight="1">
      <c r="B24" s="20"/>
      <c r="AR24" s="20"/>
      <c r="BE24" s="236"/>
    </row>
    <row r="25" spans="2:71" ht="6.9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36"/>
    </row>
    <row r="26" spans="2:71" s="1" customFormat="1" ht="25.95" customHeight="1">
      <c r="B26" s="32"/>
      <c r="D26" s="33" t="s">
        <v>35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43">
        <f>ROUND(AG94,2)</f>
        <v>0</v>
      </c>
      <c r="AL26" s="244"/>
      <c r="AM26" s="244"/>
      <c r="AN26" s="244"/>
      <c r="AO26" s="244"/>
      <c r="AR26" s="32"/>
      <c r="BE26" s="236"/>
    </row>
    <row r="27" spans="2:71" s="1" customFormat="1" ht="6.9" customHeight="1">
      <c r="B27" s="32"/>
      <c r="AR27" s="32"/>
      <c r="BE27" s="236"/>
    </row>
    <row r="28" spans="2:71" s="1" customFormat="1" ht="13.2">
      <c r="B28" s="32"/>
      <c r="L28" s="245" t="s">
        <v>36</v>
      </c>
      <c r="M28" s="245"/>
      <c r="N28" s="245"/>
      <c r="O28" s="245"/>
      <c r="P28" s="245"/>
      <c r="W28" s="245" t="s">
        <v>37</v>
      </c>
      <c r="X28" s="245"/>
      <c r="Y28" s="245"/>
      <c r="Z28" s="245"/>
      <c r="AA28" s="245"/>
      <c r="AB28" s="245"/>
      <c r="AC28" s="245"/>
      <c r="AD28" s="245"/>
      <c r="AE28" s="245"/>
      <c r="AK28" s="245" t="s">
        <v>38</v>
      </c>
      <c r="AL28" s="245"/>
      <c r="AM28" s="245"/>
      <c r="AN28" s="245"/>
      <c r="AO28" s="245"/>
      <c r="AR28" s="32"/>
      <c r="BE28" s="236"/>
    </row>
    <row r="29" spans="2:71" s="2" customFormat="1" ht="14.4" customHeight="1">
      <c r="B29" s="36"/>
      <c r="D29" s="27" t="s">
        <v>39</v>
      </c>
      <c r="F29" s="37" t="s">
        <v>40</v>
      </c>
      <c r="L29" s="219">
        <v>0.23</v>
      </c>
      <c r="M29" s="218"/>
      <c r="N29" s="218"/>
      <c r="O29" s="218"/>
      <c r="P29" s="218"/>
      <c r="Q29" s="38"/>
      <c r="R29" s="38"/>
      <c r="S29" s="38"/>
      <c r="T29" s="38"/>
      <c r="U29" s="38"/>
      <c r="V29" s="38"/>
      <c r="W29" s="217">
        <f>ROUND(AZ94, 2)</f>
        <v>0</v>
      </c>
      <c r="X29" s="218"/>
      <c r="Y29" s="218"/>
      <c r="Z29" s="218"/>
      <c r="AA29" s="218"/>
      <c r="AB29" s="218"/>
      <c r="AC29" s="218"/>
      <c r="AD29" s="218"/>
      <c r="AE29" s="218"/>
      <c r="AF29" s="38"/>
      <c r="AG29" s="38"/>
      <c r="AH29" s="38"/>
      <c r="AI29" s="38"/>
      <c r="AJ29" s="38"/>
      <c r="AK29" s="217">
        <f>ROUND(AV94, 2)</f>
        <v>0</v>
      </c>
      <c r="AL29" s="218"/>
      <c r="AM29" s="218"/>
      <c r="AN29" s="218"/>
      <c r="AO29" s="218"/>
      <c r="AP29" s="38"/>
      <c r="AQ29" s="38"/>
      <c r="AR29" s="39"/>
      <c r="AS29" s="38"/>
      <c r="AT29" s="38"/>
      <c r="AU29" s="38"/>
      <c r="AV29" s="38"/>
      <c r="AW29" s="38"/>
      <c r="AX29" s="38"/>
      <c r="AY29" s="38"/>
      <c r="AZ29" s="38"/>
      <c r="BE29" s="237"/>
    </row>
    <row r="30" spans="2:71" s="2" customFormat="1" ht="14.4" customHeight="1">
      <c r="B30" s="36"/>
      <c r="F30" s="37" t="s">
        <v>41</v>
      </c>
      <c r="L30" s="214">
        <v>0.23</v>
      </c>
      <c r="M30" s="215"/>
      <c r="N30" s="215"/>
      <c r="O30" s="215"/>
      <c r="P30" s="215"/>
      <c r="W30" s="216">
        <f>ROUND(BA94, 2)</f>
        <v>0</v>
      </c>
      <c r="X30" s="215"/>
      <c r="Y30" s="215"/>
      <c r="Z30" s="215"/>
      <c r="AA30" s="215"/>
      <c r="AB30" s="215"/>
      <c r="AC30" s="215"/>
      <c r="AD30" s="215"/>
      <c r="AE30" s="215"/>
      <c r="AK30" s="216">
        <f>ROUND(AW94, 2)</f>
        <v>0</v>
      </c>
      <c r="AL30" s="215"/>
      <c r="AM30" s="215"/>
      <c r="AN30" s="215"/>
      <c r="AO30" s="215"/>
      <c r="AR30" s="36"/>
      <c r="BE30" s="237"/>
    </row>
    <row r="31" spans="2:71" s="2" customFormat="1" ht="14.4" hidden="1" customHeight="1">
      <c r="B31" s="36"/>
      <c r="F31" s="27" t="s">
        <v>42</v>
      </c>
      <c r="L31" s="214">
        <v>0.23</v>
      </c>
      <c r="M31" s="215"/>
      <c r="N31" s="215"/>
      <c r="O31" s="215"/>
      <c r="P31" s="215"/>
      <c r="W31" s="216">
        <f>ROUND(BB94, 2)</f>
        <v>0</v>
      </c>
      <c r="X31" s="215"/>
      <c r="Y31" s="215"/>
      <c r="Z31" s="215"/>
      <c r="AA31" s="215"/>
      <c r="AB31" s="215"/>
      <c r="AC31" s="215"/>
      <c r="AD31" s="215"/>
      <c r="AE31" s="215"/>
      <c r="AK31" s="216">
        <v>0</v>
      </c>
      <c r="AL31" s="215"/>
      <c r="AM31" s="215"/>
      <c r="AN31" s="215"/>
      <c r="AO31" s="215"/>
      <c r="AR31" s="36"/>
      <c r="BE31" s="237"/>
    </row>
    <row r="32" spans="2:71" s="2" customFormat="1" ht="14.4" hidden="1" customHeight="1">
      <c r="B32" s="36"/>
      <c r="F32" s="27" t="s">
        <v>43</v>
      </c>
      <c r="L32" s="214">
        <v>0.23</v>
      </c>
      <c r="M32" s="215"/>
      <c r="N32" s="215"/>
      <c r="O32" s="215"/>
      <c r="P32" s="215"/>
      <c r="W32" s="216">
        <f>ROUND(BC94, 2)</f>
        <v>0</v>
      </c>
      <c r="X32" s="215"/>
      <c r="Y32" s="215"/>
      <c r="Z32" s="215"/>
      <c r="AA32" s="215"/>
      <c r="AB32" s="215"/>
      <c r="AC32" s="215"/>
      <c r="AD32" s="215"/>
      <c r="AE32" s="215"/>
      <c r="AK32" s="216">
        <v>0</v>
      </c>
      <c r="AL32" s="215"/>
      <c r="AM32" s="215"/>
      <c r="AN32" s="215"/>
      <c r="AO32" s="215"/>
      <c r="AR32" s="36"/>
      <c r="BE32" s="237"/>
    </row>
    <row r="33" spans="2:57" s="2" customFormat="1" ht="14.4" hidden="1" customHeight="1">
      <c r="B33" s="36"/>
      <c r="F33" s="37" t="s">
        <v>44</v>
      </c>
      <c r="L33" s="219">
        <v>0</v>
      </c>
      <c r="M33" s="218"/>
      <c r="N33" s="218"/>
      <c r="O33" s="218"/>
      <c r="P33" s="218"/>
      <c r="Q33" s="38"/>
      <c r="R33" s="38"/>
      <c r="S33" s="38"/>
      <c r="T33" s="38"/>
      <c r="U33" s="38"/>
      <c r="V33" s="38"/>
      <c r="W33" s="217">
        <f>ROUND(BD94, 2)</f>
        <v>0</v>
      </c>
      <c r="X33" s="218"/>
      <c r="Y33" s="218"/>
      <c r="Z33" s="218"/>
      <c r="AA33" s="218"/>
      <c r="AB33" s="218"/>
      <c r="AC33" s="218"/>
      <c r="AD33" s="218"/>
      <c r="AE33" s="218"/>
      <c r="AF33" s="38"/>
      <c r="AG33" s="38"/>
      <c r="AH33" s="38"/>
      <c r="AI33" s="38"/>
      <c r="AJ33" s="38"/>
      <c r="AK33" s="217">
        <v>0</v>
      </c>
      <c r="AL33" s="218"/>
      <c r="AM33" s="218"/>
      <c r="AN33" s="218"/>
      <c r="AO33" s="218"/>
      <c r="AP33" s="38"/>
      <c r="AQ33" s="38"/>
      <c r="AR33" s="39"/>
      <c r="AS33" s="38"/>
      <c r="AT33" s="38"/>
      <c r="AU33" s="38"/>
      <c r="AV33" s="38"/>
      <c r="AW33" s="38"/>
      <c r="AX33" s="38"/>
      <c r="AY33" s="38"/>
      <c r="AZ33" s="38"/>
      <c r="BE33" s="237"/>
    </row>
    <row r="34" spans="2:57" s="1" customFormat="1" ht="6.9" customHeight="1">
      <c r="B34" s="32"/>
      <c r="AR34" s="32"/>
      <c r="BE34" s="236"/>
    </row>
    <row r="35" spans="2:57" s="1" customFormat="1" ht="25.95" customHeight="1">
      <c r="B35" s="32"/>
      <c r="C35" s="40"/>
      <c r="D35" s="41" t="s">
        <v>45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46</v>
      </c>
      <c r="U35" s="42"/>
      <c r="V35" s="42"/>
      <c r="W35" s="42"/>
      <c r="X35" s="223" t="s">
        <v>47</v>
      </c>
      <c r="Y35" s="221"/>
      <c r="Z35" s="221"/>
      <c r="AA35" s="221"/>
      <c r="AB35" s="221"/>
      <c r="AC35" s="42"/>
      <c r="AD35" s="42"/>
      <c r="AE35" s="42"/>
      <c r="AF35" s="42"/>
      <c r="AG35" s="42"/>
      <c r="AH35" s="42"/>
      <c r="AI35" s="42"/>
      <c r="AJ35" s="42"/>
      <c r="AK35" s="220">
        <f>SUM(AK26:AK33)</f>
        <v>0</v>
      </c>
      <c r="AL35" s="221"/>
      <c r="AM35" s="221"/>
      <c r="AN35" s="221"/>
      <c r="AO35" s="222"/>
      <c r="AP35" s="40"/>
      <c r="AQ35" s="40"/>
      <c r="AR35" s="32"/>
    </row>
    <row r="36" spans="2:57" s="1" customFormat="1" ht="6.9" customHeight="1">
      <c r="B36" s="32"/>
      <c r="AR36" s="32"/>
    </row>
    <row r="37" spans="2:57" s="1" customFormat="1" ht="14.4" customHeight="1">
      <c r="B37" s="32"/>
      <c r="AR37" s="32"/>
    </row>
    <row r="38" spans="2:57" ht="14.4" customHeight="1">
      <c r="B38" s="20"/>
      <c r="AR38" s="20"/>
    </row>
    <row r="39" spans="2:57" ht="14.4" customHeight="1">
      <c r="B39" s="20"/>
      <c r="AR39" s="20"/>
    </row>
    <row r="40" spans="2:57" ht="14.4" customHeight="1">
      <c r="B40" s="20"/>
      <c r="AR40" s="20"/>
    </row>
    <row r="41" spans="2:57" ht="14.4" customHeight="1">
      <c r="B41" s="20"/>
      <c r="AR41" s="20"/>
    </row>
    <row r="42" spans="2:57" ht="14.4" customHeight="1">
      <c r="B42" s="20"/>
      <c r="AR42" s="20"/>
    </row>
    <row r="43" spans="2:57" ht="14.4" customHeight="1">
      <c r="B43" s="20"/>
      <c r="AR43" s="20"/>
    </row>
    <row r="44" spans="2:57" ht="14.4" customHeight="1">
      <c r="B44" s="20"/>
      <c r="AR44" s="20"/>
    </row>
    <row r="45" spans="2:57" ht="14.4" customHeight="1">
      <c r="B45" s="20"/>
      <c r="AR45" s="20"/>
    </row>
    <row r="46" spans="2:57" ht="14.4" customHeight="1">
      <c r="B46" s="20"/>
      <c r="AR46" s="20"/>
    </row>
    <row r="47" spans="2:57" ht="14.4" customHeight="1">
      <c r="B47" s="20"/>
      <c r="AR47" s="20"/>
    </row>
    <row r="48" spans="2:57" ht="14.4" customHeight="1">
      <c r="B48" s="20"/>
      <c r="AR48" s="20"/>
    </row>
    <row r="49" spans="2:44" s="1" customFormat="1" ht="14.4" customHeight="1">
      <c r="B49" s="32"/>
      <c r="D49" s="44" t="s">
        <v>48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49</v>
      </c>
      <c r="AI49" s="45"/>
      <c r="AJ49" s="45"/>
      <c r="AK49" s="45"/>
      <c r="AL49" s="45"/>
      <c r="AM49" s="45"/>
      <c r="AN49" s="45"/>
      <c r="AO49" s="45"/>
      <c r="AR49" s="32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3.2">
      <c r="B60" s="32"/>
      <c r="D60" s="46" t="s">
        <v>50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6" t="s">
        <v>51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6" t="s">
        <v>50</v>
      </c>
      <c r="AI60" s="34"/>
      <c r="AJ60" s="34"/>
      <c r="AK60" s="34"/>
      <c r="AL60" s="34"/>
      <c r="AM60" s="46" t="s">
        <v>51</v>
      </c>
      <c r="AN60" s="34"/>
      <c r="AO60" s="34"/>
      <c r="AR60" s="32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3.2">
      <c r="B64" s="32"/>
      <c r="D64" s="44" t="s">
        <v>52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4" t="s">
        <v>53</v>
      </c>
      <c r="AI64" s="45"/>
      <c r="AJ64" s="45"/>
      <c r="AK64" s="45"/>
      <c r="AL64" s="45"/>
      <c r="AM64" s="45"/>
      <c r="AN64" s="45"/>
      <c r="AO64" s="45"/>
      <c r="AR64" s="32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3.2">
      <c r="B75" s="32"/>
      <c r="D75" s="46" t="s">
        <v>50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6" t="s">
        <v>51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6" t="s">
        <v>50</v>
      </c>
      <c r="AI75" s="34"/>
      <c r="AJ75" s="34"/>
      <c r="AK75" s="34"/>
      <c r="AL75" s="34"/>
      <c r="AM75" s="46" t="s">
        <v>51</v>
      </c>
      <c r="AN75" s="34"/>
      <c r="AO75" s="34"/>
      <c r="AR75" s="32"/>
    </row>
    <row r="76" spans="2:44" s="1" customFormat="1">
      <c r="B76" s="32"/>
      <c r="AR76" s="32"/>
    </row>
    <row r="77" spans="2:44" s="1" customFormat="1" ht="6.9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2"/>
    </row>
    <row r="81" spans="1:91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2"/>
    </row>
    <row r="82" spans="1:91" s="1" customFormat="1" ht="24.9" customHeight="1">
      <c r="B82" s="32"/>
      <c r="C82" s="21" t="s">
        <v>54</v>
      </c>
      <c r="AR82" s="32"/>
    </row>
    <row r="83" spans="1:91" s="1" customFormat="1" ht="6.9" customHeight="1">
      <c r="B83" s="32"/>
      <c r="AR83" s="32"/>
    </row>
    <row r="84" spans="1:91" s="3" customFormat="1" ht="12" customHeight="1">
      <c r="B84" s="51"/>
      <c r="C84" s="27" t="s">
        <v>13</v>
      </c>
      <c r="L84" s="3" t="str">
        <f>K5</f>
        <v>DSRS_TSP</v>
      </c>
      <c r="AR84" s="51"/>
    </row>
    <row r="85" spans="1:91" s="4" customFormat="1" ht="36.9" customHeight="1">
      <c r="B85" s="52"/>
      <c r="C85" s="53" t="s">
        <v>16</v>
      </c>
      <c r="L85" s="246" t="str">
        <f>K6</f>
        <v>Most č. M5850 na ceste II-547 a lávka. Hlinkova ul., Košice</v>
      </c>
      <c r="M85" s="247"/>
      <c r="N85" s="247"/>
      <c r="O85" s="247"/>
      <c r="P85" s="247"/>
      <c r="Q85" s="247"/>
      <c r="R85" s="247"/>
      <c r="S85" s="247"/>
      <c r="T85" s="247"/>
      <c r="U85" s="247"/>
      <c r="V85" s="247"/>
      <c r="W85" s="247"/>
      <c r="X85" s="247"/>
      <c r="Y85" s="247"/>
      <c r="Z85" s="247"/>
      <c r="AA85" s="247"/>
      <c r="AB85" s="247"/>
      <c r="AC85" s="247"/>
      <c r="AD85" s="247"/>
      <c r="AE85" s="247"/>
      <c r="AF85" s="247"/>
      <c r="AG85" s="247"/>
      <c r="AH85" s="247"/>
      <c r="AI85" s="247"/>
      <c r="AJ85" s="247"/>
      <c r="AK85" s="247"/>
      <c r="AL85" s="247"/>
      <c r="AM85" s="247"/>
      <c r="AN85" s="247"/>
      <c r="AO85" s="247"/>
      <c r="AR85" s="52"/>
    </row>
    <row r="86" spans="1:91" s="1" customFormat="1" ht="6.9" customHeight="1">
      <c r="B86" s="32"/>
      <c r="AR86" s="32"/>
    </row>
    <row r="87" spans="1:91" s="1" customFormat="1" ht="12" customHeight="1">
      <c r="B87" s="32"/>
      <c r="C87" s="27" t="s">
        <v>20</v>
      </c>
      <c r="L87" s="54" t="str">
        <f>IF(K8="","",K8)</f>
        <v>Košice</v>
      </c>
      <c r="AI87" s="27" t="s">
        <v>22</v>
      </c>
      <c r="AM87" s="228" t="str">
        <f>IF(AN8= "","",AN8)</f>
        <v>17. 2. 2026</v>
      </c>
      <c r="AN87" s="228"/>
      <c r="AR87" s="32"/>
    </row>
    <row r="88" spans="1:91" s="1" customFormat="1" ht="6.9" customHeight="1">
      <c r="B88" s="32"/>
      <c r="AR88" s="32"/>
    </row>
    <row r="89" spans="1:91" s="1" customFormat="1" ht="25.65" customHeight="1">
      <c r="B89" s="32"/>
      <c r="C89" s="27" t="s">
        <v>24</v>
      </c>
      <c r="L89" s="3" t="str">
        <f>IF(E11= "","",E11)</f>
        <v>Mesto Košice</v>
      </c>
      <c r="AI89" s="27" t="s">
        <v>30</v>
      </c>
      <c r="AM89" s="229" t="str">
        <f>IF(E17="","",E17)</f>
        <v>TUNROAD Engineering, s.r.o.</v>
      </c>
      <c r="AN89" s="230"/>
      <c r="AO89" s="230"/>
      <c r="AP89" s="230"/>
      <c r="AR89" s="32"/>
      <c r="AS89" s="210" t="s">
        <v>55</v>
      </c>
      <c r="AT89" s="211"/>
      <c r="AU89" s="56"/>
      <c r="AV89" s="56"/>
      <c r="AW89" s="56"/>
      <c r="AX89" s="56"/>
      <c r="AY89" s="56"/>
      <c r="AZ89" s="56"/>
      <c r="BA89" s="56"/>
      <c r="BB89" s="56"/>
      <c r="BC89" s="56"/>
      <c r="BD89" s="57"/>
    </row>
    <row r="90" spans="1:91" s="1" customFormat="1" ht="15.15" customHeight="1">
      <c r="B90" s="32"/>
      <c r="C90" s="27" t="s">
        <v>28</v>
      </c>
      <c r="L90" s="3" t="str">
        <f>IF(E14= "Vyplň údaj","",E14)</f>
        <v/>
      </c>
      <c r="AI90" s="27" t="s">
        <v>32</v>
      </c>
      <c r="AM90" s="229" t="str">
        <f>IF(E20="","",E20)</f>
        <v>kolektív</v>
      </c>
      <c r="AN90" s="230"/>
      <c r="AO90" s="230"/>
      <c r="AP90" s="230"/>
      <c r="AR90" s="32"/>
      <c r="AS90" s="212"/>
      <c r="AT90" s="213"/>
      <c r="BD90" s="59"/>
    </row>
    <row r="91" spans="1:91" s="1" customFormat="1" ht="10.95" customHeight="1">
      <c r="B91" s="32"/>
      <c r="AR91" s="32"/>
      <c r="AS91" s="212"/>
      <c r="AT91" s="213"/>
      <c r="BD91" s="59"/>
    </row>
    <row r="92" spans="1:91" s="1" customFormat="1" ht="29.25" customHeight="1">
      <c r="B92" s="32"/>
      <c r="C92" s="248" t="s">
        <v>56</v>
      </c>
      <c r="D92" s="227"/>
      <c r="E92" s="227"/>
      <c r="F92" s="227"/>
      <c r="G92" s="227"/>
      <c r="H92" s="60"/>
      <c r="I92" s="231" t="s">
        <v>57</v>
      </c>
      <c r="J92" s="227"/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6" t="s">
        <v>58</v>
      </c>
      <c r="AH92" s="227"/>
      <c r="AI92" s="227"/>
      <c r="AJ92" s="227"/>
      <c r="AK92" s="227"/>
      <c r="AL92" s="227"/>
      <c r="AM92" s="227"/>
      <c r="AN92" s="231" t="s">
        <v>59</v>
      </c>
      <c r="AO92" s="227"/>
      <c r="AP92" s="232"/>
      <c r="AQ92" s="61" t="s">
        <v>60</v>
      </c>
      <c r="AR92" s="32"/>
      <c r="AS92" s="62" t="s">
        <v>61</v>
      </c>
      <c r="AT92" s="63" t="s">
        <v>62</v>
      </c>
      <c r="AU92" s="63" t="s">
        <v>63</v>
      </c>
      <c r="AV92" s="63" t="s">
        <v>64</v>
      </c>
      <c r="AW92" s="63" t="s">
        <v>65</v>
      </c>
      <c r="AX92" s="63" t="s">
        <v>66</v>
      </c>
      <c r="AY92" s="63" t="s">
        <v>67</v>
      </c>
      <c r="AZ92" s="63" t="s">
        <v>68</v>
      </c>
      <c r="BA92" s="63" t="s">
        <v>69</v>
      </c>
      <c r="BB92" s="63" t="s">
        <v>70</v>
      </c>
      <c r="BC92" s="63" t="s">
        <v>71</v>
      </c>
      <c r="BD92" s="64" t="s">
        <v>72</v>
      </c>
    </row>
    <row r="93" spans="1:91" s="1" customFormat="1" ht="10.95" customHeight="1">
      <c r="B93" s="32"/>
      <c r="AR93" s="32"/>
      <c r="AS93" s="65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7"/>
    </row>
    <row r="94" spans="1:91" s="5" customFormat="1" ht="32.4" customHeight="1">
      <c r="B94" s="66"/>
      <c r="C94" s="67" t="s">
        <v>73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34">
        <f>ROUND(SUM(AG95:AG110),2)</f>
        <v>0</v>
      </c>
      <c r="AH94" s="234"/>
      <c r="AI94" s="234"/>
      <c r="AJ94" s="234"/>
      <c r="AK94" s="234"/>
      <c r="AL94" s="234"/>
      <c r="AM94" s="234"/>
      <c r="AN94" s="209">
        <f t="shared" ref="AN94:AN110" si="0">SUM(AG94,AT94)</f>
        <v>0</v>
      </c>
      <c r="AO94" s="209"/>
      <c r="AP94" s="209"/>
      <c r="AQ94" s="70" t="s">
        <v>1</v>
      </c>
      <c r="AR94" s="66"/>
      <c r="AS94" s="71">
        <f>ROUND(SUM(AS95:AS110),2)</f>
        <v>0</v>
      </c>
      <c r="AT94" s="72">
        <f t="shared" ref="AT94:AT110" si="1">ROUND(SUM(AV94:AW94),2)</f>
        <v>0</v>
      </c>
      <c r="AU94" s="73">
        <f>ROUND(SUM(AU95:AU110),5)</f>
        <v>0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ROUND(SUM(AZ95:AZ110),2)</f>
        <v>0</v>
      </c>
      <c r="BA94" s="72">
        <f>ROUND(SUM(BA95:BA110),2)</f>
        <v>0</v>
      </c>
      <c r="BB94" s="72">
        <f>ROUND(SUM(BB95:BB110),2)</f>
        <v>0</v>
      </c>
      <c r="BC94" s="72">
        <f>ROUND(SUM(BC95:BC110),2)</f>
        <v>0</v>
      </c>
      <c r="BD94" s="74">
        <f>ROUND(SUM(BD95:BD110),2)</f>
        <v>0</v>
      </c>
      <c r="BS94" s="75" t="s">
        <v>74</v>
      </c>
      <c r="BT94" s="75" t="s">
        <v>75</v>
      </c>
      <c r="BU94" s="76" t="s">
        <v>76</v>
      </c>
      <c r="BV94" s="75" t="s">
        <v>77</v>
      </c>
      <c r="BW94" s="75" t="s">
        <v>5</v>
      </c>
      <c r="BX94" s="75" t="s">
        <v>78</v>
      </c>
      <c r="CL94" s="75" t="s">
        <v>1</v>
      </c>
    </row>
    <row r="95" spans="1:91" s="6" customFormat="1" ht="24.75" customHeight="1">
      <c r="A95" s="77" t="s">
        <v>79</v>
      </c>
      <c r="B95" s="78"/>
      <c r="C95" s="79"/>
      <c r="D95" s="233" t="s">
        <v>80</v>
      </c>
      <c r="E95" s="233"/>
      <c r="F95" s="233"/>
      <c r="G95" s="233"/>
      <c r="H95" s="233"/>
      <c r="I95" s="80"/>
      <c r="J95" s="233" t="s">
        <v>81</v>
      </c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233"/>
      <c r="Y95" s="233"/>
      <c r="Z95" s="233"/>
      <c r="AA95" s="233"/>
      <c r="AB95" s="233"/>
      <c r="AC95" s="233"/>
      <c r="AD95" s="233"/>
      <c r="AE95" s="233"/>
      <c r="AF95" s="233"/>
      <c r="AG95" s="207">
        <f>'SO 000-00 - Všeobecné pol...'!J30</f>
        <v>0</v>
      </c>
      <c r="AH95" s="208"/>
      <c r="AI95" s="208"/>
      <c r="AJ95" s="208"/>
      <c r="AK95" s="208"/>
      <c r="AL95" s="208"/>
      <c r="AM95" s="208"/>
      <c r="AN95" s="207">
        <f t="shared" si="0"/>
        <v>0</v>
      </c>
      <c r="AO95" s="208"/>
      <c r="AP95" s="208"/>
      <c r="AQ95" s="81" t="s">
        <v>82</v>
      </c>
      <c r="AR95" s="78"/>
      <c r="AS95" s="82">
        <v>0</v>
      </c>
      <c r="AT95" s="83">
        <f t="shared" si="1"/>
        <v>0</v>
      </c>
      <c r="AU95" s="84">
        <f>'SO 000-00 - Všeobecné pol...'!P120</f>
        <v>0</v>
      </c>
      <c r="AV95" s="83">
        <f>'SO 000-00 - Všeobecné pol...'!J33</f>
        <v>0</v>
      </c>
      <c r="AW95" s="83">
        <f>'SO 000-00 - Všeobecné pol...'!J34</f>
        <v>0</v>
      </c>
      <c r="AX95" s="83">
        <f>'SO 000-00 - Všeobecné pol...'!J35</f>
        <v>0</v>
      </c>
      <c r="AY95" s="83">
        <f>'SO 000-00 - Všeobecné pol...'!J36</f>
        <v>0</v>
      </c>
      <c r="AZ95" s="83">
        <f>'SO 000-00 - Všeobecné pol...'!F33</f>
        <v>0</v>
      </c>
      <c r="BA95" s="83">
        <f>'SO 000-00 - Všeobecné pol...'!F34</f>
        <v>0</v>
      </c>
      <c r="BB95" s="83">
        <f>'SO 000-00 - Všeobecné pol...'!F35</f>
        <v>0</v>
      </c>
      <c r="BC95" s="83">
        <f>'SO 000-00 - Všeobecné pol...'!F36</f>
        <v>0</v>
      </c>
      <c r="BD95" s="85">
        <f>'SO 000-00 - Všeobecné pol...'!F37</f>
        <v>0</v>
      </c>
      <c r="BT95" s="86" t="s">
        <v>83</v>
      </c>
      <c r="BV95" s="86" t="s">
        <v>77</v>
      </c>
      <c r="BW95" s="86" t="s">
        <v>84</v>
      </c>
      <c r="BX95" s="86" t="s">
        <v>5</v>
      </c>
      <c r="CL95" s="86" t="s">
        <v>1</v>
      </c>
      <c r="CM95" s="86" t="s">
        <v>75</v>
      </c>
    </row>
    <row r="96" spans="1:91" s="6" customFormat="1" ht="24.75" customHeight="1">
      <c r="A96" s="77" t="s">
        <v>79</v>
      </c>
      <c r="B96" s="78"/>
      <c r="C96" s="79"/>
      <c r="D96" s="233" t="s">
        <v>85</v>
      </c>
      <c r="E96" s="233"/>
      <c r="F96" s="233"/>
      <c r="G96" s="233"/>
      <c r="H96" s="233"/>
      <c r="I96" s="80"/>
      <c r="J96" s="233" t="s">
        <v>86</v>
      </c>
      <c r="K96" s="233"/>
      <c r="L96" s="233"/>
      <c r="M96" s="233"/>
      <c r="N96" s="233"/>
      <c r="O96" s="233"/>
      <c r="P96" s="233"/>
      <c r="Q96" s="233"/>
      <c r="R96" s="233"/>
      <c r="S96" s="233"/>
      <c r="T96" s="233"/>
      <c r="U96" s="233"/>
      <c r="V96" s="233"/>
      <c r="W96" s="233"/>
      <c r="X96" s="233"/>
      <c r="Y96" s="233"/>
      <c r="Z96" s="233"/>
      <c r="AA96" s="233"/>
      <c r="AB96" s="233"/>
      <c r="AC96" s="233"/>
      <c r="AD96" s="233"/>
      <c r="AE96" s="233"/>
      <c r="AF96" s="233"/>
      <c r="AG96" s="207">
        <f>'SO 020-00 - Náhradná výsadba'!J30</f>
        <v>0</v>
      </c>
      <c r="AH96" s="208"/>
      <c r="AI96" s="208"/>
      <c r="AJ96" s="208"/>
      <c r="AK96" s="208"/>
      <c r="AL96" s="208"/>
      <c r="AM96" s="208"/>
      <c r="AN96" s="207">
        <f t="shared" si="0"/>
        <v>0</v>
      </c>
      <c r="AO96" s="208"/>
      <c r="AP96" s="208"/>
      <c r="AQ96" s="81" t="s">
        <v>82</v>
      </c>
      <c r="AR96" s="78"/>
      <c r="AS96" s="82">
        <v>0</v>
      </c>
      <c r="AT96" s="83">
        <f t="shared" si="1"/>
        <v>0</v>
      </c>
      <c r="AU96" s="84">
        <f>'SO 020-00 - Náhradná výsadba'!P124</f>
        <v>0</v>
      </c>
      <c r="AV96" s="83">
        <f>'SO 020-00 - Náhradná výsadba'!J33</f>
        <v>0</v>
      </c>
      <c r="AW96" s="83">
        <f>'SO 020-00 - Náhradná výsadba'!J34</f>
        <v>0</v>
      </c>
      <c r="AX96" s="83">
        <f>'SO 020-00 - Náhradná výsadba'!J35</f>
        <v>0</v>
      </c>
      <c r="AY96" s="83">
        <f>'SO 020-00 - Náhradná výsadba'!J36</f>
        <v>0</v>
      </c>
      <c r="AZ96" s="83">
        <f>'SO 020-00 - Náhradná výsadba'!F33</f>
        <v>0</v>
      </c>
      <c r="BA96" s="83">
        <f>'SO 020-00 - Náhradná výsadba'!F34</f>
        <v>0</v>
      </c>
      <c r="BB96" s="83">
        <f>'SO 020-00 - Náhradná výsadba'!F35</f>
        <v>0</v>
      </c>
      <c r="BC96" s="83">
        <f>'SO 020-00 - Náhradná výsadba'!F36</f>
        <v>0</v>
      </c>
      <c r="BD96" s="85">
        <f>'SO 020-00 - Náhradná výsadba'!F37</f>
        <v>0</v>
      </c>
      <c r="BT96" s="86" t="s">
        <v>83</v>
      </c>
      <c r="BV96" s="86" t="s">
        <v>77</v>
      </c>
      <c r="BW96" s="86" t="s">
        <v>87</v>
      </c>
      <c r="BX96" s="86" t="s">
        <v>5</v>
      </c>
      <c r="CL96" s="86" t="s">
        <v>1</v>
      </c>
      <c r="CM96" s="86" t="s">
        <v>75</v>
      </c>
    </row>
    <row r="97" spans="1:91" s="6" customFormat="1" ht="24.75" customHeight="1">
      <c r="A97" s="77" t="s">
        <v>79</v>
      </c>
      <c r="B97" s="78"/>
      <c r="C97" s="79"/>
      <c r="D97" s="233" t="s">
        <v>88</v>
      </c>
      <c r="E97" s="233"/>
      <c r="F97" s="233"/>
      <c r="G97" s="233"/>
      <c r="H97" s="233"/>
      <c r="I97" s="80"/>
      <c r="J97" s="233" t="s">
        <v>89</v>
      </c>
      <c r="K97" s="233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B97" s="233"/>
      <c r="AC97" s="233"/>
      <c r="AD97" s="233"/>
      <c r="AE97" s="233"/>
      <c r="AF97" s="233"/>
      <c r="AG97" s="207">
        <f>'SO 101-00 - Úprava cesty ...'!J30</f>
        <v>0</v>
      </c>
      <c r="AH97" s="208"/>
      <c r="AI97" s="208"/>
      <c r="AJ97" s="208"/>
      <c r="AK97" s="208"/>
      <c r="AL97" s="208"/>
      <c r="AM97" s="208"/>
      <c r="AN97" s="207">
        <f t="shared" si="0"/>
        <v>0</v>
      </c>
      <c r="AO97" s="208"/>
      <c r="AP97" s="208"/>
      <c r="AQ97" s="81" t="s">
        <v>82</v>
      </c>
      <c r="AR97" s="78"/>
      <c r="AS97" s="82">
        <v>0</v>
      </c>
      <c r="AT97" s="83">
        <f t="shared" si="1"/>
        <v>0</v>
      </c>
      <c r="AU97" s="84">
        <f>'SO 101-00 - Úprava cesty ...'!P154</f>
        <v>0</v>
      </c>
      <c r="AV97" s="83">
        <f>'SO 101-00 - Úprava cesty ...'!J33</f>
        <v>0</v>
      </c>
      <c r="AW97" s="83">
        <f>'SO 101-00 - Úprava cesty ...'!J34</f>
        <v>0</v>
      </c>
      <c r="AX97" s="83">
        <f>'SO 101-00 - Úprava cesty ...'!J35</f>
        <v>0</v>
      </c>
      <c r="AY97" s="83">
        <f>'SO 101-00 - Úprava cesty ...'!J36</f>
        <v>0</v>
      </c>
      <c r="AZ97" s="83">
        <f>'SO 101-00 - Úprava cesty ...'!F33</f>
        <v>0</v>
      </c>
      <c r="BA97" s="83">
        <f>'SO 101-00 - Úprava cesty ...'!F34</f>
        <v>0</v>
      </c>
      <c r="BB97" s="83">
        <f>'SO 101-00 - Úprava cesty ...'!F35</f>
        <v>0</v>
      </c>
      <c r="BC97" s="83">
        <f>'SO 101-00 - Úprava cesty ...'!F36</f>
        <v>0</v>
      </c>
      <c r="BD97" s="85">
        <f>'SO 101-00 - Úprava cesty ...'!F37</f>
        <v>0</v>
      </c>
      <c r="BT97" s="86" t="s">
        <v>83</v>
      </c>
      <c r="BV97" s="86" t="s">
        <v>77</v>
      </c>
      <c r="BW97" s="86" t="s">
        <v>90</v>
      </c>
      <c r="BX97" s="86" t="s">
        <v>5</v>
      </c>
      <c r="CL97" s="86" t="s">
        <v>1</v>
      </c>
      <c r="CM97" s="86" t="s">
        <v>75</v>
      </c>
    </row>
    <row r="98" spans="1:91" s="6" customFormat="1" ht="24.75" customHeight="1">
      <c r="A98" s="77" t="s">
        <v>79</v>
      </c>
      <c r="B98" s="78"/>
      <c r="C98" s="79"/>
      <c r="D98" s="233" t="s">
        <v>91</v>
      </c>
      <c r="E98" s="233"/>
      <c r="F98" s="233"/>
      <c r="G98" s="233"/>
      <c r="H98" s="233"/>
      <c r="I98" s="80"/>
      <c r="J98" s="233" t="s">
        <v>92</v>
      </c>
      <c r="K98" s="233"/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  <c r="W98" s="233"/>
      <c r="X98" s="233"/>
      <c r="Y98" s="233"/>
      <c r="Z98" s="233"/>
      <c r="AA98" s="233"/>
      <c r="AB98" s="233"/>
      <c r="AC98" s="233"/>
      <c r="AD98" s="233"/>
      <c r="AE98" s="233"/>
      <c r="AF98" s="233"/>
      <c r="AG98" s="207">
        <f>'SO 102-00 - Úprava chodníkov'!J30</f>
        <v>0</v>
      </c>
      <c r="AH98" s="208"/>
      <c r="AI98" s="208"/>
      <c r="AJ98" s="208"/>
      <c r="AK98" s="208"/>
      <c r="AL98" s="208"/>
      <c r="AM98" s="208"/>
      <c r="AN98" s="207">
        <f t="shared" si="0"/>
        <v>0</v>
      </c>
      <c r="AO98" s="208"/>
      <c r="AP98" s="208"/>
      <c r="AQ98" s="81" t="s">
        <v>82</v>
      </c>
      <c r="AR98" s="78"/>
      <c r="AS98" s="82">
        <v>0</v>
      </c>
      <c r="AT98" s="83">
        <f t="shared" si="1"/>
        <v>0</v>
      </c>
      <c r="AU98" s="84">
        <f>'SO 102-00 - Úprava chodníkov'!P158</f>
        <v>0</v>
      </c>
      <c r="AV98" s="83">
        <f>'SO 102-00 - Úprava chodníkov'!J33</f>
        <v>0</v>
      </c>
      <c r="AW98" s="83">
        <f>'SO 102-00 - Úprava chodníkov'!J34</f>
        <v>0</v>
      </c>
      <c r="AX98" s="83">
        <f>'SO 102-00 - Úprava chodníkov'!J35</f>
        <v>0</v>
      </c>
      <c r="AY98" s="83">
        <f>'SO 102-00 - Úprava chodníkov'!J36</f>
        <v>0</v>
      </c>
      <c r="AZ98" s="83">
        <f>'SO 102-00 - Úprava chodníkov'!F33</f>
        <v>0</v>
      </c>
      <c r="BA98" s="83">
        <f>'SO 102-00 - Úprava chodníkov'!F34</f>
        <v>0</v>
      </c>
      <c r="BB98" s="83">
        <f>'SO 102-00 - Úprava chodníkov'!F35</f>
        <v>0</v>
      </c>
      <c r="BC98" s="83">
        <f>'SO 102-00 - Úprava chodníkov'!F36</f>
        <v>0</v>
      </c>
      <c r="BD98" s="85">
        <f>'SO 102-00 - Úprava chodníkov'!F37</f>
        <v>0</v>
      </c>
      <c r="BT98" s="86" t="s">
        <v>83</v>
      </c>
      <c r="BV98" s="86" t="s">
        <v>77</v>
      </c>
      <c r="BW98" s="86" t="s">
        <v>93</v>
      </c>
      <c r="BX98" s="86" t="s">
        <v>5</v>
      </c>
      <c r="CL98" s="86" t="s">
        <v>1</v>
      </c>
      <c r="CM98" s="86" t="s">
        <v>75</v>
      </c>
    </row>
    <row r="99" spans="1:91" s="6" customFormat="1" ht="24.75" customHeight="1">
      <c r="A99" s="77" t="s">
        <v>79</v>
      </c>
      <c r="B99" s="78"/>
      <c r="C99" s="79"/>
      <c r="D99" s="233" t="s">
        <v>94</v>
      </c>
      <c r="E99" s="233"/>
      <c r="F99" s="233"/>
      <c r="G99" s="233"/>
      <c r="H99" s="233"/>
      <c r="I99" s="80"/>
      <c r="J99" s="233" t="s">
        <v>95</v>
      </c>
      <c r="K99" s="233"/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  <c r="W99" s="233"/>
      <c r="X99" s="233"/>
      <c r="Y99" s="233"/>
      <c r="Z99" s="233"/>
      <c r="AA99" s="233"/>
      <c r="AB99" s="233"/>
      <c r="AC99" s="233"/>
      <c r="AD99" s="233"/>
      <c r="AE99" s="233"/>
      <c r="AF99" s="233"/>
      <c r="AG99" s="207">
        <f>'SO 201-00 - Most č. M5850...'!J30</f>
        <v>0</v>
      </c>
      <c r="AH99" s="208"/>
      <c r="AI99" s="208"/>
      <c r="AJ99" s="208"/>
      <c r="AK99" s="208"/>
      <c r="AL99" s="208"/>
      <c r="AM99" s="208"/>
      <c r="AN99" s="207">
        <f t="shared" si="0"/>
        <v>0</v>
      </c>
      <c r="AO99" s="208"/>
      <c r="AP99" s="208"/>
      <c r="AQ99" s="81" t="s">
        <v>82</v>
      </c>
      <c r="AR99" s="78"/>
      <c r="AS99" s="82">
        <v>0</v>
      </c>
      <c r="AT99" s="83">
        <f t="shared" si="1"/>
        <v>0</v>
      </c>
      <c r="AU99" s="84">
        <f>'SO 201-00 - Most č. M5850...'!P234</f>
        <v>0</v>
      </c>
      <c r="AV99" s="83">
        <f>'SO 201-00 - Most č. M5850...'!J33</f>
        <v>0</v>
      </c>
      <c r="AW99" s="83">
        <f>'SO 201-00 - Most č. M5850...'!J34</f>
        <v>0</v>
      </c>
      <c r="AX99" s="83">
        <f>'SO 201-00 - Most č. M5850...'!J35</f>
        <v>0</v>
      </c>
      <c r="AY99" s="83">
        <f>'SO 201-00 - Most č. M5850...'!J36</f>
        <v>0</v>
      </c>
      <c r="AZ99" s="83">
        <f>'SO 201-00 - Most č. M5850...'!F33</f>
        <v>0</v>
      </c>
      <c r="BA99" s="83">
        <f>'SO 201-00 - Most č. M5850...'!F34</f>
        <v>0</v>
      </c>
      <c r="BB99" s="83">
        <f>'SO 201-00 - Most č. M5850...'!F35</f>
        <v>0</v>
      </c>
      <c r="BC99" s="83">
        <f>'SO 201-00 - Most č. M5850...'!F36</f>
        <v>0</v>
      </c>
      <c r="BD99" s="85">
        <f>'SO 201-00 - Most č. M5850...'!F37</f>
        <v>0</v>
      </c>
      <c r="BT99" s="86" t="s">
        <v>83</v>
      </c>
      <c r="BV99" s="86" t="s">
        <v>77</v>
      </c>
      <c r="BW99" s="86" t="s">
        <v>96</v>
      </c>
      <c r="BX99" s="86" t="s">
        <v>5</v>
      </c>
      <c r="CL99" s="86" t="s">
        <v>1</v>
      </c>
      <c r="CM99" s="86" t="s">
        <v>75</v>
      </c>
    </row>
    <row r="100" spans="1:91" s="6" customFormat="1" ht="24.75" customHeight="1">
      <c r="A100" s="77" t="s">
        <v>79</v>
      </c>
      <c r="B100" s="78"/>
      <c r="C100" s="79"/>
      <c r="D100" s="233" t="s">
        <v>97</v>
      </c>
      <c r="E100" s="233"/>
      <c r="F100" s="233"/>
      <c r="G100" s="233"/>
      <c r="H100" s="233"/>
      <c r="I100" s="80"/>
      <c r="J100" s="233" t="s">
        <v>98</v>
      </c>
      <c r="K100" s="233"/>
      <c r="L100" s="233"/>
      <c r="M100" s="233"/>
      <c r="N100" s="233"/>
      <c r="O100" s="233"/>
      <c r="P100" s="233"/>
      <c r="Q100" s="233"/>
      <c r="R100" s="233"/>
      <c r="S100" s="233"/>
      <c r="T100" s="233"/>
      <c r="U100" s="233"/>
      <c r="V100" s="233"/>
      <c r="W100" s="233"/>
      <c r="X100" s="233"/>
      <c r="Y100" s="233"/>
      <c r="Z100" s="233"/>
      <c r="AA100" s="233"/>
      <c r="AB100" s="233"/>
      <c r="AC100" s="233"/>
      <c r="AD100" s="233"/>
      <c r="AE100" s="233"/>
      <c r="AF100" s="233"/>
      <c r="AG100" s="207">
        <f>'SO 202-00 - Lávka pre peš...'!J30</f>
        <v>0</v>
      </c>
      <c r="AH100" s="208"/>
      <c r="AI100" s="208"/>
      <c r="AJ100" s="208"/>
      <c r="AK100" s="208"/>
      <c r="AL100" s="208"/>
      <c r="AM100" s="208"/>
      <c r="AN100" s="207">
        <f t="shared" si="0"/>
        <v>0</v>
      </c>
      <c r="AO100" s="208"/>
      <c r="AP100" s="208"/>
      <c r="AQ100" s="81" t="s">
        <v>82</v>
      </c>
      <c r="AR100" s="78"/>
      <c r="AS100" s="82">
        <v>0</v>
      </c>
      <c r="AT100" s="83">
        <f t="shared" si="1"/>
        <v>0</v>
      </c>
      <c r="AU100" s="84">
        <f>'SO 202-00 - Lávka pre peš...'!P200</f>
        <v>0</v>
      </c>
      <c r="AV100" s="83">
        <f>'SO 202-00 - Lávka pre peš...'!J33</f>
        <v>0</v>
      </c>
      <c r="AW100" s="83">
        <f>'SO 202-00 - Lávka pre peš...'!J34</f>
        <v>0</v>
      </c>
      <c r="AX100" s="83">
        <f>'SO 202-00 - Lávka pre peš...'!J35</f>
        <v>0</v>
      </c>
      <c r="AY100" s="83">
        <f>'SO 202-00 - Lávka pre peš...'!J36</f>
        <v>0</v>
      </c>
      <c r="AZ100" s="83">
        <f>'SO 202-00 - Lávka pre peš...'!F33</f>
        <v>0</v>
      </c>
      <c r="BA100" s="83">
        <f>'SO 202-00 - Lávka pre peš...'!F34</f>
        <v>0</v>
      </c>
      <c r="BB100" s="83">
        <f>'SO 202-00 - Lávka pre peš...'!F35</f>
        <v>0</v>
      </c>
      <c r="BC100" s="83">
        <f>'SO 202-00 - Lávka pre peš...'!F36</f>
        <v>0</v>
      </c>
      <c r="BD100" s="85">
        <f>'SO 202-00 - Lávka pre peš...'!F37</f>
        <v>0</v>
      </c>
      <c r="BT100" s="86" t="s">
        <v>83</v>
      </c>
      <c r="BV100" s="86" t="s">
        <v>77</v>
      </c>
      <c r="BW100" s="86" t="s">
        <v>99</v>
      </c>
      <c r="BX100" s="86" t="s">
        <v>5</v>
      </c>
      <c r="CL100" s="86" t="s">
        <v>1</v>
      </c>
      <c r="CM100" s="86" t="s">
        <v>75</v>
      </c>
    </row>
    <row r="101" spans="1:91" s="6" customFormat="1" ht="24.75" customHeight="1">
      <c r="A101" s="77" t="s">
        <v>79</v>
      </c>
      <c r="B101" s="78"/>
      <c r="C101" s="79"/>
      <c r="D101" s="233" t="s">
        <v>100</v>
      </c>
      <c r="E101" s="233"/>
      <c r="F101" s="233"/>
      <c r="G101" s="233"/>
      <c r="H101" s="233"/>
      <c r="I101" s="80"/>
      <c r="J101" s="233" t="s">
        <v>101</v>
      </c>
      <c r="K101" s="233"/>
      <c r="L101" s="233"/>
      <c r="M101" s="233"/>
      <c r="N101" s="233"/>
      <c r="O101" s="233"/>
      <c r="P101" s="233"/>
      <c r="Q101" s="233"/>
      <c r="R101" s="233"/>
      <c r="S101" s="233"/>
      <c r="T101" s="233"/>
      <c r="U101" s="233"/>
      <c r="V101" s="233"/>
      <c r="W101" s="233"/>
      <c r="X101" s="233"/>
      <c r="Y101" s="233"/>
      <c r="Z101" s="233"/>
      <c r="AA101" s="233"/>
      <c r="AB101" s="233"/>
      <c r="AC101" s="233"/>
      <c r="AD101" s="233"/>
      <c r="AE101" s="233"/>
      <c r="AF101" s="233"/>
      <c r="AG101" s="207">
        <f>'SO 601-00 - Preložka vere...'!J30</f>
        <v>0</v>
      </c>
      <c r="AH101" s="208"/>
      <c r="AI101" s="208"/>
      <c r="AJ101" s="208"/>
      <c r="AK101" s="208"/>
      <c r="AL101" s="208"/>
      <c r="AM101" s="208"/>
      <c r="AN101" s="207">
        <f t="shared" si="0"/>
        <v>0</v>
      </c>
      <c r="AO101" s="208"/>
      <c r="AP101" s="208"/>
      <c r="AQ101" s="81" t="s">
        <v>82</v>
      </c>
      <c r="AR101" s="78"/>
      <c r="AS101" s="82">
        <v>0</v>
      </c>
      <c r="AT101" s="83">
        <f t="shared" si="1"/>
        <v>0</v>
      </c>
      <c r="AU101" s="84">
        <f>'SO 601-00 - Preložka vere...'!P133</f>
        <v>0</v>
      </c>
      <c r="AV101" s="83">
        <f>'SO 601-00 - Preložka vere...'!J33</f>
        <v>0</v>
      </c>
      <c r="AW101" s="83">
        <f>'SO 601-00 - Preložka vere...'!J34</f>
        <v>0</v>
      </c>
      <c r="AX101" s="83">
        <f>'SO 601-00 - Preložka vere...'!J35</f>
        <v>0</v>
      </c>
      <c r="AY101" s="83">
        <f>'SO 601-00 - Preložka vere...'!J36</f>
        <v>0</v>
      </c>
      <c r="AZ101" s="83">
        <f>'SO 601-00 - Preložka vere...'!F33</f>
        <v>0</v>
      </c>
      <c r="BA101" s="83">
        <f>'SO 601-00 - Preložka vere...'!F34</f>
        <v>0</v>
      </c>
      <c r="BB101" s="83">
        <f>'SO 601-00 - Preložka vere...'!F35</f>
        <v>0</v>
      </c>
      <c r="BC101" s="83">
        <f>'SO 601-00 - Preložka vere...'!F36</f>
        <v>0</v>
      </c>
      <c r="BD101" s="85">
        <f>'SO 601-00 - Preložka vere...'!F37</f>
        <v>0</v>
      </c>
      <c r="BT101" s="86" t="s">
        <v>83</v>
      </c>
      <c r="BV101" s="86" t="s">
        <v>77</v>
      </c>
      <c r="BW101" s="86" t="s">
        <v>102</v>
      </c>
      <c r="BX101" s="86" t="s">
        <v>5</v>
      </c>
      <c r="CL101" s="86" t="s">
        <v>1</v>
      </c>
      <c r="CM101" s="86" t="s">
        <v>75</v>
      </c>
    </row>
    <row r="102" spans="1:91" s="6" customFormat="1" ht="24.75" customHeight="1">
      <c r="A102" s="77" t="s">
        <v>79</v>
      </c>
      <c r="B102" s="78"/>
      <c r="C102" s="79"/>
      <c r="D102" s="233" t="s">
        <v>103</v>
      </c>
      <c r="E102" s="233"/>
      <c r="F102" s="233"/>
      <c r="G102" s="233"/>
      <c r="H102" s="233"/>
      <c r="I102" s="80"/>
      <c r="J102" s="233" t="s">
        <v>104</v>
      </c>
      <c r="K102" s="233"/>
      <c r="L102" s="233"/>
      <c r="M102" s="233"/>
      <c r="N102" s="233"/>
      <c r="O102" s="233"/>
      <c r="P102" s="233"/>
      <c r="Q102" s="233"/>
      <c r="R102" s="233"/>
      <c r="S102" s="233"/>
      <c r="T102" s="233"/>
      <c r="U102" s="233"/>
      <c r="V102" s="233"/>
      <c r="W102" s="233"/>
      <c r="X102" s="233"/>
      <c r="Y102" s="233"/>
      <c r="Z102" s="233"/>
      <c r="AA102" s="233"/>
      <c r="AB102" s="233"/>
      <c r="AC102" s="233"/>
      <c r="AD102" s="233"/>
      <c r="AE102" s="233"/>
      <c r="AF102" s="233"/>
      <c r="AG102" s="207">
        <f>'SO 602-00 - Preložka záve...'!J30</f>
        <v>0</v>
      </c>
      <c r="AH102" s="208"/>
      <c r="AI102" s="208"/>
      <c r="AJ102" s="208"/>
      <c r="AK102" s="208"/>
      <c r="AL102" s="208"/>
      <c r="AM102" s="208"/>
      <c r="AN102" s="207">
        <f t="shared" si="0"/>
        <v>0</v>
      </c>
      <c r="AO102" s="208"/>
      <c r="AP102" s="208"/>
      <c r="AQ102" s="81" t="s">
        <v>82</v>
      </c>
      <c r="AR102" s="78"/>
      <c r="AS102" s="82">
        <v>0</v>
      </c>
      <c r="AT102" s="83">
        <f t="shared" si="1"/>
        <v>0</v>
      </c>
      <c r="AU102" s="84">
        <f>'SO 602-00 - Preložka záve...'!P148</f>
        <v>0</v>
      </c>
      <c r="AV102" s="83">
        <f>'SO 602-00 - Preložka záve...'!J33</f>
        <v>0</v>
      </c>
      <c r="AW102" s="83">
        <f>'SO 602-00 - Preložka záve...'!J34</f>
        <v>0</v>
      </c>
      <c r="AX102" s="83">
        <f>'SO 602-00 - Preložka záve...'!J35</f>
        <v>0</v>
      </c>
      <c r="AY102" s="83">
        <f>'SO 602-00 - Preložka záve...'!J36</f>
        <v>0</v>
      </c>
      <c r="AZ102" s="83">
        <f>'SO 602-00 - Preložka záve...'!F33</f>
        <v>0</v>
      </c>
      <c r="BA102" s="83">
        <f>'SO 602-00 - Preložka záve...'!F34</f>
        <v>0</v>
      </c>
      <c r="BB102" s="83">
        <f>'SO 602-00 - Preložka záve...'!F35</f>
        <v>0</v>
      </c>
      <c r="BC102" s="83">
        <f>'SO 602-00 - Preložka záve...'!F36</f>
        <v>0</v>
      </c>
      <c r="BD102" s="85">
        <f>'SO 602-00 - Preložka záve...'!F37</f>
        <v>0</v>
      </c>
      <c r="BT102" s="86" t="s">
        <v>83</v>
      </c>
      <c r="BV102" s="86" t="s">
        <v>77</v>
      </c>
      <c r="BW102" s="86" t="s">
        <v>105</v>
      </c>
      <c r="BX102" s="86" t="s">
        <v>5</v>
      </c>
      <c r="CL102" s="86" t="s">
        <v>1</v>
      </c>
      <c r="CM102" s="86" t="s">
        <v>75</v>
      </c>
    </row>
    <row r="103" spans="1:91" s="6" customFormat="1" ht="24.75" customHeight="1">
      <c r="A103" s="77" t="s">
        <v>79</v>
      </c>
      <c r="B103" s="78"/>
      <c r="C103" s="79"/>
      <c r="D103" s="233" t="s">
        <v>106</v>
      </c>
      <c r="E103" s="233"/>
      <c r="F103" s="233"/>
      <c r="G103" s="233"/>
      <c r="H103" s="233"/>
      <c r="I103" s="80"/>
      <c r="J103" s="233" t="s">
        <v>107</v>
      </c>
      <c r="K103" s="233"/>
      <c r="L103" s="233"/>
      <c r="M103" s="233"/>
      <c r="N103" s="233"/>
      <c r="O103" s="233"/>
      <c r="P103" s="233"/>
      <c r="Q103" s="233"/>
      <c r="R103" s="233"/>
      <c r="S103" s="233"/>
      <c r="T103" s="233"/>
      <c r="U103" s="233"/>
      <c r="V103" s="233"/>
      <c r="W103" s="233"/>
      <c r="X103" s="233"/>
      <c r="Y103" s="233"/>
      <c r="Z103" s="233"/>
      <c r="AA103" s="233"/>
      <c r="AB103" s="233"/>
      <c r="AC103" s="233"/>
      <c r="AD103" s="233"/>
      <c r="AE103" s="233"/>
      <c r="AF103" s="233"/>
      <c r="AG103" s="207">
        <f>'SO 603-00 - Preložka záve...'!J30</f>
        <v>0</v>
      </c>
      <c r="AH103" s="208"/>
      <c r="AI103" s="208"/>
      <c r="AJ103" s="208"/>
      <c r="AK103" s="208"/>
      <c r="AL103" s="208"/>
      <c r="AM103" s="208"/>
      <c r="AN103" s="207">
        <f t="shared" si="0"/>
        <v>0</v>
      </c>
      <c r="AO103" s="208"/>
      <c r="AP103" s="208"/>
      <c r="AQ103" s="81" t="s">
        <v>82</v>
      </c>
      <c r="AR103" s="78"/>
      <c r="AS103" s="82">
        <v>0</v>
      </c>
      <c r="AT103" s="83">
        <f t="shared" si="1"/>
        <v>0</v>
      </c>
      <c r="AU103" s="84">
        <f>'SO 603-00 - Preložka záve...'!P139</f>
        <v>0</v>
      </c>
      <c r="AV103" s="83">
        <f>'SO 603-00 - Preložka záve...'!J33</f>
        <v>0</v>
      </c>
      <c r="AW103" s="83">
        <f>'SO 603-00 - Preložka záve...'!J34</f>
        <v>0</v>
      </c>
      <c r="AX103" s="83">
        <f>'SO 603-00 - Preložka záve...'!J35</f>
        <v>0</v>
      </c>
      <c r="AY103" s="83">
        <f>'SO 603-00 - Preložka záve...'!J36</f>
        <v>0</v>
      </c>
      <c r="AZ103" s="83">
        <f>'SO 603-00 - Preložka záve...'!F33</f>
        <v>0</v>
      </c>
      <c r="BA103" s="83">
        <f>'SO 603-00 - Preložka záve...'!F34</f>
        <v>0</v>
      </c>
      <c r="BB103" s="83">
        <f>'SO 603-00 - Preložka záve...'!F35</f>
        <v>0</v>
      </c>
      <c r="BC103" s="83">
        <f>'SO 603-00 - Preložka záve...'!F36</f>
        <v>0</v>
      </c>
      <c r="BD103" s="85">
        <f>'SO 603-00 - Preložka záve...'!F37</f>
        <v>0</v>
      </c>
      <c r="BT103" s="86" t="s">
        <v>83</v>
      </c>
      <c r="BV103" s="86" t="s">
        <v>77</v>
      </c>
      <c r="BW103" s="86" t="s">
        <v>108</v>
      </c>
      <c r="BX103" s="86" t="s">
        <v>5</v>
      </c>
      <c r="CL103" s="86" t="s">
        <v>1</v>
      </c>
      <c r="CM103" s="86" t="s">
        <v>75</v>
      </c>
    </row>
    <row r="104" spans="1:91" s="6" customFormat="1" ht="24.75" customHeight="1">
      <c r="A104" s="77" t="s">
        <v>79</v>
      </c>
      <c r="B104" s="78"/>
      <c r="C104" s="79"/>
      <c r="D104" s="233" t="s">
        <v>109</v>
      </c>
      <c r="E104" s="233"/>
      <c r="F104" s="233"/>
      <c r="G104" s="233"/>
      <c r="H104" s="233"/>
      <c r="I104" s="80"/>
      <c r="J104" s="233" t="s">
        <v>110</v>
      </c>
      <c r="K104" s="233"/>
      <c r="L104" s="233"/>
      <c r="M104" s="233"/>
      <c r="N104" s="233"/>
      <c r="O104" s="233"/>
      <c r="P104" s="233"/>
      <c r="Q104" s="233"/>
      <c r="R104" s="233"/>
      <c r="S104" s="233"/>
      <c r="T104" s="233"/>
      <c r="U104" s="233"/>
      <c r="V104" s="233"/>
      <c r="W104" s="233"/>
      <c r="X104" s="233"/>
      <c r="Y104" s="233"/>
      <c r="Z104" s="233"/>
      <c r="AA104" s="233"/>
      <c r="AB104" s="233"/>
      <c r="AC104" s="233"/>
      <c r="AD104" s="233"/>
      <c r="AE104" s="233"/>
      <c r="AF104" s="233"/>
      <c r="AG104" s="207">
        <f>'SO 604-00 - Preložka kábl...'!J30</f>
        <v>0</v>
      </c>
      <c r="AH104" s="208"/>
      <c r="AI104" s="208"/>
      <c r="AJ104" s="208"/>
      <c r="AK104" s="208"/>
      <c r="AL104" s="208"/>
      <c r="AM104" s="208"/>
      <c r="AN104" s="207">
        <f t="shared" si="0"/>
        <v>0</v>
      </c>
      <c r="AO104" s="208"/>
      <c r="AP104" s="208"/>
      <c r="AQ104" s="81" t="s">
        <v>82</v>
      </c>
      <c r="AR104" s="78"/>
      <c r="AS104" s="82">
        <v>0</v>
      </c>
      <c r="AT104" s="83">
        <f t="shared" si="1"/>
        <v>0</v>
      </c>
      <c r="AU104" s="84">
        <f>'SO 604-00 - Preložka kábl...'!P143</f>
        <v>0</v>
      </c>
      <c r="AV104" s="83">
        <f>'SO 604-00 - Preložka kábl...'!J33</f>
        <v>0</v>
      </c>
      <c r="AW104" s="83">
        <f>'SO 604-00 - Preložka kábl...'!J34</f>
        <v>0</v>
      </c>
      <c r="AX104" s="83">
        <f>'SO 604-00 - Preložka kábl...'!J35</f>
        <v>0</v>
      </c>
      <c r="AY104" s="83">
        <f>'SO 604-00 - Preložka kábl...'!J36</f>
        <v>0</v>
      </c>
      <c r="AZ104" s="83">
        <f>'SO 604-00 - Preložka kábl...'!F33</f>
        <v>0</v>
      </c>
      <c r="BA104" s="83">
        <f>'SO 604-00 - Preložka kábl...'!F34</f>
        <v>0</v>
      </c>
      <c r="BB104" s="83">
        <f>'SO 604-00 - Preložka kábl...'!F35</f>
        <v>0</v>
      </c>
      <c r="BC104" s="83">
        <f>'SO 604-00 - Preložka kábl...'!F36</f>
        <v>0</v>
      </c>
      <c r="BD104" s="85">
        <f>'SO 604-00 - Preložka kábl...'!F37</f>
        <v>0</v>
      </c>
      <c r="BT104" s="86" t="s">
        <v>83</v>
      </c>
      <c r="BV104" s="86" t="s">
        <v>77</v>
      </c>
      <c r="BW104" s="86" t="s">
        <v>111</v>
      </c>
      <c r="BX104" s="86" t="s">
        <v>5</v>
      </c>
      <c r="CL104" s="86" t="s">
        <v>1</v>
      </c>
      <c r="CM104" s="86" t="s">
        <v>75</v>
      </c>
    </row>
    <row r="105" spans="1:91" s="6" customFormat="1" ht="24.75" customHeight="1">
      <c r="A105" s="77" t="s">
        <v>79</v>
      </c>
      <c r="B105" s="78"/>
      <c r="C105" s="79"/>
      <c r="D105" s="233" t="s">
        <v>112</v>
      </c>
      <c r="E105" s="233"/>
      <c r="F105" s="233"/>
      <c r="G105" s="233"/>
      <c r="H105" s="233"/>
      <c r="I105" s="80"/>
      <c r="J105" s="233" t="s">
        <v>113</v>
      </c>
      <c r="K105" s="233"/>
      <c r="L105" s="233"/>
      <c r="M105" s="233"/>
      <c r="N105" s="233"/>
      <c r="O105" s="233"/>
      <c r="P105" s="233"/>
      <c r="Q105" s="233"/>
      <c r="R105" s="233"/>
      <c r="S105" s="233"/>
      <c r="T105" s="233"/>
      <c r="U105" s="233"/>
      <c r="V105" s="233"/>
      <c r="W105" s="233"/>
      <c r="X105" s="233"/>
      <c r="Y105" s="233"/>
      <c r="Z105" s="233"/>
      <c r="AA105" s="233"/>
      <c r="AB105" s="233"/>
      <c r="AC105" s="233"/>
      <c r="AD105" s="233"/>
      <c r="AE105" s="233"/>
      <c r="AF105" s="233"/>
      <c r="AG105" s="207">
        <f>'SO 605-00 - Preložka záve...'!J30</f>
        <v>0</v>
      </c>
      <c r="AH105" s="208"/>
      <c r="AI105" s="208"/>
      <c r="AJ105" s="208"/>
      <c r="AK105" s="208"/>
      <c r="AL105" s="208"/>
      <c r="AM105" s="208"/>
      <c r="AN105" s="207">
        <f t="shared" si="0"/>
        <v>0</v>
      </c>
      <c r="AO105" s="208"/>
      <c r="AP105" s="208"/>
      <c r="AQ105" s="81" t="s">
        <v>82</v>
      </c>
      <c r="AR105" s="78"/>
      <c r="AS105" s="82">
        <v>0</v>
      </c>
      <c r="AT105" s="83">
        <f t="shared" si="1"/>
        <v>0</v>
      </c>
      <c r="AU105" s="84">
        <f>'SO 605-00 - Preložka záve...'!P132</f>
        <v>0</v>
      </c>
      <c r="AV105" s="83">
        <f>'SO 605-00 - Preložka záve...'!J33</f>
        <v>0</v>
      </c>
      <c r="AW105" s="83">
        <f>'SO 605-00 - Preložka záve...'!J34</f>
        <v>0</v>
      </c>
      <c r="AX105" s="83">
        <f>'SO 605-00 - Preložka záve...'!J35</f>
        <v>0</v>
      </c>
      <c r="AY105" s="83">
        <f>'SO 605-00 - Preložka záve...'!J36</f>
        <v>0</v>
      </c>
      <c r="AZ105" s="83">
        <f>'SO 605-00 - Preložka záve...'!F33</f>
        <v>0</v>
      </c>
      <c r="BA105" s="83">
        <f>'SO 605-00 - Preložka záve...'!F34</f>
        <v>0</v>
      </c>
      <c r="BB105" s="83">
        <f>'SO 605-00 - Preložka záve...'!F35</f>
        <v>0</v>
      </c>
      <c r="BC105" s="83">
        <f>'SO 605-00 - Preložka záve...'!F36</f>
        <v>0</v>
      </c>
      <c r="BD105" s="85">
        <f>'SO 605-00 - Preložka záve...'!F37</f>
        <v>0</v>
      </c>
      <c r="BT105" s="86" t="s">
        <v>83</v>
      </c>
      <c r="BV105" s="86" t="s">
        <v>77</v>
      </c>
      <c r="BW105" s="86" t="s">
        <v>114</v>
      </c>
      <c r="BX105" s="86" t="s">
        <v>5</v>
      </c>
      <c r="CL105" s="86" t="s">
        <v>1</v>
      </c>
      <c r="CM105" s="86" t="s">
        <v>75</v>
      </c>
    </row>
    <row r="106" spans="1:91" s="6" customFormat="1" ht="24.75" customHeight="1">
      <c r="A106" s="77" t="s">
        <v>79</v>
      </c>
      <c r="B106" s="78"/>
      <c r="C106" s="79"/>
      <c r="D106" s="233" t="s">
        <v>115</v>
      </c>
      <c r="E106" s="233"/>
      <c r="F106" s="233"/>
      <c r="G106" s="233"/>
      <c r="H106" s="233"/>
      <c r="I106" s="80"/>
      <c r="J106" s="233" t="s">
        <v>116</v>
      </c>
      <c r="K106" s="233"/>
      <c r="L106" s="233"/>
      <c r="M106" s="233"/>
      <c r="N106" s="233"/>
      <c r="O106" s="233"/>
      <c r="P106" s="233"/>
      <c r="Q106" s="233"/>
      <c r="R106" s="233"/>
      <c r="S106" s="233"/>
      <c r="T106" s="233"/>
      <c r="U106" s="233"/>
      <c r="V106" s="233"/>
      <c r="W106" s="233"/>
      <c r="X106" s="233"/>
      <c r="Y106" s="233"/>
      <c r="Z106" s="233"/>
      <c r="AA106" s="233"/>
      <c r="AB106" s="233"/>
      <c r="AC106" s="233"/>
      <c r="AD106" s="233"/>
      <c r="AE106" s="233"/>
      <c r="AF106" s="233"/>
      <c r="AG106" s="207">
        <f>'SO 631-00 - Dočasné preru...'!J30</f>
        <v>0</v>
      </c>
      <c r="AH106" s="208"/>
      <c r="AI106" s="208"/>
      <c r="AJ106" s="208"/>
      <c r="AK106" s="208"/>
      <c r="AL106" s="208"/>
      <c r="AM106" s="208"/>
      <c r="AN106" s="207">
        <f t="shared" si="0"/>
        <v>0</v>
      </c>
      <c r="AO106" s="208"/>
      <c r="AP106" s="208"/>
      <c r="AQ106" s="81" t="s">
        <v>82</v>
      </c>
      <c r="AR106" s="78"/>
      <c r="AS106" s="82">
        <v>0</v>
      </c>
      <c r="AT106" s="83">
        <f t="shared" si="1"/>
        <v>0</v>
      </c>
      <c r="AU106" s="84">
        <f>'SO 631-00 - Dočasné preru...'!P135</f>
        <v>0</v>
      </c>
      <c r="AV106" s="83">
        <f>'SO 631-00 - Dočasné preru...'!J33</f>
        <v>0</v>
      </c>
      <c r="AW106" s="83">
        <f>'SO 631-00 - Dočasné preru...'!J34</f>
        <v>0</v>
      </c>
      <c r="AX106" s="83">
        <f>'SO 631-00 - Dočasné preru...'!J35</f>
        <v>0</v>
      </c>
      <c r="AY106" s="83">
        <f>'SO 631-00 - Dočasné preru...'!J36</f>
        <v>0</v>
      </c>
      <c r="AZ106" s="83">
        <f>'SO 631-00 - Dočasné preru...'!F33</f>
        <v>0</v>
      </c>
      <c r="BA106" s="83">
        <f>'SO 631-00 - Dočasné preru...'!F34</f>
        <v>0</v>
      </c>
      <c r="BB106" s="83">
        <f>'SO 631-00 - Dočasné preru...'!F35</f>
        <v>0</v>
      </c>
      <c r="BC106" s="83">
        <f>'SO 631-00 - Dočasné preru...'!F36</f>
        <v>0</v>
      </c>
      <c r="BD106" s="85">
        <f>'SO 631-00 - Dočasné preru...'!F37</f>
        <v>0</v>
      </c>
      <c r="BT106" s="86" t="s">
        <v>83</v>
      </c>
      <c r="BV106" s="86" t="s">
        <v>77</v>
      </c>
      <c r="BW106" s="86" t="s">
        <v>117</v>
      </c>
      <c r="BX106" s="86" t="s">
        <v>5</v>
      </c>
      <c r="CL106" s="86" t="s">
        <v>1</v>
      </c>
      <c r="CM106" s="86" t="s">
        <v>75</v>
      </c>
    </row>
    <row r="107" spans="1:91" s="6" customFormat="1" ht="24.75" customHeight="1">
      <c r="A107" s="77" t="s">
        <v>79</v>
      </c>
      <c r="B107" s="78"/>
      <c r="C107" s="79"/>
      <c r="D107" s="233" t="s">
        <v>118</v>
      </c>
      <c r="E107" s="233"/>
      <c r="F107" s="233"/>
      <c r="G107" s="233"/>
      <c r="H107" s="233"/>
      <c r="I107" s="80"/>
      <c r="J107" s="233" t="s">
        <v>119</v>
      </c>
      <c r="K107" s="233"/>
      <c r="L107" s="233"/>
      <c r="M107" s="233"/>
      <c r="N107" s="233"/>
      <c r="O107" s="233"/>
      <c r="P107" s="233"/>
      <c r="Q107" s="233"/>
      <c r="R107" s="233"/>
      <c r="S107" s="233"/>
      <c r="T107" s="233"/>
      <c r="U107" s="233"/>
      <c r="V107" s="233"/>
      <c r="W107" s="233"/>
      <c r="X107" s="233"/>
      <c r="Y107" s="233"/>
      <c r="Z107" s="233"/>
      <c r="AA107" s="233"/>
      <c r="AB107" s="233"/>
      <c r="AC107" s="233"/>
      <c r="AD107" s="233"/>
      <c r="AE107" s="233"/>
      <c r="AF107" s="233"/>
      <c r="AG107" s="207">
        <f>'SO 632-00 - Dočasné preru...'!J30</f>
        <v>0</v>
      </c>
      <c r="AH107" s="208"/>
      <c r="AI107" s="208"/>
      <c r="AJ107" s="208"/>
      <c r="AK107" s="208"/>
      <c r="AL107" s="208"/>
      <c r="AM107" s="208"/>
      <c r="AN107" s="207">
        <f t="shared" si="0"/>
        <v>0</v>
      </c>
      <c r="AO107" s="208"/>
      <c r="AP107" s="208"/>
      <c r="AQ107" s="81" t="s">
        <v>82</v>
      </c>
      <c r="AR107" s="78"/>
      <c r="AS107" s="82">
        <v>0</v>
      </c>
      <c r="AT107" s="83">
        <f t="shared" si="1"/>
        <v>0</v>
      </c>
      <c r="AU107" s="84">
        <f>'SO 632-00 - Dočasné preru...'!P145</f>
        <v>0</v>
      </c>
      <c r="AV107" s="83">
        <f>'SO 632-00 - Dočasné preru...'!J33</f>
        <v>0</v>
      </c>
      <c r="AW107" s="83">
        <f>'SO 632-00 - Dočasné preru...'!J34</f>
        <v>0</v>
      </c>
      <c r="AX107" s="83">
        <f>'SO 632-00 - Dočasné preru...'!J35</f>
        <v>0</v>
      </c>
      <c r="AY107" s="83">
        <f>'SO 632-00 - Dočasné preru...'!J36</f>
        <v>0</v>
      </c>
      <c r="AZ107" s="83">
        <f>'SO 632-00 - Dočasné preru...'!F33</f>
        <v>0</v>
      </c>
      <c r="BA107" s="83">
        <f>'SO 632-00 - Dočasné preru...'!F34</f>
        <v>0</v>
      </c>
      <c r="BB107" s="83">
        <f>'SO 632-00 - Dočasné preru...'!F35</f>
        <v>0</v>
      </c>
      <c r="BC107" s="83">
        <f>'SO 632-00 - Dočasné preru...'!F36</f>
        <v>0</v>
      </c>
      <c r="BD107" s="85">
        <f>'SO 632-00 - Dočasné preru...'!F37</f>
        <v>0</v>
      </c>
      <c r="BT107" s="86" t="s">
        <v>83</v>
      </c>
      <c r="BV107" s="86" t="s">
        <v>77</v>
      </c>
      <c r="BW107" s="86" t="s">
        <v>120</v>
      </c>
      <c r="BX107" s="86" t="s">
        <v>5</v>
      </c>
      <c r="CL107" s="86" t="s">
        <v>1</v>
      </c>
      <c r="CM107" s="86" t="s">
        <v>75</v>
      </c>
    </row>
    <row r="108" spans="1:91" s="6" customFormat="1" ht="24.75" customHeight="1">
      <c r="A108" s="77" t="s">
        <v>79</v>
      </c>
      <c r="B108" s="78"/>
      <c r="C108" s="79"/>
      <c r="D108" s="233" t="s">
        <v>121</v>
      </c>
      <c r="E108" s="233"/>
      <c r="F108" s="233"/>
      <c r="G108" s="233"/>
      <c r="H108" s="233"/>
      <c r="I108" s="80"/>
      <c r="J108" s="233" t="s">
        <v>122</v>
      </c>
      <c r="K108" s="233"/>
      <c r="L108" s="233"/>
      <c r="M108" s="233"/>
      <c r="N108" s="233"/>
      <c r="O108" s="233"/>
      <c r="P108" s="233"/>
      <c r="Q108" s="233"/>
      <c r="R108" s="233"/>
      <c r="S108" s="233"/>
      <c r="T108" s="233"/>
      <c r="U108" s="233"/>
      <c r="V108" s="233"/>
      <c r="W108" s="233"/>
      <c r="X108" s="233"/>
      <c r="Y108" s="233"/>
      <c r="Z108" s="233"/>
      <c r="AA108" s="233"/>
      <c r="AB108" s="233"/>
      <c r="AC108" s="233"/>
      <c r="AD108" s="233"/>
      <c r="AE108" s="233"/>
      <c r="AF108" s="233"/>
      <c r="AG108" s="207">
        <f>'SO 651-00 - Úprava trakčn...'!J30</f>
        <v>0</v>
      </c>
      <c r="AH108" s="208"/>
      <c r="AI108" s="208"/>
      <c r="AJ108" s="208"/>
      <c r="AK108" s="208"/>
      <c r="AL108" s="208"/>
      <c r="AM108" s="208"/>
      <c r="AN108" s="207">
        <f t="shared" si="0"/>
        <v>0</v>
      </c>
      <c r="AO108" s="208"/>
      <c r="AP108" s="208"/>
      <c r="AQ108" s="81" t="s">
        <v>82</v>
      </c>
      <c r="AR108" s="78"/>
      <c r="AS108" s="82">
        <v>0</v>
      </c>
      <c r="AT108" s="83">
        <f t="shared" si="1"/>
        <v>0</v>
      </c>
      <c r="AU108" s="84">
        <f>'SO 651-00 - Úprava trakčn...'!P127</f>
        <v>0</v>
      </c>
      <c r="AV108" s="83">
        <f>'SO 651-00 - Úprava trakčn...'!J33</f>
        <v>0</v>
      </c>
      <c r="AW108" s="83">
        <f>'SO 651-00 - Úprava trakčn...'!J34</f>
        <v>0</v>
      </c>
      <c r="AX108" s="83">
        <f>'SO 651-00 - Úprava trakčn...'!J35</f>
        <v>0</v>
      </c>
      <c r="AY108" s="83">
        <f>'SO 651-00 - Úprava trakčn...'!J36</f>
        <v>0</v>
      </c>
      <c r="AZ108" s="83">
        <f>'SO 651-00 - Úprava trakčn...'!F33</f>
        <v>0</v>
      </c>
      <c r="BA108" s="83">
        <f>'SO 651-00 - Úprava trakčn...'!F34</f>
        <v>0</v>
      </c>
      <c r="BB108" s="83">
        <f>'SO 651-00 - Úprava trakčn...'!F35</f>
        <v>0</v>
      </c>
      <c r="BC108" s="83">
        <f>'SO 651-00 - Úprava trakčn...'!F36</f>
        <v>0</v>
      </c>
      <c r="BD108" s="85">
        <f>'SO 651-00 - Úprava trakčn...'!F37</f>
        <v>0</v>
      </c>
      <c r="BT108" s="86" t="s">
        <v>83</v>
      </c>
      <c r="BV108" s="86" t="s">
        <v>77</v>
      </c>
      <c r="BW108" s="86" t="s">
        <v>123</v>
      </c>
      <c r="BX108" s="86" t="s">
        <v>5</v>
      </c>
      <c r="CL108" s="86" t="s">
        <v>1</v>
      </c>
      <c r="CM108" s="86" t="s">
        <v>75</v>
      </c>
    </row>
    <row r="109" spans="1:91" s="6" customFormat="1" ht="24.75" customHeight="1">
      <c r="A109" s="77" t="s">
        <v>79</v>
      </c>
      <c r="B109" s="78"/>
      <c r="C109" s="79"/>
      <c r="D109" s="233" t="s">
        <v>124</v>
      </c>
      <c r="E109" s="233"/>
      <c r="F109" s="233"/>
      <c r="G109" s="233"/>
      <c r="H109" s="233"/>
      <c r="I109" s="80"/>
      <c r="J109" s="233" t="s">
        <v>125</v>
      </c>
      <c r="K109" s="233"/>
      <c r="L109" s="233"/>
      <c r="M109" s="233"/>
      <c r="N109" s="233"/>
      <c r="O109" s="233"/>
      <c r="P109" s="233"/>
      <c r="Q109" s="233"/>
      <c r="R109" s="233"/>
      <c r="S109" s="233"/>
      <c r="T109" s="233"/>
      <c r="U109" s="233"/>
      <c r="V109" s="233"/>
      <c r="W109" s="233"/>
      <c r="X109" s="233"/>
      <c r="Y109" s="233"/>
      <c r="Z109" s="233"/>
      <c r="AA109" s="233"/>
      <c r="AB109" s="233"/>
      <c r="AC109" s="233"/>
      <c r="AD109" s="233"/>
      <c r="AE109" s="233"/>
      <c r="AF109" s="233"/>
      <c r="AG109" s="207">
        <f>'SO 661-00 - Ukoľajnenie m...'!J30</f>
        <v>0</v>
      </c>
      <c r="AH109" s="208"/>
      <c r="AI109" s="208"/>
      <c r="AJ109" s="208"/>
      <c r="AK109" s="208"/>
      <c r="AL109" s="208"/>
      <c r="AM109" s="208"/>
      <c r="AN109" s="207">
        <f t="shared" si="0"/>
        <v>0</v>
      </c>
      <c r="AO109" s="208"/>
      <c r="AP109" s="208"/>
      <c r="AQ109" s="81" t="s">
        <v>82</v>
      </c>
      <c r="AR109" s="78"/>
      <c r="AS109" s="82">
        <v>0</v>
      </c>
      <c r="AT109" s="83">
        <f t="shared" si="1"/>
        <v>0</v>
      </c>
      <c r="AU109" s="84">
        <f>'SO 661-00 - Ukoľajnenie m...'!P121</f>
        <v>0</v>
      </c>
      <c r="AV109" s="83">
        <f>'SO 661-00 - Ukoľajnenie m...'!J33</f>
        <v>0</v>
      </c>
      <c r="AW109" s="83">
        <f>'SO 661-00 - Ukoľajnenie m...'!J34</f>
        <v>0</v>
      </c>
      <c r="AX109" s="83">
        <f>'SO 661-00 - Ukoľajnenie m...'!J35</f>
        <v>0</v>
      </c>
      <c r="AY109" s="83">
        <f>'SO 661-00 - Ukoľajnenie m...'!J36</f>
        <v>0</v>
      </c>
      <c r="AZ109" s="83">
        <f>'SO 661-00 - Ukoľajnenie m...'!F33</f>
        <v>0</v>
      </c>
      <c r="BA109" s="83">
        <f>'SO 661-00 - Ukoľajnenie m...'!F34</f>
        <v>0</v>
      </c>
      <c r="BB109" s="83">
        <f>'SO 661-00 - Ukoľajnenie m...'!F35</f>
        <v>0</v>
      </c>
      <c r="BC109" s="83">
        <f>'SO 661-00 - Ukoľajnenie m...'!F36</f>
        <v>0</v>
      </c>
      <c r="BD109" s="85">
        <f>'SO 661-00 - Ukoľajnenie m...'!F37</f>
        <v>0</v>
      </c>
      <c r="BT109" s="86" t="s">
        <v>83</v>
      </c>
      <c r="BV109" s="86" t="s">
        <v>77</v>
      </c>
      <c r="BW109" s="86" t="s">
        <v>126</v>
      </c>
      <c r="BX109" s="86" t="s">
        <v>5</v>
      </c>
      <c r="CL109" s="86" t="s">
        <v>1</v>
      </c>
      <c r="CM109" s="86" t="s">
        <v>75</v>
      </c>
    </row>
    <row r="110" spans="1:91" s="6" customFormat="1" ht="24.75" customHeight="1">
      <c r="A110" s="77" t="s">
        <v>79</v>
      </c>
      <c r="B110" s="78"/>
      <c r="C110" s="79"/>
      <c r="D110" s="233" t="s">
        <v>127</v>
      </c>
      <c r="E110" s="233"/>
      <c r="F110" s="233"/>
      <c r="G110" s="233"/>
      <c r="H110" s="233"/>
      <c r="I110" s="80"/>
      <c r="J110" s="233" t="s">
        <v>128</v>
      </c>
      <c r="K110" s="233"/>
      <c r="L110" s="233"/>
      <c r="M110" s="233"/>
      <c r="N110" s="233"/>
      <c r="O110" s="233"/>
      <c r="P110" s="233"/>
      <c r="Q110" s="233"/>
      <c r="R110" s="233"/>
      <c r="S110" s="233"/>
      <c r="T110" s="233"/>
      <c r="U110" s="233"/>
      <c r="V110" s="233"/>
      <c r="W110" s="233"/>
      <c r="X110" s="233"/>
      <c r="Y110" s="233"/>
      <c r="Z110" s="233"/>
      <c r="AA110" s="233"/>
      <c r="AB110" s="233"/>
      <c r="AC110" s="233"/>
      <c r="AD110" s="233"/>
      <c r="AE110" s="233"/>
      <c r="AF110" s="233"/>
      <c r="AG110" s="207">
        <f>'SO 662-00 - Ukoľajnenie l...'!J30</f>
        <v>0</v>
      </c>
      <c r="AH110" s="208"/>
      <c r="AI110" s="208"/>
      <c r="AJ110" s="208"/>
      <c r="AK110" s="208"/>
      <c r="AL110" s="208"/>
      <c r="AM110" s="208"/>
      <c r="AN110" s="207">
        <f t="shared" si="0"/>
        <v>0</v>
      </c>
      <c r="AO110" s="208"/>
      <c r="AP110" s="208"/>
      <c r="AQ110" s="81" t="s">
        <v>82</v>
      </c>
      <c r="AR110" s="78"/>
      <c r="AS110" s="87">
        <v>0</v>
      </c>
      <c r="AT110" s="88">
        <f t="shared" si="1"/>
        <v>0</v>
      </c>
      <c r="AU110" s="89">
        <f>'SO 662-00 - Ukoľajnenie l...'!P121</f>
        <v>0</v>
      </c>
      <c r="AV110" s="88">
        <f>'SO 662-00 - Ukoľajnenie l...'!J33</f>
        <v>0</v>
      </c>
      <c r="AW110" s="88">
        <f>'SO 662-00 - Ukoľajnenie l...'!J34</f>
        <v>0</v>
      </c>
      <c r="AX110" s="88">
        <f>'SO 662-00 - Ukoľajnenie l...'!J35</f>
        <v>0</v>
      </c>
      <c r="AY110" s="88">
        <f>'SO 662-00 - Ukoľajnenie l...'!J36</f>
        <v>0</v>
      </c>
      <c r="AZ110" s="88">
        <f>'SO 662-00 - Ukoľajnenie l...'!F33</f>
        <v>0</v>
      </c>
      <c r="BA110" s="88">
        <f>'SO 662-00 - Ukoľajnenie l...'!F34</f>
        <v>0</v>
      </c>
      <c r="BB110" s="88">
        <f>'SO 662-00 - Ukoľajnenie l...'!F35</f>
        <v>0</v>
      </c>
      <c r="BC110" s="88">
        <f>'SO 662-00 - Ukoľajnenie l...'!F36</f>
        <v>0</v>
      </c>
      <c r="BD110" s="90">
        <f>'SO 662-00 - Ukoľajnenie l...'!F37</f>
        <v>0</v>
      </c>
      <c r="BT110" s="86" t="s">
        <v>83</v>
      </c>
      <c r="BV110" s="86" t="s">
        <v>77</v>
      </c>
      <c r="BW110" s="86" t="s">
        <v>129</v>
      </c>
      <c r="BX110" s="86" t="s">
        <v>5</v>
      </c>
      <c r="CL110" s="86" t="s">
        <v>1</v>
      </c>
      <c r="CM110" s="86" t="s">
        <v>75</v>
      </c>
    </row>
    <row r="111" spans="1:91" s="1" customFormat="1" ht="30" customHeight="1">
      <c r="B111" s="32"/>
      <c r="AR111" s="32"/>
    </row>
    <row r="112" spans="1:91" s="1" customFormat="1" ht="6.9" customHeight="1">
      <c r="B112" s="47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32"/>
    </row>
  </sheetData>
  <mergeCells count="102">
    <mergeCell ref="J103:AF103"/>
    <mergeCell ref="J99:AF99"/>
    <mergeCell ref="J97:AF97"/>
    <mergeCell ref="J98:AF98"/>
    <mergeCell ref="J104:AF104"/>
    <mergeCell ref="J96:AF96"/>
    <mergeCell ref="J95:AF95"/>
    <mergeCell ref="C92:G92"/>
    <mergeCell ref="D101:H101"/>
    <mergeCell ref="D98:H98"/>
    <mergeCell ref="D95:H95"/>
    <mergeCell ref="D99:H99"/>
    <mergeCell ref="D100:H100"/>
    <mergeCell ref="D96:H96"/>
    <mergeCell ref="D97:H97"/>
    <mergeCell ref="D102:H102"/>
    <mergeCell ref="L85:AO85"/>
    <mergeCell ref="D105:H105"/>
    <mergeCell ref="J105:AF105"/>
    <mergeCell ref="D106:H106"/>
    <mergeCell ref="J106:AF106"/>
    <mergeCell ref="D107:H107"/>
    <mergeCell ref="J107:AF107"/>
    <mergeCell ref="D108:H108"/>
    <mergeCell ref="J108:AF108"/>
    <mergeCell ref="AG104:AM104"/>
    <mergeCell ref="AN104:AP104"/>
    <mergeCell ref="AN102:AP102"/>
    <mergeCell ref="AN101:AP101"/>
    <mergeCell ref="AN96:AP96"/>
    <mergeCell ref="AN100:AP100"/>
    <mergeCell ref="AN98:AP98"/>
    <mergeCell ref="AN99:AP99"/>
    <mergeCell ref="AN95:AP95"/>
    <mergeCell ref="D103:H103"/>
    <mergeCell ref="D104:H104"/>
    <mergeCell ref="I92:AF92"/>
    <mergeCell ref="J101:AF101"/>
    <mergeCell ref="J100:AF100"/>
    <mergeCell ref="J102:AF102"/>
    <mergeCell ref="D109:H109"/>
    <mergeCell ref="J109:AF109"/>
    <mergeCell ref="D110:H110"/>
    <mergeCell ref="J110:AF110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96:AM96"/>
    <mergeCell ref="AG98:AM98"/>
    <mergeCell ref="AM87:AN87"/>
    <mergeCell ref="AM89:AP89"/>
    <mergeCell ref="AM90:AP90"/>
    <mergeCell ref="AN103:AP103"/>
    <mergeCell ref="AN97:AP97"/>
    <mergeCell ref="AN92:AP92"/>
    <mergeCell ref="AN109:AP109"/>
    <mergeCell ref="AG109:AM109"/>
    <mergeCell ref="AN110:AP110"/>
    <mergeCell ref="AG110:AM110"/>
    <mergeCell ref="AN94:AP94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</mergeCells>
  <hyperlinks>
    <hyperlink ref="A95" location="'SO 000-00 - Všeobecné pol...'!C2" display="/" xr:uid="{00000000-0004-0000-0000-000000000000}"/>
    <hyperlink ref="A96" location="'SO 020-00 - Náhradná výsadba'!C2" display="/" xr:uid="{00000000-0004-0000-0000-000001000000}"/>
    <hyperlink ref="A97" location="'SO 101-00 - Úprava cesty ...'!C2" display="/" xr:uid="{00000000-0004-0000-0000-000002000000}"/>
    <hyperlink ref="A98" location="'SO 102-00 - Úprava chodníkov'!C2" display="/" xr:uid="{00000000-0004-0000-0000-000003000000}"/>
    <hyperlink ref="A99" location="'SO 201-00 - Most č. M5850...'!C2" display="/" xr:uid="{00000000-0004-0000-0000-000004000000}"/>
    <hyperlink ref="A100" location="'SO 202-00 - Lávka pre peš...'!C2" display="/" xr:uid="{00000000-0004-0000-0000-000005000000}"/>
    <hyperlink ref="A101" location="'SO 601-00 - Preložka vere...'!C2" display="/" xr:uid="{00000000-0004-0000-0000-000006000000}"/>
    <hyperlink ref="A102" location="'SO 602-00 - Preložka záve...'!C2" display="/" xr:uid="{00000000-0004-0000-0000-000007000000}"/>
    <hyperlink ref="A103" location="'SO 603-00 - Preložka záve...'!C2" display="/" xr:uid="{00000000-0004-0000-0000-000008000000}"/>
    <hyperlink ref="A104" location="'SO 604-00 - Preložka kábl...'!C2" display="/" xr:uid="{00000000-0004-0000-0000-000009000000}"/>
    <hyperlink ref="A105" location="'SO 605-00 - Preložka záve...'!C2" display="/" xr:uid="{00000000-0004-0000-0000-00000A000000}"/>
    <hyperlink ref="A106" location="'SO 631-00 - Dočasné preru...'!C2" display="/" xr:uid="{00000000-0004-0000-0000-00000B000000}"/>
    <hyperlink ref="A107" location="'SO 632-00 - Dočasné preru...'!C2" display="/" xr:uid="{00000000-0004-0000-0000-00000C000000}"/>
    <hyperlink ref="A108" location="'SO 651-00 - Úprava trakčn...'!C2" display="/" xr:uid="{00000000-0004-0000-0000-00000D000000}"/>
    <hyperlink ref="A109" location="'SO 661-00 - Ukoľajnenie m...'!C2" display="/" xr:uid="{00000000-0004-0000-0000-00000E000000}"/>
    <hyperlink ref="A110" location="'SO 662-00 - Ukoľajnenie l...'!C2" display="/" xr:uid="{00000000-0004-0000-0000-00000F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fitToPage="1"/>
  </sheetPr>
  <dimension ref="B2:BM221"/>
  <sheetViews>
    <sheetView showGridLines="0" workbookViewId="0">
      <selection activeCell="I87" sqref="I87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4" t="s">
        <v>6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108</v>
      </c>
    </row>
    <row r="3" spans="2:4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" hidden="1" customHeight="1">
      <c r="B4" s="20"/>
      <c r="D4" s="21" t="s">
        <v>130</v>
      </c>
      <c r="L4" s="20"/>
      <c r="M4" s="91" t="s">
        <v>10</v>
      </c>
      <c r="AT4" s="17" t="s">
        <v>4</v>
      </c>
    </row>
    <row r="5" spans="2:46" ht="6.9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50" t="str">
        <f>'Rekapitulácia stavby'!K6</f>
        <v>Most č. M5850 na ceste II-547 a lávka. Hlinkova ul., Košice</v>
      </c>
      <c r="F7" s="251"/>
      <c r="G7" s="251"/>
      <c r="H7" s="251"/>
      <c r="L7" s="20"/>
    </row>
    <row r="8" spans="2:46" s="1" customFormat="1" ht="12" hidden="1" customHeight="1">
      <c r="B8" s="32"/>
      <c r="D8" s="27" t="s">
        <v>131</v>
      </c>
      <c r="L8" s="32"/>
    </row>
    <row r="9" spans="2:46" s="1" customFormat="1" ht="16.5" hidden="1" customHeight="1">
      <c r="B9" s="32"/>
      <c r="E9" s="246" t="s">
        <v>3521</v>
      </c>
      <c r="F9" s="249"/>
      <c r="G9" s="249"/>
      <c r="H9" s="249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17. 2. 2026</v>
      </c>
      <c r="L12" s="32"/>
    </row>
    <row r="13" spans="2:46" s="1" customFormat="1" ht="10.95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" hidden="1" customHeight="1">
      <c r="B16" s="32"/>
      <c r="L16" s="32"/>
    </row>
    <row r="17" spans="2:12" s="1" customFormat="1" ht="12" hidden="1" customHeight="1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hidden="1" customHeight="1">
      <c r="B18" s="32"/>
      <c r="E18" s="252" t="str">
        <f>'Rekapitulácia stavby'!E14</f>
        <v>Vyplň údaj</v>
      </c>
      <c r="F18" s="238"/>
      <c r="G18" s="238"/>
      <c r="H18" s="238"/>
      <c r="I18" s="27" t="s">
        <v>27</v>
      </c>
      <c r="J18" s="28" t="str">
        <f>'Rekapitulácia stavby'!AN14</f>
        <v>Vyplň údaj</v>
      </c>
      <c r="L18" s="32"/>
    </row>
    <row r="19" spans="2:12" s="1" customFormat="1" ht="6.9" hidden="1" customHeight="1">
      <c r="B19" s="32"/>
      <c r="L19" s="32"/>
    </row>
    <row r="20" spans="2:12" s="1" customFormat="1" ht="12" hidden="1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" hidden="1" customHeight="1">
      <c r="B22" s="32"/>
      <c r="L22" s="32"/>
    </row>
    <row r="23" spans="2:12" s="1" customFormat="1" ht="12" hidden="1" customHeight="1">
      <c r="B23" s="32"/>
      <c r="D23" s="27" t="s">
        <v>32</v>
      </c>
      <c r="I23" s="27" t="s">
        <v>25</v>
      </c>
      <c r="J23" s="25" t="s">
        <v>1</v>
      </c>
      <c r="L23" s="32"/>
    </row>
    <row r="24" spans="2:12" s="1" customFormat="1" ht="18" hidden="1" customHeight="1">
      <c r="B24" s="32"/>
      <c r="E24" s="25" t="s">
        <v>33</v>
      </c>
      <c r="I24" s="27" t="s">
        <v>27</v>
      </c>
      <c r="J24" s="25" t="s">
        <v>1</v>
      </c>
      <c r="L24" s="32"/>
    </row>
    <row r="25" spans="2:12" s="1" customFormat="1" ht="6.9" hidden="1" customHeight="1">
      <c r="B25" s="32"/>
      <c r="L25" s="32"/>
    </row>
    <row r="26" spans="2:12" s="1" customFormat="1" ht="12" hidden="1" customHeight="1">
      <c r="B26" s="32"/>
      <c r="D26" s="27" t="s">
        <v>34</v>
      </c>
      <c r="L26" s="32"/>
    </row>
    <row r="27" spans="2:12" s="7" customFormat="1" ht="16.5" hidden="1" customHeight="1">
      <c r="B27" s="92"/>
      <c r="E27" s="242" t="s">
        <v>1</v>
      </c>
      <c r="F27" s="242"/>
      <c r="G27" s="242"/>
      <c r="H27" s="242"/>
      <c r="L27" s="92"/>
    </row>
    <row r="28" spans="2:12" s="1" customFormat="1" ht="6.9" hidden="1" customHeight="1">
      <c r="B28" s="32"/>
      <c r="L28" s="32"/>
    </row>
    <row r="29" spans="2:12" s="1" customFormat="1" ht="6.9" hidden="1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hidden="1" customHeight="1">
      <c r="B30" s="32"/>
      <c r="D30" s="93" t="s">
        <v>35</v>
      </c>
      <c r="J30" s="69">
        <f>ROUND(J139, 2)</f>
        <v>0</v>
      </c>
      <c r="L30" s="32"/>
    </row>
    <row r="31" spans="2:12" s="1" customFormat="1" ht="6.9" hidden="1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" hidden="1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" hidden="1" customHeight="1">
      <c r="B33" s="32"/>
      <c r="D33" s="58" t="s">
        <v>39</v>
      </c>
      <c r="E33" s="37" t="s">
        <v>40</v>
      </c>
      <c r="F33" s="94">
        <f>ROUND((SUM(BE139:BE220)),  2)</f>
        <v>0</v>
      </c>
      <c r="G33" s="95"/>
      <c r="H33" s="95"/>
      <c r="I33" s="96">
        <v>0.23</v>
      </c>
      <c r="J33" s="94">
        <f>ROUND(((SUM(BE139:BE220))*I33),  2)</f>
        <v>0</v>
      </c>
      <c r="L33" s="32"/>
    </row>
    <row r="34" spans="2:12" s="1" customFormat="1" ht="14.4" hidden="1" customHeight="1">
      <c r="B34" s="32"/>
      <c r="E34" s="37" t="s">
        <v>41</v>
      </c>
      <c r="F34" s="97">
        <f>ROUND((SUM(BF139:BF220)),  2)</f>
        <v>0</v>
      </c>
      <c r="I34" s="98">
        <v>0.23</v>
      </c>
      <c r="J34" s="97">
        <f>ROUND(((SUM(BF139:BF220))*I34),  2)</f>
        <v>0</v>
      </c>
      <c r="L34" s="32"/>
    </row>
    <row r="35" spans="2:12" s="1" customFormat="1" ht="14.4" hidden="1" customHeight="1">
      <c r="B35" s="32"/>
      <c r="E35" s="27" t="s">
        <v>42</v>
      </c>
      <c r="F35" s="97">
        <f>ROUND((SUM(BG139:BG220)),  2)</f>
        <v>0</v>
      </c>
      <c r="I35" s="98">
        <v>0.23</v>
      </c>
      <c r="J35" s="97">
        <f>0</f>
        <v>0</v>
      </c>
      <c r="L35" s="32"/>
    </row>
    <row r="36" spans="2:12" s="1" customFormat="1" ht="14.4" hidden="1" customHeight="1">
      <c r="B36" s="32"/>
      <c r="E36" s="27" t="s">
        <v>43</v>
      </c>
      <c r="F36" s="97">
        <f>ROUND((SUM(BH139:BH220)),  2)</f>
        <v>0</v>
      </c>
      <c r="I36" s="98">
        <v>0.23</v>
      </c>
      <c r="J36" s="97">
        <f>0</f>
        <v>0</v>
      </c>
      <c r="L36" s="32"/>
    </row>
    <row r="37" spans="2:12" s="1" customFormat="1" ht="14.4" hidden="1" customHeight="1">
      <c r="B37" s="32"/>
      <c r="E37" s="37" t="s">
        <v>44</v>
      </c>
      <c r="F37" s="94">
        <f>ROUND((SUM(BI139:BI220)),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" hidden="1" customHeight="1">
      <c r="B38" s="32"/>
      <c r="L38" s="32"/>
    </row>
    <row r="39" spans="2:12" s="1" customFormat="1" ht="25.35" hidden="1" customHeight="1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" hidden="1" customHeight="1">
      <c r="B40" s="32"/>
      <c r="L40" s="32"/>
    </row>
    <row r="41" spans="2:12" ht="14.4" hidden="1" customHeight="1">
      <c r="B41" s="20"/>
      <c r="L41" s="20"/>
    </row>
    <row r="42" spans="2:12" ht="14.4" hidden="1" customHeight="1">
      <c r="B42" s="20"/>
      <c r="L42" s="20"/>
    </row>
    <row r="43" spans="2:12" ht="14.4" hidden="1" customHeight="1">
      <c r="B43" s="20"/>
      <c r="L43" s="20"/>
    </row>
    <row r="44" spans="2:12" ht="14.4" hidden="1" customHeight="1">
      <c r="B44" s="20"/>
      <c r="L44" s="20"/>
    </row>
    <row r="45" spans="2:12" ht="14.4" hidden="1" customHeight="1">
      <c r="B45" s="20"/>
      <c r="L45" s="20"/>
    </row>
    <row r="46" spans="2:12" ht="14.4" hidden="1" customHeight="1">
      <c r="B46" s="20"/>
      <c r="L46" s="20"/>
    </row>
    <row r="47" spans="2:12" ht="14.4" hidden="1" customHeight="1">
      <c r="B47" s="20"/>
      <c r="L47" s="20"/>
    </row>
    <row r="48" spans="2:12" ht="14.4" hidden="1" customHeight="1">
      <c r="B48" s="20"/>
      <c r="L48" s="20"/>
    </row>
    <row r="49" spans="2:12" ht="14.4" hidden="1" customHeight="1">
      <c r="B49" s="20"/>
      <c r="L49" s="20"/>
    </row>
    <row r="50" spans="2:12" s="1" customFormat="1" ht="14.4" hidden="1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3.2" hidden="1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3.2" hidden="1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3.2" hidden="1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" hidden="1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78" spans="2:12" hidden="1"/>
    <row r="79" spans="2:12" hidden="1"/>
    <row r="80" spans="2:12" hidden="1"/>
    <row r="81" spans="2:47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" customHeight="1">
      <c r="B82" s="32"/>
      <c r="C82" s="21" t="s">
        <v>133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50" t="str">
        <f>E7</f>
        <v>Most č. M5850 na ceste II-547 a lávka. Hlinkova ul., Košice</v>
      </c>
      <c r="F85" s="251"/>
      <c r="G85" s="251"/>
      <c r="H85" s="251"/>
      <c r="L85" s="32"/>
    </row>
    <row r="86" spans="2:47" s="1" customFormat="1" ht="12" customHeight="1">
      <c r="B86" s="32"/>
      <c r="C86" s="27" t="s">
        <v>131</v>
      </c>
      <c r="L86" s="32"/>
    </row>
    <row r="87" spans="2:47" s="1" customFormat="1" ht="16.5" customHeight="1">
      <c r="B87" s="32"/>
      <c r="E87" s="246" t="str">
        <f>E9</f>
        <v>SO 603-00 - Preložka závesného OK ANTIK</v>
      </c>
      <c r="F87" s="249"/>
      <c r="G87" s="249"/>
      <c r="H87" s="249"/>
      <c r="I87" s="206" t="s">
        <v>4984</v>
      </c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Košice</v>
      </c>
      <c r="I89" s="27" t="s">
        <v>22</v>
      </c>
      <c r="J89" s="55" t="str">
        <f>IF(J12="","",J12)</f>
        <v>17. 2. 2026</v>
      </c>
      <c r="L89" s="32"/>
    </row>
    <row r="90" spans="2:47" s="1" customFormat="1" ht="6.9" customHeight="1">
      <c r="B90" s="32"/>
      <c r="L90" s="32"/>
    </row>
    <row r="91" spans="2:47" s="1" customFormat="1" ht="25.65" customHeight="1">
      <c r="B91" s="32"/>
      <c r="C91" s="27" t="s">
        <v>24</v>
      </c>
      <c r="F91" s="25" t="str">
        <f>E15</f>
        <v>Mesto Košice</v>
      </c>
      <c r="I91" s="27" t="s">
        <v>30</v>
      </c>
      <c r="J91" s="30" t="str">
        <f>E21</f>
        <v>TUNROAD Engineering, s.r.o.</v>
      </c>
      <c r="L91" s="32"/>
    </row>
    <row r="92" spans="2:47" s="1" customFormat="1" ht="15.15" customHeight="1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>kolektív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134</v>
      </c>
      <c r="D94" s="99"/>
      <c r="E94" s="99"/>
      <c r="F94" s="99"/>
      <c r="G94" s="99"/>
      <c r="H94" s="99"/>
      <c r="I94" s="99"/>
      <c r="J94" s="108" t="s">
        <v>135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5" customHeight="1">
      <c r="B96" s="32"/>
      <c r="C96" s="109" t="s">
        <v>136</v>
      </c>
      <c r="J96" s="69">
        <f>J139</f>
        <v>0</v>
      </c>
      <c r="L96" s="32"/>
      <c r="AU96" s="17" t="s">
        <v>137</v>
      </c>
    </row>
    <row r="97" spans="2:12" s="8" customFormat="1" ht="24.9" customHeight="1">
      <c r="B97" s="110"/>
      <c r="D97" s="111" t="s">
        <v>3255</v>
      </c>
      <c r="E97" s="112"/>
      <c r="F97" s="112"/>
      <c r="G97" s="112"/>
      <c r="H97" s="112"/>
      <c r="I97" s="112"/>
      <c r="J97" s="113">
        <f>J140</f>
        <v>0</v>
      </c>
      <c r="L97" s="110"/>
    </row>
    <row r="98" spans="2:12" s="9" customFormat="1" ht="19.95" customHeight="1">
      <c r="B98" s="114"/>
      <c r="D98" s="115" t="s">
        <v>3256</v>
      </c>
      <c r="E98" s="116"/>
      <c r="F98" s="116"/>
      <c r="G98" s="116"/>
      <c r="H98" s="116"/>
      <c r="I98" s="116"/>
      <c r="J98" s="117">
        <f>J141</f>
        <v>0</v>
      </c>
      <c r="L98" s="114"/>
    </row>
    <row r="99" spans="2:12" s="8" customFormat="1" ht="24.9" customHeight="1">
      <c r="B99" s="110"/>
      <c r="D99" s="111" t="s">
        <v>465</v>
      </c>
      <c r="E99" s="112"/>
      <c r="F99" s="112"/>
      <c r="G99" s="112"/>
      <c r="H99" s="112"/>
      <c r="I99" s="112"/>
      <c r="J99" s="113">
        <f>J145</f>
        <v>0</v>
      </c>
      <c r="L99" s="110"/>
    </row>
    <row r="100" spans="2:12" s="9" customFormat="1" ht="19.95" customHeight="1">
      <c r="B100" s="114"/>
      <c r="D100" s="115" t="s">
        <v>3084</v>
      </c>
      <c r="E100" s="116"/>
      <c r="F100" s="116"/>
      <c r="G100" s="116"/>
      <c r="H100" s="116"/>
      <c r="I100" s="116"/>
      <c r="J100" s="117">
        <f>J146</f>
        <v>0</v>
      </c>
      <c r="L100" s="114"/>
    </row>
    <row r="101" spans="2:12" s="8" customFormat="1" ht="24.9" customHeight="1">
      <c r="B101" s="110"/>
      <c r="D101" s="111" t="s">
        <v>476</v>
      </c>
      <c r="E101" s="112"/>
      <c r="F101" s="112"/>
      <c r="G101" s="112"/>
      <c r="H101" s="112"/>
      <c r="I101" s="112"/>
      <c r="J101" s="113">
        <f>J148</f>
        <v>0</v>
      </c>
      <c r="L101" s="110"/>
    </row>
    <row r="102" spans="2:12" s="9" customFormat="1" ht="19.95" customHeight="1">
      <c r="B102" s="114"/>
      <c r="D102" s="115" t="s">
        <v>828</v>
      </c>
      <c r="E102" s="116"/>
      <c r="F102" s="116"/>
      <c r="G102" s="116"/>
      <c r="H102" s="116"/>
      <c r="I102" s="116"/>
      <c r="J102" s="117">
        <f>J149</f>
        <v>0</v>
      </c>
      <c r="L102" s="114"/>
    </row>
    <row r="103" spans="2:12" s="9" customFormat="1" ht="19.95" customHeight="1">
      <c r="B103" s="114"/>
      <c r="D103" s="115" t="s">
        <v>3258</v>
      </c>
      <c r="E103" s="116"/>
      <c r="F103" s="116"/>
      <c r="G103" s="116"/>
      <c r="H103" s="116"/>
      <c r="I103" s="116"/>
      <c r="J103" s="117">
        <f>J154</f>
        <v>0</v>
      </c>
      <c r="L103" s="114"/>
    </row>
    <row r="104" spans="2:12" s="9" customFormat="1" ht="19.95" customHeight="1">
      <c r="B104" s="114"/>
      <c r="D104" s="115" t="s">
        <v>1142</v>
      </c>
      <c r="E104" s="116"/>
      <c r="F104" s="116"/>
      <c r="G104" s="116"/>
      <c r="H104" s="116"/>
      <c r="I104" s="116"/>
      <c r="J104" s="117">
        <f>J156</f>
        <v>0</v>
      </c>
      <c r="L104" s="114"/>
    </row>
    <row r="105" spans="2:12" s="9" customFormat="1" ht="19.95" customHeight="1">
      <c r="B105" s="114"/>
      <c r="D105" s="115" t="s">
        <v>3259</v>
      </c>
      <c r="E105" s="116"/>
      <c r="F105" s="116"/>
      <c r="G105" s="116"/>
      <c r="H105" s="116"/>
      <c r="I105" s="116"/>
      <c r="J105" s="117">
        <f>J158</f>
        <v>0</v>
      </c>
      <c r="L105" s="114"/>
    </row>
    <row r="106" spans="2:12" s="8" customFormat="1" ht="24.9" customHeight="1">
      <c r="B106" s="110"/>
      <c r="D106" s="111" t="s">
        <v>3264</v>
      </c>
      <c r="E106" s="112"/>
      <c r="F106" s="112"/>
      <c r="G106" s="112"/>
      <c r="H106" s="112"/>
      <c r="I106" s="112"/>
      <c r="J106" s="113">
        <f>J160</f>
        <v>0</v>
      </c>
      <c r="L106" s="110"/>
    </row>
    <row r="107" spans="2:12" s="9" customFormat="1" ht="19.95" customHeight="1">
      <c r="B107" s="114"/>
      <c r="D107" s="115" t="s">
        <v>3266</v>
      </c>
      <c r="E107" s="116"/>
      <c r="F107" s="116"/>
      <c r="G107" s="116"/>
      <c r="H107" s="116"/>
      <c r="I107" s="116"/>
      <c r="J107" s="117">
        <f>J161</f>
        <v>0</v>
      </c>
      <c r="L107" s="114"/>
    </row>
    <row r="108" spans="2:12" s="9" customFormat="1" ht="19.95" customHeight="1">
      <c r="B108" s="114"/>
      <c r="D108" s="115" t="s">
        <v>3267</v>
      </c>
      <c r="E108" s="116"/>
      <c r="F108" s="116"/>
      <c r="G108" s="116"/>
      <c r="H108" s="116"/>
      <c r="I108" s="116"/>
      <c r="J108" s="117">
        <f>J166</f>
        <v>0</v>
      </c>
      <c r="L108" s="114"/>
    </row>
    <row r="109" spans="2:12" s="9" customFormat="1" ht="19.95" customHeight="1">
      <c r="B109" s="114"/>
      <c r="D109" s="115" t="s">
        <v>3268</v>
      </c>
      <c r="E109" s="116"/>
      <c r="F109" s="116"/>
      <c r="G109" s="116"/>
      <c r="H109" s="116"/>
      <c r="I109" s="116"/>
      <c r="J109" s="117">
        <f>J168</f>
        <v>0</v>
      </c>
      <c r="L109" s="114"/>
    </row>
    <row r="110" spans="2:12" s="9" customFormat="1" ht="19.95" customHeight="1">
      <c r="B110" s="114"/>
      <c r="D110" s="115" t="s">
        <v>3269</v>
      </c>
      <c r="E110" s="116"/>
      <c r="F110" s="116"/>
      <c r="G110" s="116"/>
      <c r="H110" s="116"/>
      <c r="I110" s="116"/>
      <c r="J110" s="117">
        <f>J175</f>
        <v>0</v>
      </c>
      <c r="L110" s="114"/>
    </row>
    <row r="111" spans="2:12" s="9" customFormat="1" ht="19.95" customHeight="1">
      <c r="B111" s="114"/>
      <c r="D111" s="115" t="s">
        <v>3270</v>
      </c>
      <c r="E111" s="116"/>
      <c r="F111" s="116"/>
      <c r="G111" s="116"/>
      <c r="H111" s="116"/>
      <c r="I111" s="116"/>
      <c r="J111" s="117">
        <f>J182</f>
        <v>0</v>
      </c>
      <c r="L111" s="114"/>
    </row>
    <row r="112" spans="2:12" s="9" customFormat="1" ht="19.95" customHeight="1">
      <c r="B112" s="114"/>
      <c r="D112" s="115" t="s">
        <v>3271</v>
      </c>
      <c r="E112" s="116"/>
      <c r="F112" s="116"/>
      <c r="G112" s="116"/>
      <c r="H112" s="116"/>
      <c r="I112" s="116"/>
      <c r="J112" s="117">
        <f>J185</f>
        <v>0</v>
      </c>
      <c r="L112" s="114"/>
    </row>
    <row r="113" spans="2:12" s="9" customFormat="1" ht="19.95" customHeight="1">
      <c r="B113" s="114"/>
      <c r="D113" s="115" t="s">
        <v>3272</v>
      </c>
      <c r="E113" s="116"/>
      <c r="F113" s="116"/>
      <c r="G113" s="116"/>
      <c r="H113" s="116"/>
      <c r="I113" s="116"/>
      <c r="J113" s="117">
        <f>J192</f>
        <v>0</v>
      </c>
      <c r="L113" s="114"/>
    </row>
    <row r="114" spans="2:12" s="9" customFormat="1" ht="19.95" customHeight="1">
      <c r="B114" s="114"/>
      <c r="D114" s="115" t="s">
        <v>3273</v>
      </c>
      <c r="E114" s="116"/>
      <c r="F114" s="116"/>
      <c r="G114" s="116"/>
      <c r="H114" s="116"/>
      <c r="I114" s="116"/>
      <c r="J114" s="117">
        <f>J194</f>
        <v>0</v>
      </c>
      <c r="L114" s="114"/>
    </row>
    <row r="115" spans="2:12" s="9" customFormat="1" ht="19.95" customHeight="1">
      <c r="B115" s="114"/>
      <c r="D115" s="115" t="s">
        <v>3522</v>
      </c>
      <c r="E115" s="116"/>
      <c r="F115" s="116"/>
      <c r="G115" s="116"/>
      <c r="H115" s="116"/>
      <c r="I115" s="116"/>
      <c r="J115" s="117">
        <f>J197</f>
        <v>0</v>
      </c>
      <c r="L115" s="114"/>
    </row>
    <row r="116" spans="2:12" s="9" customFormat="1" ht="19.95" customHeight="1">
      <c r="B116" s="114"/>
      <c r="D116" s="115" t="s">
        <v>3275</v>
      </c>
      <c r="E116" s="116"/>
      <c r="F116" s="116"/>
      <c r="G116" s="116"/>
      <c r="H116" s="116"/>
      <c r="I116" s="116"/>
      <c r="J116" s="117">
        <f>J200</f>
        <v>0</v>
      </c>
      <c r="L116" s="114"/>
    </row>
    <row r="117" spans="2:12" s="9" customFormat="1" ht="19.95" customHeight="1">
      <c r="B117" s="114"/>
      <c r="D117" s="115" t="s">
        <v>3276</v>
      </c>
      <c r="E117" s="116"/>
      <c r="F117" s="116"/>
      <c r="G117" s="116"/>
      <c r="H117" s="116"/>
      <c r="I117" s="116"/>
      <c r="J117" s="117">
        <f>J202</f>
        <v>0</v>
      </c>
      <c r="L117" s="114"/>
    </row>
    <row r="118" spans="2:12" s="9" customFormat="1" ht="19.95" customHeight="1">
      <c r="B118" s="114"/>
      <c r="D118" s="115" t="s">
        <v>3277</v>
      </c>
      <c r="E118" s="116"/>
      <c r="F118" s="116"/>
      <c r="G118" s="116"/>
      <c r="H118" s="116"/>
      <c r="I118" s="116"/>
      <c r="J118" s="117">
        <f>J205</f>
        <v>0</v>
      </c>
      <c r="L118" s="114"/>
    </row>
    <row r="119" spans="2:12" s="9" customFormat="1" ht="19.95" customHeight="1">
      <c r="B119" s="114"/>
      <c r="D119" s="115" t="s">
        <v>3278</v>
      </c>
      <c r="E119" s="116"/>
      <c r="F119" s="116"/>
      <c r="G119" s="116"/>
      <c r="H119" s="116"/>
      <c r="I119" s="116"/>
      <c r="J119" s="117">
        <f>J217</f>
        <v>0</v>
      </c>
      <c r="L119" s="114"/>
    </row>
    <row r="120" spans="2:12" s="1" customFormat="1" ht="21.75" customHeight="1">
      <c r="B120" s="32"/>
      <c r="L120" s="32"/>
    </row>
    <row r="121" spans="2:12" s="1" customFormat="1" ht="6.9" customHeight="1">
      <c r="B121" s="47"/>
      <c r="C121" s="48"/>
      <c r="D121" s="48"/>
      <c r="E121" s="48"/>
      <c r="F121" s="48"/>
      <c r="G121" s="48"/>
      <c r="H121" s="48"/>
      <c r="I121" s="48"/>
      <c r="J121" s="48"/>
      <c r="K121" s="48"/>
      <c r="L121" s="32"/>
    </row>
    <row r="125" spans="2:12" s="1" customFormat="1" ht="6.9" customHeight="1">
      <c r="B125" s="49"/>
      <c r="C125" s="50"/>
      <c r="D125" s="50"/>
      <c r="E125" s="50"/>
      <c r="F125" s="50"/>
      <c r="G125" s="50"/>
      <c r="H125" s="50"/>
      <c r="I125" s="50"/>
      <c r="J125" s="50"/>
      <c r="K125" s="50"/>
      <c r="L125" s="32"/>
    </row>
    <row r="126" spans="2:12" s="1" customFormat="1" ht="24.9" customHeight="1">
      <c r="B126" s="32"/>
      <c r="C126" s="21" t="s">
        <v>142</v>
      </c>
      <c r="L126" s="32"/>
    </row>
    <row r="127" spans="2:12" s="1" customFormat="1" ht="6.9" customHeight="1">
      <c r="B127" s="32"/>
      <c r="L127" s="32"/>
    </row>
    <row r="128" spans="2:12" s="1" customFormat="1" ht="12" customHeight="1">
      <c r="B128" s="32"/>
      <c r="C128" s="27" t="s">
        <v>16</v>
      </c>
      <c r="L128" s="32"/>
    </row>
    <row r="129" spans="2:65" s="1" customFormat="1" ht="16.5" customHeight="1">
      <c r="B129" s="32"/>
      <c r="E129" s="250" t="str">
        <f>E7</f>
        <v>Most č. M5850 na ceste II-547 a lávka. Hlinkova ul., Košice</v>
      </c>
      <c r="F129" s="251"/>
      <c r="G129" s="251"/>
      <c r="H129" s="251"/>
      <c r="L129" s="32"/>
    </row>
    <row r="130" spans="2:65" s="1" customFormat="1" ht="12" customHeight="1">
      <c r="B130" s="32"/>
      <c r="C130" s="27" t="s">
        <v>131</v>
      </c>
      <c r="L130" s="32"/>
    </row>
    <row r="131" spans="2:65" s="1" customFormat="1" ht="16.5" customHeight="1">
      <c r="B131" s="32"/>
      <c r="E131" s="246" t="str">
        <f>E9</f>
        <v>SO 603-00 - Preložka závesného OK ANTIK</v>
      </c>
      <c r="F131" s="249"/>
      <c r="G131" s="249"/>
      <c r="H131" s="249"/>
      <c r="I131" s="206" t="s">
        <v>4984</v>
      </c>
      <c r="L131" s="32"/>
    </row>
    <row r="132" spans="2:65" s="1" customFormat="1" ht="6.9" customHeight="1">
      <c r="B132" s="32"/>
      <c r="L132" s="32"/>
    </row>
    <row r="133" spans="2:65" s="1" customFormat="1" ht="12" customHeight="1">
      <c r="B133" s="32"/>
      <c r="C133" s="27" t="s">
        <v>20</v>
      </c>
      <c r="F133" s="25" t="str">
        <f>F12</f>
        <v>Košice</v>
      </c>
      <c r="I133" s="27" t="s">
        <v>22</v>
      </c>
      <c r="J133" s="55" t="str">
        <f>IF(J12="","",J12)</f>
        <v>17. 2. 2026</v>
      </c>
      <c r="L133" s="32"/>
    </row>
    <row r="134" spans="2:65" s="1" customFormat="1" ht="6.9" customHeight="1">
      <c r="B134" s="32"/>
      <c r="L134" s="32"/>
    </row>
    <row r="135" spans="2:65" s="1" customFormat="1" ht="25.65" customHeight="1">
      <c r="B135" s="32"/>
      <c r="C135" s="27" t="s">
        <v>24</v>
      </c>
      <c r="F135" s="25" t="str">
        <f>E15</f>
        <v>Mesto Košice</v>
      </c>
      <c r="I135" s="27" t="s">
        <v>30</v>
      </c>
      <c r="J135" s="30" t="str">
        <f>E21</f>
        <v>TUNROAD Engineering, s.r.o.</v>
      </c>
      <c r="L135" s="32"/>
    </row>
    <row r="136" spans="2:65" s="1" customFormat="1" ht="15.15" customHeight="1">
      <c r="B136" s="32"/>
      <c r="C136" s="27" t="s">
        <v>28</v>
      </c>
      <c r="F136" s="25" t="str">
        <f>IF(E18="","",E18)</f>
        <v>Vyplň údaj</v>
      </c>
      <c r="I136" s="27" t="s">
        <v>32</v>
      </c>
      <c r="J136" s="30" t="str">
        <f>E24</f>
        <v>kolektív</v>
      </c>
      <c r="L136" s="32"/>
    </row>
    <row r="137" spans="2:65" s="1" customFormat="1" ht="10.35" customHeight="1">
      <c r="B137" s="32"/>
      <c r="L137" s="32"/>
    </row>
    <row r="138" spans="2:65" s="10" customFormat="1" ht="29.25" customHeight="1">
      <c r="B138" s="118"/>
      <c r="C138" s="119" t="s">
        <v>143</v>
      </c>
      <c r="D138" s="120" t="s">
        <v>60</v>
      </c>
      <c r="E138" s="120" t="s">
        <v>56</v>
      </c>
      <c r="F138" s="120" t="s">
        <v>57</v>
      </c>
      <c r="G138" s="120" t="s">
        <v>144</v>
      </c>
      <c r="H138" s="120" t="s">
        <v>145</v>
      </c>
      <c r="I138" s="120" t="s">
        <v>146</v>
      </c>
      <c r="J138" s="121" t="s">
        <v>135</v>
      </c>
      <c r="K138" s="122" t="s">
        <v>147</v>
      </c>
      <c r="L138" s="118"/>
      <c r="M138" s="62" t="s">
        <v>1</v>
      </c>
      <c r="N138" s="63" t="s">
        <v>39</v>
      </c>
      <c r="O138" s="63" t="s">
        <v>148</v>
      </c>
      <c r="P138" s="63" t="s">
        <v>149</v>
      </c>
      <c r="Q138" s="63" t="s">
        <v>150</v>
      </c>
      <c r="R138" s="63" t="s">
        <v>151</v>
      </c>
      <c r="S138" s="63" t="s">
        <v>152</v>
      </c>
      <c r="T138" s="64" t="s">
        <v>153</v>
      </c>
    </row>
    <row r="139" spans="2:65" s="1" customFormat="1" ht="22.95" customHeight="1">
      <c r="B139" s="32"/>
      <c r="C139" s="67" t="s">
        <v>136</v>
      </c>
      <c r="J139" s="123">
        <f>BK139</f>
        <v>0</v>
      </c>
      <c r="L139" s="32"/>
      <c r="M139" s="65"/>
      <c r="N139" s="56"/>
      <c r="O139" s="56"/>
      <c r="P139" s="124">
        <f>P140+P145+P148+P160</f>
        <v>0</v>
      </c>
      <c r="Q139" s="56"/>
      <c r="R139" s="124">
        <f>R140+R145+R148+R160</f>
        <v>20.021139999999999</v>
      </c>
      <c r="S139" s="56"/>
      <c r="T139" s="125">
        <f>T140+T145+T148+T160</f>
        <v>0</v>
      </c>
      <c r="AT139" s="17" t="s">
        <v>74</v>
      </c>
      <c r="AU139" s="17" t="s">
        <v>137</v>
      </c>
      <c r="BK139" s="126">
        <f>BK140+BK145+BK148+BK160</f>
        <v>0</v>
      </c>
    </row>
    <row r="140" spans="2:65" s="11" customFormat="1" ht="25.95" customHeight="1">
      <c r="B140" s="127"/>
      <c r="D140" s="128" t="s">
        <v>74</v>
      </c>
      <c r="E140" s="129" t="s">
        <v>3279</v>
      </c>
      <c r="F140" s="129" t="s">
        <v>3280</v>
      </c>
      <c r="I140" s="130"/>
      <c r="J140" s="131">
        <f>BK140</f>
        <v>0</v>
      </c>
      <c r="L140" s="127"/>
      <c r="M140" s="132"/>
      <c r="P140" s="133">
        <f>P141</f>
        <v>0</v>
      </c>
      <c r="R140" s="133">
        <f>R141</f>
        <v>0</v>
      </c>
      <c r="T140" s="134">
        <f>T141</f>
        <v>0</v>
      </c>
      <c r="AR140" s="128" t="s">
        <v>83</v>
      </c>
      <c r="AT140" s="135" t="s">
        <v>74</v>
      </c>
      <c r="AU140" s="135" t="s">
        <v>75</v>
      </c>
      <c r="AY140" s="128" t="s">
        <v>156</v>
      </c>
      <c r="BK140" s="136">
        <f>BK141</f>
        <v>0</v>
      </c>
    </row>
    <row r="141" spans="2:65" s="11" customFormat="1" ht="22.95" customHeight="1">
      <c r="B141" s="127"/>
      <c r="D141" s="128" t="s">
        <v>74</v>
      </c>
      <c r="E141" s="137" t="s">
        <v>3281</v>
      </c>
      <c r="F141" s="137" t="s">
        <v>3282</v>
      </c>
      <c r="I141" s="130"/>
      <c r="J141" s="138">
        <f>BK141</f>
        <v>0</v>
      </c>
      <c r="L141" s="127"/>
      <c r="M141" s="132"/>
      <c r="P141" s="133">
        <f>SUM(P142:P144)</f>
        <v>0</v>
      </c>
      <c r="R141" s="133">
        <f>SUM(R142:R144)</f>
        <v>0</v>
      </c>
      <c r="T141" s="134">
        <f>SUM(T142:T144)</f>
        <v>0</v>
      </c>
      <c r="AR141" s="128" t="s">
        <v>83</v>
      </c>
      <c r="AT141" s="135" t="s">
        <v>74</v>
      </c>
      <c r="AU141" s="135" t="s">
        <v>83</v>
      </c>
      <c r="AY141" s="128" t="s">
        <v>156</v>
      </c>
      <c r="BK141" s="136">
        <f>SUM(BK142:BK144)</f>
        <v>0</v>
      </c>
    </row>
    <row r="142" spans="2:65" s="1" customFormat="1" ht="24.15" customHeight="1">
      <c r="B142" s="139"/>
      <c r="C142" s="140" t="s">
        <v>83</v>
      </c>
      <c r="D142" s="140" t="s">
        <v>159</v>
      </c>
      <c r="E142" s="141" t="s">
        <v>3283</v>
      </c>
      <c r="F142" s="142" t="s">
        <v>3284</v>
      </c>
      <c r="G142" s="143" t="s">
        <v>3285</v>
      </c>
      <c r="H142" s="144">
        <v>0.5</v>
      </c>
      <c r="I142" s="145"/>
      <c r="J142" s="146">
        <f>ROUND(I142*H142,2)</f>
        <v>0</v>
      </c>
      <c r="K142" s="147"/>
      <c r="L142" s="32"/>
      <c r="M142" s="148" t="s">
        <v>1</v>
      </c>
      <c r="N142" s="149" t="s">
        <v>41</v>
      </c>
      <c r="P142" s="150">
        <f>O142*H142</f>
        <v>0</v>
      </c>
      <c r="Q142" s="150">
        <v>0</v>
      </c>
      <c r="R142" s="150">
        <f>Q142*H142</f>
        <v>0</v>
      </c>
      <c r="S142" s="150">
        <v>0</v>
      </c>
      <c r="T142" s="151">
        <f>S142*H142</f>
        <v>0</v>
      </c>
      <c r="AR142" s="152" t="s">
        <v>163</v>
      </c>
      <c r="AT142" s="152" t="s">
        <v>159</v>
      </c>
      <c r="AU142" s="152" t="s">
        <v>164</v>
      </c>
      <c r="AY142" s="17" t="s">
        <v>156</v>
      </c>
      <c r="BE142" s="153">
        <f>IF(N142="základná",J142,0)</f>
        <v>0</v>
      </c>
      <c r="BF142" s="153">
        <f>IF(N142="znížená",J142,0)</f>
        <v>0</v>
      </c>
      <c r="BG142" s="153">
        <f>IF(N142="zákl. prenesená",J142,0)</f>
        <v>0</v>
      </c>
      <c r="BH142" s="153">
        <f>IF(N142="zníž. prenesená",J142,0)</f>
        <v>0</v>
      </c>
      <c r="BI142" s="153">
        <f>IF(N142="nulová",J142,0)</f>
        <v>0</v>
      </c>
      <c r="BJ142" s="17" t="s">
        <v>164</v>
      </c>
      <c r="BK142" s="153">
        <f>ROUND(I142*H142,2)</f>
        <v>0</v>
      </c>
      <c r="BL142" s="17" t="s">
        <v>163</v>
      </c>
      <c r="BM142" s="152" t="s">
        <v>3523</v>
      </c>
    </row>
    <row r="143" spans="2:65" s="1" customFormat="1" ht="24.15" customHeight="1">
      <c r="B143" s="139"/>
      <c r="C143" s="140" t="s">
        <v>164</v>
      </c>
      <c r="D143" s="140" t="s">
        <v>159</v>
      </c>
      <c r="E143" s="141" t="s">
        <v>3287</v>
      </c>
      <c r="F143" s="142" t="s">
        <v>3288</v>
      </c>
      <c r="G143" s="143" t="s">
        <v>3285</v>
      </c>
      <c r="H143" s="144">
        <v>0.5</v>
      </c>
      <c r="I143" s="145"/>
      <c r="J143" s="146">
        <f>ROUND(I143*H143,2)</f>
        <v>0</v>
      </c>
      <c r="K143" s="147"/>
      <c r="L143" s="32"/>
      <c r="M143" s="148" t="s">
        <v>1</v>
      </c>
      <c r="N143" s="149" t="s">
        <v>41</v>
      </c>
      <c r="P143" s="150">
        <f>O143*H143</f>
        <v>0</v>
      </c>
      <c r="Q143" s="150">
        <v>0</v>
      </c>
      <c r="R143" s="150">
        <f>Q143*H143</f>
        <v>0</v>
      </c>
      <c r="S143" s="150">
        <v>0</v>
      </c>
      <c r="T143" s="151">
        <f>S143*H143</f>
        <v>0</v>
      </c>
      <c r="AR143" s="152" t="s">
        <v>163</v>
      </c>
      <c r="AT143" s="152" t="s">
        <v>159</v>
      </c>
      <c r="AU143" s="152" t="s">
        <v>164</v>
      </c>
      <c r="AY143" s="17" t="s">
        <v>156</v>
      </c>
      <c r="BE143" s="153">
        <f>IF(N143="základná",J143,0)</f>
        <v>0</v>
      </c>
      <c r="BF143" s="153">
        <f>IF(N143="znížená",J143,0)</f>
        <v>0</v>
      </c>
      <c r="BG143" s="153">
        <f>IF(N143="zákl. prenesená",J143,0)</f>
        <v>0</v>
      </c>
      <c r="BH143" s="153">
        <f>IF(N143="zníž. prenesená",J143,0)</f>
        <v>0</v>
      </c>
      <c r="BI143" s="153">
        <f>IF(N143="nulová",J143,0)</f>
        <v>0</v>
      </c>
      <c r="BJ143" s="17" t="s">
        <v>164</v>
      </c>
      <c r="BK143" s="153">
        <f>ROUND(I143*H143,2)</f>
        <v>0</v>
      </c>
      <c r="BL143" s="17" t="s">
        <v>163</v>
      </c>
      <c r="BM143" s="152" t="s">
        <v>3524</v>
      </c>
    </row>
    <row r="144" spans="2:65" s="1" customFormat="1" ht="24.15" customHeight="1">
      <c r="B144" s="139"/>
      <c r="C144" s="140" t="s">
        <v>169</v>
      </c>
      <c r="D144" s="140" t="s">
        <v>159</v>
      </c>
      <c r="E144" s="141" t="s">
        <v>3290</v>
      </c>
      <c r="F144" s="142" t="s">
        <v>3291</v>
      </c>
      <c r="G144" s="143" t="s">
        <v>3285</v>
      </c>
      <c r="H144" s="144">
        <v>0.5</v>
      </c>
      <c r="I144" s="145"/>
      <c r="J144" s="146">
        <f>ROUND(I144*H144,2)</f>
        <v>0</v>
      </c>
      <c r="K144" s="147"/>
      <c r="L144" s="32"/>
      <c r="M144" s="148" t="s">
        <v>1</v>
      </c>
      <c r="N144" s="149" t="s">
        <v>41</v>
      </c>
      <c r="P144" s="150">
        <f>O144*H144</f>
        <v>0</v>
      </c>
      <c r="Q144" s="150">
        <v>0</v>
      </c>
      <c r="R144" s="150">
        <f>Q144*H144</f>
        <v>0</v>
      </c>
      <c r="S144" s="150">
        <v>0</v>
      </c>
      <c r="T144" s="151">
        <f>S144*H144</f>
        <v>0</v>
      </c>
      <c r="AR144" s="152" t="s">
        <v>163</v>
      </c>
      <c r="AT144" s="152" t="s">
        <v>159</v>
      </c>
      <c r="AU144" s="152" t="s">
        <v>164</v>
      </c>
      <c r="AY144" s="17" t="s">
        <v>156</v>
      </c>
      <c r="BE144" s="153">
        <f>IF(N144="základná",J144,0)</f>
        <v>0</v>
      </c>
      <c r="BF144" s="153">
        <f>IF(N144="znížená",J144,0)</f>
        <v>0</v>
      </c>
      <c r="BG144" s="153">
        <f>IF(N144="zákl. prenesená",J144,0)</f>
        <v>0</v>
      </c>
      <c r="BH144" s="153">
        <f>IF(N144="zníž. prenesená",J144,0)</f>
        <v>0</v>
      </c>
      <c r="BI144" s="153">
        <f>IF(N144="nulová",J144,0)</f>
        <v>0</v>
      </c>
      <c r="BJ144" s="17" t="s">
        <v>164</v>
      </c>
      <c r="BK144" s="153">
        <f>ROUND(I144*H144,2)</f>
        <v>0</v>
      </c>
      <c r="BL144" s="17" t="s">
        <v>163</v>
      </c>
      <c r="BM144" s="152" t="s">
        <v>3525</v>
      </c>
    </row>
    <row r="145" spans="2:65" s="11" customFormat="1" ht="25.95" customHeight="1">
      <c r="B145" s="127"/>
      <c r="D145" s="128" t="s">
        <v>74</v>
      </c>
      <c r="E145" s="129" t="s">
        <v>503</v>
      </c>
      <c r="F145" s="129" t="s">
        <v>504</v>
      </c>
      <c r="I145" s="130"/>
      <c r="J145" s="131">
        <f>BK145</f>
        <v>0</v>
      </c>
      <c r="L145" s="127"/>
      <c r="M145" s="132"/>
      <c r="P145" s="133">
        <f>P146</f>
        <v>0</v>
      </c>
      <c r="R145" s="133">
        <f>R146</f>
        <v>0</v>
      </c>
      <c r="T145" s="134">
        <f>T146</f>
        <v>0</v>
      </c>
      <c r="AR145" s="128" t="s">
        <v>83</v>
      </c>
      <c r="AT145" s="135" t="s">
        <v>74</v>
      </c>
      <c r="AU145" s="135" t="s">
        <v>75</v>
      </c>
      <c r="AY145" s="128" t="s">
        <v>156</v>
      </c>
      <c r="BK145" s="136">
        <f>BK146</f>
        <v>0</v>
      </c>
    </row>
    <row r="146" spans="2:65" s="11" customFormat="1" ht="22.95" customHeight="1">
      <c r="B146" s="127"/>
      <c r="D146" s="128" t="s">
        <v>74</v>
      </c>
      <c r="E146" s="137" t="s">
        <v>3097</v>
      </c>
      <c r="F146" s="137" t="s">
        <v>3098</v>
      </c>
      <c r="I146" s="130"/>
      <c r="J146" s="138">
        <f>BK146</f>
        <v>0</v>
      </c>
      <c r="L146" s="127"/>
      <c r="M146" s="132"/>
      <c r="P146" s="133">
        <f>P147</f>
        <v>0</v>
      </c>
      <c r="R146" s="133">
        <f>R147</f>
        <v>0</v>
      </c>
      <c r="T146" s="134">
        <f>T147</f>
        <v>0</v>
      </c>
      <c r="AR146" s="128" t="s">
        <v>83</v>
      </c>
      <c r="AT146" s="135" t="s">
        <v>74</v>
      </c>
      <c r="AU146" s="135" t="s">
        <v>83</v>
      </c>
      <c r="AY146" s="128" t="s">
        <v>156</v>
      </c>
      <c r="BK146" s="136">
        <f>BK147</f>
        <v>0</v>
      </c>
    </row>
    <row r="147" spans="2:65" s="1" customFormat="1" ht="24.15" customHeight="1">
      <c r="B147" s="139"/>
      <c r="C147" s="140" t="s">
        <v>163</v>
      </c>
      <c r="D147" s="140" t="s">
        <v>159</v>
      </c>
      <c r="E147" s="141" t="s">
        <v>3296</v>
      </c>
      <c r="F147" s="142" t="s">
        <v>3297</v>
      </c>
      <c r="G147" s="143" t="s">
        <v>402</v>
      </c>
      <c r="H147" s="144">
        <v>950</v>
      </c>
      <c r="I147" s="145"/>
      <c r="J147" s="146">
        <f>ROUND(I147*H147,2)</f>
        <v>0</v>
      </c>
      <c r="K147" s="147"/>
      <c r="L147" s="32"/>
      <c r="M147" s="148" t="s">
        <v>1</v>
      </c>
      <c r="N147" s="149" t="s">
        <v>41</v>
      </c>
      <c r="P147" s="150">
        <f>O147*H147</f>
        <v>0</v>
      </c>
      <c r="Q147" s="150">
        <v>0</v>
      </c>
      <c r="R147" s="150">
        <f>Q147*H147</f>
        <v>0</v>
      </c>
      <c r="S147" s="150">
        <v>0</v>
      </c>
      <c r="T147" s="151">
        <f>S147*H147</f>
        <v>0</v>
      </c>
      <c r="AR147" s="152" t="s">
        <v>163</v>
      </c>
      <c r="AT147" s="152" t="s">
        <v>159</v>
      </c>
      <c r="AU147" s="152" t="s">
        <v>164</v>
      </c>
      <c r="AY147" s="17" t="s">
        <v>156</v>
      </c>
      <c r="BE147" s="153">
        <f>IF(N147="základná",J147,0)</f>
        <v>0</v>
      </c>
      <c r="BF147" s="153">
        <f>IF(N147="znížená",J147,0)</f>
        <v>0</v>
      </c>
      <c r="BG147" s="153">
        <f>IF(N147="zákl. prenesená",J147,0)</f>
        <v>0</v>
      </c>
      <c r="BH147" s="153">
        <f>IF(N147="zníž. prenesená",J147,0)</f>
        <v>0</v>
      </c>
      <c r="BI147" s="153">
        <f>IF(N147="nulová",J147,0)</f>
        <v>0</v>
      </c>
      <c r="BJ147" s="17" t="s">
        <v>164</v>
      </c>
      <c r="BK147" s="153">
        <f>ROUND(I147*H147,2)</f>
        <v>0</v>
      </c>
      <c r="BL147" s="17" t="s">
        <v>163</v>
      </c>
      <c r="BM147" s="152" t="s">
        <v>3526</v>
      </c>
    </row>
    <row r="148" spans="2:65" s="11" customFormat="1" ht="25.95" customHeight="1">
      <c r="B148" s="127"/>
      <c r="D148" s="128" t="s">
        <v>74</v>
      </c>
      <c r="E148" s="129" t="s">
        <v>581</v>
      </c>
      <c r="F148" s="129" t="s">
        <v>582</v>
      </c>
      <c r="I148" s="130"/>
      <c r="J148" s="131">
        <f>BK148</f>
        <v>0</v>
      </c>
      <c r="L148" s="127"/>
      <c r="M148" s="132"/>
      <c r="P148" s="133">
        <f>P149+P154+P156+P158</f>
        <v>0</v>
      </c>
      <c r="R148" s="133">
        <f>R149+R154+R156+R158</f>
        <v>0</v>
      </c>
      <c r="T148" s="134">
        <f>T149+T154+T156+T158</f>
        <v>0</v>
      </c>
      <c r="AR148" s="128" t="s">
        <v>83</v>
      </c>
      <c r="AT148" s="135" t="s">
        <v>74</v>
      </c>
      <c r="AU148" s="135" t="s">
        <v>75</v>
      </c>
      <c r="AY148" s="128" t="s">
        <v>156</v>
      </c>
      <c r="BK148" s="136">
        <f>BK149+BK154+BK156+BK158</f>
        <v>0</v>
      </c>
    </row>
    <row r="149" spans="2:65" s="11" customFormat="1" ht="22.95" customHeight="1">
      <c r="B149" s="127"/>
      <c r="D149" s="128" t="s">
        <v>74</v>
      </c>
      <c r="E149" s="137" t="s">
        <v>896</v>
      </c>
      <c r="F149" s="137" t="s">
        <v>897</v>
      </c>
      <c r="I149" s="130"/>
      <c r="J149" s="138">
        <f>BK149</f>
        <v>0</v>
      </c>
      <c r="L149" s="127"/>
      <c r="M149" s="132"/>
      <c r="P149" s="133">
        <f>SUM(P150:P153)</f>
        <v>0</v>
      </c>
      <c r="R149" s="133">
        <f>SUM(R150:R153)</f>
        <v>0</v>
      </c>
      <c r="T149" s="134">
        <f>SUM(T150:T153)</f>
        <v>0</v>
      </c>
      <c r="AR149" s="128" t="s">
        <v>83</v>
      </c>
      <c r="AT149" s="135" t="s">
        <v>74</v>
      </c>
      <c r="AU149" s="135" t="s">
        <v>83</v>
      </c>
      <c r="AY149" s="128" t="s">
        <v>156</v>
      </c>
      <c r="BK149" s="136">
        <f>SUM(BK150:BK153)</f>
        <v>0</v>
      </c>
    </row>
    <row r="150" spans="2:65" s="1" customFormat="1" ht="24.15" customHeight="1">
      <c r="B150" s="139"/>
      <c r="C150" s="140" t="s">
        <v>178</v>
      </c>
      <c r="D150" s="140" t="s">
        <v>159</v>
      </c>
      <c r="E150" s="141" t="s">
        <v>3310</v>
      </c>
      <c r="F150" s="142" t="s">
        <v>3311</v>
      </c>
      <c r="G150" s="143" t="s">
        <v>402</v>
      </c>
      <c r="H150" s="144">
        <v>325</v>
      </c>
      <c r="I150" s="145"/>
      <c r="J150" s="146">
        <f>ROUND(I150*H150,2)</f>
        <v>0</v>
      </c>
      <c r="K150" s="147"/>
      <c r="L150" s="32"/>
      <c r="M150" s="148" t="s">
        <v>1</v>
      </c>
      <c r="N150" s="149" t="s">
        <v>41</v>
      </c>
      <c r="P150" s="150">
        <f>O150*H150</f>
        <v>0</v>
      </c>
      <c r="Q150" s="150">
        <v>0</v>
      </c>
      <c r="R150" s="150">
        <f>Q150*H150</f>
        <v>0</v>
      </c>
      <c r="S150" s="150">
        <v>0</v>
      </c>
      <c r="T150" s="151">
        <f>S150*H150</f>
        <v>0</v>
      </c>
      <c r="AR150" s="152" t="s">
        <v>819</v>
      </c>
      <c r="AT150" s="152" t="s">
        <v>159</v>
      </c>
      <c r="AU150" s="152" t="s">
        <v>164</v>
      </c>
      <c r="AY150" s="17" t="s">
        <v>156</v>
      </c>
      <c r="BE150" s="153">
        <f>IF(N150="základná",J150,0)</f>
        <v>0</v>
      </c>
      <c r="BF150" s="153">
        <f>IF(N150="znížená",J150,0)</f>
        <v>0</v>
      </c>
      <c r="BG150" s="153">
        <f>IF(N150="zákl. prenesená",J150,0)</f>
        <v>0</v>
      </c>
      <c r="BH150" s="153">
        <f>IF(N150="zníž. prenesená",J150,0)</f>
        <v>0</v>
      </c>
      <c r="BI150" s="153">
        <f>IF(N150="nulová",J150,0)</f>
        <v>0</v>
      </c>
      <c r="BJ150" s="17" t="s">
        <v>164</v>
      </c>
      <c r="BK150" s="153">
        <f>ROUND(I150*H150,2)</f>
        <v>0</v>
      </c>
      <c r="BL150" s="17" t="s">
        <v>819</v>
      </c>
      <c r="BM150" s="152" t="s">
        <v>3527</v>
      </c>
    </row>
    <row r="151" spans="2:65" s="12" customFormat="1">
      <c r="B151" s="159"/>
      <c r="D151" s="160" t="s">
        <v>205</v>
      </c>
      <c r="E151" s="161" t="s">
        <v>1</v>
      </c>
      <c r="F151" s="162" t="s">
        <v>3528</v>
      </c>
      <c r="H151" s="163">
        <v>325</v>
      </c>
      <c r="I151" s="164"/>
      <c r="L151" s="159"/>
      <c r="M151" s="165"/>
      <c r="T151" s="166"/>
      <c r="AT151" s="161" t="s">
        <v>205</v>
      </c>
      <c r="AU151" s="161" t="s">
        <v>164</v>
      </c>
      <c r="AV151" s="12" t="s">
        <v>164</v>
      </c>
      <c r="AW151" s="12" t="s">
        <v>3</v>
      </c>
      <c r="AX151" s="12" t="s">
        <v>75</v>
      </c>
      <c r="AY151" s="161" t="s">
        <v>156</v>
      </c>
    </row>
    <row r="152" spans="2:65" s="13" customFormat="1">
      <c r="B152" s="178"/>
      <c r="D152" s="160" t="s">
        <v>205</v>
      </c>
      <c r="E152" s="179" t="s">
        <v>1</v>
      </c>
      <c r="F152" s="180" t="s">
        <v>3529</v>
      </c>
      <c r="H152" s="179" t="s">
        <v>1</v>
      </c>
      <c r="I152" s="181"/>
      <c r="L152" s="178"/>
      <c r="M152" s="182"/>
      <c r="T152" s="183"/>
      <c r="AT152" s="179" t="s">
        <v>205</v>
      </c>
      <c r="AU152" s="179" t="s">
        <v>164</v>
      </c>
      <c r="AV152" s="13" t="s">
        <v>83</v>
      </c>
      <c r="AW152" s="13" t="s">
        <v>3</v>
      </c>
      <c r="AX152" s="13" t="s">
        <v>75</v>
      </c>
      <c r="AY152" s="179" t="s">
        <v>156</v>
      </c>
    </row>
    <row r="153" spans="2:65" s="14" customFormat="1">
      <c r="B153" s="184"/>
      <c r="D153" s="160" t="s">
        <v>205</v>
      </c>
      <c r="E153" s="185" t="s">
        <v>1</v>
      </c>
      <c r="F153" s="186" t="s">
        <v>226</v>
      </c>
      <c r="H153" s="187">
        <v>325</v>
      </c>
      <c r="I153" s="188"/>
      <c r="L153" s="184"/>
      <c r="M153" s="189"/>
      <c r="T153" s="190"/>
      <c r="AT153" s="185" t="s">
        <v>205</v>
      </c>
      <c r="AU153" s="185" t="s">
        <v>164</v>
      </c>
      <c r="AV153" s="14" t="s">
        <v>163</v>
      </c>
      <c r="AW153" s="14" t="s">
        <v>3</v>
      </c>
      <c r="AX153" s="14" t="s">
        <v>83</v>
      </c>
      <c r="AY153" s="185" t="s">
        <v>156</v>
      </c>
    </row>
    <row r="154" spans="2:65" s="11" customFormat="1" ht="22.95" customHeight="1">
      <c r="B154" s="127"/>
      <c r="D154" s="128" t="s">
        <v>74</v>
      </c>
      <c r="E154" s="137" t="s">
        <v>3320</v>
      </c>
      <c r="F154" s="137" t="s">
        <v>3321</v>
      </c>
      <c r="I154" s="130"/>
      <c r="J154" s="138">
        <f>BK154</f>
        <v>0</v>
      </c>
      <c r="L154" s="127"/>
      <c r="M154" s="132"/>
      <c r="P154" s="133">
        <f>P155</f>
        <v>0</v>
      </c>
      <c r="R154" s="133">
        <f>R155</f>
        <v>0</v>
      </c>
      <c r="T154" s="134">
        <f>T155</f>
        <v>0</v>
      </c>
      <c r="AR154" s="128" t="s">
        <v>83</v>
      </c>
      <c r="AT154" s="135" t="s">
        <v>74</v>
      </c>
      <c r="AU154" s="135" t="s">
        <v>83</v>
      </c>
      <c r="AY154" s="128" t="s">
        <v>156</v>
      </c>
      <c r="BK154" s="136">
        <f>BK155</f>
        <v>0</v>
      </c>
    </row>
    <row r="155" spans="2:65" s="1" customFormat="1" ht="24.15" customHeight="1">
      <c r="B155" s="139"/>
      <c r="C155" s="140" t="s">
        <v>184</v>
      </c>
      <c r="D155" s="140" t="s">
        <v>159</v>
      </c>
      <c r="E155" s="141" t="s">
        <v>3322</v>
      </c>
      <c r="F155" s="142" t="s">
        <v>3323</v>
      </c>
      <c r="G155" s="143" t="s">
        <v>203</v>
      </c>
      <c r="H155" s="144">
        <v>2</v>
      </c>
      <c r="I155" s="145"/>
      <c r="J155" s="146">
        <f>ROUND(I155*H155,2)</f>
        <v>0</v>
      </c>
      <c r="K155" s="147"/>
      <c r="L155" s="32"/>
      <c r="M155" s="148" t="s">
        <v>1</v>
      </c>
      <c r="N155" s="149" t="s">
        <v>41</v>
      </c>
      <c r="P155" s="150">
        <f>O155*H155</f>
        <v>0</v>
      </c>
      <c r="Q155" s="150">
        <v>0</v>
      </c>
      <c r="R155" s="150">
        <f>Q155*H155</f>
        <v>0</v>
      </c>
      <c r="S155" s="150">
        <v>0</v>
      </c>
      <c r="T155" s="151">
        <f>S155*H155</f>
        <v>0</v>
      </c>
      <c r="AR155" s="152" t="s">
        <v>163</v>
      </c>
      <c r="AT155" s="152" t="s">
        <v>159</v>
      </c>
      <c r="AU155" s="152" t="s">
        <v>164</v>
      </c>
      <c r="AY155" s="17" t="s">
        <v>156</v>
      </c>
      <c r="BE155" s="153">
        <f>IF(N155="základná",J155,0)</f>
        <v>0</v>
      </c>
      <c r="BF155" s="153">
        <f>IF(N155="znížená",J155,0)</f>
        <v>0</v>
      </c>
      <c r="BG155" s="153">
        <f>IF(N155="zákl. prenesená",J155,0)</f>
        <v>0</v>
      </c>
      <c r="BH155" s="153">
        <f>IF(N155="zníž. prenesená",J155,0)</f>
        <v>0</v>
      </c>
      <c r="BI155" s="153">
        <f>IF(N155="nulová",J155,0)</f>
        <v>0</v>
      </c>
      <c r="BJ155" s="17" t="s">
        <v>164</v>
      </c>
      <c r="BK155" s="153">
        <f>ROUND(I155*H155,2)</f>
        <v>0</v>
      </c>
      <c r="BL155" s="17" t="s">
        <v>163</v>
      </c>
      <c r="BM155" s="152" t="s">
        <v>3530</v>
      </c>
    </row>
    <row r="156" spans="2:65" s="11" customFormat="1" ht="22.95" customHeight="1">
      <c r="B156" s="127"/>
      <c r="D156" s="128" t="s">
        <v>74</v>
      </c>
      <c r="E156" s="137" t="s">
        <v>1450</v>
      </c>
      <c r="F156" s="137" t="s">
        <v>1451</v>
      </c>
      <c r="I156" s="130"/>
      <c r="J156" s="138">
        <f>BK156</f>
        <v>0</v>
      </c>
      <c r="L156" s="127"/>
      <c r="M156" s="132"/>
      <c r="P156" s="133">
        <f>P157</f>
        <v>0</v>
      </c>
      <c r="R156" s="133">
        <f>R157</f>
        <v>0</v>
      </c>
      <c r="T156" s="134">
        <f>T157</f>
        <v>0</v>
      </c>
      <c r="AR156" s="128" t="s">
        <v>83</v>
      </c>
      <c r="AT156" s="135" t="s">
        <v>74</v>
      </c>
      <c r="AU156" s="135" t="s">
        <v>83</v>
      </c>
      <c r="AY156" s="128" t="s">
        <v>156</v>
      </c>
      <c r="BK156" s="136">
        <f>BK157</f>
        <v>0</v>
      </c>
    </row>
    <row r="157" spans="2:65" s="1" customFormat="1" ht="33" customHeight="1">
      <c r="B157" s="139"/>
      <c r="C157" s="140" t="s">
        <v>231</v>
      </c>
      <c r="D157" s="140" t="s">
        <v>159</v>
      </c>
      <c r="E157" s="141" t="s">
        <v>3325</v>
      </c>
      <c r="F157" s="142" t="s">
        <v>3326</v>
      </c>
      <c r="G157" s="143" t="s">
        <v>402</v>
      </c>
      <c r="H157" s="144">
        <v>325</v>
      </c>
      <c r="I157" s="145"/>
      <c r="J157" s="146">
        <f>ROUND(I157*H157,2)</f>
        <v>0</v>
      </c>
      <c r="K157" s="147"/>
      <c r="L157" s="32"/>
      <c r="M157" s="148" t="s">
        <v>1</v>
      </c>
      <c r="N157" s="149" t="s">
        <v>41</v>
      </c>
      <c r="P157" s="150">
        <f>O157*H157</f>
        <v>0</v>
      </c>
      <c r="Q157" s="150">
        <v>0</v>
      </c>
      <c r="R157" s="150">
        <f>Q157*H157</f>
        <v>0</v>
      </c>
      <c r="S157" s="150">
        <v>0</v>
      </c>
      <c r="T157" s="151">
        <f>S157*H157</f>
        <v>0</v>
      </c>
      <c r="AR157" s="152" t="s">
        <v>819</v>
      </c>
      <c r="AT157" s="152" t="s">
        <v>159</v>
      </c>
      <c r="AU157" s="152" t="s">
        <v>164</v>
      </c>
      <c r="AY157" s="17" t="s">
        <v>156</v>
      </c>
      <c r="BE157" s="153">
        <f>IF(N157="základná",J157,0)</f>
        <v>0</v>
      </c>
      <c r="BF157" s="153">
        <f>IF(N157="znížená",J157,0)</f>
        <v>0</v>
      </c>
      <c r="BG157" s="153">
        <f>IF(N157="zákl. prenesená",J157,0)</f>
        <v>0</v>
      </c>
      <c r="BH157" s="153">
        <f>IF(N157="zníž. prenesená",J157,0)</f>
        <v>0</v>
      </c>
      <c r="BI157" s="153">
        <f>IF(N157="nulová",J157,0)</f>
        <v>0</v>
      </c>
      <c r="BJ157" s="17" t="s">
        <v>164</v>
      </c>
      <c r="BK157" s="153">
        <f>ROUND(I157*H157,2)</f>
        <v>0</v>
      </c>
      <c r="BL157" s="17" t="s">
        <v>819</v>
      </c>
      <c r="BM157" s="152" t="s">
        <v>3531</v>
      </c>
    </row>
    <row r="158" spans="2:65" s="11" customFormat="1" ht="22.95" customHeight="1">
      <c r="B158" s="127"/>
      <c r="D158" s="128" t="s">
        <v>74</v>
      </c>
      <c r="E158" s="137" t="s">
        <v>3334</v>
      </c>
      <c r="F158" s="137" t="s">
        <v>3335</v>
      </c>
      <c r="I158" s="130"/>
      <c r="J158" s="138">
        <f>BK158</f>
        <v>0</v>
      </c>
      <c r="L158" s="127"/>
      <c r="M158" s="132"/>
      <c r="P158" s="133">
        <f>P159</f>
        <v>0</v>
      </c>
      <c r="R158" s="133">
        <f>R159</f>
        <v>0</v>
      </c>
      <c r="T158" s="134">
        <f>T159</f>
        <v>0</v>
      </c>
      <c r="AR158" s="128" t="s">
        <v>83</v>
      </c>
      <c r="AT158" s="135" t="s">
        <v>74</v>
      </c>
      <c r="AU158" s="135" t="s">
        <v>83</v>
      </c>
      <c r="AY158" s="128" t="s">
        <v>156</v>
      </c>
      <c r="BK158" s="136">
        <f>BK159</f>
        <v>0</v>
      </c>
    </row>
    <row r="159" spans="2:65" s="1" customFormat="1" ht="33" customHeight="1">
      <c r="B159" s="139"/>
      <c r="C159" s="140" t="s">
        <v>211</v>
      </c>
      <c r="D159" s="140" t="s">
        <v>159</v>
      </c>
      <c r="E159" s="141" t="s">
        <v>3336</v>
      </c>
      <c r="F159" s="142" t="s">
        <v>3337</v>
      </c>
      <c r="G159" s="143" t="s">
        <v>234</v>
      </c>
      <c r="H159" s="144">
        <v>115</v>
      </c>
      <c r="I159" s="145"/>
      <c r="J159" s="146">
        <f>ROUND(I159*H159,2)</f>
        <v>0</v>
      </c>
      <c r="K159" s="147"/>
      <c r="L159" s="32"/>
      <c r="M159" s="148" t="s">
        <v>1</v>
      </c>
      <c r="N159" s="149" t="s">
        <v>41</v>
      </c>
      <c r="P159" s="150">
        <f>O159*H159</f>
        <v>0</v>
      </c>
      <c r="Q159" s="150">
        <v>0</v>
      </c>
      <c r="R159" s="150">
        <f>Q159*H159</f>
        <v>0</v>
      </c>
      <c r="S159" s="150">
        <v>0</v>
      </c>
      <c r="T159" s="151">
        <f>S159*H159</f>
        <v>0</v>
      </c>
      <c r="AR159" s="152" t="s">
        <v>163</v>
      </c>
      <c r="AT159" s="152" t="s">
        <v>159</v>
      </c>
      <c r="AU159" s="152" t="s">
        <v>164</v>
      </c>
      <c r="AY159" s="17" t="s">
        <v>156</v>
      </c>
      <c r="BE159" s="153">
        <f>IF(N159="základná",J159,0)</f>
        <v>0</v>
      </c>
      <c r="BF159" s="153">
        <f>IF(N159="znížená",J159,0)</f>
        <v>0</v>
      </c>
      <c r="BG159" s="153">
        <f>IF(N159="zákl. prenesená",J159,0)</f>
        <v>0</v>
      </c>
      <c r="BH159" s="153">
        <f>IF(N159="zníž. prenesená",J159,0)</f>
        <v>0</v>
      </c>
      <c r="BI159" s="153">
        <f>IF(N159="nulová",J159,0)</f>
        <v>0</v>
      </c>
      <c r="BJ159" s="17" t="s">
        <v>164</v>
      </c>
      <c r="BK159" s="153">
        <f>ROUND(I159*H159,2)</f>
        <v>0</v>
      </c>
      <c r="BL159" s="17" t="s">
        <v>163</v>
      </c>
      <c r="BM159" s="152" t="s">
        <v>3532</v>
      </c>
    </row>
    <row r="160" spans="2:65" s="11" customFormat="1" ht="25.95" customHeight="1">
      <c r="B160" s="127"/>
      <c r="D160" s="128" t="s">
        <v>74</v>
      </c>
      <c r="E160" s="129" t="s">
        <v>3355</v>
      </c>
      <c r="F160" s="129" t="s">
        <v>3356</v>
      </c>
      <c r="I160" s="130"/>
      <c r="J160" s="131">
        <f>BK160</f>
        <v>0</v>
      </c>
      <c r="L160" s="127"/>
      <c r="M160" s="132"/>
      <c r="P160" s="133">
        <f>P161+P166+P168+P175+P182+P185+P192+P194+P197+P200+P202+P205+P217</f>
        <v>0</v>
      </c>
      <c r="R160" s="133">
        <f>R161+R166+R168+R175+R182+R185+R192+R194+R197+R200+R202+R205+R217</f>
        <v>20.021139999999999</v>
      </c>
      <c r="T160" s="134">
        <f>T161+T166+T168+T175+T182+T185+T192+T194+T197+T200+T202+T205+T217</f>
        <v>0</v>
      </c>
      <c r="AR160" s="128" t="s">
        <v>83</v>
      </c>
      <c r="AT160" s="135" t="s">
        <v>74</v>
      </c>
      <c r="AU160" s="135" t="s">
        <v>75</v>
      </c>
      <c r="AY160" s="128" t="s">
        <v>156</v>
      </c>
      <c r="BK160" s="136">
        <f>BK161+BK166+BK168+BK175+BK182+BK185+BK192+BK194+BK197+BK200+BK202+BK205+BK217</f>
        <v>0</v>
      </c>
    </row>
    <row r="161" spans="2:65" s="11" customFormat="1" ht="22.95" customHeight="1">
      <c r="B161" s="127"/>
      <c r="D161" s="128" t="s">
        <v>74</v>
      </c>
      <c r="E161" s="137" t="s">
        <v>3365</v>
      </c>
      <c r="F161" s="137" t="s">
        <v>3366</v>
      </c>
      <c r="I161" s="130"/>
      <c r="J161" s="138">
        <f>BK161</f>
        <v>0</v>
      </c>
      <c r="L161" s="127"/>
      <c r="M161" s="132"/>
      <c r="P161" s="133">
        <f>SUM(P162:P165)</f>
        <v>0</v>
      </c>
      <c r="R161" s="133">
        <f>SUM(R162:R165)</f>
        <v>0</v>
      </c>
      <c r="T161" s="134">
        <f>SUM(T162:T165)</f>
        <v>0</v>
      </c>
      <c r="AR161" s="128" t="s">
        <v>83</v>
      </c>
      <c r="AT161" s="135" t="s">
        <v>74</v>
      </c>
      <c r="AU161" s="135" t="s">
        <v>83</v>
      </c>
      <c r="AY161" s="128" t="s">
        <v>156</v>
      </c>
      <c r="BK161" s="136">
        <f>SUM(BK162:BK165)</f>
        <v>0</v>
      </c>
    </row>
    <row r="162" spans="2:65" s="1" customFormat="1" ht="16.5" customHeight="1">
      <c r="B162" s="139"/>
      <c r="C162" s="140" t="s">
        <v>245</v>
      </c>
      <c r="D162" s="140" t="s">
        <v>159</v>
      </c>
      <c r="E162" s="141" t="s">
        <v>3367</v>
      </c>
      <c r="F162" s="142" t="s">
        <v>3368</v>
      </c>
      <c r="G162" s="143" t="s">
        <v>203</v>
      </c>
      <c r="H162" s="144">
        <v>38</v>
      </c>
      <c r="I162" s="145"/>
      <c r="J162" s="146">
        <f>ROUND(I162*H162,2)</f>
        <v>0</v>
      </c>
      <c r="K162" s="147"/>
      <c r="L162" s="32"/>
      <c r="M162" s="148" t="s">
        <v>1</v>
      </c>
      <c r="N162" s="149" t="s">
        <v>41</v>
      </c>
      <c r="P162" s="150">
        <f>O162*H162</f>
        <v>0</v>
      </c>
      <c r="Q162" s="150">
        <v>0</v>
      </c>
      <c r="R162" s="150">
        <f>Q162*H162</f>
        <v>0</v>
      </c>
      <c r="S162" s="150">
        <v>0</v>
      </c>
      <c r="T162" s="151">
        <f>S162*H162</f>
        <v>0</v>
      </c>
      <c r="AR162" s="152" t="s">
        <v>819</v>
      </c>
      <c r="AT162" s="152" t="s">
        <v>159</v>
      </c>
      <c r="AU162" s="152" t="s">
        <v>164</v>
      </c>
      <c r="AY162" s="17" t="s">
        <v>156</v>
      </c>
      <c r="BE162" s="153">
        <f>IF(N162="základná",J162,0)</f>
        <v>0</v>
      </c>
      <c r="BF162" s="153">
        <f>IF(N162="znížená",J162,0)</f>
        <v>0</v>
      </c>
      <c r="BG162" s="153">
        <f>IF(N162="zákl. prenesená",J162,0)</f>
        <v>0</v>
      </c>
      <c r="BH162" s="153">
        <f>IF(N162="zníž. prenesená",J162,0)</f>
        <v>0</v>
      </c>
      <c r="BI162" s="153">
        <f>IF(N162="nulová",J162,0)</f>
        <v>0</v>
      </c>
      <c r="BJ162" s="17" t="s">
        <v>164</v>
      </c>
      <c r="BK162" s="153">
        <f>ROUND(I162*H162,2)</f>
        <v>0</v>
      </c>
      <c r="BL162" s="17" t="s">
        <v>819</v>
      </c>
      <c r="BM162" s="152" t="s">
        <v>3533</v>
      </c>
    </row>
    <row r="163" spans="2:65" s="1" customFormat="1" ht="24.15" customHeight="1">
      <c r="B163" s="139"/>
      <c r="C163" s="167" t="s">
        <v>252</v>
      </c>
      <c r="D163" s="167" t="s">
        <v>207</v>
      </c>
      <c r="E163" s="168" t="s">
        <v>3370</v>
      </c>
      <c r="F163" s="169" t="s">
        <v>3371</v>
      </c>
      <c r="G163" s="170" t="s">
        <v>203</v>
      </c>
      <c r="H163" s="171">
        <v>17</v>
      </c>
      <c r="I163" s="172"/>
      <c r="J163" s="173">
        <f>ROUND(I163*H163,2)</f>
        <v>0</v>
      </c>
      <c r="K163" s="174"/>
      <c r="L163" s="175"/>
      <c r="M163" s="176" t="s">
        <v>1</v>
      </c>
      <c r="N163" s="177" t="s">
        <v>41</v>
      </c>
      <c r="P163" s="150">
        <f>O163*H163</f>
        <v>0</v>
      </c>
      <c r="Q163" s="150">
        <v>0</v>
      </c>
      <c r="R163" s="150">
        <f>Q163*H163</f>
        <v>0</v>
      </c>
      <c r="S163" s="150">
        <v>0</v>
      </c>
      <c r="T163" s="151">
        <f>S163*H163</f>
        <v>0</v>
      </c>
      <c r="AR163" s="152" t="s">
        <v>1904</v>
      </c>
      <c r="AT163" s="152" t="s">
        <v>207</v>
      </c>
      <c r="AU163" s="152" t="s">
        <v>164</v>
      </c>
      <c r="AY163" s="17" t="s">
        <v>156</v>
      </c>
      <c r="BE163" s="153">
        <f>IF(N163="základná",J163,0)</f>
        <v>0</v>
      </c>
      <c r="BF163" s="153">
        <f>IF(N163="znížená",J163,0)</f>
        <v>0</v>
      </c>
      <c r="BG163" s="153">
        <f>IF(N163="zákl. prenesená",J163,0)</f>
        <v>0</v>
      </c>
      <c r="BH163" s="153">
        <f>IF(N163="zníž. prenesená",J163,0)</f>
        <v>0</v>
      </c>
      <c r="BI163" s="153">
        <f>IF(N163="nulová",J163,0)</f>
        <v>0</v>
      </c>
      <c r="BJ163" s="17" t="s">
        <v>164</v>
      </c>
      <c r="BK163" s="153">
        <f>ROUND(I163*H163,2)</f>
        <v>0</v>
      </c>
      <c r="BL163" s="17" t="s">
        <v>1904</v>
      </c>
      <c r="BM163" s="152" t="s">
        <v>3534</v>
      </c>
    </row>
    <row r="164" spans="2:65" s="1" customFormat="1" ht="21.75" customHeight="1">
      <c r="B164" s="139"/>
      <c r="C164" s="167" t="s">
        <v>256</v>
      </c>
      <c r="D164" s="167" t="s">
        <v>207</v>
      </c>
      <c r="E164" s="168" t="s">
        <v>3373</v>
      </c>
      <c r="F164" s="169" t="s">
        <v>3374</v>
      </c>
      <c r="G164" s="170" t="s">
        <v>203</v>
      </c>
      <c r="H164" s="171">
        <v>4</v>
      </c>
      <c r="I164" s="172"/>
      <c r="J164" s="173">
        <f>ROUND(I164*H164,2)</f>
        <v>0</v>
      </c>
      <c r="K164" s="174"/>
      <c r="L164" s="175"/>
      <c r="M164" s="176" t="s">
        <v>1</v>
      </c>
      <c r="N164" s="177" t="s">
        <v>41</v>
      </c>
      <c r="P164" s="150">
        <f>O164*H164</f>
        <v>0</v>
      </c>
      <c r="Q164" s="150">
        <v>0</v>
      </c>
      <c r="R164" s="150">
        <f>Q164*H164</f>
        <v>0</v>
      </c>
      <c r="S164" s="150">
        <v>0</v>
      </c>
      <c r="T164" s="151">
        <f>S164*H164</f>
        <v>0</v>
      </c>
      <c r="AR164" s="152" t="s">
        <v>1904</v>
      </c>
      <c r="AT164" s="152" t="s">
        <v>207</v>
      </c>
      <c r="AU164" s="152" t="s">
        <v>164</v>
      </c>
      <c r="AY164" s="17" t="s">
        <v>156</v>
      </c>
      <c r="BE164" s="153">
        <f>IF(N164="základná",J164,0)</f>
        <v>0</v>
      </c>
      <c r="BF164" s="153">
        <f>IF(N164="znížená",J164,0)</f>
        <v>0</v>
      </c>
      <c r="BG164" s="153">
        <f>IF(N164="zákl. prenesená",J164,0)</f>
        <v>0</v>
      </c>
      <c r="BH164" s="153">
        <f>IF(N164="zníž. prenesená",J164,0)</f>
        <v>0</v>
      </c>
      <c r="BI164" s="153">
        <f>IF(N164="nulová",J164,0)</f>
        <v>0</v>
      </c>
      <c r="BJ164" s="17" t="s">
        <v>164</v>
      </c>
      <c r="BK164" s="153">
        <f>ROUND(I164*H164,2)</f>
        <v>0</v>
      </c>
      <c r="BL164" s="17" t="s">
        <v>1904</v>
      </c>
      <c r="BM164" s="152" t="s">
        <v>3535</v>
      </c>
    </row>
    <row r="165" spans="2:65" s="1" customFormat="1" ht="16.5" customHeight="1">
      <c r="B165" s="139"/>
      <c r="C165" s="167" t="s">
        <v>260</v>
      </c>
      <c r="D165" s="167" t="s">
        <v>207</v>
      </c>
      <c r="E165" s="168" t="s">
        <v>3376</v>
      </c>
      <c r="F165" s="169" t="s">
        <v>3377</v>
      </c>
      <c r="G165" s="170" t="s">
        <v>203</v>
      </c>
      <c r="H165" s="171">
        <v>17</v>
      </c>
      <c r="I165" s="172"/>
      <c r="J165" s="173">
        <f>ROUND(I165*H165,2)</f>
        <v>0</v>
      </c>
      <c r="K165" s="174"/>
      <c r="L165" s="175"/>
      <c r="M165" s="176" t="s">
        <v>1</v>
      </c>
      <c r="N165" s="177" t="s">
        <v>41</v>
      </c>
      <c r="P165" s="150">
        <f>O165*H165</f>
        <v>0</v>
      </c>
      <c r="Q165" s="150">
        <v>0</v>
      </c>
      <c r="R165" s="150">
        <f>Q165*H165</f>
        <v>0</v>
      </c>
      <c r="S165" s="150">
        <v>0</v>
      </c>
      <c r="T165" s="151">
        <f>S165*H165</f>
        <v>0</v>
      </c>
      <c r="AR165" s="152" t="s">
        <v>1904</v>
      </c>
      <c r="AT165" s="152" t="s">
        <v>207</v>
      </c>
      <c r="AU165" s="152" t="s">
        <v>164</v>
      </c>
      <c r="AY165" s="17" t="s">
        <v>156</v>
      </c>
      <c r="BE165" s="153">
        <f>IF(N165="základná",J165,0)</f>
        <v>0</v>
      </c>
      <c r="BF165" s="153">
        <f>IF(N165="znížená",J165,0)</f>
        <v>0</v>
      </c>
      <c r="BG165" s="153">
        <f>IF(N165="zákl. prenesená",J165,0)</f>
        <v>0</v>
      </c>
      <c r="BH165" s="153">
        <f>IF(N165="zníž. prenesená",J165,0)</f>
        <v>0</v>
      </c>
      <c r="BI165" s="153">
        <f>IF(N165="nulová",J165,0)</f>
        <v>0</v>
      </c>
      <c r="BJ165" s="17" t="s">
        <v>164</v>
      </c>
      <c r="BK165" s="153">
        <f>ROUND(I165*H165,2)</f>
        <v>0</v>
      </c>
      <c r="BL165" s="17" t="s">
        <v>1904</v>
      </c>
      <c r="BM165" s="152" t="s">
        <v>3536</v>
      </c>
    </row>
    <row r="166" spans="2:65" s="11" customFormat="1" ht="22.95" customHeight="1">
      <c r="B166" s="127"/>
      <c r="D166" s="128" t="s">
        <v>74</v>
      </c>
      <c r="E166" s="137" t="s">
        <v>3379</v>
      </c>
      <c r="F166" s="137" t="s">
        <v>3380</v>
      </c>
      <c r="I166" s="130"/>
      <c r="J166" s="138">
        <f>BK166</f>
        <v>0</v>
      </c>
      <c r="L166" s="127"/>
      <c r="M166" s="132"/>
      <c r="P166" s="133">
        <f>P167</f>
        <v>0</v>
      </c>
      <c r="R166" s="133">
        <f>R167</f>
        <v>0</v>
      </c>
      <c r="T166" s="134">
        <f>T167</f>
        <v>0</v>
      </c>
      <c r="AR166" s="128" t="s">
        <v>83</v>
      </c>
      <c r="AT166" s="135" t="s">
        <v>74</v>
      </c>
      <c r="AU166" s="135" t="s">
        <v>83</v>
      </c>
      <c r="AY166" s="128" t="s">
        <v>156</v>
      </c>
      <c r="BK166" s="136">
        <f>BK167</f>
        <v>0</v>
      </c>
    </row>
    <row r="167" spans="2:65" s="1" customFormat="1" ht="24.15" customHeight="1">
      <c r="B167" s="139"/>
      <c r="C167" s="140" t="s">
        <v>264</v>
      </c>
      <c r="D167" s="140" t="s">
        <v>159</v>
      </c>
      <c r="E167" s="141" t="s">
        <v>3381</v>
      </c>
      <c r="F167" s="142" t="s">
        <v>3382</v>
      </c>
      <c r="G167" s="143" t="s">
        <v>402</v>
      </c>
      <c r="H167" s="144">
        <v>240</v>
      </c>
      <c r="I167" s="145"/>
      <c r="J167" s="146">
        <f>ROUND(I167*H167,2)</f>
        <v>0</v>
      </c>
      <c r="K167" s="147"/>
      <c r="L167" s="32"/>
      <c r="M167" s="148" t="s">
        <v>1</v>
      </c>
      <c r="N167" s="149" t="s">
        <v>41</v>
      </c>
      <c r="P167" s="150">
        <f>O167*H167</f>
        <v>0</v>
      </c>
      <c r="Q167" s="150">
        <v>0</v>
      </c>
      <c r="R167" s="150">
        <f>Q167*H167</f>
        <v>0</v>
      </c>
      <c r="S167" s="150">
        <v>0</v>
      </c>
      <c r="T167" s="151">
        <f>S167*H167</f>
        <v>0</v>
      </c>
      <c r="AR167" s="152" t="s">
        <v>163</v>
      </c>
      <c r="AT167" s="152" t="s">
        <v>159</v>
      </c>
      <c r="AU167" s="152" t="s">
        <v>164</v>
      </c>
      <c r="AY167" s="17" t="s">
        <v>156</v>
      </c>
      <c r="BE167" s="153">
        <f>IF(N167="základná",J167,0)</f>
        <v>0</v>
      </c>
      <c r="BF167" s="153">
        <f>IF(N167="znížená",J167,0)</f>
        <v>0</v>
      </c>
      <c r="BG167" s="153">
        <f>IF(N167="zákl. prenesená",J167,0)</f>
        <v>0</v>
      </c>
      <c r="BH167" s="153">
        <f>IF(N167="zníž. prenesená",J167,0)</f>
        <v>0</v>
      </c>
      <c r="BI167" s="153">
        <f>IF(N167="nulová",J167,0)</f>
        <v>0</v>
      </c>
      <c r="BJ167" s="17" t="s">
        <v>164</v>
      </c>
      <c r="BK167" s="153">
        <f>ROUND(I167*H167,2)</f>
        <v>0</v>
      </c>
      <c r="BL167" s="17" t="s">
        <v>163</v>
      </c>
      <c r="BM167" s="152" t="s">
        <v>3537</v>
      </c>
    </row>
    <row r="168" spans="2:65" s="11" customFormat="1" ht="22.95" customHeight="1">
      <c r="B168" s="127"/>
      <c r="D168" s="128" t="s">
        <v>74</v>
      </c>
      <c r="E168" s="137" t="s">
        <v>3384</v>
      </c>
      <c r="F168" s="137" t="s">
        <v>3385</v>
      </c>
      <c r="I168" s="130"/>
      <c r="J168" s="138">
        <f>BK168</f>
        <v>0</v>
      </c>
      <c r="L168" s="127"/>
      <c r="M168" s="132"/>
      <c r="P168" s="133">
        <f>SUM(P169:P174)</f>
        <v>0</v>
      </c>
      <c r="R168" s="133">
        <f>SUM(R169:R174)</f>
        <v>16.968249999999998</v>
      </c>
      <c r="T168" s="134">
        <f>SUM(T169:T174)</f>
        <v>0</v>
      </c>
      <c r="AR168" s="128" t="s">
        <v>83</v>
      </c>
      <c r="AT168" s="135" t="s">
        <v>74</v>
      </c>
      <c r="AU168" s="135" t="s">
        <v>83</v>
      </c>
      <c r="AY168" s="128" t="s">
        <v>156</v>
      </c>
      <c r="BK168" s="136">
        <f>SUM(BK169:BK174)</f>
        <v>0</v>
      </c>
    </row>
    <row r="169" spans="2:65" s="1" customFormat="1" ht="33" customHeight="1">
      <c r="B169" s="139"/>
      <c r="C169" s="140" t="s">
        <v>268</v>
      </c>
      <c r="D169" s="140" t="s">
        <v>159</v>
      </c>
      <c r="E169" s="141" t="s">
        <v>3386</v>
      </c>
      <c r="F169" s="142" t="s">
        <v>3387</v>
      </c>
      <c r="G169" s="143" t="s">
        <v>402</v>
      </c>
      <c r="H169" s="144">
        <v>325</v>
      </c>
      <c r="I169" s="145"/>
      <c r="J169" s="146">
        <f>ROUND(I169*H169,2)</f>
        <v>0</v>
      </c>
      <c r="K169" s="147"/>
      <c r="L169" s="32"/>
      <c r="M169" s="148" t="s">
        <v>1</v>
      </c>
      <c r="N169" s="149" t="s">
        <v>41</v>
      </c>
      <c r="P169" s="150">
        <f>O169*H169</f>
        <v>0</v>
      </c>
      <c r="Q169" s="150">
        <v>0</v>
      </c>
      <c r="R169" s="150">
        <f>Q169*H169</f>
        <v>0</v>
      </c>
      <c r="S169" s="150">
        <v>0</v>
      </c>
      <c r="T169" s="151">
        <f>S169*H169</f>
        <v>0</v>
      </c>
      <c r="AR169" s="152" t="s">
        <v>819</v>
      </c>
      <c r="AT169" s="152" t="s">
        <v>159</v>
      </c>
      <c r="AU169" s="152" t="s">
        <v>164</v>
      </c>
      <c r="AY169" s="17" t="s">
        <v>156</v>
      </c>
      <c r="BE169" s="153">
        <f>IF(N169="základná",J169,0)</f>
        <v>0</v>
      </c>
      <c r="BF169" s="153">
        <f>IF(N169="znížená",J169,0)</f>
        <v>0</v>
      </c>
      <c r="BG169" s="153">
        <f>IF(N169="zákl. prenesená",J169,0)</f>
        <v>0</v>
      </c>
      <c r="BH169" s="153">
        <f>IF(N169="zníž. prenesená",J169,0)</f>
        <v>0</v>
      </c>
      <c r="BI169" s="153">
        <f>IF(N169="nulová",J169,0)</f>
        <v>0</v>
      </c>
      <c r="BJ169" s="17" t="s">
        <v>164</v>
      </c>
      <c r="BK169" s="153">
        <f>ROUND(I169*H169,2)</f>
        <v>0</v>
      </c>
      <c r="BL169" s="17" t="s">
        <v>819</v>
      </c>
      <c r="BM169" s="152" t="s">
        <v>3538</v>
      </c>
    </row>
    <row r="170" spans="2:65" s="1" customFormat="1" ht="16.5" customHeight="1">
      <c r="B170" s="139"/>
      <c r="C170" s="167" t="s">
        <v>272</v>
      </c>
      <c r="D170" s="167" t="s">
        <v>207</v>
      </c>
      <c r="E170" s="168" t="s">
        <v>3389</v>
      </c>
      <c r="F170" s="169" t="s">
        <v>3390</v>
      </c>
      <c r="G170" s="170" t="s">
        <v>210</v>
      </c>
      <c r="H170" s="171">
        <v>16.899999999999999</v>
      </c>
      <c r="I170" s="172"/>
      <c r="J170" s="173">
        <f>ROUND(I170*H170,2)</f>
        <v>0</v>
      </c>
      <c r="K170" s="174"/>
      <c r="L170" s="175"/>
      <c r="M170" s="176" t="s">
        <v>1</v>
      </c>
      <c r="N170" s="177" t="s">
        <v>41</v>
      </c>
      <c r="P170" s="150">
        <f>O170*H170</f>
        <v>0</v>
      </c>
      <c r="Q170" s="150">
        <v>1</v>
      </c>
      <c r="R170" s="150">
        <f>Q170*H170</f>
        <v>16.899999999999999</v>
      </c>
      <c r="S170" s="150">
        <v>0</v>
      </c>
      <c r="T170" s="151">
        <f>S170*H170</f>
        <v>0</v>
      </c>
      <c r="AR170" s="152" t="s">
        <v>1904</v>
      </c>
      <c r="AT170" s="152" t="s">
        <v>207</v>
      </c>
      <c r="AU170" s="152" t="s">
        <v>164</v>
      </c>
      <c r="AY170" s="17" t="s">
        <v>156</v>
      </c>
      <c r="BE170" s="153">
        <f>IF(N170="základná",J170,0)</f>
        <v>0</v>
      </c>
      <c r="BF170" s="153">
        <f>IF(N170="znížená",J170,0)</f>
        <v>0</v>
      </c>
      <c r="BG170" s="153">
        <f>IF(N170="zákl. prenesená",J170,0)</f>
        <v>0</v>
      </c>
      <c r="BH170" s="153">
        <f>IF(N170="zníž. prenesená",J170,0)</f>
        <v>0</v>
      </c>
      <c r="BI170" s="153">
        <f>IF(N170="nulová",J170,0)</f>
        <v>0</v>
      </c>
      <c r="BJ170" s="17" t="s">
        <v>164</v>
      </c>
      <c r="BK170" s="153">
        <f>ROUND(I170*H170,2)</f>
        <v>0</v>
      </c>
      <c r="BL170" s="17" t="s">
        <v>1904</v>
      </c>
      <c r="BM170" s="152" t="s">
        <v>3539</v>
      </c>
    </row>
    <row r="171" spans="2:65" s="12" customFormat="1">
      <c r="B171" s="159"/>
      <c r="D171" s="160" t="s">
        <v>205</v>
      </c>
      <c r="F171" s="162" t="s">
        <v>3540</v>
      </c>
      <c r="H171" s="163">
        <v>16.899999999999999</v>
      </c>
      <c r="I171" s="164"/>
      <c r="L171" s="159"/>
      <c r="M171" s="165"/>
      <c r="T171" s="166"/>
      <c r="AT171" s="161" t="s">
        <v>205</v>
      </c>
      <c r="AU171" s="161" t="s">
        <v>164</v>
      </c>
      <c r="AV171" s="12" t="s">
        <v>164</v>
      </c>
      <c r="AW171" s="12" t="s">
        <v>4</v>
      </c>
      <c r="AX171" s="12" t="s">
        <v>83</v>
      </c>
      <c r="AY171" s="161" t="s">
        <v>156</v>
      </c>
    </row>
    <row r="172" spans="2:65" s="1" customFormat="1" ht="24.15" customHeight="1">
      <c r="B172" s="139"/>
      <c r="C172" s="140" t="s">
        <v>276</v>
      </c>
      <c r="D172" s="140" t="s">
        <v>159</v>
      </c>
      <c r="E172" s="141" t="s">
        <v>3393</v>
      </c>
      <c r="F172" s="142" t="s">
        <v>3394</v>
      </c>
      <c r="G172" s="143" t="s">
        <v>402</v>
      </c>
      <c r="H172" s="144">
        <v>325</v>
      </c>
      <c r="I172" s="145"/>
      <c r="J172" s="146">
        <f>ROUND(I172*H172,2)</f>
        <v>0</v>
      </c>
      <c r="K172" s="147"/>
      <c r="L172" s="32"/>
      <c r="M172" s="148" t="s">
        <v>1</v>
      </c>
      <c r="N172" s="149" t="s">
        <v>41</v>
      </c>
      <c r="P172" s="150">
        <f>O172*H172</f>
        <v>0</v>
      </c>
      <c r="Q172" s="150">
        <v>0</v>
      </c>
      <c r="R172" s="150">
        <f>Q172*H172</f>
        <v>0</v>
      </c>
      <c r="S172" s="150">
        <v>0</v>
      </c>
      <c r="T172" s="151">
        <f>S172*H172</f>
        <v>0</v>
      </c>
      <c r="AR172" s="152" t="s">
        <v>163</v>
      </c>
      <c r="AT172" s="152" t="s">
        <v>159</v>
      </c>
      <c r="AU172" s="152" t="s">
        <v>164</v>
      </c>
      <c r="AY172" s="17" t="s">
        <v>156</v>
      </c>
      <c r="BE172" s="153">
        <f>IF(N172="základná",J172,0)</f>
        <v>0</v>
      </c>
      <c r="BF172" s="153">
        <f>IF(N172="znížená",J172,0)</f>
        <v>0</v>
      </c>
      <c r="BG172" s="153">
        <f>IF(N172="zákl. prenesená",J172,0)</f>
        <v>0</v>
      </c>
      <c r="BH172" s="153">
        <f>IF(N172="zníž. prenesená",J172,0)</f>
        <v>0</v>
      </c>
      <c r="BI172" s="153">
        <f>IF(N172="nulová",J172,0)</f>
        <v>0</v>
      </c>
      <c r="BJ172" s="17" t="s">
        <v>164</v>
      </c>
      <c r="BK172" s="153">
        <f>ROUND(I172*H172,2)</f>
        <v>0</v>
      </c>
      <c r="BL172" s="17" t="s">
        <v>163</v>
      </c>
      <c r="BM172" s="152" t="s">
        <v>3541</v>
      </c>
    </row>
    <row r="173" spans="2:65" s="1" customFormat="1" ht="16.5" customHeight="1">
      <c r="B173" s="139"/>
      <c r="C173" s="167" t="s">
        <v>280</v>
      </c>
      <c r="D173" s="167" t="s">
        <v>207</v>
      </c>
      <c r="E173" s="168" t="s">
        <v>3146</v>
      </c>
      <c r="F173" s="169" t="s">
        <v>3396</v>
      </c>
      <c r="G173" s="170" t="s">
        <v>402</v>
      </c>
      <c r="H173" s="171">
        <v>325</v>
      </c>
      <c r="I173" s="172"/>
      <c r="J173" s="173">
        <f>ROUND(I173*H173,2)</f>
        <v>0</v>
      </c>
      <c r="K173" s="174"/>
      <c r="L173" s="175"/>
      <c r="M173" s="176" t="s">
        <v>1</v>
      </c>
      <c r="N173" s="177" t="s">
        <v>41</v>
      </c>
      <c r="P173" s="150">
        <f>O173*H173</f>
        <v>0</v>
      </c>
      <c r="Q173" s="150">
        <v>2.1000000000000001E-4</v>
      </c>
      <c r="R173" s="150">
        <f>Q173*H173</f>
        <v>6.8250000000000005E-2</v>
      </c>
      <c r="S173" s="150">
        <v>0</v>
      </c>
      <c r="T173" s="151">
        <f>S173*H173</f>
        <v>0</v>
      </c>
      <c r="AR173" s="152" t="s">
        <v>211</v>
      </c>
      <c r="AT173" s="152" t="s">
        <v>207</v>
      </c>
      <c r="AU173" s="152" t="s">
        <v>164</v>
      </c>
      <c r="AY173" s="17" t="s">
        <v>156</v>
      </c>
      <c r="BE173" s="153">
        <f>IF(N173="základná",J173,0)</f>
        <v>0</v>
      </c>
      <c r="BF173" s="153">
        <f>IF(N173="znížená",J173,0)</f>
        <v>0</v>
      </c>
      <c r="BG173" s="153">
        <f>IF(N173="zákl. prenesená",J173,0)</f>
        <v>0</v>
      </c>
      <c r="BH173" s="153">
        <f>IF(N173="zníž. prenesená",J173,0)</f>
        <v>0</v>
      </c>
      <c r="BI173" s="153">
        <f>IF(N173="nulová",J173,0)</f>
        <v>0</v>
      </c>
      <c r="BJ173" s="17" t="s">
        <v>164</v>
      </c>
      <c r="BK173" s="153">
        <f>ROUND(I173*H173,2)</f>
        <v>0</v>
      </c>
      <c r="BL173" s="17" t="s">
        <v>163</v>
      </c>
      <c r="BM173" s="152" t="s">
        <v>3542</v>
      </c>
    </row>
    <row r="174" spans="2:65" s="1" customFormat="1" ht="33" customHeight="1">
      <c r="B174" s="139"/>
      <c r="C174" s="140" t="s">
        <v>284</v>
      </c>
      <c r="D174" s="140" t="s">
        <v>159</v>
      </c>
      <c r="E174" s="141" t="s">
        <v>3398</v>
      </c>
      <c r="F174" s="142" t="s">
        <v>3399</v>
      </c>
      <c r="G174" s="143" t="s">
        <v>203</v>
      </c>
      <c r="H174" s="144">
        <v>5</v>
      </c>
      <c r="I174" s="145"/>
      <c r="J174" s="146">
        <f>ROUND(I174*H174,2)</f>
        <v>0</v>
      </c>
      <c r="K174" s="147"/>
      <c r="L174" s="32"/>
      <c r="M174" s="148" t="s">
        <v>1</v>
      </c>
      <c r="N174" s="149" t="s">
        <v>41</v>
      </c>
      <c r="P174" s="150">
        <f>O174*H174</f>
        <v>0</v>
      </c>
      <c r="Q174" s="150">
        <v>0</v>
      </c>
      <c r="R174" s="150">
        <f>Q174*H174</f>
        <v>0</v>
      </c>
      <c r="S174" s="150">
        <v>0</v>
      </c>
      <c r="T174" s="151">
        <f>S174*H174</f>
        <v>0</v>
      </c>
      <c r="AR174" s="152" t="s">
        <v>163</v>
      </c>
      <c r="AT174" s="152" t="s">
        <v>159</v>
      </c>
      <c r="AU174" s="152" t="s">
        <v>164</v>
      </c>
      <c r="AY174" s="17" t="s">
        <v>156</v>
      </c>
      <c r="BE174" s="153">
        <f>IF(N174="základná",J174,0)</f>
        <v>0</v>
      </c>
      <c r="BF174" s="153">
        <f>IF(N174="znížená",J174,0)</f>
        <v>0</v>
      </c>
      <c r="BG174" s="153">
        <f>IF(N174="zákl. prenesená",J174,0)</f>
        <v>0</v>
      </c>
      <c r="BH174" s="153">
        <f>IF(N174="zníž. prenesená",J174,0)</f>
        <v>0</v>
      </c>
      <c r="BI174" s="153">
        <f>IF(N174="nulová",J174,0)</f>
        <v>0</v>
      </c>
      <c r="BJ174" s="17" t="s">
        <v>164</v>
      </c>
      <c r="BK174" s="153">
        <f>ROUND(I174*H174,2)</f>
        <v>0</v>
      </c>
      <c r="BL174" s="17" t="s">
        <v>163</v>
      </c>
      <c r="BM174" s="152" t="s">
        <v>3543</v>
      </c>
    </row>
    <row r="175" spans="2:65" s="11" customFormat="1" ht="22.95" customHeight="1">
      <c r="B175" s="127"/>
      <c r="D175" s="128" t="s">
        <v>74</v>
      </c>
      <c r="E175" s="137" t="s">
        <v>3401</v>
      </c>
      <c r="F175" s="137" t="s">
        <v>3402</v>
      </c>
      <c r="I175" s="130"/>
      <c r="J175" s="138">
        <f>BK175</f>
        <v>0</v>
      </c>
      <c r="L175" s="127"/>
      <c r="M175" s="132"/>
      <c r="P175" s="133">
        <f>SUM(P176:P181)</f>
        <v>0</v>
      </c>
      <c r="R175" s="133">
        <f>SUM(R176:R181)</f>
        <v>0</v>
      </c>
      <c r="T175" s="134">
        <f>SUM(T176:T181)</f>
        <v>0</v>
      </c>
      <c r="AR175" s="128" t="s">
        <v>83</v>
      </c>
      <c r="AT175" s="135" t="s">
        <v>74</v>
      </c>
      <c r="AU175" s="135" t="s">
        <v>83</v>
      </c>
      <c r="AY175" s="128" t="s">
        <v>156</v>
      </c>
      <c r="BK175" s="136">
        <f>SUM(BK176:BK181)</f>
        <v>0</v>
      </c>
    </row>
    <row r="176" spans="2:65" s="1" customFormat="1" ht="24.15" customHeight="1">
      <c r="B176" s="139"/>
      <c r="C176" s="140" t="s">
        <v>288</v>
      </c>
      <c r="D176" s="140" t="s">
        <v>159</v>
      </c>
      <c r="E176" s="141" t="s">
        <v>3403</v>
      </c>
      <c r="F176" s="142" t="s">
        <v>3404</v>
      </c>
      <c r="G176" s="143" t="s">
        <v>402</v>
      </c>
      <c r="H176" s="144">
        <v>550</v>
      </c>
      <c r="I176" s="145"/>
      <c r="J176" s="146">
        <f t="shared" ref="J176:J181" si="0">ROUND(I176*H176,2)</f>
        <v>0</v>
      </c>
      <c r="K176" s="147"/>
      <c r="L176" s="32"/>
      <c r="M176" s="148" t="s">
        <v>1</v>
      </c>
      <c r="N176" s="149" t="s">
        <v>41</v>
      </c>
      <c r="P176" s="150">
        <f t="shared" ref="P176:P181" si="1">O176*H176</f>
        <v>0</v>
      </c>
      <c r="Q176" s="150">
        <v>0</v>
      </c>
      <c r="R176" s="150">
        <f t="shared" ref="R176:R181" si="2">Q176*H176</f>
        <v>0</v>
      </c>
      <c r="S176" s="150">
        <v>0</v>
      </c>
      <c r="T176" s="151">
        <f t="shared" ref="T176:T181" si="3">S176*H176</f>
        <v>0</v>
      </c>
      <c r="AR176" s="152" t="s">
        <v>163</v>
      </c>
      <c r="AT176" s="152" t="s">
        <v>159</v>
      </c>
      <c r="AU176" s="152" t="s">
        <v>164</v>
      </c>
      <c r="AY176" s="17" t="s">
        <v>156</v>
      </c>
      <c r="BE176" s="153">
        <f t="shared" ref="BE176:BE181" si="4">IF(N176="základná",J176,0)</f>
        <v>0</v>
      </c>
      <c r="BF176" s="153">
        <f t="shared" ref="BF176:BF181" si="5">IF(N176="znížená",J176,0)</f>
        <v>0</v>
      </c>
      <c r="BG176" s="153">
        <f t="shared" ref="BG176:BG181" si="6">IF(N176="zákl. prenesená",J176,0)</f>
        <v>0</v>
      </c>
      <c r="BH176" s="153">
        <f t="shared" ref="BH176:BH181" si="7">IF(N176="zníž. prenesená",J176,0)</f>
        <v>0</v>
      </c>
      <c r="BI176" s="153">
        <f t="shared" ref="BI176:BI181" si="8">IF(N176="nulová",J176,0)</f>
        <v>0</v>
      </c>
      <c r="BJ176" s="17" t="s">
        <v>164</v>
      </c>
      <c r="BK176" s="153">
        <f t="shared" ref="BK176:BK181" si="9">ROUND(I176*H176,2)</f>
        <v>0</v>
      </c>
      <c r="BL176" s="17" t="s">
        <v>163</v>
      </c>
      <c r="BM176" s="152" t="s">
        <v>3544</v>
      </c>
    </row>
    <row r="177" spans="2:65" s="1" customFormat="1" ht="62.7" customHeight="1">
      <c r="B177" s="139"/>
      <c r="C177" s="167" t="s">
        <v>292</v>
      </c>
      <c r="D177" s="167" t="s">
        <v>207</v>
      </c>
      <c r="E177" s="168" t="s">
        <v>3406</v>
      </c>
      <c r="F177" s="169" t="s">
        <v>3407</v>
      </c>
      <c r="G177" s="170" t="s">
        <v>402</v>
      </c>
      <c r="H177" s="171">
        <v>550</v>
      </c>
      <c r="I177" s="172"/>
      <c r="J177" s="173">
        <f t="shared" si="0"/>
        <v>0</v>
      </c>
      <c r="K177" s="174"/>
      <c r="L177" s="175"/>
      <c r="M177" s="176" t="s">
        <v>1</v>
      </c>
      <c r="N177" s="177" t="s">
        <v>41</v>
      </c>
      <c r="P177" s="150">
        <f t="shared" si="1"/>
        <v>0</v>
      </c>
      <c r="Q177" s="150">
        <v>0</v>
      </c>
      <c r="R177" s="150">
        <f t="shared" si="2"/>
        <v>0</v>
      </c>
      <c r="S177" s="150">
        <v>0</v>
      </c>
      <c r="T177" s="151">
        <f t="shared" si="3"/>
        <v>0</v>
      </c>
      <c r="AR177" s="152" t="s">
        <v>1904</v>
      </c>
      <c r="AT177" s="152" t="s">
        <v>207</v>
      </c>
      <c r="AU177" s="152" t="s">
        <v>164</v>
      </c>
      <c r="AY177" s="17" t="s">
        <v>156</v>
      </c>
      <c r="BE177" s="153">
        <f t="shared" si="4"/>
        <v>0</v>
      </c>
      <c r="BF177" s="153">
        <f t="shared" si="5"/>
        <v>0</v>
      </c>
      <c r="BG177" s="153">
        <f t="shared" si="6"/>
        <v>0</v>
      </c>
      <c r="BH177" s="153">
        <f t="shared" si="7"/>
        <v>0</v>
      </c>
      <c r="BI177" s="153">
        <f t="shared" si="8"/>
        <v>0</v>
      </c>
      <c r="BJ177" s="17" t="s">
        <v>164</v>
      </c>
      <c r="BK177" s="153">
        <f t="shared" si="9"/>
        <v>0</v>
      </c>
      <c r="BL177" s="17" t="s">
        <v>1904</v>
      </c>
      <c r="BM177" s="152" t="s">
        <v>3545</v>
      </c>
    </row>
    <row r="178" spans="2:65" s="1" customFormat="1" ht="24.15" customHeight="1">
      <c r="B178" s="139"/>
      <c r="C178" s="140" t="s">
        <v>296</v>
      </c>
      <c r="D178" s="140" t="s">
        <v>159</v>
      </c>
      <c r="E178" s="141" t="s">
        <v>3546</v>
      </c>
      <c r="F178" s="142" t="s">
        <v>3547</v>
      </c>
      <c r="G178" s="143" t="s">
        <v>402</v>
      </c>
      <c r="H178" s="144">
        <v>520</v>
      </c>
      <c r="I178" s="145"/>
      <c r="J178" s="146">
        <f t="shared" si="0"/>
        <v>0</v>
      </c>
      <c r="K178" s="147"/>
      <c r="L178" s="32"/>
      <c r="M178" s="148" t="s">
        <v>1</v>
      </c>
      <c r="N178" s="149" t="s">
        <v>41</v>
      </c>
      <c r="P178" s="150">
        <f t="shared" si="1"/>
        <v>0</v>
      </c>
      <c r="Q178" s="150">
        <v>0</v>
      </c>
      <c r="R178" s="150">
        <f t="shared" si="2"/>
        <v>0</v>
      </c>
      <c r="S178" s="150">
        <v>0</v>
      </c>
      <c r="T178" s="151">
        <f t="shared" si="3"/>
        <v>0</v>
      </c>
      <c r="AR178" s="152" t="s">
        <v>163</v>
      </c>
      <c r="AT178" s="152" t="s">
        <v>159</v>
      </c>
      <c r="AU178" s="152" t="s">
        <v>164</v>
      </c>
      <c r="AY178" s="17" t="s">
        <v>156</v>
      </c>
      <c r="BE178" s="153">
        <f t="shared" si="4"/>
        <v>0</v>
      </c>
      <c r="BF178" s="153">
        <f t="shared" si="5"/>
        <v>0</v>
      </c>
      <c r="BG178" s="153">
        <f t="shared" si="6"/>
        <v>0</v>
      </c>
      <c r="BH178" s="153">
        <f t="shared" si="7"/>
        <v>0</v>
      </c>
      <c r="BI178" s="153">
        <f t="shared" si="8"/>
        <v>0</v>
      </c>
      <c r="BJ178" s="17" t="s">
        <v>164</v>
      </c>
      <c r="BK178" s="153">
        <f t="shared" si="9"/>
        <v>0</v>
      </c>
      <c r="BL178" s="17" t="s">
        <v>163</v>
      </c>
      <c r="BM178" s="152" t="s">
        <v>3548</v>
      </c>
    </row>
    <row r="179" spans="2:65" s="1" customFormat="1" ht="66.75" customHeight="1">
      <c r="B179" s="139"/>
      <c r="C179" s="167" t="s">
        <v>300</v>
      </c>
      <c r="D179" s="167" t="s">
        <v>207</v>
      </c>
      <c r="E179" s="168" t="s">
        <v>3549</v>
      </c>
      <c r="F179" s="169" t="s">
        <v>3550</v>
      </c>
      <c r="G179" s="170" t="s">
        <v>402</v>
      </c>
      <c r="H179" s="171">
        <v>520</v>
      </c>
      <c r="I179" s="172"/>
      <c r="J179" s="173">
        <f t="shared" si="0"/>
        <v>0</v>
      </c>
      <c r="K179" s="174"/>
      <c r="L179" s="175"/>
      <c r="M179" s="176" t="s">
        <v>1</v>
      </c>
      <c r="N179" s="177" t="s">
        <v>41</v>
      </c>
      <c r="P179" s="150">
        <f t="shared" si="1"/>
        <v>0</v>
      </c>
      <c r="Q179" s="150">
        <v>0</v>
      </c>
      <c r="R179" s="150">
        <f t="shared" si="2"/>
        <v>0</v>
      </c>
      <c r="S179" s="150">
        <v>0</v>
      </c>
      <c r="T179" s="151">
        <f t="shared" si="3"/>
        <v>0</v>
      </c>
      <c r="AR179" s="152" t="s">
        <v>1904</v>
      </c>
      <c r="AT179" s="152" t="s">
        <v>207</v>
      </c>
      <c r="AU179" s="152" t="s">
        <v>164</v>
      </c>
      <c r="AY179" s="17" t="s">
        <v>156</v>
      </c>
      <c r="BE179" s="153">
        <f t="shared" si="4"/>
        <v>0</v>
      </c>
      <c r="BF179" s="153">
        <f t="shared" si="5"/>
        <v>0</v>
      </c>
      <c r="BG179" s="153">
        <f t="shared" si="6"/>
        <v>0</v>
      </c>
      <c r="BH179" s="153">
        <f t="shared" si="7"/>
        <v>0</v>
      </c>
      <c r="BI179" s="153">
        <f t="shared" si="8"/>
        <v>0</v>
      </c>
      <c r="BJ179" s="17" t="s">
        <v>164</v>
      </c>
      <c r="BK179" s="153">
        <f t="shared" si="9"/>
        <v>0</v>
      </c>
      <c r="BL179" s="17" t="s">
        <v>1904</v>
      </c>
      <c r="BM179" s="152" t="s">
        <v>3551</v>
      </c>
    </row>
    <row r="180" spans="2:65" s="1" customFormat="1" ht="24.15" customHeight="1">
      <c r="B180" s="139"/>
      <c r="C180" s="140" t="s">
        <v>8</v>
      </c>
      <c r="D180" s="140" t="s">
        <v>159</v>
      </c>
      <c r="E180" s="141" t="s">
        <v>3412</v>
      </c>
      <c r="F180" s="142" t="s">
        <v>3413</v>
      </c>
      <c r="G180" s="143" t="s">
        <v>402</v>
      </c>
      <c r="H180" s="144">
        <v>90</v>
      </c>
      <c r="I180" s="145"/>
      <c r="J180" s="146">
        <f t="shared" si="0"/>
        <v>0</v>
      </c>
      <c r="K180" s="147"/>
      <c r="L180" s="32"/>
      <c r="M180" s="148" t="s">
        <v>1</v>
      </c>
      <c r="N180" s="149" t="s">
        <v>41</v>
      </c>
      <c r="P180" s="150">
        <f t="shared" si="1"/>
        <v>0</v>
      </c>
      <c r="Q180" s="150">
        <v>0</v>
      </c>
      <c r="R180" s="150">
        <f t="shared" si="2"/>
        <v>0</v>
      </c>
      <c r="S180" s="150">
        <v>0</v>
      </c>
      <c r="T180" s="151">
        <f t="shared" si="3"/>
        <v>0</v>
      </c>
      <c r="AR180" s="152" t="s">
        <v>163</v>
      </c>
      <c r="AT180" s="152" t="s">
        <v>159</v>
      </c>
      <c r="AU180" s="152" t="s">
        <v>164</v>
      </c>
      <c r="AY180" s="17" t="s">
        <v>156</v>
      </c>
      <c r="BE180" s="153">
        <f t="shared" si="4"/>
        <v>0</v>
      </c>
      <c r="BF180" s="153">
        <f t="shared" si="5"/>
        <v>0</v>
      </c>
      <c r="BG180" s="153">
        <f t="shared" si="6"/>
        <v>0</v>
      </c>
      <c r="BH180" s="153">
        <f t="shared" si="7"/>
        <v>0</v>
      </c>
      <c r="BI180" s="153">
        <f t="shared" si="8"/>
        <v>0</v>
      </c>
      <c r="BJ180" s="17" t="s">
        <v>164</v>
      </c>
      <c r="BK180" s="153">
        <f t="shared" si="9"/>
        <v>0</v>
      </c>
      <c r="BL180" s="17" t="s">
        <v>163</v>
      </c>
      <c r="BM180" s="152" t="s">
        <v>3552</v>
      </c>
    </row>
    <row r="181" spans="2:65" s="1" customFormat="1" ht="24.15" customHeight="1">
      <c r="B181" s="139"/>
      <c r="C181" s="140" t="s">
        <v>307</v>
      </c>
      <c r="D181" s="140" t="s">
        <v>159</v>
      </c>
      <c r="E181" s="141" t="s">
        <v>3415</v>
      </c>
      <c r="F181" s="142" t="s">
        <v>3416</v>
      </c>
      <c r="G181" s="143" t="s">
        <v>203</v>
      </c>
      <c r="H181" s="144">
        <v>600</v>
      </c>
      <c r="I181" s="145"/>
      <c r="J181" s="146">
        <f t="shared" si="0"/>
        <v>0</v>
      </c>
      <c r="K181" s="147"/>
      <c r="L181" s="32"/>
      <c r="M181" s="148" t="s">
        <v>1</v>
      </c>
      <c r="N181" s="149" t="s">
        <v>41</v>
      </c>
      <c r="P181" s="150">
        <f t="shared" si="1"/>
        <v>0</v>
      </c>
      <c r="Q181" s="150">
        <v>0</v>
      </c>
      <c r="R181" s="150">
        <f t="shared" si="2"/>
        <v>0</v>
      </c>
      <c r="S181" s="150">
        <v>0</v>
      </c>
      <c r="T181" s="151">
        <f t="shared" si="3"/>
        <v>0</v>
      </c>
      <c r="AR181" s="152" t="s">
        <v>163</v>
      </c>
      <c r="AT181" s="152" t="s">
        <v>159</v>
      </c>
      <c r="AU181" s="152" t="s">
        <v>164</v>
      </c>
      <c r="AY181" s="17" t="s">
        <v>156</v>
      </c>
      <c r="BE181" s="153">
        <f t="shared" si="4"/>
        <v>0</v>
      </c>
      <c r="BF181" s="153">
        <f t="shared" si="5"/>
        <v>0</v>
      </c>
      <c r="BG181" s="153">
        <f t="shared" si="6"/>
        <v>0</v>
      </c>
      <c r="BH181" s="153">
        <f t="shared" si="7"/>
        <v>0</v>
      </c>
      <c r="BI181" s="153">
        <f t="shared" si="8"/>
        <v>0</v>
      </c>
      <c r="BJ181" s="17" t="s">
        <v>164</v>
      </c>
      <c r="BK181" s="153">
        <f t="shared" si="9"/>
        <v>0</v>
      </c>
      <c r="BL181" s="17" t="s">
        <v>163</v>
      </c>
      <c r="BM181" s="152" t="s">
        <v>3553</v>
      </c>
    </row>
    <row r="182" spans="2:65" s="11" customFormat="1" ht="22.95" customHeight="1">
      <c r="B182" s="127"/>
      <c r="D182" s="128" t="s">
        <v>74</v>
      </c>
      <c r="E182" s="137" t="s">
        <v>3418</v>
      </c>
      <c r="F182" s="137" t="s">
        <v>3419</v>
      </c>
      <c r="I182" s="130"/>
      <c r="J182" s="138">
        <f>BK182</f>
        <v>0</v>
      </c>
      <c r="L182" s="127"/>
      <c r="M182" s="132"/>
      <c r="P182" s="133">
        <f>SUM(P183:P184)</f>
        <v>0</v>
      </c>
      <c r="R182" s="133">
        <f>SUM(R183:R184)</f>
        <v>0</v>
      </c>
      <c r="T182" s="134">
        <f>SUM(T183:T184)</f>
        <v>0</v>
      </c>
      <c r="AR182" s="128" t="s">
        <v>83</v>
      </c>
      <c r="AT182" s="135" t="s">
        <v>74</v>
      </c>
      <c r="AU182" s="135" t="s">
        <v>83</v>
      </c>
      <c r="AY182" s="128" t="s">
        <v>156</v>
      </c>
      <c r="BK182" s="136">
        <f>SUM(BK183:BK184)</f>
        <v>0</v>
      </c>
    </row>
    <row r="183" spans="2:65" s="1" customFormat="1" ht="24.15" customHeight="1">
      <c r="B183" s="139"/>
      <c r="C183" s="140" t="s">
        <v>311</v>
      </c>
      <c r="D183" s="140" t="s">
        <v>159</v>
      </c>
      <c r="E183" s="141" t="s">
        <v>3420</v>
      </c>
      <c r="F183" s="142" t="s">
        <v>3421</v>
      </c>
      <c r="G183" s="143" t="s">
        <v>203</v>
      </c>
      <c r="H183" s="144">
        <v>2</v>
      </c>
      <c r="I183" s="145"/>
      <c r="J183" s="146">
        <f>ROUND(I183*H183,2)</f>
        <v>0</v>
      </c>
      <c r="K183" s="147"/>
      <c r="L183" s="32"/>
      <c r="M183" s="148" t="s">
        <v>1</v>
      </c>
      <c r="N183" s="149" t="s">
        <v>41</v>
      </c>
      <c r="P183" s="150">
        <f>O183*H183</f>
        <v>0</v>
      </c>
      <c r="Q183" s="150">
        <v>0</v>
      </c>
      <c r="R183" s="150">
        <f>Q183*H183</f>
        <v>0</v>
      </c>
      <c r="S183" s="150">
        <v>0</v>
      </c>
      <c r="T183" s="151">
        <f>S183*H183</f>
        <v>0</v>
      </c>
      <c r="AR183" s="152" t="s">
        <v>163</v>
      </c>
      <c r="AT183" s="152" t="s">
        <v>159</v>
      </c>
      <c r="AU183" s="152" t="s">
        <v>164</v>
      </c>
      <c r="AY183" s="17" t="s">
        <v>156</v>
      </c>
      <c r="BE183" s="153">
        <f>IF(N183="základná",J183,0)</f>
        <v>0</v>
      </c>
      <c r="BF183" s="153">
        <f>IF(N183="znížená",J183,0)</f>
        <v>0</v>
      </c>
      <c r="BG183" s="153">
        <f>IF(N183="zákl. prenesená",J183,0)</f>
        <v>0</v>
      </c>
      <c r="BH183" s="153">
        <f>IF(N183="zníž. prenesená",J183,0)</f>
        <v>0</v>
      </c>
      <c r="BI183" s="153">
        <f>IF(N183="nulová",J183,0)</f>
        <v>0</v>
      </c>
      <c r="BJ183" s="17" t="s">
        <v>164</v>
      </c>
      <c r="BK183" s="153">
        <f>ROUND(I183*H183,2)</f>
        <v>0</v>
      </c>
      <c r="BL183" s="17" t="s">
        <v>163</v>
      </c>
      <c r="BM183" s="152" t="s">
        <v>3554</v>
      </c>
    </row>
    <row r="184" spans="2:65" s="1" customFormat="1" ht="24.15" customHeight="1">
      <c r="B184" s="139"/>
      <c r="C184" s="140" t="s">
        <v>315</v>
      </c>
      <c r="D184" s="140" t="s">
        <v>159</v>
      </c>
      <c r="E184" s="141" t="s">
        <v>3423</v>
      </c>
      <c r="F184" s="142" t="s">
        <v>3424</v>
      </c>
      <c r="G184" s="143" t="s">
        <v>203</v>
      </c>
      <c r="H184" s="144">
        <v>6</v>
      </c>
      <c r="I184" s="145"/>
      <c r="J184" s="146">
        <f>ROUND(I184*H184,2)</f>
        <v>0</v>
      </c>
      <c r="K184" s="147"/>
      <c r="L184" s="32"/>
      <c r="M184" s="148" t="s">
        <v>1</v>
      </c>
      <c r="N184" s="149" t="s">
        <v>41</v>
      </c>
      <c r="P184" s="150">
        <f>O184*H184</f>
        <v>0</v>
      </c>
      <c r="Q184" s="150">
        <v>0</v>
      </c>
      <c r="R184" s="150">
        <f>Q184*H184</f>
        <v>0</v>
      </c>
      <c r="S184" s="150">
        <v>0</v>
      </c>
      <c r="T184" s="151">
        <f>S184*H184</f>
        <v>0</v>
      </c>
      <c r="AR184" s="152" t="s">
        <v>163</v>
      </c>
      <c r="AT184" s="152" t="s">
        <v>159</v>
      </c>
      <c r="AU184" s="152" t="s">
        <v>164</v>
      </c>
      <c r="AY184" s="17" t="s">
        <v>156</v>
      </c>
      <c r="BE184" s="153">
        <f>IF(N184="základná",J184,0)</f>
        <v>0</v>
      </c>
      <c r="BF184" s="153">
        <f>IF(N184="znížená",J184,0)</f>
        <v>0</v>
      </c>
      <c r="BG184" s="153">
        <f>IF(N184="zákl. prenesená",J184,0)</f>
        <v>0</v>
      </c>
      <c r="BH184" s="153">
        <f>IF(N184="zníž. prenesená",J184,0)</f>
        <v>0</v>
      </c>
      <c r="BI184" s="153">
        <f>IF(N184="nulová",J184,0)</f>
        <v>0</v>
      </c>
      <c r="BJ184" s="17" t="s">
        <v>164</v>
      </c>
      <c r="BK184" s="153">
        <f>ROUND(I184*H184,2)</f>
        <v>0</v>
      </c>
      <c r="BL184" s="17" t="s">
        <v>163</v>
      </c>
      <c r="BM184" s="152" t="s">
        <v>3555</v>
      </c>
    </row>
    <row r="185" spans="2:65" s="11" customFormat="1" ht="22.95" customHeight="1">
      <c r="B185" s="127"/>
      <c r="D185" s="128" t="s">
        <v>74</v>
      </c>
      <c r="E185" s="137" t="s">
        <v>3426</v>
      </c>
      <c r="F185" s="137" t="s">
        <v>3427</v>
      </c>
      <c r="I185" s="130"/>
      <c r="J185" s="138">
        <f>BK185</f>
        <v>0</v>
      </c>
      <c r="L185" s="127"/>
      <c r="M185" s="132"/>
      <c r="P185" s="133">
        <f>SUM(P186:P191)</f>
        <v>0</v>
      </c>
      <c r="R185" s="133">
        <f>SUM(R186:R191)</f>
        <v>1.1999999999999999E-3</v>
      </c>
      <c r="T185" s="134">
        <f>SUM(T186:T191)</f>
        <v>0</v>
      </c>
      <c r="AR185" s="128" t="s">
        <v>83</v>
      </c>
      <c r="AT185" s="135" t="s">
        <v>74</v>
      </c>
      <c r="AU185" s="135" t="s">
        <v>83</v>
      </c>
      <c r="AY185" s="128" t="s">
        <v>156</v>
      </c>
      <c r="BK185" s="136">
        <f>SUM(BK186:BK191)</f>
        <v>0</v>
      </c>
    </row>
    <row r="186" spans="2:65" s="1" customFormat="1" ht="24.15" customHeight="1">
      <c r="B186" s="139"/>
      <c r="C186" s="140" t="s">
        <v>319</v>
      </c>
      <c r="D186" s="140" t="s">
        <v>159</v>
      </c>
      <c r="E186" s="141" t="s">
        <v>3556</v>
      </c>
      <c r="F186" s="142" t="s">
        <v>3557</v>
      </c>
      <c r="G186" s="143" t="s">
        <v>203</v>
      </c>
      <c r="H186" s="144">
        <v>1</v>
      </c>
      <c r="I186" s="145"/>
      <c r="J186" s="146">
        <f t="shared" ref="J186:J191" si="10">ROUND(I186*H186,2)</f>
        <v>0</v>
      </c>
      <c r="K186" s="147"/>
      <c r="L186" s="32"/>
      <c r="M186" s="148" t="s">
        <v>1</v>
      </c>
      <c r="N186" s="149" t="s">
        <v>41</v>
      </c>
      <c r="P186" s="150">
        <f t="shared" ref="P186:P191" si="11">O186*H186</f>
        <v>0</v>
      </c>
      <c r="Q186" s="150">
        <v>0</v>
      </c>
      <c r="R186" s="150">
        <f t="shared" ref="R186:R191" si="12">Q186*H186</f>
        <v>0</v>
      </c>
      <c r="S186" s="150">
        <v>0</v>
      </c>
      <c r="T186" s="151">
        <f t="shared" ref="T186:T191" si="13">S186*H186</f>
        <v>0</v>
      </c>
      <c r="AR186" s="152" t="s">
        <v>819</v>
      </c>
      <c r="AT186" s="152" t="s">
        <v>159</v>
      </c>
      <c r="AU186" s="152" t="s">
        <v>164</v>
      </c>
      <c r="AY186" s="17" t="s">
        <v>156</v>
      </c>
      <c r="BE186" s="153">
        <f t="shared" ref="BE186:BE191" si="14">IF(N186="základná",J186,0)</f>
        <v>0</v>
      </c>
      <c r="BF186" s="153">
        <f t="shared" ref="BF186:BF191" si="15">IF(N186="znížená",J186,0)</f>
        <v>0</v>
      </c>
      <c r="BG186" s="153">
        <f t="shared" ref="BG186:BG191" si="16">IF(N186="zákl. prenesená",J186,0)</f>
        <v>0</v>
      </c>
      <c r="BH186" s="153">
        <f t="shared" ref="BH186:BH191" si="17">IF(N186="zníž. prenesená",J186,0)</f>
        <v>0</v>
      </c>
      <c r="BI186" s="153">
        <f t="shared" ref="BI186:BI191" si="18">IF(N186="nulová",J186,0)</f>
        <v>0</v>
      </c>
      <c r="BJ186" s="17" t="s">
        <v>164</v>
      </c>
      <c r="BK186" s="153">
        <f t="shared" ref="BK186:BK191" si="19">ROUND(I186*H186,2)</f>
        <v>0</v>
      </c>
      <c r="BL186" s="17" t="s">
        <v>819</v>
      </c>
      <c r="BM186" s="152" t="s">
        <v>3558</v>
      </c>
    </row>
    <row r="187" spans="2:65" s="1" customFormat="1" ht="37.950000000000003" customHeight="1">
      <c r="B187" s="139"/>
      <c r="C187" s="167" t="s">
        <v>323</v>
      </c>
      <c r="D187" s="167" t="s">
        <v>207</v>
      </c>
      <c r="E187" s="168" t="s">
        <v>3431</v>
      </c>
      <c r="F187" s="169" t="s">
        <v>3559</v>
      </c>
      <c r="G187" s="170" t="s">
        <v>203</v>
      </c>
      <c r="H187" s="171">
        <v>1</v>
      </c>
      <c r="I187" s="172"/>
      <c r="J187" s="173">
        <f t="shared" si="10"/>
        <v>0</v>
      </c>
      <c r="K187" s="174"/>
      <c r="L187" s="175"/>
      <c r="M187" s="176" t="s">
        <v>1</v>
      </c>
      <c r="N187" s="177" t="s">
        <v>41</v>
      </c>
      <c r="P187" s="150">
        <f t="shared" si="11"/>
        <v>0</v>
      </c>
      <c r="Q187" s="150">
        <v>0</v>
      </c>
      <c r="R187" s="150">
        <f t="shared" si="12"/>
        <v>0</v>
      </c>
      <c r="S187" s="150">
        <v>0</v>
      </c>
      <c r="T187" s="151">
        <f t="shared" si="13"/>
        <v>0</v>
      </c>
      <c r="AR187" s="152" t="s">
        <v>1904</v>
      </c>
      <c r="AT187" s="152" t="s">
        <v>207</v>
      </c>
      <c r="AU187" s="152" t="s">
        <v>164</v>
      </c>
      <c r="AY187" s="17" t="s">
        <v>156</v>
      </c>
      <c r="BE187" s="153">
        <f t="shared" si="14"/>
        <v>0</v>
      </c>
      <c r="BF187" s="153">
        <f t="shared" si="15"/>
        <v>0</v>
      </c>
      <c r="BG187" s="153">
        <f t="shared" si="16"/>
        <v>0</v>
      </c>
      <c r="BH187" s="153">
        <f t="shared" si="17"/>
        <v>0</v>
      </c>
      <c r="BI187" s="153">
        <f t="shared" si="18"/>
        <v>0</v>
      </c>
      <c r="BJ187" s="17" t="s">
        <v>164</v>
      </c>
      <c r="BK187" s="153">
        <f t="shared" si="19"/>
        <v>0</v>
      </c>
      <c r="BL187" s="17" t="s">
        <v>1904</v>
      </c>
      <c r="BM187" s="152" t="s">
        <v>3560</v>
      </c>
    </row>
    <row r="188" spans="2:65" s="1" customFormat="1" ht="24.15" customHeight="1">
      <c r="B188" s="139"/>
      <c r="C188" s="140" t="s">
        <v>327</v>
      </c>
      <c r="D188" s="140" t="s">
        <v>159</v>
      </c>
      <c r="E188" s="141" t="s">
        <v>3561</v>
      </c>
      <c r="F188" s="142" t="s">
        <v>3562</v>
      </c>
      <c r="G188" s="143" t="s">
        <v>203</v>
      </c>
      <c r="H188" s="144">
        <v>1</v>
      </c>
      <c r="I188" s="145"/>
      <c r="J188" s="146">
        <f t="shared" si="10"/>
        <v>0</v>
      </c>
      <c r="K188" s="147"/>
      <c r="L188" s="32"/>
      <c r="M188" s="148" t="s">
        <v>1</v>
      </c>
      <c r="N188" s="149" t="s">
        <v>41</v>
      </c>
      <c r="P188" s="150">
        <f t="shared" si="11"/>
        <v>0</v>
      </c>
      <c r="Q188" s="150">
        <v>0</v>
      </c>
      <c r="R188" s="150">
        <f t="shared" si="12"/>
        <v>0</v>
      </c>
      <c r="S188" s="150">
        <v>0</v>
      </c>
      <c r="T188" s="151">
        <f t="shared" si="13"/>
        <v>0</v>
      </c>
      <c r="AR188" s="152" t="s">
        <v>819</v>
      </c>
      <c r="AT188" s="152" t="s">
        <v>159</v>
      </c>
      <c r="AU188" s="152" t="s">
        <v>164</v>
      </c>
      <c r="AY188" s="17" t="s">
        <v>156</v>
      </c>
      <c r="BE188" s="153">
        <f t="shared" si="14"/>
        <v>0</v>
      </c>
      <c r="BF188" s="153">
        <f t="shared" si="15"/>
        <v>0</v>
      </c>
      <c r="BG188" s="153">
        <f t="shared" si="16"/>
        <v>0</v>
      </c>
      <c r="BH188" s="153">
        <f t="shared" si="17"/>
        <v>0</v>
      </c>
      <c r="BI188" s="153">
        <f t="shared" si="18"/>
        <v>0</v>
      </c>
      <c r="BJ188" s="17" t="s">
        <v>164</v>
      </c>
      <c r="BK188" s="153">
        <f t="shared" si="19"/>
        <v>0</v>
      </c>
      <c r="BL188" s="17" t="s">
        <v>819</v>
      </c>
      <c r="BM188" s="152" t="s">
        <v>3563</v>
      </c>
    </row>
    <row r="189" spans="2:65" s="1" customFormat="1" ht="37.950000000000003" customHeight="1">
      <c r="B189" s="139"/>
      <c r="C189" s="167" t="s">
        <v>331</v>
      </c>
      <c r="D189" s="167" t="s">
        <v>207</v>
      </c>
      <c r="E189" s="168" t="s">
        <v>3564</v>
      </c>
      <c r="F189" s="169" t="s">
        <v>3565</v>
      </c>
      <c r="G189" s="170" t="s">
        <v>203</v>
      </c>
      <c r="H189" s="171">
        <v>1</v>
      </c>
      <c r="I189" s="172"/>
      <c r="J189" s="173">
        <f t="shared" si="10"/>
        <v>0</v>
      </c>
      <c r="K189" s="174"/>
      <c r="L189" s="175"/>
      <c r="M189" s="176" t="s">
        <v>1</v>
      </c>
      <c r="N189" s="177" t="s">
        <v>41</v>
      </c>
      <c r="P189" s="150">
        <f t="shared" si="11"/>
        <v>0</v>
      </c>
      <c r="Q189" s="150">
        <v>0</v>
      </c>
      <c r="R189" s="150">
        <f t="shared" si="12"/>
        <v>0</v>
      </c>
      <c r="S189" s="150">
        <v>0</v>
      </c>
      <c r="T189" s="151">
        <f t="shared" si="13"/>
        <v>0</v>
      </c>
      <c r="AR189" s="152" t="s">
        <v>3566</v>
      </c>
      <c r="AT189" s="152" t="s">
        <v>207</v>
      </c>
      <c r="AU189" s="152" t="s">
        <v>164</v>
      </c>
      <c r="AY189" s="17" t="s">
        <v>156</v>
      </c>
      <c r="BE189" s="153">
        <f t="shared" si="14"/>
        <v>0</v>
      </c>
      <c r="BF189" s="153">
        <f t="shared" si="15"/>
        <v>0</v>
      </c>
      <c r="BG189" s="153">
        <f t="shared" si="16"/>
        <v>0</v>
      </c>
      <c r="BH189" s="153">
        <f t="shared" si="17"/>
        <v>0</v>
      </c>
      <c r="BI189" s="153">
        <f t="shared" si="18"/>
        <v>0</v>
      </c>
      <c r="BJ189" s="17" t="s">
        <v>164</v>
      </c>
      <c r="BK189" s="153">
        <f t="shared" si="19"/>
        <v>0</v>
      </c>
      <c r="BL189" s="17" t="s">
        <v>819</v>
      </c>
      <c r="BM189" s="152" t="s">
        <v>3567</v>
      </c>
    </row>
    <row r="190" spans="2:65" s="1" customFormat="1" ht="24.15" customHeight="1">
      <c r="B190" s="139"/>
      <c r="C190" s="140" t="s">
        <v>335</v>
      </c>
      <c r="D190" s="140" t="s">
        <v>159</v>
      </c>
      <c r="E190" s="141" t="s">
        <v>3434</v>
      </c>
      <c r="F190" s="142" t="s">
        <v>3435</v>
      </c>
      <c r="G190" s="143" t="s">
        <v>203</v>
      </c>
      <c r="H190" s="144">
        <v>2</v>
      </c>
      <c r="I190" s="145"/>
      <c r="J190" s="146">
        <f t="shared" si="10"/>
        <v>0</v>
      </c>
      <c r="K190" s="147"/>
      <c r="L190" s="32"/>
      <c r="M190" s="148" t="s">
        <v>1</v>
      </c>
      <c r="N190" s="149" t="s">
        <v>41</v>
      </c>
      <c r="P190" s="150">
        <f t="shared" si="11"/>
        <v>0</v>
      </c>
      <c r="Q190" s="150">
        <v>0</v>
      </c>
      <c r="R190" s="150">
        <f t="shared" si="12"/>
        <v>0</v>
      </c>
      <c r="S190" s="150">
        <v>0</v>
      </c>
      <c r="T190" s="151">
        <f t="shared" si="13"/>
        <v>0</v>
      </c>
      <c r="AR190" s="152" t="s">
        <v>819</v>
      </c>
      <c r="AT190" s="152" t="s">
        <v>159</v>
      </c>
      <c r="AU190" s="152" t="s">
        <v>164</v>
      </c>
      <c r="AY190" s="17" t="s">
        <v>156</v>
      </c>
      <c r="BE190" s="153">
        <f t="shared" si="14"/>
        <v>0</v>
      </c>
      <c r="BF190" s="153">
        <f t="shared" si="15"/>
        <v>0</v>
      </c>
      <c r="BG190" s="153">
        <f t="shared" si="16"/>
        <v>0</v>
      </c>
      <c r="BH190" s="153">
        <f t="shared" si="17"/>
        <v>0</v>
      </c>
      <c r="BI190" s="153">
        <f t="shared" si="18"/>
        <v>0</v>
      </c>
      <c r="BJ190" s="17" t="s">
        <v>164</v>
      </c>
      <c r="BK190" s="153">
        <f t="shared" si="19"/>
        <v>0</v>
      </c>
      <c r="BL190" s="17" t="s">
        <v>819</v>
      </c>
      <c r="BM190" s="152" t="s">
        <v>3568</v>
      </c>
    </row>
    <row r="191" spans="2:65" s="1" customFormat="1" ht="16.5" customHeight="1">
      <c r="B191" s="139"/>
      <c r="C191" s="167" t="s">
        <v>341</v>
      </c>
      <c r="D191" s="167" t="s">
        <v>207</v>
      </c>
      <c r="E191" s="168" t="s">
        <v>3437</v>
      </c>
      <c r="F191" s="169" t="s">
        <v>3438</v>
      </c>
      <c r="G191" s="170" t="s">
        <v>203</v>
      </c>
      <c r="H191" s="171">
        <v>2</v>
      </c>
      <c r="I191" s="172"/>
      <c r="J191" s="173">
        <f t="shared" si="10"/>
        <v>0</v>
      </c>
      <c r="K191" s="174"/>
      <c r="L191" s="175"/>
      <c r="M191" s="176" t="s">
        <v>1</v>
      </c>
      <c r="N191" s="177" t="s">
        <v>41</v>
      </c>
      <c r="P191" s="150">
        <f t="shared" si="11"/>
        <v>0</v>
      </c>
      <c r="Q191" s="150">
        <v>5.9999999999999995E-4</v>
      </c>
      <c r="R191" s="150">
        <f t="shared" si="12"/>
        <v>1.1999999999999999E-3</v>
      </c>
      <c r="S191" s="150">
        <v>0</v>
      </c>
      <c r="T191" s="151">
        <f t="shared" si="13"/>
        <v>0</v>
      </c>
      <c r="AR191" s="152" t="s">
        <v>1904</v>
      </c>
      <c r="AT191" s="152" t="s">
        <v>207</v>
      </c>
      <c r="AU191" s="152" t="s">
        <v>164</v>
      </c>
      <c r="AY191" s="17" t="s">
        <v>156</v>
      </c>
      <c r="BE191" s="153">
        <f t="shared" si="14"/>
        <v>0</v>
      </c>
      <c r="BF191" s="153">
        <f t="shared" si="15"/>
        <v>0</v>
      </c>
      <c r="BG191" s="153">
        <f t="shared" si="16"/>
        <v>0</v>
      </c>
      <c r="BH191" s="153">
        <f t="shared" si="17"/>
        <v>0</v>
      </c>
      <c r="BI191" s="153">
        <f t="shared" si="18"/>
        <v>0</v>
      </c>
      <c r="BJ191" s="17" t="s">
        <v>164</v>
      </c>
      <c r="BK191" s="153">
        <f t="shared" si="19"/>
        <v>0</v>
      </c>
      <c r="BL191" s="17" t="s">
        <v>1904</v>
      </c>
      <c r="BM191" s="152" t="s">
        <v>3569</v>
      </c>
    </row>
    <row r="192" spans="2:65" s="11" customFormat="1" ht="22.95" customHeight="1">
      <c r="B192" s="127"/>
      <c r="D192" s="128" t="s">
        <v>74</v>
      </c>
      <c r="E192" s="137" t="s">
        <v>3440</v>
      </c>
      <c r="F192" s="137" t="s">
        <v>3441</v>
      </c>
      <c r="I192" s="130"/>
      <c r="J192" s="138">
        <f>BK192</f>
        <v>0</v>
      </c>
      <c r="L192" s="127"/>
      <c r="M192" s="132"/>
      <c r="P192" s="133">
        <f>P193</f>
        <v>0</v>
      </c>
      <c r="R192" s="133">
        <f>R193</f>
        <v>0</v>
      </c>
      <c r="T192" s="134">
        <f>T193</f>
        <v>0</v>
      </c>
      <c r="AR192" s="128" t="s">
        <v>83</v>
      </c>
      <c r="AT192" s="135" t="s">
        <v>74</v>
      </c>
      <c r="AU192" s="135" t="s">
        <v>83</v>
      </c>
      <c r="AY192" s="128" t="s">
        <v>156</v>
      </c>
      <c r="BK192" s="136">
        <f>BK193</f>
        <v>0</v>
      </c>
    </row>
    <row r="193" spans="2:65" s="1" customFormat="1" ht="33" customHeight="1">
      <c r="B193" s="139"/>
      <c r="C193" s="140" t="s">
        <v>349</v>
      </c>
      <c r="D193" s="140" t="s">
        <v>159</v>
      </c>
      <c r="E193" s="141" t="s">
        <v>3442</v>
      </c>
      <c r="F193" s="142" t="s">
        <v>3443</v>
      </c>
      <c r="G193" s="143" t="s">
        <v>203</v>
      </c>
      <c r="H193" s="144">
        <v>6</v>
      </c>
      <c r="I193" s="145"/>
      <c r="J193" s="146">
        <f>ROUND(I193*H193,2)</f>
        <v>0</v>
      </c>
      <c r="K193" s="147"/>
      <c r="L193" s="32"/>
      <c r="M193" s="148" t="s">
        <v>1</v>
      </c>
      <c r="N193" s="149" t="s">
        <v>41</v>
      </c>
      <c r="P193" s="150">
        <f>O193*H193</f>
        <v>0</v>
      </c>
      <c r="Q193" s="150">
        <v>0</v>
      </c>
      <c r="R193" s="150">
        <f>Q193*H193</f>
        <v>0</v>
      </c>
      <c r="S193" s="150">
        <v>0</v>
      </c>
      <c r="T193" s="151">
        <f>S193*H193</f>
        <v>0</v>
      </c>
      <c r="AR193" s="152" t="s">
        <v>819</v>
      </c>
      <c r="AT193" s="152" t="s">
        <v>159</v>
      </c>
      <c r="AU193" s="152" t="s">
        <v>164</v>
      </c>
      <c r="AY193" s="17" t="s">
        <v>156</v>
      </c>
      <c r="BE193" s="153">
        <f>IF(N193="základná",J193,0)</f>
        <v>0</v>
      </c>
      <c r="BF193" s="153">
        <f>IF(N193="znížená",J193,0)</f>
        <v>0</v>
      </c>
      <c r="BG193" s="153">
        <f>IF(N193="zákl. prenesená",J193,0)</f>
        <v>0</v>
      </c>
      <c r="BH193" s="153">
        <f>IF(N193="zníž. prenesená",J193,0)</f>
        <v>0</v>
      </c>
      <c r="BI193" s="153">
        <f>IF(N193="nulová",J193,0)</f>
        <v>0</v>
      </c>
      <c r="BJ193" s="17" t="s">
        <v>164</v>
      </c>
      <c r="BK193" s="153">
        <f>ROUND(I193*H193,2)</f>
        <v>0</v>
      </c>
      <c r="BL193" s="17" t="s">
        <v>819</v>
      </c>
      <c r="BM193" s="152" t="s">
        <v>3570</v>
      </c>
    </row>
    <row r="194" spans="2:65" s="11" customFormat="1" ht="22.95" customHeight="1">
      <c r="B194" s="127"/>
      <c r="D194" s="128" t="s">
        <v>74</v>
      </c>
      <c r="E194" s="137" t="s">
        <v>3445</v>
      </c>
      <c r="F194" s="137" t="s">
        <v>3446</v>
      </c>
      <c r="I194" s="130"/>
      <c r="J194" s="138">
        <f>BK194</f>
        <v>0</v>
      </c>
      <c r="L194" s="127"/>
      <c r="M194" s="132"/>
      <c r="P194" s="133">
        <f>SUM(P195:P196)</f>
        <v>0</v>
      </c>
      <c r="R194" s="133">
        <f>SUM(R195:R196)</f>
        <v>0.21</v>
      </c>
      <c r="T194" s="134">
        <f>SUM(T195:T196)</f>
        <v>0</v>
      </c>
      <c r="AR194" s="128" t="s">
        <v>83</v>
      </c>
      <c r="AT194" s="135" t="s">
        <v>74</v>
      </c>
      <c r="AU194" s="135" t="s">
        <v>83</v>
      </c>
      <c r="AY194" s="128" t="s">
        <v>156</v>
      </c>
      <c r="BK194" s="136">
        <f>SUM(BK195:BK196)</f>
        <v>0</v>
      </c>
    </row>
    <row r="195" spans="2:65" s="1" customFormat="1" ht="16.5" customHeight="1">
      <c r="B195" s="139"/>
      <c r="C195" s="140" t="s">
        <v>364</v>
      </c>
      <c r="D195" s="140" t="s">
        <v>159</v>
      </c>
      <c r="E195" s="141" t="s">
        <v>3447</v>
      </c>
      <c r="F195" s="142" t="s">
        <v>3448</v>
      </c>
      <c r="G195" s="143" t="s">
        <v>203</v>
      </c>
      <c r="H195" s="144">
        <v>2</v>
      </c>
      <c r="I195" s="145"/>
      <c r="J195" s="146">
        <f>ROUND(I195*H195,2)</f>
        <v>0</v>
      </c>
      <c r="K195" s="147"/>
      <c r="L195" s="32"/>
      <c r="M195" s="148" t="s">
        <v>1</v>
      </c>
      <c r="N195" s="149" t="s">
        <v>41</v>
      </c>
      <c r="P195" s="150">
        <f>O195*H195</f>
        <v>0</v>
      </c>
      <c r="Q195" s="150">
        <v>7.4999999999999997E-2</v>
      </c>
      <c r="R195" s="150">
        <f>Q195*H195</f>
        <v>0.15</v>
      </c>
      <c r="S195" s="150">
        <v>0</v>
      </c>
      <c r="T195" s="151">
        <f>S195*H195</f>
        <v>0</v>
      </c>
      <c r="AR195" s="152" t="s">
        <v>819</v>
      </c>
      <c r="AT195" s="152" t="s">
        <v>159</v>
      </c>
      <c r="AU195" s="152" t="s">
        <v>164</v>
      </c>
      <c r="AY195" s="17" t="s">
        <v>156</v>
      </c>
      <c r="BE195" s="153">
        <f>IF(N195="základná",J195,0)</f>
        <v>0</v>
      </c>
      <c r="BF195" s="153">
        <f>IF(N195="znížená",J195,0)</f>
        <v>0</v>
      </c>
      <c r="BG195" s="153">
        <f>IF(N195="zákl. prenesená",J195,0)</f>
        <v>0</v>
      </c>
      <c r="BH195" s="153">
        <f>IF(N195="zníž. prenesená",J195,0)</f>
        <v>0</v>
      </c>
      <c r="BI195" s="153">
        <f>IF(N195="nulová",J195,0)</f>
        <v>0</v>
      </c>
      <c r="BJ195" s="17" t="s">
        <v>164</v>
      </c>
      <c r="BK195" s="153">
        <f>ROUND(I195*H195,2)</f>
        <v>0</v>
      </c>
      <c r="BL195" s="17" t="s">
        <v>819</v>
      </c>
      <c r="BM195" s="152" t="s">
        <v>3571</v>
      </c>
    </row>
    <row r="196" spans="2:65" s="1" customFormat="1" ht="44.25" customHeight="1">
      <c r="B196" s="139"/>
      <c r="C196" s="167" t="s">
        <v>368</v>
      </c>
      <c r="D196" s="167" t="s">
        <v>207</v>
      </c>
      <c r="E196" s="168" t="s">
        <v>3450</v>
      </c>
      <c r="F196" s="169" t="s">
        <v>3451</v>
      </c>
      <c r="G196" s="170" t="s">
        <v>203</v>
      </c>
      <c r="H196" s="171">
        <v>2</v>
      </c>
      <c r="I196" s="172"/>
      <c r="J196" s="173">
        <f>ROUND(I196*H196,2)</f>
        <v>0</v>
      </c>
      <c r="K196" s="174"/>
      <c r="L196" s="175"/>
      <c r="M196" s="176" t="s">
        <v>1</v>
      </c>
      <c r="N196" s="177" t="s">
        <v>41</v>
      </c>
      <c r="P196" s="150">
        <f>O196*H196</f>
        <v>0</v>
      </c>
      <c r="Q196" s="150">
        <v>0.03</v>
      </c>
      <c r="R196" s="150">
        <f>Q196*H196</f>
        <v>0.06</v>
      </c>
      <c r="S196" s="150">
        <v>0</v>
      </c>
      <c r="T196" s="151">
        <f>S196*H196</f>
        <v>0</v>
      </c>
      <c r="AR196" s="152" t="s">
        <v>1904</v>
      </c>
      <c r="AT196" s="152" t="s">
        <v>207</v>
      </c>
      <c r="AU196" s="152" t="s">
        <v>164</v>
      </c>
      <c r="AY196" s="17" t="s">
        <v>156</v>
      </c>
      <c r="BE196" s="153">
        <f>IF(N196="základná",J196,0)</f>
        <v>0</v>
      </c>
      <c r="BF196" s="153">
        <f>IF(N196="znížená",J196,0)</f>
        <v>0</v>
      </c>
      <c r="BG196" s="153">
        <f>IF(N196="zákl. prenesená",J196,0)</f>
        <v>0</v>
      </c>
      <c r="BH196" s="153">
        <f>IF(N196="zníž. prenesená",J196,0)</f>
        <v>0</v>
      </c>
      <c r="BI196" s="153">
        <f>IF(N196="nulová",J196,0)</f>
        <v>0</v>
      </c>
      <c r="BJ196" s="17" t="s">
        <v>164</v>
      </c>
      <c r="BK196" s="153">
        <f>ROUND(I196*H196,2)</f>
        <v>0</v>
      </c>
      <c r="BL196" s="17" t="s">
        <v>1904</v>
      </c>
      <c r="BM196" s="152" t="s">
        <v>3572</v>
      </c>
    </row>
    <row r="197" spans="2:65" s="11" customFormat="1" ht="22.95" customHeight="1">
      <c r="B197" s="127"/>
      <c r="D197" s="128" t="s">
        <v>74</v>
      </c>
      <c r="E197" s="137" t="s">
        <v>3453</v>
      </c>
      <c r="F197" s="137" t="s">
        <v>3573</v>
      </c>
      <c r="I197" s="130"/>
      <c r="J197" s="138">
        <f>BK197</f>
        <v>0</v>
      </c>
      <c r="L197" s="127"/>
      <c r="M197" s="132"/>
      <c r="P197" s="133">
        <f>SUM(P198:P199)</f>
        <v>0</v>
      </c>
      <c r="R197" s="133">
        <f>SUM(R198:R199)</f>
        <v>7.1999999999999998E-3</v>
      </c>
      <c r="T197" s="134">
        <f>SUM(T198:T199)</f>
        <v>0</v>
      </c>
      <c r="AR197" s="128" t="s">
        <v>83</v>
      </c>
      <c r="AT197" s="135" t="s">
        <v>74</v>
      </c>
      <c r="AU197" s="135" t="s">
        <v>83</v>
      </c>
      <c r="AY197" s="128" t="s">
        <v>156</v>
      </c>
      <c r="BK197" s="136">
        <f>SUM(BK198:BK199)</f>
        <v>0</v>
      </c>
    </row>
    <row r="198" spans="2:65" s="1" customFormat="1" ht="24.15" customHeight="1">
      <c r="B198" s="139"/>
      <c r="C198" s="140" t="s">
        <v>373</v>
      </c>
      <c r="D198" s="140" t="s">
        <v>159</v>
      </c>
      <c r="E198" s="141" t="s">
        <v>3455</v>
      </c>
      <c r="F198" s="142" t="s">
        <v>3456</v>
      </c>
      <c r="G198" s="143" t="s">
        <v>203</v>
      </c>
      <c r="H198" s="144">
        <v>6</v>
      </c>
      <c r="I198" s="145"/>
      <c r="J198" s="146">
        <f>ROUND(I198*H198,2)</f>
        <v>0</v>
      </c>
      <c r="K198" s="147"/>
      <c r="L198" s="32"/>
      <c r="M198" s="148" t="s">
        <v>1</v>
      </c>
      <c r="N198" s="149" t="s">
        <v>41</v>
      </c>
      <c r="P198" s="150">
        <f>O198*H198</f>
        <v>0</v>
      </c>
      <c r="Q198" s="150">
        <v>0</v>
      </c>
      <c r="R198" s="150">
        <f>Q198*H198</f>
        <v>0</v>
      </c>
      <c r="S198" s="150">
        <v>0</v>
      </c>
      <c r="T198" s="151">
        <f>S198*H198</f>
        <v>0</v>
      </c>
      <c r="AR198" s="152" t="s">
        <v>163</v>
      </c>
      <c r="AT198" s="152" t="s">
        <v>159</v>
      </c>
      <c r="AU198" s="152" t="s">
        <v>164</v>
      </c>
      <c r="AY198" s="17" t="s">
        <v>156</v>
      </c>
      <c r="BE198" s="153">
        <f>IF(N198="základná",J198,0)</f>
        <v>0</v>
      </c>
      <c r="BF198" s="153">
        <f>IF(N198="znížená",J198,0)</f>
        <v>0</v>
      </c>
      <c r="BG198" s="153">
        <f>IF(N198="zákl. prenesená",J198,0)</f>
        <v>0</v>
      </c>
      <c r="BH198" s="153">
        <f>IF(N198="zníž. prenesená",J198,0)</f>
        <v>0</v>
      </c>
      <c r="BI198" s="153">
        <f>IF(N198="nulová",J198,0)</f>
        <v>0</v>
      </c>
      <c r="BJ198" s="17" t="s">
        <v>164</v>
      </c>
      <c r="BK198" s="153">
        <f>ROUND(I198*H198,2)</f>
        <v>0</v>
      </c>
      <c r="BL198" s="17" t="s">
        <v>163</v>
      </c>
      <c r="BM198" s="152" t="s">
        <v>3574</v>
      </c>
    </row>
    <row r="199" spans="2:65" s="1" customFormat="1" ht="16.5" customHeight="1">
      <c r="B199" s="139"/>
      <c r="C199" s="167" t="s">
        <v>380</v>
      </c>
      <c r="D199" s="167" t="s">
        <v>207</v>
      </c>
      <c r="E199" s="168" t="s">
        <v>3458</v>
      </c>
      <c r="F199" s="169" t="s">
        <v>3459</v>
      </c>
      <c r="G199" s="170" t="s">
        <v>203</v>
      </c>
      <c r="H199" s="171">
        <v>6</v>
      </c>
      <c r="I199" s="172"/>
      <c r="J199" s="173">
        <f>ROUND(I199*H199,2)</f>
        <v>0</v>
      </c>
      <c r="K199" s="174"/>
      <c r="L199" s="175"/>
      <c r="M199" s="176" t="s">
        <v>1</v>
      </c>
      <c r="N199" s="177" t="s">
        <v>41</v>
      </c>
      <c r="P199" s="150">
        <f>O199*H199</f>
        <v>0</v>
      </c>
      <c r="Q199" s="150">
        <v>1.1999999999999999E-3</v>
      </c>
      <c r="R199" s="150">
        <f>Q199*H199</f>
        <v>7.1999999999999998E-3</v>
      </c>
      <c r="S199" s="150">
        <v>0</v>
      </c>
      <c r="T199" s="151">
        <f>S199*H199</f>
        <v>0</v>
      </c>
      <c r="AR199" s="152" t="s">
        <v>1904</v>
      </c>
      <c r="AT199" s="152" t="s">
        <v>207</v>
      </c>
      <c r="AU199" s="152" t="s">
        <v>164</v>
      </c>
      <c r="AY199" s="17" t="s">
        <v>156</v>
      </c>
      <c r="BE199" s="153">
        <f>IF(N199="základná",J199,0)</f>
        <v>0</v>
      </c>
      <c r="BF199" s="153">
        <f>IF(N199="znížená",J199,0)</f>
        <v>0</v>
      </c>
      <c r="BG199" s="153">
        <f>IF(N199="zákl. prenesená",J199,0)</f>
        <v>0</v>
      </c>
      <c r="BH199" s="153">
        <f>IF(N199="zníž. prenesená",J199,0)</f>
        <v>0</v>
      </c>
      <c r="BI199" s="153">
        <f>IF(N199="nulová",J199,0)</f>
        <v>0</v>
      </c>
      <c r="BJ199" s="17" t="s">
        <v>164</v>
      </c>
      <c r="BK199" s="153">
        <f>ROUND(I199*H199,2)</f>
        <v>0</v>
      </c>
      <c r="BL199" s="17" t="s">
        <v>1904</v>
      </c>
      <c r="BM199" s="152" t="s">
        <v>3575</v>
      </c>
    </row>
    <row r="200" spans="2:65" s="11" customFormat="1" ht="22.95" customHeight="1">
      <c r="B200" s="127"/>
      <c r="D200" s="128" t="s">
        <v>74</v>
      </c>
      <c r="E200" s="137" t="s">
        <v>3461</v>
      </c>
      <c r="F200" s="137" t="s">
        <v>3462</v>
      </c>
      <c r="I200" s="130"/>
      <c r="J200" s="138">
        <f>BK200</f>
        <v>0</v>
      </c>
      <c r="L200" s="127"/>
      <c r="M200" s="132"/>
      <c r="P200" s="133">
        <f>P201</f>
        <v>0</v>
      </c>
      <c r="R200" s="133">
        <f>R201</f>
        <v>0</v>
      </c>
      <c r="T200" s="134">
        <f>T201</f>
        <v>0</v>
      </c>
      <c r="AR200" s="128" t="s">
        <v>83</v>
      </c>
      <c r="AT200" s="135" t="s">
        <v>74</v>
      </c>
      <c r="AU200" s="135" t="s">
        <v>83</v>
      </c>
      <c r="AY200" s="128" t="s">
        <v>156</v>
      </c>
      <c r="BK200" s="136">
        <f>BK201</f>
        <v>0</v>
      </c>
    </row>
    <row r="201" spans="2:65" s="1" customFormat="1" ht="24.15" customHeight="1">
      <c r="B201" s="139"/>
      <c r="C201" s="140" t="s">
        <v>385</v>
      </c>
      <c r="D201" s="140" t="s">
        <v>159</v>
      </c>
      <c r="E201" s="141" t="s">
        <v>3576</v>
      </c>
      <c r="F201" s="142" t="s">
        <v>3464</v>
      </c>
      <c r="G201" s="143" t="s">
        <v>402</v>
      </c>
      <c r="H201" s="144">
        <v>30</v>
      </c>
      <c r="I201" s="145"/>
      <c r="J201" s="146">
        <f>ROUND(I201*H201,2)</f>
        <v>0</v>
      </c>
      <c r="K201" s="147"/>
      <c r="L201" s="32"/>
      <c r="M201" s="148" t="s">
        <v>1</v>
      </c>
      <c r="N201" s="149" t="s">
        <v>41</v>
      </c>
      <c r="P201" s="150">
        <f>O201*H201</f>
        <v>0</v>
      </c>
      <c r="Q201" s="150">
        <v>0</v>
      </c>
      <c r="R201" s="150">
        <f>Q201*H201</f>
        <v>0</v>
      </c>
      <c r="S201" s="150">
        <v>0</v>
      </c>
      <c r="T201" s="151">
        <f>S201*H201</f>
        <v>0</v>
      </c>
      <c r="AR201" s="152" t="s">
        <v>163</v>
      </c>
      <c r="AT201" s="152" t="s">
        <v>159</v>
      </c>
      <c r="AU201" s="152" t="s">
        <v>164</v>
      </c>
      <c r="AY201" s="17" t="s">
        <v>156</v>
      </c>
      <c r="BE201" s="153">
        <f>IF(N201="základná",J201,0)</f>
        <v>0</v>
      </c>
      <c r="BF201" s="153">
        <f>IF(N201="znížená",J201,0)</f>
        <v>0</v>
      </c>
      <c r="BG201" s="153">
        <f>IF(N201="zákl. prenesená",J201,0)</f>
        <v>0</v>
      </c>
      <c r="BH201" s="153">
        <f>IF(N201="zníž. prenesená",J201,0)</f>
        <v>0</v>
      </c>
      <c r="BI201" s="153">
        <f>IF(N201="nulová",J201,0)</f>
        <v>0</v>
      </c>
      <c r="BJ201" s="17" t="s">
        <v>164</v>
      </c>
      <c r="BK201" s="153">
        <f>ROUND(I201*H201,2)</f>
        <v>0</v>
      </c>
      <c r="BL201" s="17" t="s">
        <v>163</v>
      </c>
      <c r="BM201" s="152" t="s">
        <v>3577</v>
      </c>
    </row>
    <row r="202" spans="2:65" s="11" customFormat="1" ht="22.95" customHeight="1">
      <c r="B202" s="127"/>
      <c r="D202" s="128" t="s">
        <v>74</v>
      </c>
      <c r="E202" s="137" t="s">
        <v>3466</v>
      </c>
      <c r="F202" s="137" t="s">
        <v>3467</v>
      </c>
      <c r="I202" s="130"/>
      <c r="J202" s="138">
        <f>BK202</f>
        <v>0</v>
      </c>
      <c r="L202" s="127"/>
      <c r="M202" s="132"/>
      <c r="P202" s="133">
        <f>SUM(P203:P204)</f>
        <v>0</v>
      </c>
      <c r="R202" s="133">
        <f>SUM(R203:R204)</f>
        <v>0</v>
      </c>
      <c r="T202" s="134">
        <f>SUM(T203:T204)</f>
        <v>0</v>
      </c>
      <c r="AR202" s="128" t="s">
        <v>83</v>
      </c>
      <c r="AT202" s="135" t="s">
        <v>74</v>
      </c>
      <c r="AU202" s="135" t="s">
        <v>83</v>
      </c>
      <c r="AY202" s="128" t="s">
        <v>156</v>
      </c>
      <c r="BK202" s="136">
        <f>SUM(BK203:BK204)</f>
        <v>0</v>
      </c>
    </row>
    <row r="203" spans="2:65" s="1" customFormat="1" ht="37.950000000000003" customHeight="1">
      <c r="B203" s="139"/>
      <c r="C203" s="140" t="s">
        <v>395</v>
      </c>
      <c r="D203" s="140" t="s">
        <v>159</v>
      </c>
      <c r="E203" s="141" t="s">
        <v>3468</v>
      </c>
      <c r="F203" s="142" t="s">
        <v>3469</v>
      </c>
      <c r="G203" s="143" t="s">
        <v>3470</v>
      </c>
      <c r="H203" s="144">
        <v>480</v>
      </c>
      <c r="I203" s="145"/>
      <c r="J203" s="146">
        <f>ROUND(I203*H203,2)</f>
        <v>0</v>
      </c>
      <c r="K203" s="147"/>
      <c r="L203" s="32"/>
      <c r="M203" s="148" t="s">
        <v>1</v>
      </c>
      <c r="N203" s="149" t="s">
        <v>41</v>
      </c>
      <c r="P203" s="150">
        <f>O203*H203</f>
        <v>0</v>
      </c>
      <c r="Q203" s="150">
        <v>0</v>
      </c>
      <c r="R203" s="150">
        <f>Q203*H203</f>
        <v>0</v>
      </c>
      <c r="S203" s="150">
        <v>0</v>
      </c>
      <c r="T203" s="151">
        <f>S203*H203</f>
        <v>0</v>
      </c>
      <c r="AR203" s="152" t="s">
        <v>163</v>
      </c>
      <c r="AT203" s="152" t="s">
        <v>159</v>
      </c>
      <c r="AU203" s="152" t="s">
        <v>164</v>
      </c>
      <c r="AY203" s="17" t="s">
        <v>156</v>
      </c>
      <c r="BE203" s="153">
        <f>IF(N203="základná",J203,0)</f>
        <v>0</v>
      </c>
      <c r="BF203" s="153">
        <f>IF(N203="znížená",J203,0)</f>
        <v>0</v>
      </c>
      <c r="BG203" s="153">
        <f>IF(N203="zákl. prenesená",J203,0)</f>
        <v>0</v>
      </c>
      <c r="BH203" s="153">
        <f>IF(N203="zníž. prenesená",J203,0)</f>
        <v>0</v>
      </c>
      <c r="BI203" s="153">
        <f>IF(N203="nulová",J203,0)</f>
        <v>0</v>
      </c>
      <c r="BJ203" s="17" t="s">
        <v>164</v>
      </c>
      <c r="BK203" s="153">
        <f>ROUND(I203*H203,2)</f>
        <v>0</v>
      </c>
      <c r="BL203" s="17" t="s">
        <v>163</v>
      </c>
      <c r="BM203" s="152" t="s">
        <v>3578</v>
      </c>
    </row>
    <row r="204" spans="2:65" s="1" customFormat="1" ht="37.950000000000003" customHeight="1">
      <c r="B204" s="139"/>
      <c r="C204" s="140" t="s">
        <v>399</v>
      </c>
      <c r="D204" s="140" t="s">
        <v>159</v>
      </c>
      <c r="E204" s="141" t="s">
        <v>3472</v>
      </c>
      <c r="F204" s="142" t="s">
        <v>3473</v>
      </c>
      <c r="G204" s="143" t="s">
        <v>3470</v>
      </c>
      <c r="H204" s="144">
        <v>480</v>
      </c>
      <c r="I204" s="145"/>
      <c r="J204" s="146">
        <f>ROUND(I204*H204,2)</f>
        <v>0</v>
      </c>
      <c r="K204" s="147"/>
      <c r="L204" s="32"/>
      <c r="M204" s="148" t="s">
        <v>1</v>
      </c>
      <c r="N204" s="149" t="s">
        <v>41</v>
      </c>
      <c r="P204" s="150">
        <f>O204*H204</f>
        <v>0</v>
      </c>
      <c r="Q204" s="150">
        <v>0</v>
      </c>
      <c r="R204" s="150">
        <f>Q204*H204</f>
        <v>0</v>
      </c>
      <c r="S204" s="150">
        <v>0</v>
      </c>
      <c r="T204" s="151">
        <f>S204*H204</f>
        <v>0</v>
      </c>
      <c r="AR204" s="152" t="s">
        <v>163</v>
      </c>
      <c r="AT204" s="152" t="s">
        <v>159</v>
      </c>
      <c r="AU204" s="152" t="s">
        <v>164</v>
      </c>
      <c r="AY204" s="17" t="s">
        <v>156</v>
      </c>
      <c r="BE204" s="153">
        <f>IF(N204="základná",J204,0)</f>
        <v>0</v>
      </c>
      <c r="BF204" s="153">
        <f>IF(N204="znížená",J204,0)</f>
        <v>0</v>
      </c>
      <c r="BG204" s="153">
        <f>IF(N204="zákl. prenesená",J204,0)</f>
        <v>0</v>
      </c>
      <c r="BH204" s="153">
        <f>IF(N204="zníž. prenesená",J204,0)</f>
        <v>0</v>
      </c>
      <c r="BI204" s="153">
        <f>IF(N204="nulová",J204,0)</f>
        <v>0</v>
      </c>
      <c r="BJ204" s="17" t="s">
        <v>164</v>
      </c>
      <c r="BK204" s="153">
        <f>ROUND(I204*H204,2)</f>
        <v>0</v>
      </c>
      <c r="BL204" s="17" t="s">
        <v>163</v>
      </c>
      <c r="BM204" s="152" t="s">
        <v>3579</v>
      </c>
    </row>
    <row r="205" spans="2:65" s="11" customFormat="1" ht="22.95" customHeight="1">
      <c r="B205" s="127"/>
      <c r="D205" s="128" t="s">
        <v>74</v>
      </c>
      <c r="E205" s="137" t="s">
        <v>3475</v>
      </c>
      <c r="F205" s="137" t="s">
        <v>3476</v>
      </c>
      <c r="I205" s="130"/>
      <c r="J205" s="138">
        <f>BK205</f>
        <v>0</v>
      </c>
      <c r="L205" s="127"/>
      <c r="M205" s="132"/>
      <c r="P205" s="133">
        <f>SUM(P206:P216)</f>
        <v>0</v>
      </c>
      <c r="R205" s="133">
        <f>SUM(R206:R216)</f>
        <v>2.8344900000000002</v>
      </c>
      <c r="T205" s="134">
        <f>SUM(T206:T216)</f>
        <v>0</v>
      </c>
      <c r="AR205" s="128" t="s">
        <v>83</v>
      </c>
      <c r="AT205" s="135" t="s">
        <v>74</v>
      </c>
      <c r="AU205" s="135" t="s">
        <v>83</v>
      </c>
      <c r="AY205" s="128" t="s">
        <v>156</v>
      </c>
      <c r="BK205" s="136">
        <f>SUM(BK206:BK216)</f>
        <v>0</v>
      </c>
    </row>
    <row r="206" spans="2:65" s="1" customFormat="1" ht="16.5" customHeight="1">
      <c r="B206" s="139"/>
      <c r="C206" s="140" t="s">
        <v>404</v>
      </c>
      <c r="D206" s="140" t="s">
        <v>159</v>
      </c>
      <c r="E206" s="141" t="s">
        <v>3477</v>
      </c>
      <c r="F206" s="142" t="s">
        <v>3478</v>
      </c>
      <c r="G206" s="143" t="s">
        <v>402</v>
      </c>
      <c r="H206" s="144">
        <v>510</v>
      </c>
      <c r="I206" s="145"/>
      <c r="J206" s="146">
        <f t="shared" ref="J206:J216" si="20">ROUND(I206*H206,2)</f>
        <v>0</v>
      </c>
      <c r="K206" s="147"/>
      <c r="L206" s="32"/>
      <c r="M206" s="148" t="s">
        <v>1</v>
      </c>
      <c r="N206" s="149" t="s">
        <v>41</v>
      </c>
      <c r="P206" s="150">
        <f t="shared" ref="P206:P216" si="21">O206*H206</f>
        <v>0</v>
      </c>
      <c r="Q206" s="150">
        <v>0</v>
      </c>
      <c r="R206" s="150">
        <f t="shared" ref="R206:R216" si="22">Q206*H206</f>
        <v>0</v>
      </c>
      <c r="S206" s="150">
        <v>0</v>
      </c>
      <c r="T206" s="151">
        <f t="shared" ref="T206:T216" si="23">S206*H206</f>
        <v>0</v>
      </c>
      <c r="AR206" s="152" t="s">
        <v>819</v>
      </c>
      <c r="AT206" s="152" t="s">
        <v>159</v>
      </c>
      <c r="AU206" s="152" t="s">
        <v>164</v>
      </c>
      <c r="AY206" s="17" t="s">
        <v>156</v>
      </c>
      <c r="BE206" s="153">
        <f t="shared" ref="BE206:BE216" si="24">IF(N206="základná",J206,0)</f>
        <v>0</v>
      </c>
      <c r="BF206" s="153">
        <f t="shared" ref="BF206:BF216" si="25">IF(N206="znížená",J206,0)</f>
        <v>0</v>
      </c>
      <c r="BG206" s="153">
        <f t="shared" ref="BG206:BG216" si="26">IF(N206="zákl. prenesená",J206,0)</f>
        <v>0</v>
      </c>
      <c r="BH206" s="153">
        <f t="shared" ref="BH206:BH216" si="27">IF(N206="zníž. prenesená",J206,0)</f>
        <v>0</v>
      </c>
      <c r="BI206" s="153">
        <f t="shared" ref="BI206:BI216" si="28">IF(N206="nulová",J206,0)</f>
        <v>0</v>
      </c>
      <c r="BJ206" s="17" t="s">
        <v>164</v>
      </c>
      <c r="BK206" s="153">
        <f t="shared" ref="BK206:BK216" si="29">ROUND(I206*H206,2)</f>
        <v>0</v>
      </c>
      <c r="BL206" s="17" t="s">
        <v>819</v>
      </c>
      <c r="BM206" s="152" t="s">
        <v>3580</v>
      </c>
    </row>
    <row r="207" spans="2:65" s="1" customFormat="1" ht="55.5" customHeight="1">
      <c r="B207" s="139"/>
      <c r="C207" s="167" t="s">
        <v>420</v>
      </c>
      <c r="D207" s="167" t="s">
        <v>207</v>
      </c>
      <c r="E207" s="168" t="s">
        <v>3480</v>
      </c>
      <c r="F207" s="169" t="s">
        <v>3481</v>
      </c>
      <c r="G207" s="170" t="s">
        <v>402</v>
      </c>
      <c r="H207" s="171">
        <v>510</v>
      </c>
      <c r="I207" s="172"/>
      <c r="J207" s="173">
        <f t="shared" si="20"/>
        <v>0</v>
      </c>
      <c r="K207" s="174"/>
      <c r="L207" s="175"/>
      <c r="M207" s="176" t="s">
        <v>1</v>
      </c>
      <c r="N207" s="177" t="s">
        <v>41</v>
      </c>
      <c r="P207" s="150">
        <f t="shared" si="21"/>
        <v>0</v>
      </c>
      <c r="Q207" s="150">
        <v>3.8400000000000001E-3</v>
      </c>
      <c r="R207" s="150">
        <f t="shared" si="22"/>
        <v>1.9584000000000001</v>
      </c>
      <c r="S207" s="150">
        <v>0</v>
      </c>
      <c r="T207" s="151">
        <f t="shared" si="23"/>
        <v>0</v>
      </c>
      <c r="AR207" s="152" t="s">
        <v>1904</v>
      </c>
      <c r="AT207" s="152" t="s">
        <v>207</v>
      </c>
      <c r="AU207" s="152" t="s">
        <v>164</v>
      </c>
      <c r="AY207" s="17" t="s">
        <v>156</v>
      </c>
      <c r="BE207" s="153">
        <f t="shared" si="24"/>
        <v>0</v>
      </c>
      <c r="BF207" s="153">
        <f t="shared" si="25"/>
        <v>0</v>
      </c>
      <c r="BG207" s="153">
        <f t="shared" si="26"/>
        <v>0</v>
      </c>
      <c r="BH207" s="153">
        <f t="shared" si="27"/>
        <v>0</v>
      </c>
      <c r="BI207" s="153">
        <f t="shared" si="28"/>
        <v>0</v>
      </c>
      <c r="BJ207" s="17" t="s">
        <v>164</v>
      </c>
      <c r="BK207" s="153">
        <f t="shared" si="29"/>
        <v>0</v>
      </c>
      <c r="BL207" s="17" t="s">
        <v>1904</v>
      </c>
      <c r="BM207" s="152" t="s">
        <v>3581</v>
      </c>
    </row>
    <row r="208" spans="2:65" s="1" customFormat="1" ht="16.5" customHeight="1">
      <c r="B208" s="139"/>
      <c r="C208" s="140" t="s">
        <v>426</v>
      </c>
      <c r="D208" s="140" t="s">
        <v>159</v>
      </c>
      <c r="E208" s="141" t="s">
        <v>3483</v>
      </c>
      <c r="F208" s="142" t="s">
        <v>3484</v>
      </c>
      <c r="G208" s="143" t="s">
        <v>402</v>
      </c>
      <c r="H208" s="144">
        <v>510</v>
      </c>
      <c r="I208" s="145"/>
      <c r="J208" s="146">
        <f t="shared" si="20"/>
        <v>0</v>
      </c>
      <c r="K208" s="147"/>
      <c r="L208" s="32"/>
      <c r="M208" s="148" t="s">
        <v>1</v>
      </c>
      <c r="N208" s="149" t="s">
        <v>41</v>
      </c>
      <c r="P208" s="150">
        <f t="shared" si="21"/>
        <v>0</v>
      </c>
      <c r="Q208" s="150">
        <v>0</v>
      </c>
      <c r="R208" s="150">
        <f t="shared" si="22"/>
        <v>0</v>
      </c>
      <c r="S208" s="150">
        <v>0</v>
      </c>
      <c r="T208" s="151">
        <f t="shared" si="23"/>
        <v>0</v>
      </c>
      <c r="AR208" s="152" t="s">
        <v>819</v>
      </c>
      <c r="AT208" s="152" t="s">
        <v>159</v>
      </c>
      <c r="AU208" s="152" t="s">
        <v>164</v>
      </c>
      <c r="AY208" s="17" t="s">
        <v>156</v>
      </c>
      <c r="BE208" s="153">
        <f t="shared" si="24"/>
        <v>0</v>
      </c>
      <c r="BF208" s="153">
        <f t="shared" si="25"/>
        <v>0</v>
      </c>
      <c r="BG208" s="153">
        <f t="shared" si="26"/>
        <v>0</v>
      </c>
      <c r="BH208" s="153">
        <f t="shared" si="27"/>
        <v>0</v>
      </c>
      <c r="BI208" s="153">
        <f t="shared" si="28"/>
        <v>0</v>
      </c>
      <c r="BJ208" s="17" t="s">
        <v>164</v>
      </c>
      <c r="BK208" s="153">
        <f t="shared" si="29"/>
        <v>0</v>
      </c>
      <c r="BL208" s="17" t="s">
        <v>819</v>
      </c>
      <c r="BM208" s="152" t="s">
        <v>3582</v>
      </c>
    </row>
    <row r="209" spans="2:65" s="1" customFormat="1" ht="16.5" customHeight="1">
      <c r="B209" s="139"/>
      <c r="C209" s="140" t="s">
        <v>430</v>
      </c>
      <c r="D209" s="140" t="s">
        <v>159</v>
      </c>
      <c r="E209" s="141" t="s">
        <v>3486</v>
      </c>
      <c r="F209" s="142" t="s">
        <v>3487</v>
      </c>
      <c r="G209" s="143" t="s">
        <v>203</v>
      </c>
      <c r="H209" s="144">
        <v>5</v>
      </c>
      <c r="I209" s="145"/>
      <c r="J209" s="146">
        <f t="shared" si="20"/>
        <v>0</v>
      </c>
      <c r="K209" s="147"/>
      <c r="L209" s="32"/>
      <c r="M209" s="148" t="s">
        <v>1</v>
      </c>
      <c r="N209" s="149" t="s">
        <v>41</v>
      </c>
      <c r="P209" s="150">
        <f t="shared" si="21"/>
        <v>0</v>
      </c>
      <c r="Q209" s="150">
        <v>0</v>
      </c>
      <c r="R209" s="150">
        <f t="shared" si="22"/>
        <v>0</v>
      </c>
      <c r="S209" s="150">
        <v>0</v>
      </c>
      <c r="T209" s="151">
        <f t="shared" si="23"/>
        <v>0</v>
      </c>
      <c r="AR209" s="152" t="s">
        <v>819</v>
      </c>
      <c r="AT209" s="152" t="s">
        <v>159</v>
      </c>
      <c r="AU209" s="152" t="s">
        <v>164</v>
      </c>
      <c r="AY209" s="17" t="s">
        <v>156</v>
      </c>
      <c r="BE209" s="153">
        <f t="shared" si="24"/>
        <v>0</v>
      </c>
      <c r="BF209" s="153">
        <f t="shared" si="25"/>
        <v>0</v>
      </c>
      <c r="BG209" s="153">
        <f t="shared" si="26"/>
        <v>0</v>
      </c>
      <c r="BH209" s="153">
        <f t="shared" si="27"/>
        <v>0</v>
      </c>
      <c r="BI209" s="153">
        <f t="shared" si="28"/>
        <v>0</v>
      </c>
      <c r="BJ209" s="17" t="s">
        <v>164</v>
      </c>
      <c r="BK209" s="153">
        <f t="shared" si="29"/>
        <v>0</v>
      </c>
      <c r="BL209" s="17" t="s">
        <v>819</v>
      </c>
      <c r="BM209" s="152" t="s">
        <v>3583</v>
      </c>
    </row>
    <row r="210" spans="2:65" s="1" customFormat="1" ht="16.5" customHeight="1">
      <c r="B210" s="139"/>
      <c r="C210" s="167" t="s">
        <v>436</v>
      </c>
      <c r="D210" s="167" t="s">
        <v>207</v>
      </c>
      <c r="E210" s="168" t="s">
        <v>3489</v>
      </c>
      <c r="F210" s="169" t="s">
        <v>3490</v>
      </c>
      <c r="G210" s="170" t="s">
        <v>203</v>
      </c>
      <c r="H210" s="171">
        <v>5</v>
      </c>
      <c r="I210" s="172"/>
      <c r="J210" s="173">
        <f t="shared" si="20"/>
        <v>0</v>
      </c>
      <c r="K210" s="174"/>
      <c r="L210" s="175"/>
      <c r="M210" s="176" t="s">
        <v>1</v>
      </c>
      <c r="N210" s="177" t="s">
        <v>41</v>
      </c>
      <c r="P210" s="150">
        <f t="shared" si="21"/>
        <v>0</v>
      </c>
      <c r="Q210" s="150">
        <v>1.0000000000000001E-5</v>
      </c>
      <c r="R210" s="150">
        <f t="shared" si="22"/>
        <v>5.0000000000000002E-5</v>
      </c>
      <c r="S210" s="150">
        <v>0</v>
      </c>
      <c r="T210" s="151">
        <f t="shared" si="23"/>
        <v>0</v>
      </c>
      <c r="AR210" s="152" t="s">
        <v>1904</v>
      </c>
      <c r="AT210" s="152" t="s">
        <v>207</v>
      </c>
      <c r="AU210" s="152" t="s">
        <v>164</v>
      </c>
      <c r="AY210" s="17" t="s">
        <v>156</v>
      </c>
      <c r="BE210" s="153">
        <f t="shared" si="24"/>
        <v>0</v>
      </c>
      <c r="BF210" s="153">
        <f t="shared" si="25"/>
        <v>0</v>
      </c>
      <c r="BG210" s="153">
        <f t="shared" si="26"/>
        <v>0</v>
      </c>
      <c r="BH210" s="153">
        <f t="shared" si="27"/>
        <v>0</v>
      </c>
      <c r="BI210" s="153">
        <f t="shared" si="28"/>
        <v>0</v>
      </c>
      <c r="BJ210" s="17" t="s">
        <v>164</v>
      </c>
      <c r="BK210" s="153">
        <f t="shared" si="29"/>
        <v>0</v>
      </c>
      <c r="BL210" s="17" t="s">
        <v>1904</v>
      </c>
      <c r="BM210" s="152" t="s">
        <v>3584</v>
      </c>
    </row>
    <row r="211" spans="2:65" s="1" customFormat="1" ht="16.5" customHeight="1">
      <c r="B211" s="139"/>
      <c r="C211" s="140" t="s">
        <v>442</v>
      </c>
      <c r="D211" s="140" t="s">
        <v>159</v>
      </c>
      <c r="E211" s="141" t="s">
        <v>3492</v>
      </c>
      <c r="F211" s="142" t="s">
        <v>3493</v>
      </c>
      <c r="G211" s="143" t="s">
        <v>203</v>
      </c>
      <c r="H211" s="144">
        <v>4</v>
      </c>
      <c r="I211" s="145"/>
      <c r="J211" s="146">
        <f t="shared" si="20"/>
        <v>0</v>
      </c>
      <c r="K211" s="147"/>
      <c r="L211" s="32"/>
      <c r="M211" s="148" t="s">
        <v>1</v>
      </c>
      <c r="N211" s="149" t="s">
        <v>41</v>
      </c>
      <c r="P211" s="150">
        <f t="shared" si="21"/>
        <v>0</v>
      </c>
      <c r="Q211" s="150">
        <v>0</v>
      </c>
      <c r="R211" s="150">
        <f t="shared" si="22"/>
        <v>0</v>
      </c>
      <c r="S211" s="150">
        <v>0</v>
      </c>
      <c r="T211" s="151">
        <f t="shared" si="23"/>
        <v>0</v>
      </c>
      <c r="AR211" s="152" t="s">
        <v>819</v>
      </c>
      <c r="AT211" s="152" t="s">
        <v>159</v>
      </c>
      <c r="AU211" s="152" t="s">
        <v>164</v>
      </c>
      <c r="AY211" s="17" t="s">
        <v>156</v>
      </c>
      <c r="BE211" s="153">
        <f t="shared" si="24"/>
        <v>0</v>
      </c>
      <c r="BF211" s="153">
        <f t="shared" si="25"/>
        <v>0</v>
      </c>
      <c r="BG211" s="153">
        <f t="shared" si="26"/>
        <v>0</v>
      </c>
      <c r="BH211" s="153">
        <f t="shared" si="27"/>
        <v>0</v>
      </c>
      <c r="BI211" s="153">
        <f t="shared" si="28"/>
        <v>0</v>
      </c>
      <c r="BJ211" s="17" t="s">
        <v>164</v>
      </c>
      <c r="BK211" s="153">
        <f t="shared" si="29"/>
        <v>0</v>
      </c>
      <c r="BL211" s="17" t="s">
        <v>819</v>
      </c>
      <c r="BM211" s="152" t="s">
        <v>3585</v>
      </c>
    </row>
    <row r="212" spans="2:65" s="1" customFormat="1" ht="16.5" customHeight="1">
      <c r="B212" s="139"/>
      <c r="C212" s="167" t="s">
        <v>446</v>
      </c>
      <c r="D212" s="167" t="s">
        <v>207</v>
      </c>
      <c r="E212" s="168" t="s">
        <v>3495</v>
      </c>
      <c r="F212" s="169" t="s">
        <v>3496</v>
      </c>
      <c r="G212" s="170" t="s">
        <v>203</v>
      </c>
      <c r="H212" s="171">
        <v>4</v>
      </c>
      <c r="I212" s="172"/>
      <c r="J212" s="173">
        <f t="shared" si="20"/>
        <v>0</v>
      </c>
      <c r="K212" s="174"/>
      <c r="L212" s="175"/>
      <c r="M212" s="176" t="s">
        <v>1</v>
      </c>
      <c r="N212" s="177" t="s">
        <v>41</v>
      </c>
      <c r="P212" s="150">
        <f t="shared" si="21"/>
        <v>0</v>
      </c>
      <c r="Q212" s="150">
        <v>1.0000000000000001E-5</v>
      </c>
      <c r="R212" s="150">
        <f t="shared" si="22"/>
        <v>4.0000000000000003E-5</v>
      </c>
      <c r="S212" s="150">
        <v>0</v>
      </c>
      <c r="T212" s="151">
        <f t="shared" si="23"/>
        <v>0</v>
      </c>
      <c r="AR212" s="152" t="s">
        <v>1904</v>
      </c>
      <c r="AT212" s="152" t="s">
        <v>207</v>
      </c>
      <c r="AU212" s="152" t="s">
        <v>164</v>
      </c>
      <c r="AY212" s="17" t="s">
        <v>156</v>
      </c>
      <c r="BE212" s="153">
        <f t="shared" si="24"/>
        <v>0</v>
      </c>
      <c r="BF212" s="153">
        <f t="shared" si="25"/>
        <v>0</v>
      </c>
      <c r="BG212" s="153">
        <f t="shared" si="26"/>
        <v>0</v>
      </c>
      <c r="BH212" s="153">
        <f t="shared" si="27"/>
        <v>0</v>
      </c>
      <c r="BI212" s="153">
        <f t="shared" si="28"/>
        <v>0</v>
      </c>
      <c r="BJ212" s="17" t="s">
        <v>164</v>
      </c>
      <c r="BK212" s="153">
        <f t="shared" si="29"/>
        <v>0</v>
      </c>
      <c r="BL212" s="17" t="s">
        <v>1904</v>
      </c>
      <c r="BM212" s="152" t="s">
        <v>3586</v>
      </c>
    </row>
    <row r="213" spans="2:65" s="1" customFormat="1" ht="24.15" customHeight="1">
      <c r="B213" s="139"/>
      <c r="C213" s="140" t="s">
        <v>450</v>
      </c>
      <c r="D213" s="140" t="s">
        <v>159</v>
      </c>
      <c r="E213" s="141" t="s">
        <v>3498</v>
      </c>
      <c r="F213" s="142" t="s">
        <v>3499</v>
      </c>
      <c r="G213" s="143" t="s">
        <v>402</v>
      </c>
      <c r="H213" s="144">
        <v>330</v>
      </c>
      <c r="I213" s="145"/>
      <c r="J213" s="146">
        <f t="shared" si="20"/>
        <v>0</v>
      </c>
      <c r="K213" s="147"/>
      <c r="L213" s="32"/>
      <c r="M213" s="148" t="s">
        <v>1</v>
      </c>
      <c r="N213" s="149" t="s">
        <v>41</v>
      </c>
      <c r="P213" s="150">
        <f t="shared" si="21"/>
        <v>0</v>
      </c>
      <c r="Q213" s="150">
        <v>0</v>
      </c>
      <c r="R213" s="150">
        <f t="shared" si="22"/>
        <v>0</v>
      </c>
      <c r="S213" s="150">
        <v>0</v>
      </c>
      <c r="T213" s="151">
        <f t="shared" si="23"/>
        <v>0</v>
      </c>
      <c r="AR213" s="152" t="s">
        <v>163</v>
      </c>
      <c r="AT213" s="152" t="s">
        <v>159</v>
      </c>
      <c r="AU213" s="152" t="s">
        <v>164</v>
      </c>
      <c r="AY213" s="17" t="s">
        <v>156</v>
      </c>
      <c r="BE213" s="153">
        <f t="shared" si="24"/>
        <v>0</v>
      </c>
      <c r="BF213" s="153">
        <f t="shared" si="25"/>
        <v>0</v>
      </c>
      <c r="BG213" s="153">
        <f t="shared" si="26"/>
        <v>0</v>
      </c>
      <c r="BH213" s="153">
        <f t="shared" si="27"/>
        <v>0</v>
      </c>
      <c r="BI213" s="153">
        <f t="shared" si="28"/>
        <v>0</v>
      </c>
      <c r="BJ213" s="17" t="s">
        <v>164</v>
      </c>
      <c r="BK213" s="153">
        <f t="shared" si="29"/>
        <v>0</v>
      </c>
      <c r="BL213" s="17" t="s">
        <v>163</v>
      </c>
      <c r="BM213" s="152" t="s">
        <v>3587</v>
      </c>
    </row>
    <row r="214" spans="2:65" s="1" customFormat="1" ht="16.5" customHeight="1">
      <c r="B214" s="139"/>
      <c r="C214" s="167" t="s">
        <v>454</v>
      </c>
      <c r="D214" s="167" t="s">
        <v>207</v>
      </c>
      <c r="E214" s="168" t="s">
        <v>3501</v>
      </c>
      <c r="F214" s="169" t="s">
        <v>3502</v>
      </c>
      <c r="G214" s="170" t="s">
        <v>402</v>
      </c>
      <c r="H214" s="171">
        <v>330</v>
      </c>
      <c r="I214" s="172"/>
      <c r="J214" s="173">
        <f t="shared" si="20"/>
        <v>0</v>
      </c>
      <c r="K214" s="174"/>
      <c r="L214" s="175"/>
      <c r="M214" s="176" t="s">
        <v>1</v>
      </c>
      <c r="N214" s="177" t="s">
        <v>41</v>
      </c>
      <c r="P214" s="150">
        <f t="shared" si="21"/>
        <v>0</v>
      </c>
      <c r="Q214" s="150">
        <v>2.64E-3</v>
      </c>
      <c r="R214" s="150">
        <f t="shared" si="22"/>
        <v>0.87119999999999997</v>
      </c>
      <c r="S214" s="150">
        <v>0</v>
      </c>
      <c r="T214" s="151">
        <f t="shared" si="23"/>
        <v>0</v>
      </c>
      <c r="AR214" s="152" t="s">
        <v>211</v>
      </c>
      <c r="AT214" s="152" t="s">
        <v>207</v>
      </c>
      <c r="AU214" s="152" t="s">
        <v>164</v>
      </c>
      <c r="AY214" s="17" t="s">
        <v>156</v>
      </c>
      <c r="BE214" s="153">
        <f t="shared" si="24"/>
        <v>0</v>
      </c>
      <c r="BF214" s="153">
        <f t="shared" si="25"/>
        <v>0</v>
      </c>
      <c r="BG214" s="153">
        <f t="shared" si="26"/>
        <v>0</v>
      </c>
      <c r="BH214" s="153">
        <f t="shared" si="27"/>
        <v>0</v>
      </c>
      <c r="BI214" s="153">
        <f t="shared" si="28"/>
        <v>0</v>
      </c>
      <c r="BJ214" s="17" t="s">
        <v>164</v>
      </c>
      <c r="BK214" s="153">
        <f t="shared" si="29"/>
        <v>0</v>
      </c>
      <c r="BL214" s="17" t="s">
        <v>163</v>
      </c>
      <c r="BM214" s="152" t="s">
        <v>3588</v>
      </c>
    </row>
    <row r="215" spans="2:65" s="1" customFormat="1" ht="24.15" customHeight="1">
      <c r="B215" s="139"/>
      <c r="C215" s="140" t="s">
        <v>458</v>
      </c>
      <c r="D215" s="140" t="s">
        <v>159</v>
      </c>
      <c r="E215" s="141" t="s">
        <v>3504</v>
      </c>
      <c r="F215" s="142" t="s">
        <v>3505</v>
      </c>
      <c r="G215" s="143" t="s">
        <v>402</v>
      </c>
      <c r="H215" s="144">
        <v>30</v>
      </c>
      <c r="I215" s="145"/>
      <c r="J215" s="146">
        <f t="shared" si="20"/>
        <v>0</v>
      </c>
      <c r="K215" s="147"/>
      <c r="L215" s="32"/>
      <c r="M215" s="148" t="s">
        <v>1</v>
      </c>
      <c r="N215" s="149" t="s">
        <v>41</v>
      </c>
      <c r="P215" s="150">
        <f t="shared" si="21"/>
        <v>0</v>
      </c>
      <c r="Q215" s="150">
        <v>0</v>
      </c>
      <c r="R215" s="150">
        <f t="shared" si="22"/>
        <v>0</v>
      </c>
      <c r="S215" s="150">
        <v>0</v>
      </c>
      <c r="T215" s="151">
        <f t="shared" si="23"/>
        <v>0</v>
      </c>
      <c r="AR215" s="152" t="s">
        <v>819</v>
      </c>
      <c r="AT215" s="152" t="s">
        <v>159</v>
      </c>
      <c r="AU215" s="152" t="s">
        <v>164</v>
      </c>
      <c r="AY215" s="17" t="s">
        <v>156</v>
      </c>
      <c r="BE215" s="153">
        <f t="shared" si="24"/>
        <v>0</v>
      </c>
      <c r="BF215" s="153">
        <f t="shared" si="25"/>
        <v>0</v>
      </c>
      <c r="BG215" s="153">
        <f t="shared" si="26"/>
        <v>0</v>
      </c>
      <c r="BH215" s="153">
        <f t="shared" si="27"/>
        <v>0</v>
      </c>
      <c r="BI215" s="153">
        <f t="shared" si="28"/>
        <v>0</v>
      </c>
      <c r="BJ215" s="17" t="s">
        <v>164</v>
      </c>
      <c r="BK215" s="153">
        <f t="shared" si="29"/>
        <v>0</v>
      </c>
      <c r="BL215" s="17" t="s">
        <v>819</v>
      </c>
      <c r="BM215" s="152" t="s">
        <v>3589</v>
      </c>
    </row>
    <row r="216" spans="2:65" s="1" customFormat="1" ht="24.15" customHeight="1">
      <c r="B216" s="139"/>
      <c r="C216" s="167" t="s">
        <v>745</v>
      </c>
      <c r="D216" s="167" t="s">
        <v>207</v>
      </c>
      <c r="E216" s="168" t="s">
        <v>3507</v>
      </c>
      <c r="F216" s="169" t="s">
        <v>3508</v>
      </c>
      <c r="G216" s="170" t="s">
        <v>402</v>
      </c>
      <c r="H216" s="171">
        <v>30</v>
      </c>
      <c r="I216" s="172"/>
      <c r="J216" s="173">
        <f t="shared" si="20"/>
        <v>0</v>
      </c>
      <c r="K216" s="174"/>
      <c r="L216" s="175"/>
      <c r="M216" s="176" t="s">
        <v>1</v>
      </c>
      <c r="N216" s="177" t="s">
        <v>41</v>
      </c>
      <c r="P216" s="150">
        <f t="shared" si="21"/>
        <v>0</v>
      </c>
      <c r="Q216" s="150">
        <v>1.6000000000000001E-4</v>
      </c>
      <c r="R216" s="150">
        <f t="shared" si="22"/>
        <v>4.8000000000000004E-3</v>
      </c>
      <c r="S216" s="150">
        <v>0</v>
      </c>
      <c r="T216" s="151">
        <f t="shared" si="23"/>
        <v>0</v>
      </c>
      <c r="AR216" s="152" t="s">
        <v>1904</v>
      </c>
      <c r="AT216" s="152" t="s">
        <v>207</v>
      </c>
      <c r="AU216" s="152" t="s">
        <v>164</v>
      </c>
      <c r="AY216" s="17" t="s">
        <v>156</v>
      </c>
      <c r="BE216" s="153">
        <f t="shared" si="24"/>
        <v>0</v>
      </c>
      <c r="BF216" s="153">
        <f t="shared" si="25"/>
        <v>0</v>
      </c>
      <c r="BG216" s="153">
        <f t="shared" si="26"/>
        <v>0</v>
      </c>
      <c r="BH216" s="153">
        <f t="shared" si="27"/>
        <v>0</v>
      </c>
      <c r="BI216" s="153">
        <f t="shared" si="28"/>
        <v>0</v>
      </c>
      <c r="BJ216" s="17" t="s">
        <v>164</v>
      </c>
      <c r="BK216" s="153">
        <f t="shared" si="29"/>
        <v>0</v>
      </c>
      <c r="BL216" s="17" t="s">
        <v>1904</v>
      </c>
      <c r="BM216" s="152" t="s">
        <v>3590</v>
      </c>
    </row>
    <row r="217" spans="2:65" s="11" customFormat="1" ht="22.95" customHeight="1">
      <c r="B217" s="127"/>
      <c r="D217" s="128" t="s">
        <v>74</v>
      </c>
      <c r="E217" s="137" t="s">
        <v>3510</v>
      </c>
      <c r="F217" s="137" t="s">
        <v>3511</v>
      </c>
      <c r="I217" s="130"/>
      <c r="J217" s="138">
        <f>BK217</f>
        <v>0</v>
      </c>
      <c r="L217" s="127"/>
      <c r="M217" s="132"/>
      <c r="P217" s="133">
        <f>SUM(P218:P220)</f>
        <v>0</v>
      </c>
      <c r="R217" s="133">
        <f>SUM(R218:R220)</f>
        <v>0</v>
      </c>
      <c r="T217" s="134">
        <f>SUM(T218:T220)</f>
        <v>0</v>
      </c>
      <c r="AR217" s="128" t="s">
        <v>83</v>
      </c>
      <c r="AT217" s="135" t="s">
        <v>74</v>
      </c>
      <c r="AU217" s="135" t="s">
        <v>83</v>
      </c>
      <c r="AY217" s="128" t="s">
        <v>156</v>
      </c>
      <c r="BK217" s="136">
        <f>SUM(BK218:BK220)</f>
        <v>0</v>
      </c>
    </row>
    <row r="218" spans="2:65" s="1" customFormat="1" ht="16.5" customHeight="1">
      <c r="B218" s="139"/>
      <c r="C218" s="140" t="s">
        <v>753</v>
      </c>
      <c r="D218" s="140" t="s">
        <v>159</v>
      </c>
      <c r="E218" s="141" t="s">
        <v>3512</v>
      </c>
      <c r="F218" s="142" t="s">
        <v>3513</v>
      </c>
      <c r="G218" s="143" t="s">
        <v>3238</v>
      </c>
      <c r="H218" s="144">
        <v>36</v>
      </c>
      <c r="I218" s="145"/>
      <c r="J218" s="146">
        <f>ROUND(I218*H218,2)</f>
        <v>0</v>
      </c>
      <c r="K218" s="147"/>
      <c r="L218" s="32"/>
      <c r="M218" s="148" t="s">
        <v>1</v>
      </c>
      <c r="N218" s="149" t="s">
        <v>41</v>
      </c>
      <c r="P218" s="150">
        <f>O218*H218</f>
        <v>0</v>
      </c>
      <c r="Q218" s="150">
        <v>0</v>
      </c>
      <c r="R218" s="150">
        <f>Q218*H218</f>
        <v>0</v>
      </c>
      <c r="S218" s="150">
        <v>0</v>
      </c>
      <c r="T218" s="151">
        <f>S218*H218</f>
        <v>0</v>
      </c>
      <c r="AR218" s="152" t="s">
        <v>819</v>
      </c>
      <c r="AT218" s="152" t="s">
        <v>159</v>
      </c>
      <c r="AU218" s="152" t="s">
        <v>164</v>
      </c>
      <c r="AY218" s="17" t="s">
        <v>156</v>
      </c>
      <c r="BE218" s="153">
        <f>IF(N218="základná",J218,0)</f>
        <v>0</v>
      </c>
      <c r="BF218" s="153">
        <f>IF(N218="znížená",J218,0)</f>
        <v>0</v>
      </c>
      <c r="BG218" s="153">
        <f>IF(N218="zákl. prenesená",J218,0)</f>
        <v>0</v>
      </c>
      <c r="BH218" s="153">
        <f>IF(N218="zníž. prenesená",J218,0)</f>
        <v>0</v>
      </c>
      <c r="BI218" s="153">
        <f>IF(N218="nulová",J218,0)</f>
        <v>0</v>
      </c>
      <c r="BJ218" s="17" t="s">
        <v>164</v>
      </c>
      <c r="BK218" s="153">
        <f>ROUND(I218*H218,2)</f>
        <v>0</v>
      </c>
      <c r="BL218" s="17" t="s">
        <v>819</v>
      </c>
      <c r="BM218" s="152" t="s">
        <v>3591</v>
      </c>
    </row>
    <row r="219" spans="2:65" s="1" customFormat="1" ht="16.5" customHeight="1">
      <c r="B219" s="139"/>
      <c r="C219" s="140" t="s">
        <v>757</v>
      </c>
      <c r="D219" s="140" t="s">
        <v>159</v>
      </c>
      <c r="E219" s="141" t="s">
        <v>3515</v>
      </c>
      <c r="F219" s="142" t="s">
        <v>3516</v>
      </c>
      <c r="G219" s="143" t="s">
        <v>3238</v>
      </c>
      <c r="H219" s="144">
        <v>8</v>
      </c>
      <c r="I219" s="145"/>
      <c r="J219" s="146">
        <f>ROUND(I219*H219,2)</f>
        <v>0</v>
      </c>
      <c r="K219" s="147"/>
      <c r="L219" s="32"/>
      <c r="M219" s="148" t="s">
        <v>1</v>
      </c>
      <c r="N219" s="149" t="s">
        <v>41</v>
      </c>
      <c r="P219" s="150">
        <f>O219*H219</f>
        <v>0</v>
      </c>
      <c r="Q219" s="150">
        <v>0</v>
      </c>
      <c r="R219" s="150">
        <f>Q219*H219</f>
        <v>0</v>
      </c>
      <c r="S219" s="150">
        <v>0</v>
      </c>
      <c r="T219" s="151">
        <f>S219*H219</f>
        <v>0</v>
      </c>
      <c r="AR219" s="152" t="s">
        <v>819</v>
      </c>
      <c r="AT219" s="152" t="s">
        <v>159</v>
      </c>
      <c r="AU219" s="152" t="s">
        <v>164</v>
      </c>
      <c r="AY219" s="17" t="s">
        <v>156</v>
      </c>
      <c r="BE219" s="153">
        <f>IF(N219="základná",J219,0)</f>
        <v>0</v>
      </c>
      <c r="BF219" s="153">
        <f>IF(N219="znížená",J219,0)</f>
        <v>0</v>
      </c>
      <c r="BG219" s="153">
        <f>IF(N219="zákl. prenesená",J219,0)</f>
        <v>0</v>
      </c>
      <c r="BH219" s="153">
        <f>IF(N219="zníž. prenesená",J219,0)</f>
        <v>0</v>
      </c>
      <c r="BI219" s="153">
        <f>IF(N219="nulová",J219,0)</f>
        <v>0</v>
      </c>
      <c r="BJ219" s="17" t="s">
        <v>164</v>
      </c>
      <c r="BK219" s="153">
        <f>ROUND(I219*H219,2)</f>
        <v>0</v>
      </c>
      <c r="BL219" s="17" t="s">
        <v>819</v>
      </c>
      <c r="BM219" s="152" t="s">
        <v>3592</v>
      </c>
    </row>
    <row r="220" spans="2:65" s="1" customFormat="1" ht="24.15" customHeight="1">
      <c r="B220" s="139"/>
      <c r="C220" s="140" t="s">
        <v>761</v>
      </c>
      <c r="D220" s="140" t="s">
        <v>159</v>
      </c>
      <c r="E220" s="141" t="s">
        <v>3518</v>
      </c>
      <c r="F220" s="142" t="s">
        <v>3519</v>
      </c>
      <c r="G220" s="143" t="s">
        <v>3238</v>
      </c>
      <c r="H220" s="144">
        <v>24</v>
      </c>
      <c r="I220" s="145"/>
      <c r="J220" s="146">
        <f>ROUND(I220*H220,2)</f>
        <v>0</v>
      </c>
      <c r="K220" s="147"/>
      <c r="L220" s="32"/>
      <c r="M220" s="154" t="s">
        <v>1</v>
      </c>
      <c r="N220" s="155" t="s">
        <v>41</v>
      </c>
      <c r="O220" s="156"/>
      <c r="P220" s="157">
        <f>O220*H220</f>
        <v>0</v>
      </c>
      <c r="Q220" s="157">
        <v>0</v>
      </c>
      <c r="R220" s="157">
        <f>Q220*H220</f>
        <v>0</v>
      </c>
      <c r="S220" s="157">
        <v>0</v>
      </c>
      <c r="T220" s="158">
        <f>S220*H220</f>
        <v>0</v>
      </c>
      <c r="AR220" s="152" t="s">
        <v>819</v>
      </c>
      <c r="AT220" s="152" t="s">
        <v>159</v>
      </c>
      <c r="AU220" s="152" t="s">
        <v>164</v>
      </c>
      <c r="AY220" s="17" t="s">
        <v>156</v>
      </c>
      <c r="BE220" s="153">
        <f>IF(N220="základná",J220,0)</f>
        <v>0</v>
      </c>
      <c r="BF220" s="153">
        <f>IF(N220="znížená",J220,0)</f>
        <v>0</v>
      </c>
      <c r="BG220" s="153">
        <f>IF(N220="zákl. prenesená",J220,0)</f>
        <v>0</v>
      </c>
      <c r="BH220" s="153">
        <f>IF(N220="zníž. prenesená",J220,0)</f>
        <v>0</v>
      </c>
      <c r="BI220" s="153">
        <f>IF(N220="nulová",J220,0)</f>
        <v>0</v>
      </c>
      <c r="BJ220" s="17" t="s">
        <v>164</v>
      </c>
      <c r="BK220" s="153">
        <f>ROUND(I220*H220,2)</f>
        <v>0</v>
      </c>
      <c r="BL220" s="17" t="s">
        <v>819</v>
      </c>
      <c r="BM220" s="152" t="s">
        <v>3593</v>
      </c>
    </row>
    <row r="221" spans="2:65" s="1" customFormat="1" ht="6.9" customHeight="1">
      <c r="B221" s="47"/>
      <c r="C221" s="48"/>
      <c r="D221" s="48"/>
      <c r="E221" s="48"/>
      <c r="F221" s="48"/>
      <c r="G221" s="48"/>
      <c r="H221" s="48"/>
      <c r="I221" s="48"/>
      <c r="J221" s="48"/>
      <c r="K221" s="48"/>
      <c r="L221" s="32"/>
    </row>
  </sheetData>
  <autoFilter ref="C138:K220" xr:uid="{00000000-0009-0000-0000-000009000000}"/>
  <mergeCells count="9">
    <mergeCell ref="E87:H87"/>
    <mergeCell ref="E129:H129"/>
    <mergeCell ref="E131:H13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  <pageSetUpPr fitToPage="1"/>
  </sheetPr>
  <dimension ref="B2:BM238"/>
  <sheetViews>
    <sheetView showGridLines="0" workbookViewId="0">
      <selection activeCell="I87" sqref="I87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4" t="s">
        <v>6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111</v>
      </c>
    </row>
    <row r="3" spans="2:4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" hidden="1" customHeight="1">
      <c r="B4" s="20"/>
      <c r="D4" s="21" t="s">
        <v>130</v>
      </c>
      <c r="L4" s="20"/>
      <c r="M4" s="91" t="s">
        <v>10</v>
      </c>
      <c r="AT4" s="17" t="s">
        <v>4</v>
      </c>
    </row>
    <row r="5" spans="2:46" ht="6.9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50" t="str">
        <f>'Rekapitulácia stavby'!K6</f>
        <v>Most č. M5850 na ceste II-547 a lávka. Hlinkova ul., Košice</v>
      </c>
      <c r="F7" s="251"/>
      <c r="G7" s="251"/>
      <c r="H7" s="251"/>
      <c r="L7" s="20"/>
    </row>
    <row r="8" spans="2:46" s="1" customFormat="1" ht="12" hidden="1" customHeight="1">
      <c r="B8" s="32"/>
      <c r="D8" s="27" t="s">
        <v>131</v>
      </c>
      <c r="L8" s="32"/>
    </row>
    <row r="9" spans="2:46" s="1" customFormat="1" ht="16.5" hidden="1" customHeight="1">
      <c r="B9" s="32"/>
      <c r="E9" s="246" t="s">
        <v>3594</v>
      </c>
      <c r="F9" s="249"/>
      <c r="G9" s="249"/>
      <c r="H9" s="249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17. 2. 2026</v>
      </c>
      <c r="L12" s="32"/>
    </row>
    <row r="13" spans="2:46" s="1" customFormat="1" ht="10.95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" hidden="1" customHeight="1">
      <c r="B16" s="32"/>
      <c r="L16" s="32"/>
    </row>
    <row r="17" spans="2:12" s="1" customFormat="1" ht="12" hidden="1" customHeight="1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hidden="1" customHeight="1">
      <c r="B18" s="32"/>
      <c r="E18" s="252" t="str">
        <f>'Rekapitulácia stavby'!E14</f>
        <v>Vyplň údaj</v>
      </c>
      <c r="F18" s="238"/>
      <c r="G18" s="238"/>
      <c r="H18" s="238"/>
      <c r="I18" s="27" t="s">
        <v>27</v>
      </c>
      <c r="J18" s="28" t="str">
        <f>'Rekapitulácia stavby'!AN14</f>
        <v>Vyplň údaj</v>
      </c>
      <c r="L18" s="32"/>
    </row>
    <row r="19" spans="2:12" s="1" customFormat="1" ht="6.9" hidden="1" customHeight="1">
      <c r="B19" s="32"/>
      <c r="L19" s="32"/>
    </row>
    <row r="20" spans="2:12" s="1" customFormat="1" ht="12" hidden="1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" hidden="1" customHeight="1">
      <c r="B22" s="32"/>
      <c r="L22" s="32"/>
    </row>
    <row r="23" spans="2:12" s="1" customFormat="1" ht="12" hidden="1" customHeight="1">
      <c r="B23" s="32"/>
      <c r="D23" s="27" t="s">
        <v>32</v>
      </c>
      <c r="I23" s="27" t="s">
        <v>25</v>
      </c>
      <c r="J23" s="25" t="s">
        <v>1</v>
      </c>
      <c r="L23" s="32"/>
    </row>
    <row r="24" spans="2:12" s="1" customFormat="1" ht="18" hidden="1" customHeight="1">
      <c r="B24" s="32"/>
      <c r="E24" s="25" t="s">
        <v>33</v>
      </c>
      <c r="I24" s="27" t="s">
        <v>27</v>
      </c>
      <c r="J24" s="25" t="s">
        <v>1</v>
      </c>
      <c r="L24" s="32"/>
    </row>
    <row r="25" spans="2:12" s="1" customFormat="1" ht="6.9" hidden="1" customHeight="1">
      <c r="B25" s="32"/>
      <c r="L25" s="32"/>
    </row>
    <row r="26" spans="2:12" s="1" customFormat="1" ht="12" hidden="1" customHeight="1">
      <c r="B26" s="32"/>
      <c r="D26" s="27" t="s">
        <v>34</v>
      </c>
      <c r="L26" s="32"/>
    </row>
    <row r="27" spans="2:12" s="7" customFormat="1" ht="16.5" hidden="1" customHeight="1">
      <c r="B27" s="92"/>
      <c r="E27" s="242" t="s">
        <v>1</v>
      </c>
      <c r="F27" s="242"/>
      <c r="G27" s="242"/>
      <c r="H27" s="242"/>
      <c r="L27" s="92"/>
    </row>
    <row r="28" spans="2:12" s="1" customFormat="1" ht="6.9" hidden="1" customHeight="1">
      <c r="B28" s="32"/>
      <c r="L28" s="32"/>
    </row>
    <row r="29" spans="2:12" s="1" customFormat="1" ht="6.9" hidden="1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hidden="1" customHeight="1">
      <c r="B30" s="32"/>
      <c r="D30" s="93" t="s">
        <v>35</v>
      </c>
      <c r="J30" s="69">
        <f>ROUND(J143, 2)</f>
        <v>0</v>
      </c>
      <c r="L30" s="32"/>
    </row>
    <row r="31" spans="2:12" s="1" customFormat="1" ht="6.9" hidden="1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" hidden="1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" hidden="1" customHeight="1">
      <c r="B33" s="32"/>
      <c r="D33" s="58" t="s">
        <v>39</v>
      </c>
      <c r="E33" s="37" t="s">
        <v>40</v>
      </c>
      <c r="F33" s="94">
        <f>ROUND((SUM(BE143:BE237)),  2)</f>
        <v>0</v>
      </c>
      <c r="G33" s="95"/>
      <c r="H33" s="95"/>
      <c r="I33" s="96">
        <v>0.23</v>
      </c>
      <c r="J33" s="94">
        <f>ROUND(((SUM(BE143:BE237))*I33),  2)</f>
        <v>0</v>
      </c>
      <c r="L33" s="32"/>
    </row>
    <row r="34" spans="2:12" s="1" customFormat="1" ht="14.4" hidden="1" customHeight="1">
      <c r="B34" s="32"/>
      <c r="E34" s="37" t="s">
        <v>41</v>
      </c>
      <c r="F34" s="97">
        <f>ROUND((SUM(BF143:BF237)),  2)</f>
        <v>0</v>
      </c>
      <c r="I34" s="98">
        <v>0.23</v>
      </c>
      <c r="J34" s="97">
        <f>ROUND(((SUM(BF143:BF237))*I34),  2)</f>
        <v>0</v>
      </c>
      <c r="L34" s="32"/>
    </row>
    <row r="35" spans="2:12" s="1" customFormat="1" ht="14.4" hidden="1" customHeight="1">
      <c r="B35" s="32"/>
      <c r="E35" s="27" t="s">
        <v>42</v>
      </c>
      <c r="F35" s="97">
        <f>ROUND((SUM(BG143:BG237)),  2)</f>
        <v>0</v>
      </c>
      <c r="I35" s="98">
        <v>0.23</v>
      </c>
      <c r="J35" s="97">
        <f>0</f>
        <v>0</v>
      </c>
      <c r="L35" s="32"/>
    </row>
    <row r="36" spans="2:12" s="1" customFormat="1" ht="14.4" hidden="1" customHeight="1">
      <c r="B36" s="32"/>
      <c r="E36" s="27" t="s">
        <v>43</v>
      </c>
      <c r="F36" s="97">
        <f>ROUND((SUM(BH143:BH237)),  2)</f>
        <v>0</v>
      </c>
      <c r="I36" s="98">
        <v>0.23</v>
      </c>
      <c r="J36" s="97">
        <f>0</f>
        <v>0</v>
      </c>
      <c r="L36" s="32"/>
    </row>
    <row r="37" spans="2:12" s="1" customFormat="1" ht="14.4" hidden="1" customHeight="1">
      <c r="B37" s="32"/>
      <c r="E37" s="37" t="s">
        <v>44</v>
      </c>
      <c r="F37" s="94">
        <f>ROUND((SUM(BI143:BI237)),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" hidden="1" customHeight="1">
      <c r="B38" s="32"/>
      <c r="L38" s="32"/>
    </row>
    <row r="39" spans="2:12" s="1" customFormat="1" ht="25.35" hidden="1" customHeight="1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" hidden="1" customHeight="1">
      <c r="B40" s="32"/>
      <c r="L40" s="32"/>
    </row>
    <row r="41" spans="2:12" ht="14.4" hidden="1" customHeight="1">
      <c r="B41" s="20"/>
      <c r="L41" s="20"/>
    </row>
    <row r="42" spans="2:12" ht="14.4" hidden="1" customHeight="1">
      <c r="B42" s="20"/>
      <c r="L42" s="20"/>
    </row>
    <row r="43" spans="2:12" ht="14.4" hidden="1" customHeight="1">
      <c r="B43" s="20"/>
      <c r="L43" s="20"/>
    </row>
    <row r="44" spans="2:12" ht="14.4" hidden="1" customHeight="1">
      <c r="B44" s="20"/>
      <c r="L44" s="20"/>
    </row>
    <row r="45" spans="2:12" ht="14.4" hidden="1" customHeight="1">
      <c r="B45" s="20"/>
      <c r="L45" s="20"/>
    </row>
    <row r="46" spans="2:12" ht="14.4" hidden="1" customHeight="1">
      <c r="B46" s="20"/>
      <c r="L46" s="20"/>
    </row>
    <row r="47" spans="2:12" ht="14.4" hidden="1" customHeight="1">
      <c r="B47" s="20"/>
      <c r="L47" s="20"/>
    </row>
    <row r="48" spans="2:12" ht="14.4" hidden="1" customHeight="1">
      <c r="B48" s="20"/>
      <c r="L48" s="20"/>
    </row>
    <row r="49" spans="2:12" ht="14.4" hidden="1" customHeight="1">
      <c r="B49" s="20"/>
      <c r="L49" s="20"/>
    </row>
    <row r="50" spans="2:12" s="1" customFormat="1" ht="14.4" hidden="1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3.2" hidden="1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3.2" hidden="1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3.2" hidden="1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" hidden="1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78" spans="2:12" hidden="1"/>
    <row r="79" spans="2:12" hidden="1"/>
    <row r="80" spans="2:12" hidden="1"/>
    <row r="81" spans="2:47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" customHeight="1">
      <c r="B82" s="32"/>
      <c r="C82" s="21" t="s">
        <v>133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50" t="str">
        <f>E7</f>
        <v>Most č. M5850 na ceste II-547 a lávka. Hlinkova ul., Košice</v>
      </c>
      <c r="F85" s="251"/>
      <c r="G85" s="251"/>
      <c r="H85" s="251"/>
      <c r="L85" s="32"/>
    </row>
    <row r="86" spans="2:47" s="1" customFormat="1" ht="12" customHeight="1">
      <c r="B86" s="32"/>
      <c r="C86" s="27" t="s">
        <v>131</v>
      </c>
      <c r="L86" s="32"/>
    </row>
    <row r="87" spans="2:47" s="1" customFormat="1" ht="16.5" customHeight="1">
      <c r="B87" s="32"/>
      <c r="E87" s="246" t="str">
        <f>E9</f>
        <v>SO 604-00 - Preložka kábla Slovak Telekom</v>
      </c>
      <c r="F87" s="249"/>
      <c r="G87" s="249"/>
      <c r="H87" s="249"/>
      <c r="I87" s="206" t="s">
        <v>4984</v>
      </c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Košice</v>
      </c>
      <c r="I89" s="27" t="s">
        <v>22</v>
      </c>
      <c r="J89" s="55" t="str">
        <f>IF(J12="","",J12)</f>
        <v>17. 2. 2026</v>
      </c>
      <c r="L89" s="32"/>
    </row>
    <row r="90" spans="2:47" s="1" customFormat="1" ht="6.9" customHeight="1">
      <c r="B90" s="32"/>
      <c r="L90" s="32"/>
    </row>
    <row r="91" spans="2:47" s="1" customFormat="1" ht="25.65" customHeight="1">
      <c r="B91" s="32"/>
      <c r="C91" s="27" t="s">
        <v>24</v>
      </c>
      <c r="F91" s="25" t="str">
        <f>E15</f>
        <v>Mesto Košice</v>
      </c>
      <c r="I91" s="27" t="s">
        <v>30</v>
      </c>
      <c r="J91" s="30" t="str">
        <f>E21</f>
        <v>TUNROAD Engineering, s.r.o.</v>
      </c>
      <c r="L91" s="32"/>
    </row>
    <row r="92" spans="2:47" s="1" customFormat="1" ht="15.15" customHeight="1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>kolektív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134</v>
      </c>
      <c r="D94" s="99"/>
      <c r="E94" s="99"/>
      <c r="F94" s="99"/>
      <c r="G94" s="99"/>
      <c r="H94" s="99"/>
      <c r="I94" s="99"/>
      <c r="J94" s="108" t="s">
        <v>135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5" customHeight="1">
      <c r="B96" s="32"/>
      <c r="C96" s="109" t="s">
        <v>136</v>
      </c>
      <c r="J96" s="69">
        <f>J143</f>
        <v>0</v>
      </c>
      <c r="L96" s="32"/>
      <c r="AU96" s="17" t="s">
        <v>137</v>
      </c>
    </row>
    <row r="97" spans="2:12" s="8" customFormat="1" ht="24.9" customHeight="1">
      <c r="B97" s="110"/>
      <c r="D97" s="111" t="s">
        <v>3255</v>
      </c>
      <c r="E97" s="112"/>
      <c r="F97" s="112"/>
      <c r="G97" s="112"/>
      <c r="H97" s="112"/>
      <c r="I97" s="112"/>
      <c r="J97" s="113">
        <f>J144</f>
        <v>0</v>
      </c>
      <c r="L97" s="110"/>
    </row>
    <row r="98" spans="2:12" s="9" customFormat="1" ht="19.95" customHeight="1">
      <c r="B98" s="114"/>
      <c r="D98" s="115" t="s">
        <v>3256</v>
      </c>
      <c r="E98" s="116"/>
      <c r="F98" s="116"/>
      <c r="G98" s="116"/>
      <c r="H98" s="116"/>
      <c r="I98" s="116"/>
      <c r="J98" s="117">
        <f>J145</f>
        <v>0</v>
      </c>
      <c r="L98" s="114"/>
    </row>
    <row r="99" spans="2:12" s="8" customFormat="1" ht="24.9" customHeight="1">
      <c r="B99" s="110"/>
      <c r="D99" s="111" t="s">
        <v>465</v>
      </c>
      <c r="E99" s="112"/>
      <c r="F99" s="112"/>
      <c r="G99" s="112"/>
      <c r="H99" s="112"/>
      <c r="I99" s="112"/>
      <c r="J99" s="113">
        <f>J149</f>
        <v>0</v>
      </c>
      <c r="L99" s="110"/>
    </row>
    <row r="100" spans="2:12" s="9" customFormat="1" ht="19.95" customHeight="1">
      <c r="B100" s="114"/>
      <c r="D100" s="115" t="s">
        <v>3084</v>
      </c>
      <c r="E100" s="116"/>
      <c r="F100" s="116"/>
      <c r="G100" s="116"/>
      <c r="H100" s="116"/>
      <c r="I100" s="116"/>
      <c r="J100" s="117">
        <f>J150</f>
        <v>0</v>
      </c>
      <c r="L100" s="114"/>
    </row>
    <row r="101" spans="2:12" s="9" customFormat="1" ht="19.95" customHeight="1">
      <c r="B101" s="114"/>
      <c r="D101" s="115" t="s">
        <v>3257</v>
      </c>
      <c r="E101" s="116"/>
      <c r="F101" s="116"/>
      <c r="G101" s="116"/>
      <c r="H101" s="116"/>
      <c r="I101" s="116"/>
      <c r="J101" s="117">
        <f>J153</f>
        <v>0</v>
      </c>
      <c r="L101" s="114"/>
    </row>
    <row r="102" spans="2:12" s="8" customFormat="1" ht="24.9" customHeight="1">
      <c r="B102" s="110"/>
      <c r="D102" s="111" t="s">
        <v>476</v>
      </c>
      <c r="E102" s="112"/>
      <c r="F102" s="112"/>
      <c r="G102" s="112"/>
      <c r="H102" s="112"/>
      <c r="I102" s="112"/>
      <c r="J102" s="113">
        <f>J155</f>
        <v>0</v>
      </c>
      <c r="L102" s="110"/>
    </row>
    <row r="103" spans="2:12" s="9" customFormat="1" ht="19.95" customHeight="1">
      <c r="B103" s="114"/>
      <c r="D103" s="115" t="s">
        <v>1140</v>
      </c>
      <c r="E103" s="116"/>
      <c r="F103" s="116"/>
      <c r="G103" s="116"/>
      <c r="H103" s="116"/>
      <c r="I103" s="116"/>
      <c r="J103" s="117">
        <f>J156</f>
        <v>0</v>
      </c>
      <c r="L103" s="114"/>
    </row>
    <row r="104" spans="2:12" s="9" customFormat="1" ht="19.95" customHeight="1">
      <c r="B104" s="114"/>
      <c r="D104" s="115" t="s">
        <v>828</v>
      </c>
      <c r="E104" s="116"/>
      <c r="F104" s="116"/>
      <c r="G104" s="116"/>
      <c r="H104" s="116"/>
      <c r="I104" s="116"/>
      <c r="J104" s="117">
        <f>J158</f>
        <v>0</v>
      </c>
      <c r="L104" s="114"/>
    </row>
    <row r="105" spans="2:12" s="9" customFormat="1" ht="19.95" customHeight="1">
      <c r="B105" s="114"/>
      <c r="D105" s="115" t="s">
        <v>3258</v>
      </c>
      <c r="E105" s="116"/>
      <c r="F105" s="116"/>
      <c r="G105" s="116"/>
      <c r="H105" s="116"/>
      <c r="I105" s="116"/>
      <c r="J105" s="117">
        <f>J167</f>
        <v>0</v>
      </c>
      <c r="L105" s="114"/>
    </row>
    <row r="106" spans="2:12" s="9" customFormat="1" ht="19.95" customHeight="1">
      <c r="B106" s="114"/>
      <c r="D106" s="115" t="s">
        <v>1142</v>
      </c>
      <c r="E106" s="116"/>
      <c r="F106" s="116"/>
      <c r="G106" s="116"/>
      <c r="H106" s="116"/>
      <c r="I106" s="116"/>
      <c r="J106" s="117">
        <f>J169</f>
        <v>0</v>
      </c>
      <c r="L106" s="114"/>
    </row>
    <row r="107" spans="2:12" s="9" customFormat="1" ht="19.95" customHeight="1">
      <c r="B107" s="114"/>
      <c r="D107" s="115" t="s">
        <v>831</v>
      </c>
      <c r="E107" s="116"/>
      <c r="F107" s="116"/>
      <c r="G107" s="116"/>
      <c r="H107" s="116"/>
      <c r="I107" s="116"/>
      <c r="J107" s="117">
        <f>J178</f>
        <v>0</v>
      </c>
      <c r="L107" s="114"/>
    </row>
    <row r="108" spans="2:12" s="9" customFormat="1" ht="19.95" customHeight="1">
      <c r="B108" s="114"/>
      <c r="D108" s="115" t="s">
        <v>1143</v>
      </c>
      <c r="E108" s="116"/>
      <c r="F108" s="116"/>
      <c r="G108" s="116"/>
      <c r="H108" s="116"/>
      <c r="I108" s="116"/>
      <c r="J108" s="117">
        <f>J180</f>
        <v>0</v>
      </c>
      <c r="L108" s="114"/>
    </row>
    <row r="109" spans="2:12" s="9" customFormat="1" ht="19.95" customHeight="1">
      <c r="B109" s="114"/>
      <c r="D109" s="115" t="s">
        <v>3259</v>
      </c>
      <c r="E109" s="116"/>
      <c r="F109" s="116"/>
      <c r="G109" s="116"/>
      <c r="H109" s="116"/>
      <c r="I109" s="116"/>
      <c r="J109" s="117">
        <f>J188</f>
        <v>0</v>
      </c>
      <c r="L109" s="114"/>
    </row>
    <row r="110" spans="2:12" s="9" customFormat="1" ht="19.95" customHeight="1">
      <c r="B110" s="114"/>
      <c r="D110" s="115" t="s">
        <v>3260</v>
      </c>
      <c r="E110" s="116"/>
      <c r="F110" s="116"/>
      <c r="G110" s="116"/>
      <c r="H110" s="116"/>
      <c r="I110" s="116"/>
      <c r="J110" s="117">
        <f>J190</f>
        <v>0</v>
      </c>
      <c r="L110" s="114"/>
    </row>
    <row r="111" spans="2:12" s="8" customFormat="1" ht="24.9" customHeight="1">
      <c r="B111" s="110"/>
      <c r="D111" s="111" t="s">
        <v>481</v>
      </c>
      <c r="E111" s="112"/>
      <c r="F111" s="112"/>
      <c r="G111" s="112"/>
      <c r="H111" s="112"/>
      <c r="I111" s="112"/>
      <c r="J111" s="113">
        <f>J192</f>
        <v>0</v>
      </c>
      <c r="L111" s="110"/>
    </row>
    <row r="112" spans="2:12" s="9" customFormat="1" ht="19.95" customHeight="1">
      <c r="B112" s="114"/>
      <c r="D112" s="115" t="s">
        <v>3261</v>
      </c>
      <c r="E112" s="116"/>
      <c r="F112" s="116"/>
      <c r="G112" s="116"/>
      <c r="H112" s="116"/>
      <c r="I112" s="116"/>
      <c r="J112" s="117">
        <f>J193</f>
        <v>0</v>
      </c>
      <c r="L112" s="114"/>
    </row>
    <row r="113" spans="2:12" s="9" customFormat="1" ht="19.95" customHeight="1">
      <c r="B113" s="114"/>
      <c r="D113" s="115" t="s">
        <v>3595</v>
      </c>
      <c r="E113" s="116"/>
      <c r="F113" s="116"/>
      <c r="G113" s="116"/>
      <c r="H113" s="116"/>
      <c r="I113" s="116"/>
      <c r="J113" s="117">
        <f>J195</f>
        <v>0</v>
      </c>
      <c r="L113" s="114"/>
    </row>
    <row r="114" spans="2:12" s="9" customFormat="1" ht="19.95" customHeight="1">
      <c r="B114" s="114"/>
      <c r="D114" s="115" t="s">
        <v>3596</v>
      </c>
      <c r="E114" s="116"/>
      <c r="F114" s="116"/>
      <c r="G114" s="116"/>
      <c r="H114" s="116"/>
      <c r="I114" s="116"/>
      <c r="J114" s="117">
        <f>J199</f>
        <v>0</v>
      </c>
      <c r="L114" s="114"/>
    </row>
    <row r="115" spans="2:12" s="8" customFormat="1" ht="24.9" customHeight="1">
      <c r="B115" s="110"/>
      <c r="D115" s="111" t="s">
        <v>3264</v>
      </c>
      <c r="E115" s="112"/>
      <c r="F115" s="112"/>
      <c r="G115" s="112"/>
      <c r="H115" s="112"/>
      <c r="I115" s="112"/>
      <c r="J115" s="113">
        <f>J202</f>
        <v>0</v>
      </c>
      <c r="L115" s="110"/>
    </row>
    <row r="116" spans="2:12" s="9" customFormat="1" ht="19.95" customHeight="1">
      <c r="B116" s="114"/>
      <c r="D116" s="115" t="s">
        <v>3268</v>
      </c>
      <c r="E116" s="116"/>
      <c r="F116" s="116"/>
      <c r="G116" s="116"/>
      <c r="H116" s="116"/>
      <c r="I116" s="116"/>
      <c r="J116" s="117">
        <f>J203</f>
        <v>0</v>
      </c>
      <c r="L116" s="114"/>
    </row>
    <row r="117" spans="2:12" s="9" customFormat="1" ht="19.95" customHeight="1">
      <c r="B117" s="114"/>
      <c r="D117" s="115" t="s">
        <v>3597</v>
      </c>
      <c r="E117" s="116"/>
      <c r="F117" s="116"/>
      <c r="G117" s="116"/>
      <c r="H117" s="116"/>
      <c r="I117" s="116"/>
      <c r="J117" s="117">
        <f>J210</f>
        <v>0</v>
      </c>
      <c r="L117" s="114"/>
    </row>
    <row r="118" spans="2:12" s="9" customFormat="1" ht="19.95" customHeight="1">
      <c r="B118" s="114"/>
      <c r="D118" s="115" t="s">
        <v>3271</v>
      </c>
      <c r="E118" s="116"/>
      <c r="F118" s="116"/>
      <c r="G118" s="116"/>
      <c r="H118" s="116"/>
      <c r="I118" s="116"/>
      <c r="J118" s="117">
        <f>J213</f>
        <v>0</v>
      </c>
      <c r="L118" s="114"/>
    </row>
    <row r="119" spans="2:12" s="9" customFormat="1" ht="19.95" customHeight="1">
      <c r="B119" s="114"/>
      <c r="D119" s="115" t="s">
        <v>3272</v>
      </c>
      <c r="E119" s="116"/>
      <c r="F119" s="116"/>
      <c r="G119" s="116"/>
      <c r="H119" s="116"/>
      <c r="I119" s="116"/>
      <c r="J119" s="117">
        <f>J218</f>
        <v>0</v>
      </c>
      <c r="L119" s="114"/>
    </row>
    <row r="120" spans="2:12" s="9" customFormat="1" ht="19.95" customHeight="1">
      <c r="B120" s="114"/>
      <c r="D120" s="115" t="s">
        <v>3273</v>
      </c>
      <c r="E120" s="116"/>
      <c r="F120" s="116"/>
      <c r="G120" s="116"/>
      <c r="H120" s="116"/>
      <c r="I120" s="116"/>
      <c r="J120" s="117">
        <f>J220</f>
        <v>0</v>
      </c>
      <c r="L120" s="114"/>
    </row>
    <row r="121" spans="2:12" s="9" customFormat="1" ht="19.95" customHeight="1">
      <c r="B121" s="114"/>
      <c r="D121" s="115" t="s">
        <v>3276</v>
      </c>
      <c r="E121" s="116"/>
      <c r="F121" s="116"/>
      <c r="G121" s="116"/>
      <c r="H121" s="116"/>
      <c r="I121" s="116"/>
      <c r="J121" s="117">
        <f>J223</f>
        <v>0</v>
      </c>
      <c r="L121" s="114"/>
    </row>
    <row r="122" spans="2:12" s="9" customFormat="1" ht="19.95" customHeight="1">
      <c r="B122" s="114"/>
      <c r="D122" s="115" t="s">
        <v>3277</v>
      </c>
      <c r="E122" s="116"/>
      <c r="F122" s="116"/>
      <c r="G122" s="116"/>
      <c r="H122" s="116"/>
      <c r="I122" s="116"/>
      <c r="J122" s="117">
        <f>J231</f>
        <v>0</v>
      </c>
      <c r="L122" s="114"/>
    </row>
    <row r="123" spans="2:12" s="9" customFormat="1" ht="19.95" customHeight="1">
      <c r="B123" s="114"/>
      <c r="D123" s="115" t="s">
        <v>3278</v>
      </c>
      <c r="E123" s="116"/>
      <c r="F123" s="116"/>
      <c r="G123" s="116"/>
      <c r="H123" s="116"/>
      <c r="I123" s="116"/>
      <c r="J123" s="117">
        <f>J234</f>
        <v>0</v>
      </c>
      <c r="L123" s="114"/>
    </row>
    <row r="124" spans="2:12" s="1" customFormat="1" ht="21.75" customHeight="1">
      <c r="B124" s="32"/>
      <c r="L124" s="32"/>
    </row>
    <row r="125" spans="2:12" s="1" customFormat="1" ht="6.9" customHeight="1">
      <c r="B125" s="47"/>
      <c r="C125" s="48"/>
      <c r="D125" s="48"/>
      <c r="E125" s="48"/>
      <c r="F125" s="48"/>
      <c r="G125" s="48"/>
      <c r="H125" s="48"/>
      <c r="I125" s="48"/>
      <c r="J125" s="48"/>
      <c r="K125" s="48"/>
      <c r="L125" s="32"/>
    </row>
    <row r="129" spans="2:63" s="1" customFormat="1" ht="6.9" customHeight="1">
      <c r="B129" s="49"/>
      <c r="C129" s="50"/>
      <c r="D129" s="50"/>
      <c r="E129" s="50"/>
      <c r="F129" s="50"/>
      <c r="G129" s="50"/>
      <c r="H129" s="50"/>
      <c r="I129" s="50"/>
      <c r="J129" s="50"/>
      <c r="K129" s="50"/>
      <c r="L129" s="32"/>
    </row>
    <row r="130" spans="2:63" s="1" customFormat="1" ht="24.9" customHeight="1">
      <c r="B130" s="32"/>
      <c r="C130" s="21" t="s">
        <v>142</v>
      </c>
      <c r="L130" s="32"/>
    </row>
    <row r="131" spans="2:63" s="1" customFormat="1" ht="6.9" customHeight="1">
      <c r="B131" s="32"/>
      <c r="L131" s="32"/>
    </row>
    <row r="132" spans="2:63" s="1" customFormat="1" ht="12" customHeight="1">
      <c r="B132" s="32"/>
      <c r="C132" s="27" t="s">
        <v>16</v>
      </c>
      <c r="L132" s="32"/>
    </row>
    <row r="133" spans="2:63" s="1" customFormat="1" ht="16.5" customHeight="1">
      <c r="B133" s="32"/>
      <c r="E133" s="250" t="str">
        <f>E7</f>
        <v>Most č. M5850 na ceste II-547 a lávka. Hlinkova ul., Košice</v>
      </c>
      <c r="F133" s="251"/>
      <c r="G133" s="251"/>
      <c r="H133" s="251"/>
      <c r="L133" s="32"/>
    </row>
    <row r="134" spans="2:63" s="1" customFormat="1" ht="12" customHeight="1">
      <c r="B134" s="32"/>
      <c r="C134" s="27" t="s">
        <v>131</v>
      </c>
      <c r="L134" s="32"/>
    </row>
    <row r="135" spans="2:63" s="1" customFormat="1" ht="16.5" customHeight="1">
      <c r="B135" s="32"/>
      <c r="E135" s="246" t="str">
        <f>E9</f>
        <v>SO 604-00 - Preložka kábla Slovak Telekom</v>
      </c>
      <c r="F135" s="249"/>
      <c r="G135" s="249"/>
      <c r="H135" s="249"/>
      <c r="I135" s="206" t="s">
        <v>4984</v>
      </c>
      <c r="L135" s="32"/>
    </row>
    <row r="136" spans="2:63" s="1" customFormat="1" ht="6.9" customHeight="1">
      <c r="B136" s="32"/>
      <c r="L136" s="32"/>
    </row>
    <row r="137" spans="2:63" s="1" customFormat="1" ht="12" customHeight="1">
      <c r="B137" s="32"/>
      <c r="C137" s="27" t="s">
        <v>20</v>
      </c>
      <c r="F137" s="25" t="str">
        <f>F12</f>
        <v>Košice</v>
      </c>
      <c r="I137" s="27" t="s">
        <v>22</v>
      </c>
      <c r="J137" s="55" t="str">
        <f>IF(J12="","",J12)</f>
        <v>17. 2. 2026</v>
      </c>
      <c r="L137" s="32"/>
    </row>
    <row r="138" spans="2:63" s="1" customFormat="1" ht="6.9" customHeight="1">
      <c r="B138" s="32"/>
      <c r="L138" s="32"/>
    </row>
    <row r="139" spans="2:63" s="1" customFormat="1" ht="25.65" customHeight="1">
      <c r="B139" s="32"/>
      <c r="C139" s="27" t="s">
        <v>24</v>
      </c>
      <c r="F139" s="25" t="str">
        <f>E15</f>
        <v>Mesto Košice</v>
      </c>
      <c r="I139" s="27" t="s">
        <v>30</v>
      </c>
      <c r="J139" s="30" t="str">
        <f>E21</f>
        <v>TUNROAD Engineering, s.r.o.</v>
      </c>
      <c r="L139" s="32"/>
    </row>
    <row r="140" spans="2:63" s="1" customFormat="1" ht="15.15" customHeight="1">
      <c r="B140" s="32"/>
      <c r="C140" s="27" t="s">
        <v>28</v>
      </c>
      <c r="F140" s="25" t="str">
        <f>IF(E18="","",E18)</f>
        <v>Vyplň údaj</v>
      </c>
      <c r="I140" s="27" t="s">
        <v>32</v>
      </c>
      <c r="J140" s="30" t="str">
        <f>E24</f>
        <v>kolektív</v>
      </c>
      <c r="L140" s="32"/>
    </row>
    <row r="141" spans="2:63" s="1" customFormat="1" ht="10.35" customHeight="1">
      <c r="B141" s="32"/>
      <c r="L141" s="32"/>
    </row>
    <row r="142" spans="2:63" s="10" customFormat="1" ht="29.25" customHeight="1">
      <c r="B142" s="118"/>
      <c r="C142" s="119" t="s">
        <v>143</v>
      </c>
      <c r="D142" s="120" t="s">
        <v>60</v>
      </c>
      <c r="E142" s="120" t="s">
        <v>56</v>
      </c>
      <c r="F142" s="120" t="s">
        <v>57</v>
      </c>
      <c r="G142" s="120" t="s">
        <v>144</v>
      </c>
      <c r="H142" s="120" t="s">
        <v>145</v>
      </c>
      <c r="I142" s="120" t="s">
        <v>146</v>
      </c>
      <c r="J142" s="121" t="s">
        <v>135</v>
      </c>
      <c r="K142" s="122" t="s">
        <v>147</v>
      </c>
      <c r="L142" s="118"/>
      <c r="M142" s="62" t="s">
        <v>1</v>
      </c>
      <c r="N142" s="63" t="s">
        <v>39</v>
      </c>
      <c r="O142" s="63" t="s">
        <v>148</v>
      </c>
      <c r="P142" s="63" t="s">
        <v>149</v>
      </c>
      <c r="Q142" s="63" t="s">
        <v>150</v>
      </c>
      <c r="R142" s="63" t="s">
        <v>151</v>
      </c>
      <c r="S142" s="63" t="s">
        <v>152</v>
      </c>
      <c r="T142" s="64" t="s">
        <v>153</v>
      </c>
    </row>
    <row r="143" spans="2:63" s="1" customFormat="1" ht="22.95" customHeight="1">
      <c r="B143" s="32"/>
      <c r="C143" s="67" t="s">
        <v>136</v>
      </c>
      <c r="J143" s="123">
        <f>BK143</f>
        <v>0</v>
      </c>
      <c r="L143" s="32"/>
      <c r="M143" s="65"/>
      <c r="N143" s="56"/>
      <c r="O143" s="56"/>
      <c r="P143" s="124">
        <f>P144+P149+P155+P192+P202</f>
        <v>0</v>
      </c>
      <c r="Q143" s="56"/>
      <c r="R143" s="124">
        <f>R144+R149+R155+R192+R202</f>
        <v>64.400750000000002</v>
      </c>
      <c r="S143" s="56"/>
      <c r="T143" s="125">
        <f>T144+T149+T155+T192+T202</f>
        <v>5.6890000000000001</v>
      </c>
      <c r="AT143" s="17" t="s">
        <v>74</v>
      </c>
      <c r="AU143" s="17" t="s">
        <v>137</v>
      </c>
      <c r="BK143" s="126">
        <f>BK144+BK149+BK155+BK192+BK202</f>
        <v>0</v>
      </c>
    </row>
    <row r="144" spans="2:63" s="11" customFormat="1" ht="25.95" customHeight="1">
      <c r="B144" s="127"/>
      <c r="D144" s="128" t="s">
        <v>74</v>
      </c>
      <c r="E144" s="129" t="s">
        <v>3279</v>
      </c>
      <c r="F144" s="129" t="s">
        <v>3280</v>
      </c>
      <c r="I144" s="130"/>
      <c r="J144" s="131">
        <f>BK144</f>
        <v>0</v>
      </c>
      <c r="L144" s="127"/>
      <c r="M144" s="132"/>
      <c r="P144" s="133">
        <f>P145</f>
        <v>0</v>
      </c>
      <c r="R144" s="133">
        <f>R145</f>
        <v>0</v>
      </c>
      <c r="T144" s="134">
        <f>T145</f>
        <v>0</v>
      </c>
      <c r="AR144" s="128" t="s">
        <v>83</v>
      </c>
      <c r="AT144" s="135" t="s">
        <v>74</v>
      </c>
      <c r="AU144" s="135" t="s">
        <v>75</v>
      </c>
      <c r="AY144" s="128" t="s">
        <v>156</v>
      </c>
      <c r="BK144" s="136">
        <f>BK145</f>
        <v>0</v>
      </c>
    </row>
    <row r="145" spans="2:65" s="11" customFormat="1" ht="22.95" customHeight="1">
      <c r="B145" s="127"/>
      <c r="D145" s="128" t="s">
        <v>74</v>
      </c>
      <c r="E145" s="137" t="s">
        <v>3281</v>
      </c>
      <c r="F145" s="137" t="s">
        <v>3282</v>
      </c>
      <c r="I145" s="130"/>
      <c r="J145" s="138">
        <f>BK145</f>
        <v>0</v>
      </c>
      <c r="L145" s="127"/>
      <c r="M145" s="132"/>
      <c r="P145" s="133">
        <f>SUM(P146:P148)</f>
        <v>0</v>
      </c>
      <c r="R145" s="133">
        <f>SUM(R146:R148)</f>
        <v>0</v>
      </c>
      <c r="T145" s="134">
        <f>SUM(T146:T148)</f>
        <v>0</v>
      </c>
      <c r="AR145" s="128" t="s">
        <v>83</v>
      </c>
      <c r="AT145" s="135" t="s">
        <v>74</v>
      </c>
      <c r="AU145" s="135" t="s">
        <v>83</v>
      </c>
      <c r="AY145" s="128" t="s">
        <v>156</v>
      </c>
      <c r="BK145" s="136">
        <f>SUM(BK146:BK148)</f>
        <v>0</v>
      </c>
    </row>
    <row r="146" spans="2:65" s="1" customFormat="1" ht="24.15" customHeight="1">
      <c r="B146" s="139"/>
      <c r="C146" s="140" t="s">
        <v>83</v>
      </c>
      <c r="D146" s="140" t="s">
        <v>159</v>
      </c>
      <c r="E146" s="141" t="s">
        <v>3283</v>
      </c>
      <c r="F146" s="142" t="s">
        <v>3284</v>
      </c>
      <c r="G146" s="143" t="s">
        <v>3285</v>
      </c>
      <c r="H146" s="144">
        <v>0.23</v>
      </c>
      <c r="I146" s="145"/>
      <c r="J146" s="146">
        <f>ROUND(I146*H146,2)</f>
        <v>0</v>
      </c>
      <c r="K146" s="147"/>
      <c r="L146" s="32"/>
      <c r="M146" s="148" t="s">
        <v>1</v>
      </c>
      <c r="N146" s="149" t="s">
        <v>41</v>
      </c>
      <c r="P146" s="150">
        <f>O146*H146</f>
        <v>0</v>
      </c>
      <c r="Q146" s="150">
        <v>0</v>
      </c>
      <c r="R146" s="150">
        <f>Q146*H146</f>
        <v>0</v>
      </c>
      <c r="S146" s="150">
        <v>0</v>
      </c>
      <c r="T146" s="151">
        <f>S146*H146</f>
        <v>0</v>
      </c>
      <c r="AR146" s="152" t="s">
        <v>163</v>
      </c>
      <c r="AT146" s="152" t="s">
        <v>159</v>
      </c>
      <c r="AU146" s="152" t="s">
        <v>164</v>
      </c>
      <c r="AY146" s="17" t="s">
        <v>156</v>
      </c>
      <c r="BE146" s="153">
        <f>IF(N146="základná",J146,0)</f>
        <v>0</v>
      </c>
      <c r="BF146" s="153">
        <f>IF(N146="znížená",J146,0)</f>
        <v>0</v>
      </c>
      <c r="BG146" s="153">
        <f>IF(N146="zákl. prenesená",J146,0)</f>
        <v>0</v>
      </c>
      <c r="BH146" s="153">
        <f>IF(N146="zníž. prenesená",J146,0)</f>
        <v>0</v>
      </c>
      <c r="BI146" s="153">
        <f>IF(N146="nulová",J146,0)</f>
        <v>0</v>
      </c>
      <c r="BJ146" s="17" t="s">
        <v>164</v>
      </c>
      <c r="BK146" s="153">
        <f>ROUND(I146*H146,2)</f>
        <v>0</v>
      </c>
      <c r="BL146" s="17" t="s">
        <v>163</v>
      </c>
      <c r="BM146" s="152" t="s">
        <v>3598</v>
      </c>
    </row>
    <row r="147" spans="2:65" s="1" customFormat="1" ht="24.15" customHeight="1">
      <c r="B147" s="139"/>
      <c r="C147" s="140" t="s">
        <v>164</v>
      </c>
      <c r="D147" s="140" t="s">
        <v>159</v>
      </c>
      <c r="E147" s="141" t="s">
        <v>3287</v>
      </c>
      <c r="F147" s="142" t="s">
        <v>3288</v>
      </c>
      <c r="G147" s="143" t="s">
        <v>3285</v>
      </c>
      <c r="H147" s="144">
        <v>0.3</v>
      </c>
      <c r="I147" s="145"/>
      <c r="J147" s="146">
        <f>ROUND(I147*H147,2)</f>
        <v>0</v>
      </c>
      <c r="K147" s="147"/>
      <c r="L147" s="32"/>
      <c r="M147" s="148" t="s">
        <v>1</v>
      </c>
      <c r="N147" s="149" t="s">
        <v>41</v>
      </c>
      <c r="P147" s="150">
        <f>O147*H147</f>
        <v>0</v>
      </c>
      <c r="Q147" s="150">
        <v>0</v>
      </c>
      <c r="R147" s="150">
        <f>Q147*H147</f>
        <v>0</v>
      </c>
      <c r="S147" s="150">
        <v>0</v>
      </c>
      <c r="T147" s="151">
        <f>S147*H147</f>
        <v>0</v>
      </c>
      <c r="AR147" s="152" t="s">
        <v>163</v>
      </c>
      <c r="AT147" s="152" t="s">
        <v>159</v>
      </c>
      <c r="AU147" s="152" t="s">
        <v>164</v>
      </c>
      <c r="AY147" s="17" t="s">
        <v>156</v>
      </c>
      <c r="BE147" s="153">
        <f>IF(N147="základná",J147,0)</f>
        <v>0</v>
      </c>
      <c r="BF147" s="153">
        <f>IF(N147="znížená",J147,0)</f>
        <v>0</v>
      </c>
      <c r="BG147" s="153">
        <f>IF(N147="zákl. prenesená",J147,0)</f>
        <v>0</v>
      </c>
      <c r="BH147" s="153">
        <f>IF(N147="zníž. prenesená",J147,0)</f>
        <v>0</v>
      </c>
      <c r="BI147" s="153">
        <f>IF(N147="nulová",J147,0)</f>
        <v>0</v>
      </c>
      <c r="BJ147" s="17" t="s">
        <v>164</v>
      </c>
      <c r="BK147" s="153">
        <f>ROUND(I147*H147,2)</f>
        <v>0</v>
      </c>
      <c r="BL147" s="17" t="s">
        <v>163</v>
      </c>
      <c r="BM147" s="152" t="s">
        <v>3599</v>
      </c>
    </row>
    <row r="148" spans="2:65" s="1" customFormat="1" ht="24.15" customHeight="1">
      <c r="B148" s="139"/>
      <c r="C148" s="140" t="s">
        <v>169</v>
      </c>
      <c r="D148" s="140" t="s">
        <v>159</v>
      </c>
      <c r="E148" s="141" t="s">
        <v>3290</v>
      </c>
      <c r="F148" s="142" t="s">
        <v>3291</v>
      </c>
      <c r="G148" s="143" t="s">
        <v>3285</v>
      </c>
      <c r="H148" s="144">
        <v>0.3</v>
      </c>
      <c r="I148" s="145"/>
      <c r="J148" s="146">
        <f>ROUND(I148*H148,2)</f>
        <v>0</v>
      </c>
      <c r="K148" s="147"/>
      <c r="L148" s="32"/>
      <c r="M148" s="148" t="s">
        <v>1</v>
      </c>
      <c r="N148" s="149" t="s">
        <v>41</v>
      </c>
      <c r="P148" s="150">
        <f>O148*H148</f>
        <v>0</v>
      </c>
      <c r="Q148" s="150">
        <v>0</v>
      </c>
      <c r="R148" s="150">
        <f>Q148*H148</f>
        <v>0</v>
      </c>
      <c r="S148" s="150">
        <v>0</v>
      </c>
      <c r="T148" s="151">
        <f>S148*H148</f>
        <v>0</v>
      </c>
      <c r="AR148" s="152" t="s">
        <v>163</v>
      </c>
      <c r="AT148" s="152" t="s">
        <v>159</v>
      </c>
      <c r="AU148" s="152" t="s">
        <v>164</v>
      </c>
      <c r="AY148" s="17" t="s">
        <v>156</v>
      </c>
      <c r="BE148" s="153">
        <f>IF(N148="základná",J148,0)</f>
        <v>0</v>
      </c>
      <c r="BF148" s="153">
        <f>IF(N148="znížená",J148,0)</f>
        <v>0</v>
      </c>
      <c r="BG148" s="153">
        <f>IF(N148="zákl. prenesená",J148,0)</f>
        <v>0</v>
      </c>
      <c r="BH148" s="153">
        <f>IF(N148="zníž. prenesená",J148,0)</f>
        <v>0</v>
      </c>
      <c r="BI148" s="153">
        <f>IF(N148="nulová",J148,0)</f>
        <v>0</v>
      </c>
      <c r="BJ148" s="17" t="s">
        <v>164</v>
      </c>
      <c r="BK148" s="153">
        <f>ROUND(I148*H148,2)</f>
        <v>0</v>
      </c>
      <c r="BL148" s="17" t="s">
        <v>163</v>
      </c>
      <c r="BM148" s="152" t="s">
        <v>3600</v>
      </c>
    </row>
    <row r="149" spans="2:65" s="11" customFormat="1" ht="25.95" customHeight="1">
      <c r="B149" s="127"/>
      <c r="D149" s="128" t="s">
        <v>74</v>
      </c>
      <c r="E149" s="129" t="s">
        <v>503</v>
      </c>
      <c r="F149" s="129" t="s">
        <v>504</v>
      </c>
      <c r="I149" s="130"/>
      <c r="J149" s="131">
        <f>BK149</f>
        <v>0</v>
      </c>
      <c r="L149" s="127"/>
      <c r="M149" s="132"/>
      <c r="P149" s="133">
        <f>P150+P153</f>
        <v>0</v>
      </c>
      <c r="R149" s="133">
        <f>R150+R153</f>
        <v>8.9999999999999998E-4</v>
      </c>
      <c r="T149" s="134">
        <f>T150+T153</f>
        <v>5.6890000000000001</v>
      </c>
      <c r="AR149" s="128" t="s">
        <v>83</v>
      </c>
      <c r="AT149" s="135" t="s">
        <v>74</v>
      </c>
      <c r="AU149" s="135" t="s">
        <v>75</v>
      </c>
      <c r="AY149" s="128" t="s">
        <v>156</v>
      </c>
      <c r="BK149" s="136">
        <f>BK150+BK153</f>
        <v>0</v>
      </c>
    </row>
    <row r="150" spans="2:65" s="11" customFormat="1" ht="22.95" customHeight="1">
      <c r="B150" s="127"/>
      <c r="D150" s="128" t="s">
        <v>74</v>
      </c>
      <c r="E150" s="137" t="s">
        <v>3097</v>
      </c>
      <c r="F150" s="137" t="s">
        <v>3098</v>
      </c>
      <c r="I150" s="130"/>
      <c r="J150" s="138">
        <f>BK150</f>
        <v>0</v>
      </c>
      <c r="L150" s="127"/>
      <c r="M150" s="132"/>
      <c r="P150" s="133">
        <f>SUM(P151:P152)</f>
        <v>0</v>
      </c>
      <c r="R150" s="133">
        <f>SUM(R151:R152)</f>
        <v>0</v>
      </c>
      <c r="T150" s="134">
        <f>SUM(T151:T152)</f>
        <v>4.7515000000000001</v>
      </c>
      <c r="AR150" s="128" t="s">
        <v>83</v>
      </c>
      <c r="AT150" s="135" t="s">
        <v>74</v>
      </c>
      <c r="AU150" s="135" t="s">
        <v>83</v>
      </c>
      <c r="AY150" s="128" t="s">
        <v>156</v>
      </c>
      <c r="BK150" s="136">
        <f>SUM(BK151:BK152)</f>
        <v>0</v>
      </c>
    </row>
    <row r="151" spans="2:65" s="1" customFormat="1" ht="24.15" customHeight="1">
      <c r="B151" s="139"/>
      <c r="C151" s="140" t="s">
        <v>163</v>
      </c>
      <c r="D151" s="140" t="s">
        <v>159</v>
      </c>
      <c r="E151" s="141" t="s">
        <v>3601</v>
      </c>
      <c r="F151" s="142" t="s">
        <v>3602</v>
      </c>
      <c r="G151" s="143" t="s">
        <v>402</v>
      </c>
      <c r="H151" s="144">
        <v>270</v>
      </c>
      <c r="I151" s="145"/>
      <c r="J151" s="146">
        <f>ROUND(I151*H151,2)</f>
        <v>0</v>
      </c>
      <c r="K151" s="147"/>
      <c r="L151" s="32"/>
      <c r="M151" s="148" t="s">
        <v>1</v>
      </c>
      <c r="N151" s="149" t="s">
        <v>41</v>
      </c>
      <c r="P151" s="150">
        <f>O151*H151</f>
        <v>0</v>
      </c>
      <c r="Q151" s="150">
        <v>0</v>
      </c>
      <c r="R151" s="150">
        <f>Q151*H151</f>
        <v>0</v>
      </c>
      <c r="S151" s="150">
        <v>4.4200000000000003E-3</v>
      </c>
      <c r="T151" s="151">
        <f>S151*H151</f>
        <v>1.1934</v>
      </c>
      <c r="AR151" s="152" t="s">
        <v>163</v>
      </c>
      <c r="AT151" s="152" t="s">
        <v>159</v>
      </c>
      <c r="AU151" s="152" t="s">
        <v>164</v>
      </c>
      <c r="AY151" s="17" t="s">
        <v>156</v>
      </c>
      <c r="BE151" s="153">
        <f>IF(N151="základná",J151,0)</f>
        <v>0</v>
      </c>
      <c r="BF151" s="153">
        <f>IF(N151="znížená",J151,0)</f>
        <v>0</v>
      </c>
      <c r="BG151" s="153">
        <f>IF(N151="zákl. prenesená",J151,0)</f>
        <v>0</v>
      </c>
      <c r="BH151" s="153">
        <f>IF(N151="zníž. prenesená",J151,0)</f>
        <v>0</v>
      </c>
      <c r="BI151" s="153">
        <f>IF(N151="nulová",J151,0)</f>
        <v>0</v>
      </c>
      <c r="BJ151" s="17" t="s">
        <v>164</v>
      </c>
      <c r="BK151" s="153">
        <f>ROUND(I151*H151,2)</f>
        <v>0</v>
      </c>
      <c r="BL151" s="17" t="s">
        <v>163</v>
      </c>
      <c r="BM151" s="152" t="s">
        <v>3603</v>
      </c>
    </row>
    <row r="152" spans="2:65" s="1" customFormat="1" ht="24.15" customHeight="1">
      <c r="B152" s="139"/>
      <c r="C152" s="140" t="s">
        <v>178</v>
      </c>
      <c r="D152" s="140" t="s">
        <v>159</v>
      </c>
      <c r="E152" s="141" t="s">
        <v>3604</v>
      </c>
      <c r="F152" s="142" t="s">
        <v>3605</v>
      </c>
      <c r="G152" s="143" t="s">
        <v>402</v>
      </c>
      <c r="H152" s="144">
        <v>805</v>
      </c>
      <c r="I152" s="145"/>
      <c r="J152" s="146">
        <f>ROUND(I152*H152,2)</f>
        <v>0</v>
      </c>
      <c r="K152" s="147"/>
      <c r="L152" s="32"/>
      <c r="M152" s="148" t="s">
        <v>1</v>
      </c>
      <c r="N152" s="149" t="s">
        <v>41</v>
      </c>
      <c r="P152" s="150">
        <f>O152*H152</f>
        <v>0</v>
      </c>
      <c r="Q152" s="150">
        <v>0</v>
      </c>
      <c r="R152" s="150">
        <f>Q152*H152</f>
        <v>0</v>
      </c>
      <c r="S152" s="150">
        <v>4.4200000000000003E-3</v>
      </c>
      <c r="T152" s="151">
        <f>S152*H152</f>
        <v>3.5581</v>
      </c>
      <c r="AR152" s="152" t="s">
        <v>163</v>
      </c>
      <c r="AT152" s="152" t="s">
        <v>159</v>
      </c>
      <c r="AU152" s="152" t="s">
        <v>164</v>
      </c>
      <c r="AY152" s="17" t="s">
        <v>156</v>
      </c>
      <c r="BE152" s="153">
        <f>IF(N152="základná",J152,0)</f>
        <v>0</v>
      </c>
      <c r="BF152" s="153">
        <f>IF(N152="znížená",J152,0)</f>
        <v>0</v>
      </c>
      <c r="BG152" s="153">
        <f>IF(N152="zákl. prenesená",J152,0)</f>
        <v>0</v>
      </c>
      <c r="BH152" s="153">
        <f>IF(N152="zníž. prenesená",J152,0)</f>
        <v>0</v>
      </c>
      <c r="BI152" s="153">
        <f>IF(N152="nulová",J152,0)</f>
        <v>0</v>
      </c>
      <c r="BJ152" s="17" t="s">
        <v>164</v>
      </c>
      <c r="BK152" s="153">
        <f>ROUND(I152*H152,2)</f>
        <v>0</v>
      </c>
      <c r="BL152" s="17" t="s">
        <v>163</v>
      </c>
      <c r="BM152" s="152" t="s">
        <v>3606</v>
      </c>
    </row>
    <row r="153" spans="2:65" s="11" customFormat="1" ht="22.95" customHeight="1">
      <c r="B153" s="127"/>
      <c r="D153" s="128" t="s">
        <v>74</v>
      </c>
      <c r="E153" s="137" t="s">
        <v>3299</v>
      </c>
      <c r="F153" s="137" t="s">
        <v>3300</v>
      </c>
      <c r="I153" s="130"/>
      <c r="J153" s="138">
        <f>BK153</f>
        <v>0</v>
      </c>
      <c r="L153" s="127"/>
      <c r="M153" s="132"/>
      <c r="P153" s="133">
        <f>P154</f>
        <v>0</v>
      </c>
      <c r="R153" s="133">
        <f>R154</f>
        <v>8.9999999999999998E-4</v>
      </c>
      <c r="T153" s="134">
        <f>T154</f>
        <v>0.9375</v>
      </c>
      <c r="AR153" s="128" t="s">
        <v>83</v>
      </c>
      <c r="AT153" s="135" t="s">
        <v>74</v>
      </c>
      <c r="AU153" s="135" t="s">
        <v>83</v>
      </c>
      <c r="AY153" s="128" t="s">
        <v>156</v>
      </c>
      <c r="BK153" s="136">
        <f>BK154</f>
        <v>0</v>
      </c>
    </row>
    <row r="154" spans="2:65" s="1" customFormat="1" ht="37.950000000000003" customHeight="1">
      <c r="B154" s="139"/>
      <c r="C154" s="140" t="s">
        <v>184</v>
      </c>
      <c r="D154" s="140" t="s">
        <v>159</v>
      </c>
      <c r="E154" s="141" t="s">
        <v>3301</v>
      </c>
      <c r="F154" s="142" t="s">
        <v>3302</v>
      </c>
      <c r="G154" s="143" t="s">
        <v>234</v>
      </c>
      <c r="H154" s="144">
        <v>7.5</v>
      </c>
      <c r="I154" s="145"/>
      <c r="J154" s="146">
        <f>ROUND(I154*H154,2)</f>
        <v>0</v>
      </c>
      <c r="K154" s="147"/>
      <c r="L154" s="32"/>
      <c r="M154" s="148" t="s">
        <v>1</v>
      </c>
      <c r="N154" s="149" t="s">
        <v>41</v>
      </c>
      <c r="P154" s="150">
        <f>O154*H154</f>
        <v>0</v>
      </c>
      <c r="Q154" s="150">
        <v>1.2E-4</v>
      </c>
      <c r="R154" s="150">
        <f>Q154*H154</f>
        <v>8.9999999999999998E-4</v>
      </c>
      <c r="S154" s="150">
        <v>0.125</v>
      </c>
      <c r="T154" s="151">
        <f>S154*H154</f>
        <v>0.9375</v>
      </c>
      <c r="AR154" s="152" t="s">
        <v>163</v>
      </c>
      <c r="AT154" s="152" t="s">
        <v>159</v>
      </c>
      <c r="AU154" s="152" t="s">
        <v>164</v>
      </c>
      <c r="AY154" s="17" t="s">
        <v>156</v>
      </c>
      <c r="BE154" s="153">
        <f>IF(N154="základná",J154,0)</f>
        <v>0</v>
      </c>
      <c r="BF154" s="153">
        <f>IF(N154="znížená",J154,0)</f>
        <v>0</v>
      </c>
      <c r="BG154" s="153">
        <f>IF(N154="zákl. prenesená",J154,0)</f>
        <v>0</v>
      </c>
      <c r="BH154" s="153">
        <f>IF(N154="zníž. prenesená",J154,0)</f>
        <v>0</v>
      </c>
      <c r="BI154" s="153">
        <f>IF(N154="nulová",J154,0)</f>
        <v>0</v>
      </c>
      <c r="BJ154" s="17" t="s">
        <v>164</v>
      </c>
      <c r="BK154" s="153">
        <f>ROUND(I154*H154,2)</f>
        <v>0</v>
      </c>
      <c r="BL154" s="17" t="s">
        <v>163</v>
      </c>
      <c r="BM154" s="152" t="s">
        <v>3607</v>
      </c>
    </row>
    <row r="155" spans="2:65" s="11" customFormat="1" ht="25.95" customHeight="1">
      <c r="B155" s="127"/>
      <c r="D155" s="128" t="s">
        <v>74</v>
      </c>
      <c r="E155" s="129" t="s">
        <v>581</v>
      </c>
      <c r="F155" s="129" t="s">
        <v>582</v>
      </c>
      <c r="I155" s="130"/>
      <c r="J155" s="131">
        <f>BK155</f>
        <v>0</v>
      </c>
      <c r="L155" s="127"/>
      <c r="M155" s="132"/>
      <c r="P155" s="133">
        <f>P156+P158+P167+P169+P178+P180+P188+P190</f>
        <v>0</v>
      </c>
      <c r="R155" s="133">
        <f>R156+R158+R167+R169+R178+R180+R188+R190</f>
        <v>17.902000000000005</v>
      </c>
      <c r="T155" s="134">
        <f>T156+T158+T167+T169+T178+T180+T188+T190</f>
        <v>0</v>
      </c>
      <c r="AR155" s="128" t="s">
        <v>83</v>
      </c>
      <c r="AT155" s="135" t="s">
        <v>74</v>
      </c>
      <c r="AU155" s="135" t="s">
        <v>75</v>
      </c>
      <c r="AY155" s="128" t="s">
        <v>156</v>
      </c>
      <c r="BK155" s="136">
        <f>BK156+BK158+BK167+BK169+BK178+BK180+BK188+BK190</f>
        <v>0</v>
      </c>
    </row>
    <row r="156" spans="2:65" s="11" customFormat="1" ht="22.95" customHeight="1">
      <c r="B156" s="127"/>
      <c r="D156" s="128" t="s">
        <v>74</v>
      </c>
      <c r="E156" s="137" t="s">
        <v>1402</v>
      </c>
      <c r="F156" s="137" t="s">
        <v>1403</v>
      </c>
      <c r="I156" s="130"/>
      <c r="J156" s="138">
        <f>BK156</f>
        <v>0</v>
      </c>
      <c r="L156" s="127"/>
      <c r="M156" s="132"/>
      <c r="P156" s="133">
        <f>P157</f>
        <v>0</v>
      </c>
      <c r="R156" s="133">
        <f>R157</f>
        <v>0</v>
      </c>
      <c r="T156" s="134">
        <f>T157</f>
        <v>0</v>
      </c>
      <c r="AR156" s="128" t="s">
        <v>83</v>
      </c>
      <c r="AT156" s="135" t="s">
        <v>74</v>
      </c>
      <c r="AU156" s="135" t="s">
        <v>83</v>
      </c>
      <c r="AY156" s="128" t="s">
        <v>156</v>
      </c>
      <c r="BK156" s="136">
        <f>BK157</f>
        <v>0</v>
      </c>
    </row>
    <row r="157" spans="2:65" s="1" customFormat="1" ht="24.15" customHeight="1">
      <c r="B157" s="139"/>
      <c r="C157" s="140" t="s">
        <v>231</v>
      </c>
      <c r="D157" s="140" t="s">
        <v>159</v>
      </c>
      <c r="E157" s="141" t="s">
        <v>3307</v>
      </c>
      <c r="F157" s="142" t="s">
        <v>3308</v>
      </c>
      <c r="G157" s="143" t="s">
        <v>352</v>
      </c>
      <c r="H157" s="144">
        <v>13.5</v>
      </c>
      <c r="I157" s="145"/>
      <c r="J157" s="146">
        <f>ROUND(I157*H157,2)</f>
        <v>0</v>
      </c>
      <c r="K157" s="147"/>
      <c r="L157" s="32"/>
      <c r="M157" s="148" t="s">
        <v>1</v>
      </c>
      <c r="N157" s="149" t="s">
        <v>41</v>
      </c>
      <c r="P157" s="150">
        <f>O157*H157</f>
        <v>0</v>
      </c>
      <c r="Q157" s="150">
        <v>0</v>
      </c>
      <c r="R157" s="150">
        <f>Q157*H157</f>
        <v>0</v>
      </c>
      <c r="S157" s="150">
        <v>0</v>
      </c>
      <c r="T157" s="151">
        <f>S157*H157</f>
        <v>0</v>
      </c>
      <c r="AR157" s="152" t="s">
        <v>163</v>
      </c>
      <c r="AT157" s="152" t="s">
        <v>159</v>
      </c>
      <c r="AU157" s="152" t="s">
        <v>164</v>
      </c>
      <c r="AY157" s="17" t="s">
        <v>156</v>
      </c>
      <c r="BE157" s="153">
        <f>IF(N157="základná",J157,0)</f>
        <v>0</v>
      </c>
      <c r="BF157" s="153">
        <f>IF(N157="znížená",J157,0)</f>
        <v>0</v>
      </c>
      <c r="BG157" s="153">
        <f>IF(N157="zákl. prenesená",J157,0)</f>
        <v>0</v>
      </c>
      <c r="BH157" s="153">
        <f>IF(N157="zníž. prenesená",J157,0)</f>
        <v>0</v>
      </c>
      <c r="BI157" s="153">
        <f>IF(N157="nulová",J157,0)</f>
        <v>0</v>
      </c>
      <c r="BJ157" s="17" t="s">
        <v>164</v>
      </c>
      <c r="BK157" s="153">
        <f>ROUND(I157*H157,2)</f>
        <v>0</v>
      </c>
      <c r="BL157" s="17" t="s">
        <v>163</v>
      </c>
      <c r="BM157" s="152" t="s">
        <v>3608</v>
      </c>
    </row>
    <row r="158" spans="2:65" s="11" customFormat="1" ht="22.95" customHeight="1">
      <c r="B158" s="127"/>
      <c r="D158" s="128" t="s">
        <v>74</v>
      </c>
      <c r="E158" s="137" t="s">
        <v>896</v>
      </c>
      <c r="F158" s="137" t="s">
        <v>897</v>
      </c>
      <c r="I158" s="130"/>
      <c r="J158" s="138">
        <f>BK158</f>
        <v>0</v>
      </c>
      <c r="L158" s="127"/>
      <c r="M158" s="132"/>
      <c r="P158" s="133">
        <f>SUM(P159:P166)</f>
        <v>0</v>
      </c>
      <c r="R158" s="133">
        <f>SUM(R159:R166)</f>
        <v>0</v>
      </c>
      <c r="T158" s="134">
        <f>SUM(T159:T166)</f>
        <v>0</v>
      </c>
      <c r="AR158" s="128" t="s">
        <v>83</v>
      </c>
      <c r="AT158" s="135" t="s">
        <v>74</v>
      </c>
      <c r="AU158" s="135" t="s">
        <v>83</v>
      </c>
      <c r="AY158" s="128" t="s">
        <v>156</v>
      </c>
      <c r="BK158" s="136">
        <f>SUM(BK159:BK166)</f>
        <v>0</v>
      </c>
    </row>
    <row r="159" spans="2:65" s="1" customFormat="1" ht="24.15" customHeight="1">
      <c r="B159" s="139"/>
      <c r="C159" s="140" t="s">
        <v>211</v>
      </c>
      <c r="D159" s="140" t="s">
        <v>159</v>
      </c>
      <c r="E159" s="141" t="s">
        <v>3310</v>
      </c>
      <c r="F159" s="142" t="s">
        <v>3311</v>
      </c>
      <c r="G159" s="143" t="s">
        <v>402</v>
      </c>
      <c r="H159" s="144">
        <v>60</v>
      </c>
      <c r="I159" s="145"/>
      <c r="J159" s="146">
        <f>ROUND(I159*H159,2)</f>
        <v>0</v>
      </c>
      <c r="K159" s="147"/>
      <c r="L159" s="32"/>
      <c r="M159" s="148" t="s">
        <v>1</v>
      </c>
      <c r="N159" s="149" t="s">
        <v>41</v>
      </c>
      <c r="P159" s="150">
        <f>O159*H159</f>
        <v>0</v>
      </c>
      <c r="Q159" s="150">
        <v>0</v>
      </c>
      <c r="R159" s="150">
        <f>Q159*H159</f>
        <v>0</v>
      </c>
      <c r="S159" s="150">
        <v>0</v>
      </c>
      <c r="T159" s="151">
        <f>S159*H159</f>
        <v>0</v>
      </c>
      <c r="AR159" s="152" t="s">
        <v>819</v>
      </c>
      <c r="AT159" s="152" t="s">
        <v>159</v>
      </c>
      <c r="AU159" s="152" t="s">
        <v>164</v>
      </c>
      <c r="AY159" s="17" t="s">
        <v>156</v>
      </c>
      <c r="BE159" s="153">
        <f>IF(N159="základná",J159,0)</f>
        <v>0</v>
      </c>
      <c r="BF159" s="153">
        <f>IF(N159="znížená",J159,0)</f>
        <v>0</v>
      </c>
      <c r="BG159" s="153">
        <f>IF(N159="zákl. prenesená",J159,0)</f>
        <v>0</v>
      </c>
      <c r="BH159" s="153">
        <f>IF(N159="zníž. prenesená",J159,0)</f>
        <v>0</v>
      </c>
      <c r="BI159" s="153">
        <f>IF(N159="nulová",J159,0)</f>
        <v>0</v>
      </c>
      <c r="BJ159" s="17" t="s">
        <v>164</v>
      </c>
      <c r="BK159" s="153">
        <f>ROUND(I159*H159,2)</f>
        <v>0</v>
      </c>
      <c r="BL159" s="17" t="s">
        <v>819</v>
      </c>
      <c r="BM159" s="152" t="s">
        <v>3609</v>
      </c>
    </row>
    <row r="160" spans="2:65" s="12" customFormat="1">
      <c r="B160" s="159"/>
      <c r="D160" s="160" t="s">
        <v>205</v>
      </c>
      <c r="E160" s="161" t="s">
        <v>1</v>
      </c>
      <c r="F160" s="162" t="s">
        <v>3610</v>
      </c>
      <c r="H160" s="163">
        <v>60</v>
      </c>
      <c r="I160" s="164"/>
      <c r="L160" s="159"/>
      <c r="M160" s="165"/>
      <c r="T160" s="166"/>
      <c r="AT160" s="161" t="s">
        <v>205</v>
      </c>
      <c r="AU160" s="161" t="s">
        <v>164</v>
      </c>
      <c r="AV160" s="12" t="s">
        <v>164</v>
      </c>
      <c r="AW160" s="12" t="s">
        <v>3</v>
      </c>
      <c r="AX160" s="12" t="s">
        <v>75</v>
      </c>
      <c r="AY160" s="161" t="s">
        <v>156</v>
      </c>
    </row>
    <row r="161" spans="2:65" s="13" customFormat="1">
      <c r="B161" s="178"/>
      <c r="D161" s="160" t="s">
        <v>205</v>
      </c>
      <c r="E161" s="179" t="s">
        <v>1</v>
      </c>
      <c r="F161" s="180" t="s">
        <v>3611</v>
      </c>
      <c r="H161" s="179" t="s">
        <v>1</v>
      </c>
      <c r="I161" s="181"/>
      <c r="L161" s="178"/>
      <c r="M161" s="182"/>
      <c r="T161" s="183"/>
      <c r="AT161" s="179" t="s">
        <v>205</v>
      </c>
      <c r="AU161" s="179" t="s">
        <v>164</v>
      </c>
      <c r="AV161" s="13" t="s">
        <v>83</v>
      </c>
      <c r="AW161" s="13" t="s">
        <v>3</v>
      </c>
      <c r="AX161" s="13" t="s">
        <v>75</v>
      </c>
      <c r="AY161" s="179" t="s">
        <v>156</v>
      </c>
    </row>
    <row r="162" spans="2:65" s="14" customFormat="1">
      <c r="B162" s="184"/>
      <c r="D162" s="160" t="s">
        <v>205</v>
      </c>
      <c r="E162" s="185" t="s">
        <v>1</v>
      </c>
      <c r="F162" s="186" t="s">
        <v>226</v>
      </c>
      <c r="H162" s="187">
        <v>60</v>
      </c>
      <c r="I162" s="188"/>
      <c r="L162" s="184"/>
      <c r="M162" s="189"/>
      <c r="T162" s="190"/>
      <c r="AT162" s="185" t="s">
        <v>205</v>
      </c>
      <c r="AU162" s="185" t="s">
        <v>164</v>
      </c>
      <c r="AV162" s="14" t="s">
        <v>163</v>
      </c>
      <c r="AW162" s="14" t="s">
        <v>3</v>
      </c>
      <c r="AX162" s="14" t="s">
        <v>83</v>
      </c>
      <c r="AY162" s="185" t="s">
        <v>156</v>
      </c>
    </row>
    <row r="163" spans="2:65" s="1" customFormat="1" ht="24.15" customHeight="1">
      <c r="B163" s="139"/>
      <c r="C163" s="140" t="s">
        <v>245</v>
      </c>
      <c r="D163" s="140" t="s">
        <v>159</v>
      </c>
      <c r="E163" s="141" t="s">
        <v>3315</v>
      </c>
      <c r="F163" s="142" t="s">
        <v>3316</v>
      </c>
      <c r="G163" s="143" t="s">
        <v>402</v>
      </c>
      <c r="H163" s="144">
        <v>170</v>
      </c>
      <c r="I163" s="145"/>
      <c r="J163" s="146">
        <f>ROUND(I163*H163,2)</f>
        <v>0</v>
      </c>
      <c r="K163" s="147"/>
      <c r="L163" s="32"/>
      <c r="M163" s="148" t="s">
        <v>1</v>
      </c>
      <c r="N163" s="149" t="s">
        <v>41</v>
      </c>
      <c r="P163" s="150">
        <f>O163*H163</f>
        <v>0</v>
      </c>
      <c r="Q163" s="150">
        <v>0</v>
      </c>
      <c r="R163" s="150">
        <f>Q163*H163</f>
        <v>0</v>
      </c>
      <c r="S163" s="150">
        <v>0</v>
      </c>
      <c r="T163" s="151">
        <f>S163*H163</f>
        <v>0</v>
      </c>
      <c r="AR163" s="152" t="s">
        <v>819</v>
      </c>
      <c r="AT163" s="152" t="s">
        <v>159</v>
      </c>
      <c r="AU163" s="152" t="s">
        <v>164</v>
      </c>
      <c r="AY163" s="17" t="s">
        <v>156</v>
      </c>
      <c r="BE163" s="153">
        <f>IF(N163="základná",J163,0)</f>
        <v>0</v>
      </c>
      <c r="BF163" s="153">
        <f>IF(N163="znížená",J163,0)</f>
        <v>0</v>
      </c>
      <c r="BG163" s="153">
        <f>IF(N163="zákl. prenesená",J163,0)</f>
        <v>0</v>
      </c>
      <c r="BH163" s="153">
        <f>IF(N163="zníž. prenesená",J163,0)</f>
        <v>0</v>
      </c>
      <c r="BI163" s="153">
        <f>IF(N163="nulová",J163,0)</f>
        <v>0</v>
      </c>
      <c r="BJ163" s="17" t="s">
        <v>164</v>
      </c>
      <c r="BK163" s="153">
        <f>ROUND(I163*H163,2)</f>
        <v>0</v>
      </c>
      <c r="BL163" s="17" t="s">
        <v>819</v>
      </c>
      <c r="BM163" s="152" t="s">
        <v>3612</v>
      </c>
    </row>
    <row r="164" spans="2:65" s="12" customFormat="1">
      <c r="B164" s="159"/>
      <c r="D164" s="160" t="s">
        <v>205</v>
      </c>
      <c r="E164" s="161" t="s">
        <v>1</v>
      </c>
      <c r="F164" s="162" t="s">
        <v>3613</v>
      </c>
      <c r="H164" s="163">
        <v>170</v>
      </c>
      <c r="I164" s="164"/>
      <c r="L164" s="159"/>
      <c r="M164" s="165"/>
      <c r="T164" s="166"/>
      <c r="AT164" s="161" t="s">
        <v>205</v>
      </c>
      <c r="AU164" s="161" t="s">
        <v>164</v>
      </c>
      <c r="AV164" s="12" t="s">
        <v>164</v>
      </c>
      <c r="AW164" s="12" t="s">
        <v>3</v>
      </c>
      <c r="AX164" s="12" t="s">
        <v>75</v>
      </c>
      <c r="AY164" s="161" t="s">
        <v>156</v>
      </c>
    </row>
    <row r="165" spans="2:65" s="13" customFormat="1">
      <c r="B165" s="178"/>
      <c r="D165" s="160" t="s">
        <v>205</v>
      </c>
      <c r="E165" s="179" t="s">
        <v>1</v>
      </c>
      <c r="F165" s="180" t="s">
        <v>3614</v>
      </c>
      <c r="H165" s="179" t="s">
        <v>1</v>
      </c>
      <c r="I165" s="181"/>
      <c r="L165" s="178"/>
      <c r="M165" s="182"/>
      <c r="T165" s="183"/>
      <c r="AT165" s="179" t="s">
        <v>205</v>
      </c>
      <c r="AU165" s="179" t="s">
        <v>164</v>
      </c>
      <c r="AV165" s="13" t="s">
        <v>83</v>
      </c>
      <c r="AW165" s="13" t="s">
        <v>3</v>
      </c>
      <c r="AX165" s="13" t="s">
        <v>75</v>
      </c>
      <c r="AY165" s="179" t="s">
        <v>156</v>
      </c>
    </row>
    <row r="166" spans="2:65" s="14" customFormat="1">
      <c r="B166" s="184"/>
      <c r="D166" s="160" t="s">
        <v>205</v>
      </c>
      <c r="E166" s="185" t="s">
        <v>1</v>
      </c>
      <c r="F166" s="186" t="s">
        <v>226</v>
      </c>
      <c r="H166" s="187">
        <v>170</v>
      </c>
      <c r="I166" s="188"/>
      <c r="L166" s="184"/>
      <c r="M166" s="189"/>
      <c r="T166" s="190"/>
      <c r="AT166" s="185" t="s">
        <v>205</v>
      </c>
      <c r="AU166" s="185" t="s">
        <v>164</v>
      </c>
      <c r="AV166" s="14" t="s">
        <v>163</v>
      </c>
      <c r="AW166" s="14" t="s">
        <v>3</v>
      </c>
      <c r="AX166" s="14" t="s">
        <v>83</v>
      </c>
      <c r="AY166" s="185" t="s">
        <v>156</v>
      </c>
    </row>
    <row r="167" spans="2:65" s="11" customFormat="1" ht="22.95" customHeight="1">
      <c r="B167" s="127"/>
      <c r="D167" s="128" t="s">
        <v>74</v>
      </c>
      <c r="E167" s="137" t="s">
        <v>3320</v>
      </c>
      <c r="F167" s="137" t="s">
        <v>3321</v>
      </c>
      <c r="I167" s="130"/>
      <c r="J167" s="138">
        <f>BK167</f>
        <v>0</v>
      </c>
      <c r="L167" s="127"/>
      <c r="M167" s="132"/>
      <c r="P167" s="133">
        <f>P168</f>
        <v>0</v>
      </c>
      <c r="R167" s="133">
        <f>R168</f>
        <v>0</v>
      </c>
      <c r="T167" s="134">
        <f>T168</f>
        <v>0</v>
      </c>
      <c r="AR167" s="128" t="s">
        <v>83</v>
      </c>
      <c r="AT167" s="135" t="s">
        <v>74</v>
      </c>
      <c r="AU167" s="135" t="s">
        <v>83</v>
      </c>
      <c r="AY167" s="128" t="s">
        <v>156</v>
      </c>
      <c r="BK167" s="136">
        <f>BK168</f>
        <v>0</v>
      </c>
    </row>
    <row r="168" spans="2:65" s="1" customFormat="1" ht="24.15" customHeight="1">
      <c r="B168" s="139"/>
      <c r="C168" s="140" t="s">
        <v>252</v>
      </c>
      <c r="D168" s="140" t="s">
        <v>159</v>
      </c>
      <c r="E168" s="141" t="s">
        <v>3322</v>
      </c>
      <c r="F168" s="142" t="s">
        <v>3323</v>
      </c>
      <c r="G168" s="143" t="s">
        <v>203</v>
      </c>
      <c r="H168" s="144">
        <v>5</v>
      </c>
      <c r="I168" s="145"/>
      <c r="J168" s="146">
        <f>ROUND(I168*H168,2)</f>
        <v>0</v>
      </c>
      <c r="K168" s="147"/>
      <c r="L168" s="32"/>
      <c r="M168" s="148" t="s">
        <v>1</v>
      </c>
      <c r="N168" s="149" t="s">
        <v>41</v>
      </c>
      <c r="P168" s="150">
        <f>O168*H168</f>
        <v>0</v>
      </c>
      <c r="Q168" s="150">
        <v>0</v>
      </c>
      <c r="R168" s="150">
        <f>Q168*H168</f>
        <v>0</v>
      </c>
      <c r="S168" s="150">
        <v>0</v>
      </c>
      <c r="T168" s="151">
        <f>S168*H168</f>
        <v>0</v>
      </c>
      <c r="AR168" s="152" t="s">
        <v>163</v>
      </c>
      <c r="AT168" s="152" t="s">
        <v>159</v>
      </c>
      <c r="AU168" s="152" t="s">
        <v>164</v>
      </c>
      <c r="AY168" s="17" t="s">
        <v>156</v>
      </c>
      <c r="BE168" s="153">
        <f>IF(N168="základná",J168,0)</f>
        <v>0</v>
      </c>
      <c r="BF168" s="153">
        <f>IF(N168="znížená",J168,0)</f>
        <v>0</v>
      </c>
      <c r="BG168" s="153">
        <f>IF(N168="zákl. prenesená",J168,0)</f>
        <v>0</v>
      </c>
      <c r="BH168" s="153">
        <f>IF(N168="zníž. prenesená",J168,0)</f>
        <v>0</v>
      </c>
      <c r="BI168" s="153">
        <f>IF(N168="nulová",J168,0)</f>
        <v>0</v>
      </c>
      <c r="BJ168" s="17" t="s">
        <v>164</v>
      </c>
      <c r="BK168" s="153">
        <f>ROUND(I168*H168,2)</f>
        <v>0</v>
      </c>
      <c r="BL168" s="17" t="s">
        <v>163</v>
      </c>
      <c r="BM168" s="152" t="s">
        <v>3615</v>
      </c>
    </row>
    <row r="169" spans="2:65" s="11" customFormat="1" ht="22.95" customHeight="1">
      <c r="B169" s="127"/>
      <c r="D169" s="128" t="s">
        <v>74</v>
      </c>
      <c r="E169" s="137" t="s">
        <v>1450</v>
      </c>
      <c r="F169" s="137" t="s">
        <v>1451</v>
      </c>
      <c r="I169" s="130"/>
      <c r="J169" s="138">
        <f>BK169</f>
        <v>0</v>
      </c>
      <c r="L169" s="127"/>
      <c r="M169" s="132"/>
      <c r="P169" s="133">
        <f>SUM(P170:P177)</f>
        <v>0</v>
      </c>
      <c r="R169" s="133">
        <f>SUM(R170:R177)</f>
        <v>0</v>
      </c>
      <c r="T169" s="134">
        <f>SUM(T170:T177)</f>
        <v>0</v>
      </c>
      <c r="AR169" s="128" t="s">
        <v>83</v>
      </c>
      <c r="AT169" s="135" t="s">
        <v>74</v>
      </c>
      <c r="AU169" s="135" t="s">
        <v>83</v>
      </c>
      <c r="AY169" s="128" t="s">
        <v>156</v>
      </c>
      <c r="BK169" s="136">
        <f>SUM(BK170:BK177)</f>
        <v>0</v>
      </c>
    </row>
    <row r="170" spans="2:65" s="1" customFormat="1" ht="33" customHeight="1">
      <c r="B170" s="139"/>
      <c r="C170" s="140" t="s">
        <v>256</v>
      </c>
      <c r="D170" s="140" t="s">
        <v>159</v>
      </c>
      <c r="E170" s="141" t="s">
        <v>3325</v>
      </c>
      <c r="F170" s="142" t="s">
        <v>3326</v>
      </c>
      <c r="G170" s="143" t="s">
        <v>402</v>
      </c>
      <c r="H170" s="144">
        <v>60</v>
      </c>
      <c r="I170" s="145"/>
      <c r="J170" s="146">
        <f>ROUND(I170*H170,2)</f>
        <v>0</v>
      </c>
      <c r="K170" s="147"/>
      <c r="L170" s="32"/>
      <c r="M170" s="148" t="s">
        <v>1</v>
      </c>
      <c r="N170" s="149" t="s">
        <v>41</v>
      </c>
      <c r="P170" s="150">
        <f>O170*H170</f>
        <v>0</v>
      </c>
      <c r="Q170" s="150">
        <v>0</v>
      </c>
      <c r="R170" s="150">
        <f>Q170*H170</f>
        <v>0</v>
      </c>
      <c r="S170" s="150">
        <v>0</v>
      </c>
      <c r="T170" s="151">
        <f>S170*H170</f>
        <v>0</v>
      </c>
      <c r="AR170" s="152" t="s">
        <v>819</v>
      </c>
      <c r="AT170" s="152" t="s">
        <v>159</v>
      </c>
      <c r="AU170" s="152" t="s">
        <v>164</v>
      </c>
      <c r="AY170" s="17" t="s">
        <v>156</v>
      </c>
      <c r="BE170" s="153">
        <f>IF(N170="základná",J170,0)</f>
        <v>0</v>
      </c>
      <c r="BF170" s="153">
        <f>IF(N170="znížená",J170,0)</f>
        <v>0</v>
      </c>
      <c r="BG170" s="153">
        <f>IF(N170="zákl. prenesená",J170,0)</f>
        <v>0</v>
      </c>
      <c r="BH170" s="153">
        <f>IF(N170="zníž. prenesená",J170,0)</f>
        <v>0</v>
      </c>
      <c r="BI170" s="153">
        <f>IF(N170="nulová",J170,0)</f>
        <v>0</v>
      </c>
      <c r="BJ170" s="17" t="s">
        <v>164</v>
      </c>
      <c r="BK170" s="153">
        <f>ROUND(I170*H170,2)</f>
        <v>0</v>
      </c>
      <c r="BL170" s="17" t="s">
        <v>819</v>
      </c>
      <c r="BM170" s="152" t="s">
        <v>3616</v>
      </c>
    </row>
    <row r="171" spans="2:65" s="12" customFormat="1">
      <c r="B171" s="159"/>
      <c r="D171" s="160" t="s">
        <v>205</v>
      </c>
      <c r="E171" s="161" t="s">
        <v>1</v>
      </c>
      <c r="F171" s="162" t="s">
        <v>3610</v>
      </c>
      <c r="H171" s="163">
        <v>60</v>
      </c>
      <c r="I171" s="164"/>
      <c r="L171" s="159"/>
      <c r="M171" s="165"/>
      <c r="T171" s="166"/>
      <c r="AT171" s="161" t="s">
        <v>205</v>
      </c>
      <c r="AU171" s="161" t="s">
        <v>164</v>
      </c>
      <c r="AV171" s="12" t="s">
        <v>164</v>
      </c>
      <c r="AW171" s="12" t="s">
        <v>3</v>
      </c>
      <c r="AX171" s="12" t="s">
        <v>75</v>
      </c>
      <c r="AY171" s="161" t="s">
        <v>156</v>
      </c>
    </row>
    <row r="172" spans="2:65" s="13" customFormat="1">
      <c r="B172" s="178"/>
      <c r="D172" s="160" t="s">
        <v>205</v>
      </c>
      <c r="E172" s="179" t="s">
        <v>1</v>
      </c>
      <c r="F172" s="180" t="s">
        <v>3611</v>
      </c>
      <c r="H172" s="179" t="s">
        <v>1</v>
      </c>
      <c r="I172" s="181"/>
      <c r="L172" s="178"/>
      <c r="M172" s="182"/>
      <c r="T172" s="183"/>
      <c r="AT172" s="179" t="s">
        <v>205</v>
      </c>
      <c r="AU172" s="179" t="s">
        <v>164</v>
      </c>
      <c r="AV172" s="13" t="s">
        <v>83</v>
      </c>
      <c r="AW172" s="13" t="s">
        <v>3</v>
      </c>
      <c r="AX172" s="13" t="s">
        <v>75</v>
      </c>
      <c r="AY172" s="179" t="s">
        <v>156</v>
      </c>
    </row>
    <row r="173" spans="2:65" s="14" customFormat="1">
      <c r="B173" s="184"/>
      <c r="D173" s="160" t="s">
        <v>205</v>
      </c>
      <c r="E173" s="185" t="s">
        <v>1</v>
      </c>
      <c r="F173" s="186" t="s">
        <v>226</v>
      </c>
      <c r="H173" s="187">
        <v>60</v>
      </c>
      <c r="I173" s="188"/>
      <c r="L173" s="184"/>
      <c r="M173" s="189"/>
      <c r="T173" s="190"/>
      <c r="AT173" s="185" t="s">
        <v>205</v>
      </c>
      <c r="AU173" s="185" t="s">
        <v>164</v>
      </c>
      <c r="AV173" s="14" t="s">
        <v>163</v>
      </c>
      <c r="AW173" s="14" t="s">
        <v>3</v>
      </c>
      <c r="AX173" s="14" t="s">
        <v>83</v>
      </c>
      <c r="AY173" s="185" t="s">
        <v>156</v>
      </c>
    </row>
    <row r="174" spans="2:65" s="1" customFormat="1" ht="33" customHeight="1">
      <c r="B174" s="139"/>
      <c r="C174" s="140" t="s">
        <v>260</v>
      </c>
      <c r="D174" s="140" t="s">
        <v>159</v>
      </c>
      <c r="E174" s="141" t="s">
        <v>3328</v>
      </c>
      <c r="F174" s="142" t="s">
        <v>3329</v>
      </c>
      <c r="G174" s="143" t="s">
        <v>402</v>
      </c>
      <c r="H174" s="144">
        <v>170</v>
      </c>
      <c r="I174" s="145"/>
      <c r="J174" s="146">
        <f>ROUND(I174*H174,2)</f>
        <v>0</v>
      </c>
      <c r="K174" s="147"/>
      <c r="L174" s="32"/>
      <c r="M174" s="148" t="s">
        <v>1</v>
      </c>
      <c r="N174" s="149" t="s">
        <v>41</v>
      </c>
      <c r="P174" s="150">
        <f>O174*H174</f>
        <v>0</v>
      </c>
      <c r="Q174" s="150">
        <v>0</v>
      </c>
      <c r="R174" s="150">
        <f>Q174*H174</f>
        <v>0</v>
      </c>
      <c r="S174" s="150">
        <v>0</v>
      </c>
      <c r="T174" s="151">
        <f>S174*H174</f>
        <v>0</v>
      </c>
      <c r="AR174" s="152" t="s">
        <v>819</v>
      </c>
      <c r="AT174" s="152" t="s">
        <v>159</v>
      </c>
      <c r="AU174" s="152" t="s">
        <v>164</v>
      </c>
      <c r="AY174" s="17" t="s">
        <v>156</v>
      </c>
      <c r="BE174" s="153">
        <f>IF(N174="základná",J174,0)</f>
        <v>0</v>
      </c>
      <c r="BF174" s="153">
        <f>IF(N174="znížená",J174,0)</f>
        <v>0</v>
      </c>
      <c r="BG174" s="153">
        <f>IF(N174="zákl. prenesená",J174,0)</f>
        <v>0</v>
      </c>
      <c r="BH174" s="153">
        <f>IF(N174="zníž. prenesená",J174,0)</f>
        <v>0</v>
      </c>
      <c r="BI174" s="153">
        <f>IF(N174="nulová",J174,0)</f>
        <v>0</v>
      </c>
      <c r="BJ174" s="17" t="s">
        <v>164</v>
      </c>
      <c r="BK174" s="153">
        <f>ROUND(I174*H174,2)</f>
        <v>0</v>
      </c>
      <c r="BL174" s="17" t="s">
        <v>819</v>
      </c>
      <c r="BM174" s="152" t="s">
        <v>3617</v>
      </c>
    </row>
    <row r="175" spans="2:65" s="12" customFormat="1">
      <c r="B175" s="159"/>
      <c r="D175" s="160" t="s">
        <v>205</v>
      </c>
      <c r="E175" s="161" t="s">
        <v>1</v>
      </c>
      <c r="F175" s="162" t="s">
        <v>3613</v>
      </c>
      <c r="H175" s="163">
        <v>170</v>
      </c>
      <c r="I175" s="164"/>
      <c r="L175" s="159"/>
      <c r="M175" s="165"/>
      <c r="T175" s="166"/>
      <c r="AT175" s="161" t="s">
        <v>205</v>
      </c>
      <c r="AU175" s="161" t="s">
        <v>164</v>
      </c>
      <c r="AV175" s="12" t="s">
        <v>164</v>
      </c>
      <c r="AW175" s="12" t="s">
        <v>3</v>
      </c>
      <c r="AX175" s="12" t="s">
        <v>75</v>
      </c>
      <c r="AY175" s="161" t="s">
        <v>156</v>
      </c>
    </row>
    <row r="176" spans="2:65" s="13" customFormat="1">
      <c r="B176" s="178"/>
      <c r="D176" s="160" t="s">
        <v>205</v>
      </c>
      <c r="E176" s="179" t="s">
        <v>1</v>
      </c>
      <c r="F176" s="180" t="s">
        <v>3614</v>
      </c>
      <c r="H176" s="179" t="s">
        <v>1</v>
      </c>
      <c r="I176" s="181"/>
      <c r="L176" s="178"/>
      <c r="M176" s="182"/>
      <c r="T176" s="183"/>
      <c r="AT176" s="179" t="s">
        <v>205</v>
      </c>
      <c r="AU176" s="179" t="s">
        <v>164</v>
      </c>
      <c r="AV176" s="13" t="s">
        <v>83</v>
      </c>
      <c r="AW176" s="13" t="s">
        <v>3</v>
      </c>
      <c r="AX176" s="13" t="s">
        <v>75</v>
      </c>
      <c r="AY176" s="179" t="s">
        <v>156</v>
      </c>
    </row>
    <row r="177" spans="2:65" s="14" customFormat="1">
      <c r="B177" s="184"/>
      <c r="D177" s="160" t="s">
        <v>205</v>
      </c>
      <c r="E177" s="185" t="s">
        <v>1</v>
      </c>
      <c r="F177" s="186" t="s">
        <v>226</v>
      </c>
      <c r="H177" s="187">
        <v>170</v>
      </c>
      <c r="I177" s="188"/>
      <c r="L177" s="184"/>
      <c r="M177" s="189"/>
      <c r="T177" s="190"/>
      <c r="AT177" s="185" t="s">
        <v>205</v>
      </c>
      <c r="AU177" s="185" t="s">
        <v>164</v>
      </c>
      <c r="AV177" s="14" t="s">
        <v>163</v>
      </c>
      <c r="AW177" s="14" t="s">
        <v>3</v>
      </c>
      <c r="AX177" s="14" t="s">
        <v>83</v>
      </c>
      <c r="AY177" s="185" t="s">
        <v>156</v>
      </c>
    </row>
    <row r="178" spans="2:65" s="11" customFormat="1" ht="22.95" customHeight="1">
      <c r="B178" s="127"/>
      <c r="D178" s="128" t="s">
        <v>74</v>
      </c>
      <c r="E178" s="137" t="s">
        <v>920</v>
      </c>
      <c r="F178" s="137" t="s">
        <v>921</v>
      </c>
      <c r="I178" s="130"/>
      <c r="J178" s="138">
        <f>BK178</f>
        <v>0</v>
      </c>
      <c r="L178" s="127"/>
      <c r="M178" s="132"/>
      <c r="P178" s="133">
        <f>P179</f>
        <v>0</v>
      </c>
      <c r="R178" s="133">
        <f>R179</f>
        <v>0</v>
      </c>
      <c r="T178" s="134">
        <f>T179</f>
        <v>0</v>
      </c>
      <c r="AR178" s="128" t="s">
        <v>83</v>
      </c>
      <c r="AT178" s="135" t="s">
        <v>74</v>
      </c>
      <c r="AU178" s="135" t="s">
        <v>83</v>
      </c>
      <c r="AY178" s="128" t="s">
        <v>156</v>
      </c>
      <c r="BK178" s="136">
        <f>BK179</f>
        <v>0</v>
      </c>
    </row>
    <row r="179" spans="2:65" s="1" customFormat="1" ht="24.15" customHeight="1">
      <c r="B179" s="139"/>
      <c r="C179" s="140" t="s">
        <v>264</v>
      </c>
      <c r="D179" s="140" t="s">
        <v>159</v>
      </c>
      <c r="E179" s="141" t="s">
        <v>3331</v>
      </c>
      <c r="F179" s="142" t="s">
        <v>3332</v>
      </c>
      <c r="G179" s="143" t="s">
        <v>352</v>
      </c>
      <c r="H179" s="144">
        <v>13.5</v>
      </c>
      <c r="I179" s="145"/>
      <c r="J179" s="146">
        <f>ROUND(I179*H179,2)</f>
        <v>0</v>
      </c>
      <c r="K179" s="147"/>
      <c r="L179" s="32"/>
      <c r="M179" s="148" t="s">
        <v>1</v>
      </c>
      <c r="N179" s="149" t="s">
        <v>41</v>
      </c>
      <c r="P179" s="150">
        <f>O179*H179</f>
        <v>0</v>
      </c>
      <c r="Q179" s="150">
        <v>0</v>
      </c>
      <c r="R179" s="150">
        <f>Q179*H179</f>
        <v>0</v>
      </c>
      <c r="S179" s="150">
        <v>0</v>
      </c>
      <c r="T179" s="151">
        <f>S179*H179</f>
        <v>0</v>
      </c>
      <c r="AR179" s="152" t="s">
        <v>163</v>
      </c>
      <c r="AT179" s="152" t="s">
        <v>159</v>
      </c>
      <c r="AU179" s="152" t="s">
        <v>164</v>
      </c>
      <c r="AY179" s="17" t="s">
        <v>156</v>
      </c>
      <c r="BE179" s="153">
        <f>IF(N179="základná",J179,0)</f>
        <v>0</v>
      </c>
      <c r="BF179" s="153">
        <f>IF(N179="znížená",J179,0)</f>
        <v>0</v>
      </c>
      <c r="BG179" s="153">
        <f>IF(N179="zákl. prenesená",J179,0)</f>
        <v>0</v>
      </c>
      <c r="BH179" s="153">
        <f>IF(N179="zníž. prenesená",J179,0)</f>
        <v>0</v>
      </c>
      <c r="BI179" s="153">
        <f>IF(N179="nulová",J179,0)</f>
        <v>0</v>
      </c>
      <c r="BJ179" s="17" t="s">
        <v>164</v>
      </c>
      <c r="BK179" s="153">
        <f>ROUND(I179*H179,2)</f>
        <v>0</v>
      </c>
      <c r="BL179" s="17" t="s">
        <v>163</v>
      </c>
      <c r="BM179" s="152" t="s">
        <v>3618</v>
      </c>
    </row>
    <row r="180" spans="2:65" s="11" customFormat="1" ht="22.95" customHeight="1">
      <c r="B180" s="127"/>
      <c r="D180" s="128" t="s">
        <v>74</v>
      </c>
      <c r="E180" s="137" t="s">
        <v>954</v>
      </c>
      <c r="F180" s="137" t="s">
        <v>1496</v>
      </c>
      <c r="I180" s="130"/>
      <c r="J180" s="138">
        <f>BK180</f>
        <v>0</v>
      </c>
      <c r="L180" s="127"/>
      <c r="M180" s="132"/>
      <c r="P180" s="133">
        <f>SUM(P181:P187)</f>
        <v>0</v>
      </c>
      <c r="R180" s="133">
        <f>SUM(R181:R187)</f>
        <v>17.578000000000003</v>
      </c>
      <c r="T180" s="134">
        <f>SUM(T181:T187)</f>
        <v>0</v>
      </c>
      <c r="AR180" s="128" t="s">
        <v>83</v>
      </c>
      <c r="AT180" s="135" t="s">
        <v>74</v>
      </c>
      <c r="AU180" s="135" t="s">
        <v>83</v>
      </c>
      <c r="AY180" s="128" t="s">
        <v>156</v>
      </c>
      <c r="BK180" s="136">
        <f>SUM(BK181:BK187)</f>
        <v>0</v>
      </c>
    </row>
    <row r="181" spans="2:65" s="1" customFormat="1" ht="24.15" customHeight="1">
      <c r="B181" s="139"/>
      <c r="C181" s="140" t="s">
        <v>268</v>
      </c>
      <c r="D181" s="140" t="s">
        <v>159</v>
      </c>
      <c r="E181" s="141" t="s">
        <v>3619</v>
      </c>
      <c r="F181" s="142" t="s">
        <v>3620</v>
      </c>
      <c r="G181" s="143" t="s">
        <v>402</v>
      </c>
      <c r="H181" s="144">
        <v>170</v>
      </c>
      <c r="I181" s="145"/>
      <c r="J181" s="146">
        <f>ROUND(I181*H181,2)</f>
        <v>0</v>
      </c>
      <c r="K181" s="147"/>
      <c r="L181" s="32"/>
      <c r="M181" s="148" t="s">
        <v>1</v>
      </c>
      <c r="N181" s="149" t="s">
        <v>41</v>
      </c>
      <c r="P181" s="150">
        <f>O181*H181</f>
        <v>0</v>
      </c>
      <c r="Q181" s="150">
        <v>0</v>
      </c>
      <c r="R181" s="150">
        <f>Q181*H181</f>
        <v>0</v>
      </c>
      <c r="S181" s="150">
        <v>0</v>
      </c>
      <c r="T181" s="151">
        <f>S181*H181</f>
        <v>0</v>
      </c>
      <c r="AR181" s="152" t="s">
        <v>163</v>
      </c>
      <c r="AT181" s="152" t="s">
        <v>159</v>
      </c>
      <c r="AU181" s="152" t="s">
        <v>164</v>
      </c>
      <c r="AY181" s="17" t="s">
        <v>156</v>
      </c>
      <c r="BE181" s="153">
        <f>IF(N181="základná",J181,0)</f>
        <v>0</v>
      </c>
      <c r="BF181" s="153">
        <f>IF(N181="znížená",J181,0)</f>
        <v>0</v>
      </c>
      <c r="BG181" s="153">
        <f>IF(N181="zákl. prenesená",J181,0)</f>
        <v>0</v>
      </c>
      <c r="BH181" s="153">
        <f>IF(N181="zníž. prenesená",J181,0)</f>
        <v>0</v>
      </c>
      <c r="BI181" s="153">
        <f>IF(N181="nulová",J181,0)</f>
        <v>0</v>
      </c>
      <c r="BJ181" s="17" t="s">
        <v>164</v>
      </c>
      <c r="BK181" s="153">
        <f>ROUND(I181*H181,2)</f>
        <v>0</v>
      </c>
      <c r="BL181" s="17" t="s">
        <v>163</v>
      </c>
      <c r="BM181" s="152" t="s">
        <v>3621</v>
      </c>
    </row>
    <row r="182" spans="2:65" s="12" customFormat="1">
      <c r="B182" s="159"/>
      <c r="D182" s="160" t="s">
        <v>205</v>
      </c>
      <c r="E182" s="161" t="s">
        <v>1</v>
      </c>
      <c r="F182" s="162" t="s">
        <v>3613</v>
      </c>
      <c r="H182" s="163">
        <v>170</v>
      </c>
      <c r="I182" s="164"/>
      <c r="L182" s="159"/>
      <c r="M182" s="165"/>
      <c r="T182" s="166"/>
      <c r="AT182" s="161" t="s">
        <v>205</v>
      </c>
      <c r="AU182" s="161" t="s">
        <v>164</v>
      </c>
      <c r="AV182" s="12" t="s">
        <v>164</v>
      </c>
      <c r="AW182" s="12" t="s">
        <v>3</v>
      </c>
      <c r="AX182" s="12" t="s">
        <v>75</v>
      </c>
      <c r="AY182" s="161" t="s">
        <v>156</v>
      </c>
    </row>
    <row r="183" spans="2:65" s="13" customFormat="1">
      <c r="B183" s="178"/>
      <c r="D183" s="160" t="s">
        <v>205</v>
      </c>
      <c r="E183" s="179" t="s">
        <v>1</v>
      </c>
      <c r="F183" s="180" t="s">
        <v>3622</v>
      </c>
      <c r="H183" s="179" t="s">
        <v>1</v>
      </c>
      <c r="I183" s="181"/>
      <c r="L183" s="178"/>
      <c r="M183" s="182"/>
      <c r="T183" s="183"/>
      <c r="AT183" s="179" t="s">
        <v>205</v>
      </c>
      <c r="AU183" s="179" t="s">
        <v>164</v>
      </c>
      <c r="AV183" s="13" t="s">
        <v>83</v>
      </c>
      <c r="AW183" s="13" t="s">
        <v>3</v>
      </c>
      <c r="AX183" s="13" t="s">
        <v>75</v>
      </c>
      <c r="AY183" s="179" t="s">
        <v>156</v>
      </c>
    </row>
    <row r="184" spans="2:65" s="14" customFormat="1">
      <c r="B184" s="184"/>
      <c r="D184" s="160" t="s">
        <v>205</v>
      </c>
      <c r="E184" s="185" t="s">
        <v>1</v>
      </c>
      <c r="F184" s="186" t="s">
        <v>226</v>
      </c>
      <c r="H184" s="187">
        <v>170</v>
      </c>
      <c r="I184" s="188"/>
      <c r="L184" s="184"/>
      <c r="M184" s="189"/>
      <c r="T184" s="190"/>
      <c r="AT184" s="185" t="s">
        <v>205</v>
      </c>
      <c r="AU184" s="185" t="s">
        <v>164</v>
      </c>
      <c r="AV184" s="14" t="s">
        <v>163</v>
      </c>
      <c r="AW184" s="14" t="s">
        <v>3</v>
      </c>
      <c r="AX184" s="14" t="s">
        <v>83</v>
      </c>
      <c r="AY184" s="185" t="s">
        <v>156</v>
      </c>
    </row>
    <row r="185" spans="2:65" s="1" customFormat="1" ht="24.15" customHeight="1">
      <c r="B185" s="139"/>
      <c r="C185" s="167" t="s">
        <v>272</v>
      </c>
      <c r="D185" s="167" t="s">
        <v>207</v>
      </c>
      <c r="E185" s="168" t="s">
        <v>3623</v>
      </c>
      <c r="F185" s="169" t="s">
        <v>3624</v>
      </c>
      <c r="G185" s="170" t="s">
        <v>352</v>
      </c>
      <c r="H185" s="171">
        <v>14.96</v>
      </c>
      <c r="I185" s="172"/>
      <c r="J185" s="173">
        <f>ROUND(I185*H185,2)</f>
        <v>0</v>
      </c>
      <c r="K185" s="174"/>
      <c r="L185" s="175"/>
      <c r="M185" s="176" t="s">
        <v>1</v>
      </c>
      <c r="N185" s="177" t="s">
        <v>41</v>
      </c>
      <c r="P185" s="150">
        <f>O185*H185</f>
        <v>0</v>
      </c>
      <c r="Q185" s="150">
        <v>0.55000000000000004</v>
      </c>
      <c r="R185" s="150">
        <f>Q185*H185</f>
        <v>8.2280000000000015</v>
      </c>
      <c r="S185" s="150">
        <v>0</v>
      </c>
      <c r="T185" s="151">
        <f>S185*H185</f>
        <v>0</v>
      </c>
      <c r="AR185" s="152" t="s">
        <v>211</v>
      </c>
      <c r="AT185" s="152" t="s">
        <v>207</v>
      </c>
      <c r="AU185" s="152" t="s">
        <v>164</v>
      </c>
      <c r="AY185" s="17" t="s">
        <v>156</v>
      </c>
      <c r="BE185" s="153">
        <f>IF(N185="základná",J185,0)</f>
        <v>0</v>
      </c>
      <c r="BF185" s="153">
        <f>IF(N185="znížená",J185,0)</f>
        <v>0</v>
      </c>
      <c r="BG185" s="153">
        <f>IF(N185="zákl. prenesená",J185,0)</f>
        <v>0</v>
      </c>
      <c r="BH185" s="153">
        <f>IF(N185="zníž. prenesená",J185,0)</f>
        <v>0</v>
      </c>
      <c r="BI185" s="153">
        <f>IF(N185="nulová",J185,0)</f>
        <v>0</v>
      </c>
      <c r="BJ185" s="17" t="s">
        <v>164</v>
      </c>
      <c r="BK185" s="153">
        <f>ROUND(I185*H185,2)</f>
        <v>0</v>
      </c>
      <c r="BL185" s="17" t="s">
        <v>163</v>
      </c>
      <c r="BM185" s="152" t="s">
        <v>3625</v>
      </c>
    </row>
    <row r="186" spans="2:65" s="1" customFormat="1" ht="24.15" customHeight="1">
      <c r="B186" s="139"/>
      <c r="C186" s="167" t="s">
        <v>276</v>
      </c>
      <c r="D186" s="167" t="s">
        <v>207</v>
      </c>
      <c r="E186" s="168" t="s">
        <v>3626</v>
      </c>
      <c r="F186" s="169" t="s">
        <v>3627</v>
      </c>
      <c r="G186" s="170" t="s">
        <v>352</v>
      </c>
      <c r="H186" s="171">
        <v>17</v>
      </c>
      <c r="I186" s="172"/>
      <c r="J186" s="173">
        <f>ROUND(I186*H186,2)</f>
        <v>0</v>
      </c>
      <c r="K186" s="174"/>
      <c r="L186" s="175"/>
      <c r="M186" s="176" t="s">
        <v>1</v>
      </c>
      <c r="N186" s="177" t="s">
        <v>41</v>
      </c>
      <c r="P186" s="150">
        <f>O186*H186</f>
        <v>0</v>
      </c>
      <c r="Q186" s="150">
        <v>0.55000000000000004</v>
      </c>
      <c r="R186" s="150">
        <f>Q186*H186</f>
        <v>9.3500000000000014</v>
      </c>
      <c r="S186" s="150">
        <v>0</v>
      </c>
      <c r="T186" s="151">
        <f>S186*H186</f>
        <v>0</v>
      </c>
      <c r="AR186" s="152" t="s">
        <v>211</v>
      </c>
      <c r="AT186" s="152" t="s">
        <v>207</v>
      </c>
      <c r="AU186" s="152" t="s">
        <v>164</v>
      </c>
      <c r="AY186" s="17" t="s">
        <v>156</v>
      </c>
      <c r="BE186" s="153">
        <f>IF(N186="základná",J186,0)</f>
        <v>0</v>
      </c>
      <c r="BF186" s="153">
        <f>IF(N186="znížená",J186,0)</f>
        <v>0</v>
      </c>
      <c r="BG186" s="153">
        <f>IF(N186="zákl. prenesená",J186,0)</f>
        <v>0</v>
      </c>
      <c r="BH186" s="153">
        <f>IF(N186="zníž. prenesená",J186,0)</f>
        <v>0</v>
      </c>
      <c r="BI186" s="153">
        <f>IF(N186="nulová",J186,0)</f>
        <v>0</v>
      </c>
      <c r="BJ186" s="17" t="s">
        <v>164</v>
      </c>
      <c r="BK186" s="153">
        <f>ROUND(I186*H186,2)</f>
        <v>0</v>
      </c>
      <c r="BL186" s="17" t="s">
        <v>163</v>
      </c>
      <c r="BM186" s="152" t="s">
        <v>3628</v>
      </c>
    </row>
    <row r="187" spans="2:65" s="1" customFormat="1" ht="24.15" customHeight="1">
      <c r="B187" s="139"/>
      <c r="C187" s="140" t="s">
        <v>280</v>
      </c>
      <c r="D187" s="140" t="s">
        <v>159</v>
      </c>
      <c r="E187" s="141" t="s">
        <v>3629</v>
      </c>
      <c r="F187" s="142" t="s">
        <v>3630</v>
      </c>
      <c r="G187" s="143" t="s">
        <v>402</v>
      </c>
      <c r="H187" s="144">
        <v>170</v>
      </c>
      <c r="I187" s="145"/>
      <c r="J187" s="146">
        <f>ROUND(I187*H187,2)</f>
        <v>0</v>
      </c>
      <c r="K187" s="147"/>
      <c r="L187" s="32"/>
      <c r="M187" s="148" t="s">
        <v>1</v>
      </c>
      <c r="N187" s="149" t="s">
        <v>41</v>
      </c>
      <c r="P187" s="150">
        <f>O187*H187</f>
        <v>0</v>
      </c>
      <c r="Q187" s="150">
        <v>0</v>
      </c>
      <c r="R187" s="150">
        <f>Q187*H187</f>
        <v>0</v>
      </c>
      <c r="S187" s="150">
        <v>0</v>
      </c>
      <c r="T187" s="151">
        <f>S187*H187</f>
        <v>0</v>
      </c>
      <c r="AR187" s="152" t="s">
        <v>163</v>
      </c>
      <c r="AT187" s="152" t="s">
        <v>159</v>
      </c>
      <c r="AU187" s="152" t="s">
        <v>164</v>
      </c>
      <c r="AY187" s="17" t="s">
        <v>156</v>
      </c>
      <c r="BE187" s="153">
        <f>IF(N187="základná",J187,0)</f>
        <v>0</v>
      </c>
      <c r="BF187" s="153">
        <f>IF(N187="znížená",J187,0)</f>
        <v>0</v>
      </c>
      <c r="BG187" s="153">
        <f>IF(N187="zákl. prenesená",J187,0)</f>
        <v>0</v>
      </c>
      <c r="BH187" s="153">
        <f>IF(N187="zníž. prenesená",J187,0)</f>
        <v>0</v>
      </c>
      <c r="BI187" s="153">
        <f>IF(N187="nulová",J187,0)</f>
        <v>0</v>
      </c>
      <c r="BJ187" s="17" t="s">
        <v>164</v>
      </c>
      <c r="BK187" s="153">
        <f>ROUND(I187*H187,2)</f>
        <v>0</v>
      </c>
      <c r="BL187" s="17" t="s">
        <v>163</v>
      </c>
      <c r="BM187" s="152" t="s">
        <v>3631</v>
      </c>
    </row>
    <row r="188" spans="2:65" s="11" customFormat="1" ht="22.95" customHeight="1">
      <c r="B188" s="127"/>
      <c r="D188" s="128" t="s">
        <v>74</v>
      </c>
      <c r="E188" s="137" t="s">
        <v>3334</v>
      </c>
      <c r="F188" s="137" t="s">
        <v>3335</v>
      </c>
      <c r="I188" s="130"/>
      <c r="J188" s="138">
        <f>BK188</f>
        <v>0</v>
      </c>
      <c r="L188" s="127"/>
      <c r="M188" s="132"/>
      <c r="P188" s="133">
        <f>P189</f>
        <v>0</v>
      </c>
      <c r="R188" s="133">
        <f>R189</f>
        <v>0</v>
      </c>
      <c r="T188" s="134">
        <f>T189</f>
        <v>0</v>
      </c>
      <c r="AR188" s="128" t="s">
        <v>83</v>
      </c>
      <c r="AT188" s="135" t="s">
        <v>74</v>
      </c>
      <c r="AU188" s="135" t="s">
        <v>83</v>
      </c>
      <c r="AY188" s="128" t="s">
        <v>156</v>
      </c>
      <c r="BK188" s="136">
        <f>BK189</f>
        <v>0</v>
      </c>
    </row>
    <row r="189" spans="2:65" s="1" customFormat="1" ht="33" customHeight="1">
      <c r="B189" s="139"/>
      <c r="C189" s="140" t="s">
        <v>284</v>
      </c>
      <c r="D189" s="140" t="s">
        <v>159</v>
      </c>
      <c r="E189" s="141" t="s">
        <v>3336</v>
      </c>
      <c r="F189" s="142" t="s">
        <v>3337</v>
      </c>
      <c r="G189" s="143" t="s">
        <v>234</v>
      </c>
      <c r="H189" s="144">
        <v>110</v>
      </c>
      <c r="I189" s="145"/>
      <c r="J189" s="146">
        <f>ROUND(I189*H189,2)</f>
        <v>0</v>
      </c>
      <c r="K189" s="147"/>
      <c r="L189" s="32"/>
      <c r="M189" s="148" t="s">
        <v>1</v>
      </c>
      <c r="N189" s="149" t="s">
        <v>41</v>
      </c>
      <c r="P189" s="150">
        <f>O189*H189</f>
        <v>0</v>
      </c>
      <c r="Q189" s="150">
        <v>0</v>
      </c>
      <c r="R189" s="150">
        <f>Q189*H189</f>
        <v>0</v>
      </c>
      <c r="S189" s="150">
        <v>0</v>
      </c>
      <c r="T189" s="151">
        <f>S189*H189</f>
        <v>0</v>
      </c>
      <c r="AR189" s="152" t="s">
        <v>163</v>
      </c>
      <c r="AT189" s="152" t="s">
        <v>159</v>
      </c>
      <c r="AU189" s="152" t="s">
        <v>164</v>
      </c>
      <c r="AY189" s="17" t="s">
        <v>156</v>
      </c>
      <c r="BE189" s="153">
        <f>IF(N189="základná",J189,0)</f>
        <v>0</v>
      </c>
      <c r="BF189" s="153">
        <f>IF(N189="znížená",J189,0)</f>
        <v>0</v>
      </c>
      <c r="BG189" s="153">
        <f>IF(N189="zákl. prenesená",J189,0)</f>
        <v>0</v>
      </c>
      <c r="BH189" s="153">
        <f>IF(N189="zníž. prenesená",J189,0)</f>
        <v>0</v>
      </c>
      <c r="BI189" s="153">
        <f>IF(N189="nulová",J189,0)</f>
        <v>0</v>
      </c>
      <c r="BJ189" s="17" t="s">
        <v>164</v>
      </c>
      <c r="BK189" s="153">
        <f>ROUND(I189*H189,2)</f>
        <v>0</v>
      </c>
      <c r="BL189" s="17" t="s">
        <v>163</v>
      </c>
      <c r="BM189" s="152" t="s">
        <v>3632</v>
      </c>
    </row>
    <row r="190" spans="2:65" s="11" customFormat="1" ht="22.95" customHeight="1">
      <c r="B190" s="127"/>
      <c r="D190" s="128" t="s">
        <v>74</v>
      </c>
      <c r="E190" s="137" t="s">
        <v>3339</v>
      </c>
      <c r="F190" s="137" t="s">
        <v>3340</v>
      </c>
      <c r="I190" s="130"/>
      <c r="J190" s="138">
        <f>BK190</f>
        <v>0</v>
      </c>
      <c r="L190" s="127"/>
      <c r="M190" s="132"/>
      <c r="P190" s="133">
        <f>P191</f>
        <v>0</v>
      </c>
      <c r="R190" s="133">
        <f>R191</f>
        <v>0.32400000000000001</v>
      </c>
      <c r="T190" s="134">
        <f>T191</f>
        <v>0</v>
      </c>
      <c r="AR190" s="128" t="s">
        <v>83</v>
      </c>
      <c r="AT190" s="135" t="s">
        <v>74</v>
      </c>
      <c r="AU190" s="135" t="s">
        <v>83</v>
      </c>
      <c r="AY190" s="128" t="s">
        <v>156</v>
      </c>
      <c r="BK190" s="136">
        <f>BK191</f>
        <v>0</v>
      </c>
    </row>
    <row r="191" spans="2:65" s="1" customFormat="1" ht="33" customHeight="1">
      <c r="B191" s="139"/>
      <c r="C191" s="140" t="s">
        <v>288</v>
      </c>
      <c r="D191" s="140" t="s">
        <v>159</v>
      </c>
      <c r="E191" s="141" t="s">
        <v>3341</v>
      </c>
      <c r="F191" s="142" t="s">
        <v>3342</v>
      </c>
      <c r="G191" s="143" t="s">
        <v>402</v>
      </c>
      <c r="H191" s="144">
        <v>180</v>
      </c>
      <c r="I191" s="145"/>
      <c r="J191" s="146">
        <f>ROUND(I191*H191,2)</f>
        <v>0</v>
      </c>
      <c r="K191" s="147"/>
      <c r="L191" s="32"/>
      <c r="M191" s="148" t="s">
        <v>1</v>
      </c>
      <c r="N191" s="149" t="s">
        <v>41</v>
      </c>
      <c r="P191" s="150">
        <f>O191*H191</f>
        <v>0</v>
      </c>
      <c r="Q191" s="150">
        <v>1.8E-3</v>
      </c>
      <c r="R191" s="150">
        <f>Q191*H191</f>
        <v>0.32400000000000001</v>
      </c>
      <c r="S191" s="150">
        <v>0</v>
      </c>
      <c r="T191" s="151">
        <f>S191*H191</f>
        <v>0</v>
      </c>
      <c r="AR191" s="152" t="s">
        <v>163</v>
      </c>
      <c r="AT191" s="152" t="s">
        <v>159</v>
      </c>
      <c r="AU191" s="152" t="s">
        <v>164</v>
      </c>
      <c r="AY191" s="17" t="s">
        <v>156</v>
      </c>
      <c r="BE191" s="153">
        <f>IF(N191="základná",J191,0)</f>
        <v>0</v>
      </c>
      <c r="BF191" s="153">
        <f>IF(N191="znížená",J191,0)</f>
        <v>0</v>
      </c>
      <c r="BG191" s="153">
        <f>IF(N191="zákl. prenesená",J191,0)</f>
        <v>0</v>
      </c>
      <c r="BH191" s="153">
        <f>IF(N191="zníž. prenesená",J191,0)</f>
        <v>0</v>
      </c>
      <c r="BI191" s="153">
        <f>IF(N191="nulová",J191,0)</f>
        <v>0</v>
      </c>
      <c r="BJ191" s="17" t="s">
        <v>164</v>
      </c>
      <c r="BK191" s="153">
        <f>ROUND(I191*H191,2)</f>
        <v>0</v>
      </c>
      <c r="BL191" s="17" t="s">
        <v>163</v>
      </c>
      <c r="BM191" s="152" t="s">
        <v>3633</v>
      </c>
    </row>
    <row r="192" spans="2:65" s="11" customFormat="1" ht="25.95" customHeight="1">
      <c r="B192" s="127"/>
      <c r="D192" s="128" t="s">
        <v>74</v>
      </c>
      <c r="E192" s="129" t="s">
        <v>614</v>
      </c>
      <c r="F192" s="129" t="s">
        <v>615</v>
      </c>
      <c r="I192" s="130"/>
      <c r="J192" s="131">
        <f>BK192</f>
        <v>0</v>
      </c>
      <c r="L192" s="127"/>
      <c r="M192" s="132"/>
      <c r="P192" s="133">
        <f>P193+P195+P199</f>
        <v>0</v>
      </c>
      <c r="R192" s="133">
        <f>R193+R195+R199</f>
        <v>28.382449999999999</v>
      </c>
      <c r="T192" s="134">
        <f>T193+T195+T199</f>
        <v>0</v>
      </c>
      <c r="AR192" s="128" t="s">
        <v>83</v>
      </c>
      <c r="AT192" s="135" t="s">
        <v>74</v>
      </c>
      <c r="AU192" s="135" t="s">
        <v>75</v>
      </c>
      <c r="AY192" s="128" t="s">
        <v>156</v>
      </c>
      <c r="BK192" s="136">
        <f>BK193+BK195+BK199</f>
        <v>0</v>
      </c>
    </row>
    <row r="193" spans="2:65" s="11" customFormat="1" ht="22.95" customHeight="1">
      <c r="B193" s="127"/>
      <c r="D193" s="128" t="s">
        <v>74</v>
      </c>
      <c r="E193" s="137" t="s">
        <v>643</v>
      </c>
      <c r="F193" s="137" t="s">
        <v>3344</v>
      </c>
      <c r="I193" s="130"/>
      <c r="J193" s="138">
        <f>BK193</f>
        <v>0</v>
      </c>
      <c r="L193" s="127"/>
      <c r="M193" s="132"/>
      <c r="P193" s="133">
        <f>P194</f>
        <v>0</v>
      </c>
      <c r="R193" s="133">
        <f>R194</f>
        <v>0.97245000000000004</v>
      </c>
      <c r="T193" s="134">
        <f>T194</f>
        <v>0</v>
      </c>
      <c r="AR193" s="128" t="s">
        <v>83</v>
      </c>
      <c r="AT193" s="135" t="s">
        <v>74</v>
      </c>
      <c r="AU193" s="135" t="s">
        <v>83</v>
      </c>
      <c r="AY193" s="128" t="s">
        <v>156</v>
      </c>
      <c r="BK193" s="136">
        <f>BK194</f>
        <v>0</v>
      </c>
    </row>
    <row r="194" spans="2:65" s="1" customFormat="1" ht="37.950000000000003" customHeight="1">
      <c r="B194" s="139"/>
      <c r="C194" s="140" t="s">
        <v>292</v>
      </c>
      <c r="D194" s="140" t="s">
        <v>159</v>
      </c>
      <c r="E194" s="141" t="s">
        <v>3345</v>
      </c>
      <c r="F194" s="142" t="s">
        <v>3346</v>
      </c>
      <c r="G194" s="143" t="s">
        <v>234</v>
      </c>
      <c r="H194" s="144">
        <v>7.5</v>
      </c>
      <c r="I194" s="145"/>
      <c r="J194" s="146">
        <f>ROUND(I194*H194,2)</f>
        <v>0</v>
      </c>
      <c r="K194" s="147"/>
      <c r="L194" s="32"/>
      <c r="M194" s="148" t="s">
        <v>1</v>
      </c>
      <c r="N194" s="149" t="s">
        <v>41</v>
      </c>
      <c r="P194" s="150">
        <f>O194*H194</f>
        <v>0</v>
      </c>
      <c r="Q194" s="150">
        <v>0.12966</v>
      </c>
      <c r="R194" s="150">
        <f>Q194*H194</f>
        <v>0.97245000000000004</v>
      </c>
      <c r="S194" s="150">
        <v>0</v>
      </c>
      <c r="T194" s="151">
        <f>S194*H194</f>
        <v>0</v>
      </c>
      <c r="AR194" s="152" t="s">
        <v>819</v>
      </c>
      <c r="AT194" s="152" t="s">
        <v>159</v>
      </c>
      <c r="AU194" s="152" t="s">
        <v>164</v>
      </c>
      <c r="AY194" s="17" t="s">
        <v>156</v>
      </c>
      <c r="BE194" s="153">
        <f>IF(N194="základná",J194,0)</f>
        <v>0</v>
      </c>
      <c r="BF194" s="153">
        <f>IF(N194="znížená",J194,0)</f>
        <v>0</v>
      </c>
      <c r="BG194" s="153">
        <f>IF(N194="zákl. prenesená",J194,0)</f>
        <v>0</v>
      </c>
      <c r="BH194" s="153">
        <f>IF(N194="zníž. prenesená",J194,0)</f>
        <v>0</v>
      </c>
      <c r="BI194" s="153">
        <f>IF(N194="nulová",J194,0)</f>
        <v>0</v>
      </c>
      <c r="BJ194" s="17" t="s">
        <v>164</v>
      </c>
      <c r="BK194" s="153">
        <f>ROUND(I194*H194,2)</f>
        <v>0</v>
      </c>
      <c r="BL194" s="17" t="s">
        <v>819</v>
      </c>
      <c r="BM194" s="152" t="s">
        <v>3634</v>
      </c>
    </row>
    <row r="195" spans="2:65" s="11" customFormat="1" ht="22.95" customHeight="1">
      <c r="B195" s="127"/>
      <c r="D195" s="128" t="s">
        <v>74</v>
      </c>
      <c r="E195" s="137" t="s">
        <v>3635</v>
      </c>
      <c r="F195" s="137" t="s">
        <v>3636</v>
      </c>
      <c r="I195" s="130"/>
      <c r="J195" s="138">
        <f>BK195</f>
        <v>0</v>
      </c>
      <c r="L195" s="127"/>
      <c r="M195" s="132"/>
      <c r="P195" s="133">
        <f>SUM(P196:P198)</f>
        <v>0</v>
      </c>
      <c r="R195" s="133">
        <f>SUM(R196:R198)</f>
        <v>12.959999999999999</v>
      </c>
      <c r="T195" s="134">
        <f>SUM(T196:T198)</f>
        <v>0</v>
      </c>
      <c r="AR195" s="128" t="s">
        <v>83</v>
      </c>
      <c r="AT195" s="135" t="s">
        <v>74</v>
      </c>
      <c r="AU195" s="135" t="s">
        <v>83</v>
      </c>
      <c r="AY195" s="128" t="s">
        <v>156</v>
      </c>
      <c r="BK195" s="136">
        <f>SUM(BK196:BK198)</f>
        <v>0</v>
      </c>
    </row>
    <row r="196" spans="2:65" s="1" customFormat="1" ht="24.15" customHeight="1">
      <c r="B196" s="139"/>
      <c r="C196" s="140" t="s">
        <v>296</v>
      </c>
      <c r="D196" s="140" t="s">
        <v>159</v>
      </c>
      <c r="E196" s="141" t="s">
        <v>3637</v>
      </c>
      <c r="F196" s="142" t="s">
        <v>3638</v>
      </c>
      <c r="G196" s="143" t="s">
        <v>402</v>
      </c>
      <c r="H196" s="144">
        <v>240</v>
      </c>
      <c r="I196" s="145"/>
      <c r="J196" s="146">
        <f>ROUND(I196*H196,2)</f>
        <v>0</v>
      </c>
      <c r="K196" s="147"/>
      <c r="L196" s="32"/>
      <c r="M196" s="148" t="s">
        <v>1</v>
      </c>
      <c r="N196" s="149" t="s">
        <v>41</v>
      </c>
      <c r="P196" s="150">
        <f>O196*H196</f>
        <v>0</v>
      </c>
      <c r="Q196" s="150">
        <v>0</v>
      </c>
      <c r="R196" s="150">
        <f>Q196*H196</f>
        <v>0</v>
      </c>
      <c r="S196" s="150">
        <v>0</v>
      </c>
      <c r="T196" s="151">
        <f>S196*H196</f>
        <v>0</v>
      </c>
      <c r="AR196" s="152" t="s">
        <v>819</v>
      </c>
      <c r="AT196" s="152" t="s">
        <v>159</v>
      </c>
      <c r="AU196" s="152" t="s">
        <v>164</v>
      </c>
      <c r="AY196" s="17" t="s">
        <v>156</v>
      </c>
      <c r="BE196" s="153">
        <f>IF(N196="základná",J196,0)</f>
        <v>0</v>
      </c>
      <c r="BF196" s="153">
        <f>IF(N196="znížená",J196,0)</f>
        <v>0</v>
      </c>
      <c r="BG196" s="153">
        <f>IF(N196="zákl. prenesená",J196,0)</f>
        <v>0</v>
      </c>
      <c r="BH196" s="153">
        <f>IF(N196="zníž. prenesená",J196,0)</f>
        <v>0</v>
      </c>
      <c r="BI196" s="153">
        <f>IF(N196="nulová",J196,0)</f>
        <v>0</v>
      </c>
      <c r="BJ196" s="17" t="s">
        <v>164</v>
      </c>
      <c r="BK196" s="153">
        <f>ROUND(I196*H196,2)</f>
        <v>0</v>
      </c>
      <c r="BL196" s="17" t="s">
        <v>819</v>
      </c>
      <c r="BM196" s="152" t="s">
        <v>3639</v>
      </c>
    </row>
    <row r="197" spans="2:65" s="1" customFormat="1" ht="37.950000000000003" customHeight="1">
      <c r="B197" s="139"/>
      <c r="C197" s="167" t="s">
        <v>300</v>
      </c>
      <c r="D197" s="167" t="s">
        <v>207</v>
      </c>
      <c r="E197" s="168" t="s">
        <v>3640</v>
      </c>
      <c r="F197" s="169" t="s">
        <v>3641</v>
      </c>
      <c r="G197" s="170" t="s">
        <v>203</v>
      </c>
      <c r="H197" s="171">
        <v>240</v>
      </c>
      <c r="I197" s="172"/>
      <c r="J197" s="173">
        <f>ROUND(I197*H197,2)</f>
        <v>0</v>
      </c>
      <c r="K197" s="174"/>
      <c r="L197" s="175"/>
      <c r="M197" s="176" t="s">
        <v>1</v>
      </c>
      <c r="N197" s="177" t="s">
        <v>41</v>
      </c>
      <c r="P197" s="150">
        <f>O197*H197</f>
        <v>0</v>
      </c>
      <c r="Q197" s="150">
        <v>3.7999999999999999E-2</v>
      </c>
      <c r="R197" s="150">
        <f>Q197*H197</f>
        <v>9.1199999999999992</v>
      </c>
      <c r="S197" s="150">
        <v>0</v>
      </c>
      <c r="T197" s="151">
        <f>S197*H197</f>
        <v>0</v>
      </c>
      <c r="AR197" s="152" t="s">
        <v>1904</v>
      </c>
      <c r="AT197" s="152" t="s">
        <v>207</v>
      </c>
      <c r="AU197" s="152" t="s">
        <v>164</v>
      </c>
      <c r="AY197" s="17" t="s">
        <v>156</v>
      </c>
      <c r="BE197" s="153">
        <f>IF(N197="základná",J197,0)</f>
        <v>0</v>
      </c>
      <c r="BF197" s="153">
        <f>IF(N197="znížená",J197,0)</f>
        <v>0</v>
      </c>
      <c r="BG197" s="153">
        <f>IF(N197="zákl. prenesená",J197,0)</f>
        <v>0</v>
      </c>
      <c r="BH197" s="153">
        <f>IF(N197="zníž. prenesená",J197,0)</f>
        <v>0</v>
      </c>
      <c r="BI197" s="153">
        <f>IF(N197="nulová",J197,0)</f>
        <v>0</v>
      </c>
      <c r="BJ197" s="17" t="s">
        <v>164</v>
      </c>
      <c r="BK197" s="153">
        <f>ROUND(I197*H197,2)</f>
        <v>0</v>
      </c>
      <c r="BL197" s="17" t="s">
        <v>1904</v>
      </c>
      <c r="BM197" s="152" t="s">
        <v>3642</v>
      </c>
    </row>
    <row r="198" spans="2:65" s="1" customFormat="1" ht="24.15" customHeight="1">
      <c r="B198" s="139"/>
      <c r="C198" s="167" t="s">
        <v>8</v>
      </c>
      <c r="D198" s="167" t="s">
        <v>207</v>
      </c>
      <c r="E198" s="168" t="s">
        <v>3643</v>
      </c>
      <c r="F198" s="169" t="s">
        <v>3644</v>
      </c>
      <c r="G198" s="170" t="s">
        <v>203</v>
      </c>
      <c r="H198" s="171">
        <v>480</v>
      </c>
      <c r="I198" s="172"/>
      <c r="J198" s="173">
        <f>ROUND(I198*H198,2)</f>
        <v>0</v>
      </c>
      <c r="K198" s="174"/>
      <c r="L198" s="175"/>
      <c r="M198" s="176" t="s">
        <v>1</v>
      </c>
      <c r="N198" s="177" t="s">
        <v>41</v>
      </c>
      <c r="P198" s="150">
        <f>O198*H198</f>
        <v>0</v>
      </c>
      <c r="Q198" s="150">
        <v>8.0000000000000002E-3</v>
      </c>
      <c r="R198" s="150">
        <f>Q198*H198</f>
        <v>3.84</v>
      </c>
      <c r="S198" s="150">
        <v>0</v>
      </c>
      <c r="T198" s="151">
        <f>S198*H198</f>
        <v>0</v>
      </c>
      <c r="AR198" s="152" t="s">
        <v>1904</v>
      </c>
      <c r="AT198" s="152" t="s">
        <v>207</v>
      </c>
      <c r="AU198" s="152" t="s">
        <v>164</v>
      </c>
      <c r="AY198" s="17" t="s">
        <v>156</v>
      </c>
      <c r="BE198" s="153">
        <f>IF(N198="základná",J198,0)</f>
        <v>0</v>
      </c>
      <c r="BF198" s="153">
        <f>IF(N198="znížená",J198,0)</f>
        <v>0</v>
      </c>
      <c r="BG198" s="153">
        <f>IF(N198="zákl. prenesená",J198,0)</f>
        <v>0</v>
      </c>
      <c r="BH198" s="153">
        <f>IF(N198="zníž. prenesená",J198,0)</f>
        <v>0</v>
      </c>
      <c r="BI198" s="153">
        <f>IF(N198="nulová",J198,0)</f>
        <v>0</v>
      </c>
      <c r="BJ198" s="17" t="s">
        <v>164</v>
      </c>
      <c r="BK198" s="153">
        <f>ROUND(I198*H198,2)</f>
        <v>0</v>
      </c>
      <c r="BL198" s="17" t="s">
        <v>1904</v>
      </c>
      <c r="BM198" s="152" t="s">
        <v>3645</v>
      </c>
    </row>
    <row r="199" spans="2:65" s="11" customFormat="1" ht="22.95" customHeight="1">
      <c r="B199" s="127"/>
      <c r="D199" s="128" t="s">
        <v>74</v>
      </c>
      <c r="E199" s="137" t="s">
        <v>3646</v>
      </c>
      <c r="F199" s="137" t="s">
        <v>3647</v>
      </c>
      <c r="I199" s="130"/>
      <c r="J199" s="138">
        <f>BK199</f>
        <v>0</v>
      </c>
      <c r="L199" s="127"/>
      <c r="M199" s="132"/>
      <c r="P199" s="133">
        <f>SUM(P200:P201)</f>
        <v>0</v>
      </c>
      <c r="R199" s="133">
        <f>SUM(R200:R201)</f>
        <v>14.450000000000001</v>
      </c>
      <c r="T199" s="134">
        <f>SUM(T200:T201)</f>
        <v>0</v>
      </c>
      <c r="AR199" s="128" t="s">
        <v>83</v>
      </c>
      <c r="AT199" s="135" t="s">
        <v>74</v>
      </c>
      <c r="AU199" s="135" t="s">
        <v>83</v>
      </c>
      <c r="AY199" s="128" t="s">
        <v>156</v>
      </c>
      <c r="BK199" s="136">
        <f>SUM(BK200:BK201)</f>
        <v>0</v>
      </c>
    </row>
    <row r="200" spans="2:65" s="1" customFormat="1" ht="24.15" customHeight="1">
      <c r="B200" s="139"/>
      <c r="C200" s="140" t="s">
        <v>307</v>
      </c>
      <c r="D200" s="140" t="s">
        <v>159</v>
      </c>
      <c r="E200" s="141" t="s">
        <v>3648</v>
      </c>
      <c r="F200" s="142" t="s">
        <v>3649</v>
      </c>
      <c r="G200" s="143" t="s">
        <v>402</v>
      </c>
      <c r="H200" s="144">
        <v>170</v>
      </c>
      <c r="I200" s="145"/>
      <c r="J200" s="146">
        <f>ROUND(I200*H200,2)</f>
        <v>0</v>
      </c>
      <c r="K200" s="147"/>
      <c r="L200" s="32"/>
      <c r="M200" s="148" t="s">
        <v>1</v>
      </c>
      <c r="N200" s="149" t="s">
        <v>41</v>
      </c>
      <c r="P200" s="150">
        <f>O200*H200</f>
        <v>0</v>
      </c>
      <c r="Q200" s="150">
        <v>0</v>
      </c>
      <c r="R200" s="150">
        <f>Q200*H200</f>
        <v>0</v>
      </c>
      <c r="S200" s="150">
        <v>0</v>
      </c>
      <c r="T200" s="151">
        <f>S200*H200</f>
        <v>0</v>
      </c>
      <c r="AR200" s="152" t="s">
        <v>163</v>
      </c>
      <c r="AT200" s="152" t="s">
        <v>159</v>
      </c>
      <c r="AU200" s="152" t="s">
        <v>164</v>
      </c>
      <c r="AY200" s="17" t="s">
        <v>156</v>
      </c>
      <c r="BE200" s="153">
        <f>IF(N200="základná",J200,0)</f>
        <v>0</v>
      </c>
      <c r="BF200" s="153">
        <f>IF(N200="znížená",J200,0)</f>
        <v>0</v>
      </c>
      <c r="BG200" s="153">
        <f>IF(N200="zákl. prenesená",J200,0)</f>
        <v>0</v>
      </c>
      <c r="BH200" s="153">
        <f>IF(N200="zníž. prenesená",J200,0)</f>
        <v>0</v>
      </c>
      <c r="BI200" s="153">
        <f>IF(N200="nulová",J200,0)</f>
        <v>0</v>
      </c>
      <c r="BJ200" s="17" t="s">
        <v>164</v>
      </c>
      <c r="BK200" s="153">
        <f>ROUND(I200*H200,2)</f>
        <v>0</v>
      </c>
      <c r="BL200" s="17" t="s">
        <v>163</v>
      </c>
      <c r="BM200" s="152" t="s">
        <v>3650</v>
      </c>
    </row>
    <row r="201" spans="2:65" s="1" customFormat="1" ht="55.5" customHeight="1">
      <c r="B201" s="139"/>
      <c r="C201" s="167" t="s">
        <v>311</v>
      </c>
      <c r="D201" s="167" t="s">
        <v>207</v>
      </c>
      <c r="E201" s="168" t="s">
        <v>3651</v>
      </c>
      <c r="F201" s="169" t="s">
        <v>3652</v>
      </c>
      <c r="G201" s="170" t="s">
        <v>203</v>
      </c>
      <c r="H201" s="171">
        <v>170</v>
      </c>
      <c r="I201" s="172"/>
      <c r="J201" s="173">
        <f>ROUND(I201*H201,2)</f>
        <v>0</v>
      </c>
      <c r="K201" s="174"/>
      <c r="L201" s="175"/>
      <c r="M201" s="176" t="s">
        <v>1</v>
      </c>
      <c r="N201" s="177" t="s">
        <v>41</v>
      </c>
      <c r="P201" s="150">
        <f>O201*H201</f>
        <v>0</v>
      </c>
      <c r="Q201" s="150">
        <v>8.5000000000000006E-2</v>
      </c>
      <c r="R201" s="150">
        <f>Q201*H201</f>
        <v>14.450000000000001</v>
      </c>
      <c r="S201" s="150">
        <v>0</v>
      </c>
      <c r="T201" s="151">
        <f>S201*H201</f>
        <v>0</v>
      </c>
      <c r="AR201" s="152" t="s">
        <v>1904</v>
      </c>
      <c r="AT201" s="152" t="s">
        <v>207</v>
      </c>
      <c r="AU201" s="152" t="s">
        <v>164</v>
      </c>
      <c r="AY201" s="17" t="s">
        <v>156</v>
      </c>
      <c r="BE201" s="153">
        <f>IF(N201="základná",J201,0)</f>
        <v>0</v>
      </c>
      <c r="BF201" s="153">
        <f>IF(N201="znížená",J201,0)</f>
        <v>0</v>
      </c>
      <c r="BG201" s="153">
        <f>IF(N201="zákl. prenesená",J201,0)</f>
        <v>0</v>
      </c>
      <c r="BH201" s="153">
        <f>IF(N201="zníž. prenesená",J201,0)</f>
        <v>0</v>
      </c>
      <c r="BI201" s="153">
        <f>IF(N201="nulová",J201,0)</f>
        <v>0</v>
      </c>
      <c r="BJ201" s="17" t="s">
        <v>164</v>
      </c>
      <c r="BK201" s="153">
        <f>ROUND(I201*H201,2)</f>
        <v>0</v>
      </c>
      <c r="BL201" s="17" t="s">
        <v>1904</v>
      </c>
      <c r="BM201" s="152" t="s">
        <v>3653</v>
      </c>
    </row>
    <row r="202" spans="2:65" s="11" customFormat="1" ht="25.95" customHeight="1">
      <c r="B202" s="127"/>
      <c r="D202" s="128" t="s">
        <v>74</v>
      </c>
      <c r="E202" s="129" t="s">
        <v>3355</v>
      </c>
      <c r="F202" s="129" t="s">
        <v>3356</v>
      </c>
      <c r="I202" s="130"/>
      <c r="J202" s="131">
        <f>BK202</f>
        <v>0</v>
      </c>
      <c r="L202" s="127"/>
      <c r="M202" s="132"/>
      <c r="P202" s="133">
        <f>P203+P210+P213+P218+P220+P223+P231+P234</f>
        <v>0</v>
      </c>
      <c r="R202" s="133">
        <f>R203+R210+R213+R218+R220+R223+R231+R234</f>
        <v>18.115399999999994</v>
      </c>
      <c r="T202" s="134">
        <f>T203+T210+T213+T218+T220+T223+T231+T234</f>
        <v>0</v>
      </c>
      <c r="AR202" s="128" t="s">
        <v>83</v>
      </c>
      <c r="AT202" s="135" t="s">
        <v>74</v>
      </c>
      <c r="AU202" s="135" t="s">
        <v>75</v>
      </c>
      <c r="AY202" s="128" t="s">
        <v>156</v>
      </c>
      <c r="BK202" s="136">
        <f>BK203+BK210+BK213+BK218+BK220+BK223+BK231+BK234</f>
        <v>0</v>
      </c>
    </row>
    <row r="203" spans="2:65" s="11" customFormat="1" ht="22.95" customHeight="1">
      <c r="B203" s="127"/>
      <c r="D203" s="128" t="s">
        <v>74</v>
      </c>
      <c r="E203" s="137" t="s">
        <v>3384</v>
      </c>
      <c r="F203" s="137" t="s">
        <v>3385</v>
      </c>
      <c r="I203" s="130"/>
      <c r="J203" s="138">
        <f>BK203</f>
        <v>0</v>
      </c>
      <c r="L203" s="127"/>
      <c r="M203" s="132"/>
      <c r="P203" s="133">
        <f>SUM(P204:P209)</f>
        <v>0</v>
      </c>
      <c r="R203" s="133">
        <f>SUM(R204:R209)</f>
        <v>12.0083</v>
      </c>
      <c r="T203" s="134">
        <f>SUM(T204:T209)</f>
        <v>0</v>
      </c>
      <c r="AR203" s="128" t="s">
        <v>83</v>
      </c>
      <c r="AT203" s="135" t="s">
        <v>74</v>
      </c>
      <c r="AU203" s="135" t="s">
        <v>83</v>
      </c>
      <c r="AY203" s="128" t="s">
        <v>156</v>
      </c>
      <c r="BK203" s="136">
        <f>SUM(BK204:BK209)</f>
        <v>0</v>
      </c>
    </row>
    <row r="204" spans="2:65" s="1" customFormat="1" ht="33" customHeight="1">
      <c r="B204" s="139"/>
      <c r="C204" s="140" t="s">
        <v>315</v>
      </c>
      <c r="D204" s="140" t="s">
        <v>159</v>
      </c>
      <c r="E204" s="141" t="s">
        <v>3386</v>
      </c>
      <c r="F204" s="142" t="s">
        <v>3387</v>
      </c>
      <c r="G204" s="143" t="s">
        <v>402</v>
      </c>
      <c r="H204" s="144">
        <v>230</v>
      </c>
      <c r="I204" s="145"/>
      <c r="J204" s="146">
        <f>ROUND(I204*H204,2)</f>
        <v>0</v>
      </c>
      <c r="K204" s="147"/>
      <c r="L204" s="32"/>
      <c r="M204" s="148" t="s">
        <v>1</v>
      </c>
      <c r="N204" s="149" t="s">
        <v>41</v>
      </c>
      <c r="P204" s="150">
        <f>O204*H204</f>
        <v>0</v>
      </c>
      <c r="Q204" s="150">
        <v>0</v>
      </c>
      <c r="R204" s="150">
        <f>Q204*H204</f>
        <v>0</v>
      </c>
      <c r="S204" s="150">
        <v>0</v>
      </c>
      <c r="T204" s="151">
        <f>S204*H204</f>
        <v>0</v>
      </c>
      <c r="AR204" s="152" t="s">
        <v>819</v>
      </c>
      <c r="AT204" s="152" t="s">
        <v>159</v>
      </c>
      <c r="AU204" s="152" t="s">
        <v>164</v>
      </c>
      <c r="AY204" s="17" t="s">
        <v>156</v>
      </c>
      <c r="BE204" s="153">
        <f>IF(N204="základná",J204,0)</f>
        <v>0</v>
      </c>
      <c r="BF204" s="153">
        <f>IF(N204="znížená",J204,0)</f>
        <v>0</v>
      </c>
      <c r="BG204" s="153">
        <f>IF(N204="zákl. prenesená",J204,0)</f>
        <v>0</v>
      </c>
      <c r="BH204" s="153">
        <f>IF(N204="zníž. prenesená",J204,0)</f>
        <v>0</v>
      </c>
      <c r="BI204" s="153">
        <f>IF(N204="nulová",J204,0)</f>
        <v>0</v>
      </c>
      <c r="BJ204" s="17" t="s">
        <v>164</v>
      </c>
      <c r="BK204" s="153">
        <f>ROUND(I204*H204,2)</f>
        <v>0</v>
      </c>
      <c r="BL204" s="17" t="s">
        <v>819</v>
      </c>
      <c r="BM204" s="152" t="s">
        <v>3654</v>
      </c>
    </row>
    <row r="205" spans="2:65" s="1" customFormat="1" ht="24.15" customHeight="1">
      <c r="B205" s="139"/>
      <c r="C205" s="167" t="s">
        <v>319</v>
      </c>
      <c r="D205" s="167" t="s">
        <v>207</v>
      </c>
      <c r="E205" s="168" t="s">
        <v>3655</v>
      </c>
      <c r="F205" s="169" t="s">
        <v>3390</v>
      </c>
      <c r="G205" s="170" t="s">
        <v>210</v>
      </c>
      <c r="H205" s="171">
        <v>11.96</v>
      </c>
      <c r="I205" s="172"/>
      <c r="J205" s="173">
        <f>ROUND(I205*H205,2)</f>
        <v>0</v>
      </c>
      <c r="K205" s="174"/>
      <c r="L205" s="175"/>
      <c r="M205" s="176" t="s">
        <v>1</v>
      </c>
      <c r="N205" s="177" t="s">
        <v>41</v>
      </c>
      <c r="P205" s="150">
        <f>O205*H205</f>
        <v>0</v>
      </c>
      <c r="Q205" s="150">
        <v>1</v>
      </c>
      <c r="R205" s="150">
        <f>Q205*H205</f>
        <v>11.96</v>
      </c>
      <c r="S205" s="150">
        <v>0</v>
      </c>
      <c r="T205" s="151">
        <f>S205*H205</f>
        <v>0</v>
      </c>
      <c r="AR205" s="152" t="s">
        <v>1904</v>
      </c>
      <c r="AT205" s="152" t="s">
        <v>207</v>
      </c>
      <c r="AU205" s="152" t="s">
        <v>164</v>
      </c>
      <c r="AY205" s="17" t="s">
        <v>156</v>
      </c>
      <c r="BE205" s="153">
        <f>IF(N205="základná",J205,0)</f>
        <v>0</v>
      </c>
      <c r="BF205" s="153">
        <f>IF(N205="znížená",J205,0)</f>
        <v>0</v>
      </c>
      <c r="BG205" s="153">
        <f>IF(N205="zákl. prenesená",J205,0)</f>
        <v>0</v>
      </c>
      <c r="BH205" s="153">
        <f>IF(N205="zníž. prenesená",J205,0)</f>
        <v>0</v>
      </c>
      <c r="BI205" s="153">
        <f>IF(N205="nulová",J205,0)</f>
        <v>0</v>
      </c>
      <c r="BJ205" s="17" t="s">
        <v>164</v>
      </c>
      <c r="BK205" s="153">
        <f>ROUND(I205*H205,2)</f>
        <v>0</v>
      </c>
      <c r="BL205" s="17" t="s">
        <v>1904</v>
      </c>
      <c r="BM205" s="152" t="s">
        <v>3656</v>
      </c>
    </row>
    <row r="206" spans="2:65" s="12" customFormat="1">
      <c r="B206" s="159"/>
      <c r="D206" s="160" t="s">
        <v>205</v>
      </c>
      <c r="F206" s="162" t="s">
        <v>3657</v>
      </c>
      <c r="H206" s="163">
        <v>11.96</v>
      </c>
      <c r="I206" s="164"/>
      <c r="L206" s="159"/>
      <c r="M206" s="165"/>
      <c r="T206" s="166"/>
      <c r="AT206" s="161" t="s">
        <v>205</v>
      </c>
      <c r="AU206" s="161" t="s">
        <v>164</v>
      </c>
      <c r="AV206" s="12" t="s">
        <v>164</v>
      </c>
      <c r="AW206" s="12" t="s">
        <v>4</v>
      </c>
      <c r="AX206" s="12" t="s">
        <v>83</v>
      </c>
      <c r="AY206" s="161" t="s">
        <v>156</v>
      </c>
    </row>
    <row r="207" spans="2:65" s="1" customFormat="1" ht="24.15" customHeight="1">
      <c r="B207" s="139"/>
      <c r="C207" s="140" t="s">
        <v>323</v>
      </c>
      <c r="D207" s="140" t="s">
        <v>159</v>
      </c>
      <c r="E207" s="141" t="s">
        <v>3393</v>
      </c>
      <c r="F207" s="142" t="s">
        <v>3394</v>
      </c>
      <c r="G207" s="143" t="s">
        <v>402</v>
      </c>
      <c r="H207" s="144">
        <v>230</v>
      </c>
      <c r="I207" s="145"/>
      <c r="J207" s="146">
        <f>ROUND(I207*H207,2)</f>
        <v>0</v>
      </c>
      <c r="K207" s="147"/>
      <c r="L207" s="32"/>
      <c r="M207" s="148" t="s">
        <v>1</v>
      </c>
      <c r="N207" s="149" t="s">
        <v>41</v>
      </c>
      <c r="P207" s="150">
        <f>O207*H207</f>
        <v>0</v>
      </c>
      <c r="Q207" s="150">
        <v>0</v>
      </c>
      <c r="R207" s="150">
        <f>Q207*H207</f>
        <v>0</v>
      </c>
      <c r="S207" s="150">
        <v>0</v>
      </c>
      <c r="T207" s="151">
        <f>S207*H207</f>
        <v>0</v>
      </c>
      <c r="AR207" s="152" t="s">
        <v>163</v>
      </c>
      <c r="AT207" s="152" t="s">
        <v>159</v>
      </c>
      <c r="AU207" s="152" t="s">
        <v>164</v>
      </c>
      <c r="AY207" s="17" t="s">
        <v>156</v>
      </c>
      <c r="BE207" s="153">
        <f>IF(N207="základná",J207,0)</f>
        <v>0</v>
      </c>
      <c r="BF207" s="153">
        <f>IF(N207="znížená",J207,0)</f>
        <v>0</v>
      </c>
      <c r="BG207" s="153">
        <f>IF(N207="zákl. prenesená",J207,0)</f>
        <v>0</v>
      </c>
      <c r="BH207" s="153">
        <f>IF(N207="zníž. prenesená",J207,0)</f>
        <v>0</v>
      </c>
      <c r="BI207" s="153">
        <f>IF(N207="nulová",J207,0)</f>
        <v>0</v>
      </c>
      <c r="BJ207" s="17" t="s">
        <v>164</v>
      </c>
      <c r="BK207" s="153">
        <f>ROUND(I207*H207,2)</f>
        <v>0</v>
      </c>
      <c r="BL207" s="17" t="s">
        <v>163</v>
      </c>
      <c r="BM207" s="152" t="s">
        <v>3658</v>
      </c>
    </row>
    <row r="208" spans="2:65" s="1" customFormat="1" ht="16.5" customHeight="1">
      <c r="B208" s="139"/>
      <c r="C208" s="167" t="s">
        <v>327</v>
      </c>
      <c r="D208" s="167" t="s">
        <v>207</v>
      </c>
      <c r="E208" s="168" t="s">
        <v>3146</v>
      </c>
      <c r="F208" s="169" t="s">
        <v>3396</v>
      </c>
      <c r="G208" s="170" t="s">
        <v>402</v>
      </c>
      <c r="H208" s="171">
        <v>230</v>
      </c>
      <c r="I208" s="172"/>
      <c r="J208" s="173">
        <f>ROUND(I208*H208,2)</f>
        <v>0</v>
      </c>
      <c r="K208" s="174"/>
      <c r="L208" s="175"/>
      <c r="M208" s="176" t="s">
        <v>1</v>
      </c>
      <c r="N208" s="177" t="s">
        <v>41</v>
      </c>
      <c r="P208" s="150">
        <f>O208*H208</f>
        <v>0</v>
      </c>
      <c r="Q208" s="150">
        <v>2.1000000000000001E-4</v>
      </c>
      <c r="R208" s="150">
        <f>Q208*H208</f>
        <v>4.8300000000000003E-2</v>
      </c>
      <c r="S208" s="150">
        <v>0</v>
      </c>
      <c r="T208" s="151">
        <f>S208*H208</f>
        <v>0</v>
      </c>
      <c r="AR208" s="152" t="s">
        <v>211</v>
      </c>
      <c r="AT208" s="152" t="s">
        <v>207</v>
      </c>
      <c r="AU208" s="152" t="s">
        <v>164</v>
      </c>
      <c r="AY208" s="17" t="s">
        <v>156</v>
      </c>
      <c r="BE208" s="153">
        <f>IF(N208="základná",J208,0)</f>
        <v>0</v>
      </c>
      <c r="BF208" s="153">
        <f>IF(N208="znížená",J208,0)</f>
        <v>0</v>
      </c>
      <c r="BG208" s="153">
        <f>IF(N208="zákl. prenesená",J208,0)</f>
        <v>0</v>
      </c>
      <c r="BH208" s="153">
        <f>IF(N208="zníž. prenesená",J208,0)</f>
        <v>0</v>
      </c>
      <c r="BI208" s="153">
        <f>IF(N208="nulová",J208,0)</f>
        <v>0</v>
      </c>
      <c r="BJ208" s="17" t="s">
        <v>164</v>
      </c>
      <c r="BK208" s="153">
        <f>ROUND(I208*H208,2)</f>
        <v>0</v>
      </c>
      <c r="BL208" s="17" t="s">
        <v>163</v>
      </c>
      <c r="BM208" s="152" t="s">
        <v>3659</v>
      </c>
    </row>
    <row r="209" spans="2:65" s="1" customFormat="1" ht="33" customHeight="1">
      <c r="B209" s="139"/>
      <c r="C209" s="140" t="s">
        <v>331</v>
      </c>
      <c r="D209" s="140" t="s">
        <v>159</v>
      </c>
      <c r="E209" s="141" t="s">
        <v>3398</v>
      </c>
      <c r="F209" s="142" t="s">
        <v>3399</v>
      </c>
      <c r="G209" s="143" t="s">
        <v>203</v>
      </c>
      <c r="H209" s="144">
        <v>5</v>
      </c>
      <c r="I209" s="145"/>
      <c r="J209" s="146">
        <f>ROUND(I209*H209,2)</f>
        <v>0</v>
      </c>
      <c r="K209" s="147"/>
      <c r="L209" s="32"/>
      <c r="M209" s="148" t="s">
        <v>1</v>
      </c>
      <c r="N209" s="149" t="s">
        <v>41</v>
      </c>
      <c r="P209" s="150">
        <f>O209*H209</f>
        <v>0</v>
      </c>
      <c r="Q209" s="150">
        <v>0</v>
      </c>
      <c r="R209" s="150">
        <f>Q209*H209</f>
        <v>0</v>
      </c>
      <c r="S209" s="150">
        <v>0</v>
      </c>
      <c r="T209" s="151">
        <f>S209*H209</f>
        <v>0</v>
      </c>
      <c r="AR209" s="152" t="s">
        <v>163</v>
      </c>
      <c r="AT209" s="152" t="s">
        <v>159</v>
      </c>
      <c r="AU209" s="152" t="s">
        <v>164</v>
      </c>
      <c r="AY209" s="17" t="s">
        <v>156</v>
      </c>
      <c r="BE209" s="153">
        <f>IF(N209="základná",J209,0)</f>
        <v>0</v>
      </c>
      <c r="BF209" s="153">
        <f>IF(N209="znížená",J209,0)</f>
        <v>0</v>
      </c>
      <c r="BG209" s="153">
        <f>IF(N209="zákl. prenesená",J209,0)</f>
        <v>0</v>
      </c>
      <c r="BH209" s="153">
        <f>IF(N209="zníž. prenesená",J209,0)</f>
        <v>0</v>
      </c>
      <c r="BI209" s="153">
        <f>IF(N209="nulová",J209,0)</f>
        <v>0</v>
      </c>
      <c r="BJ209" s="17" t="s">
        <v>164</v>
      </c>
      <c r="BK209" s="153">
        <f>ROUND(I209*H209,2)</f>
        <v>0</v>
      </c>
      <c r="BL209" s="17" t="s">
        <v>163</v>
      </c>
      <c r="BM209" s="152" t="s">
        <v>3660</v>
      </c>
    </row>
    <row r="210" spans="2:65" s="11" customFormat="1" ht="22.95" customHeight="1">
      <c r="B210" s="127"/>
      <c r="D210" s="128" t="s">
        <v>74</v>
      </c>
      <c r="E210" s="137" t="s">
        <v>3661</v>
      </c>
      <c r="F210" s="137" t="s">
        <v>3662</v>
      </c>
      <c r="I210" s="130"/>
      <c r="J210" s="138">
        <f>BK210</f>
        <v>0</v>
      </c>
      <c r="L210" s="127"/>
      <c r="M210" s="132"/>
      <c r="P210" s="133">
        <f>SUM(P211:P212)</f>
        <v>0</v>
      </c>
      <c r="R210" s="133">
        <f>SUM(R211:R212)</f>
        <v>5.0504999999999995</v>
      </c>
      <c r="T210" s="134">
        <f>SUM(T211:T212)</f>
        <v>0</v>
      </c>
      <c r="AR210" s="128" t="s">
        <v>83</v>
      </c>
      <c r="AT210" s="135" t="s">
        <v>74</v>
      </c>
      <c r="AU210" s="135" t="s">
        <v>83</v>
      </c>
      <c r="AY210" s="128" t="s">
        <v>156</v>
      </c>
      <c r="BK210" s="136">
        <f>SUM(BK211:BK212)</f>
        <v>0</v>
      </c>
    </row>
    <row r="211" spans="2:65" s="1" customFormat="1" ht="24.15" customHeight="1">
      <c r="B211" s="139"/>
      <c r="C211" s="140" t="s">
        <v>335</v>
      </c>
      <c r="D211" s="140" t="s">
        <v>159</v>
      </c>
      <c r="E211" s="141" t="s">
        <v>3663</v>
      </c>
      <c r="F211" s="142" t="s">
        <v>3664</v>
      </c>
      <c r="G211" s="143" t="s">
        <v>402</v>
      </c>
      <c r="H211" s="144">
        <v>1950</v>
      </c>
      <c r="I211" s="145"/>
      <c r="J211" s="146">
        <f>ROUND(I211*H211,2)</f>
        <v>0</v>
      </c>
      <c r="K211" s="147"/>
      <c r="L211" s="32"/>
      <c r="M211" s="148" t="s">
        <v>1</v>
      </c>
      <c r="N211" s="149" t="s">
        <v>41</v>
      </c>
      <c r="P211" s="150">
        <f>O211*H211</f>
        <v>0</v>
      </c>
      <c r="Q211" s="150">
        <v>0</v>
      </c>
      <c r="R211" s="150">
        <f>Q211*H211</f>
        <v>0</v>
      </c>
      <c r="S211" s="150">
        <v>0</v>
      </c>
      <c r="T211" s="151">
        <f>S211*H211</f>
        <v>0</v>
      </c>
      <c r="AR211" s="152" t="s">
        <v>163</v>
      </c>
      <c r="AT211" s="152" t="s">
        <v>159</v>
      </c>
      <c r="AU211" s="152" t="s">
        <v>164</v>
      </c>
      <c r="AY211" s="17" t="s">
        <v>156</v>
      </c>
      <c r="BE211" s="153">
        <f>IF(N211="základná",J211,0)</f>
        <v>0</v>
      </c>
      <c r="BF211" s="153">
        <f>IF(N211="znížená",J211,0)</f>
        <v>0</v>
      </c>
      <c r="BG211" s="153">
        <f>IF(N211="zákl. prenesená",J211,0)</f>
        <v>0</v>
      </c>
      <c r="BH211" s="153">
        <f>IF(N211="zníž. prenesená",J211,0)</f>
        <v>0</v>
      </c>
      <c r="BI211" s="153">
        <f>IF(N211="nulová",J211,0)</f>
        <v>0</v>
      </c>
      <c r="BJ211" s="17" t="s">
        <v>164</v>
      </c>
      <c r="BK211" s="153">
        <f>ROUND(I211*H211,2)</f>
        <v>0</v>
      </c>
      <c r="BL211" s="17" t="s">
        <v>163</v>
      </c>
      <c r="BM211" s="152" t="s">
        <v>3665</v>
      </c>
    </row>
    <row r="212" spans="2:65" s="1" customFormat="1" ht="21.75" customHeight="1">
      <c r="B212" s="139"/>
      <c r="C212" s="167" t="s">
        <v>341</v>
      </c>
      <c r="D212" s="167" t="s">
        <v>207</v>
      </c>
      <c r="E212" s="168" t="s">
        <v>3666</v>
      </c>
      <c r="F212" s="169" t="s">
        <v>3667</v>
      </c>
      <c r="G212" s="170" t="s">
        <v>402</v>
      </c>
      <c r="H212" s="171">
        <v>1950</v>
      </c>
      <c r="I212" s="172"/>
      <c r="J212" s="173">
        <f>ROUND(I212*H212,2)</f>
        <v>0</v>
      </c>
      <c r="K212" s="174"/>
      <c r="L212" s="175"/>
      <c r="M212" s="176" t="s">
        <v>1</v>
      </c>
      <c r="N212" s="177" t="s">
        <v>41</v>
      </c>
      <c r="P212" s="150">
        <f>O212*H212</f>
        <v>0</v>
      </c>
      <c r="Q212" s="150">
        <v>2.5899999999999999E-3</v>
      </c>
      <c r="R212" s="150">
        <f>Q212*H212</f>
        <v>5.0504999999999995</v>
      </c>
      <c r="S212" s="150">
        <v>0</v>
      </c>
      <c r="T212" s="151">
        <f>S212*H212</f>
        <v>0</v>
      </c>
      <c r="AR212" s="152" t="s">
        <v>1904</v>
      </c>
      <c r="AT212" s="152" t="s">
        <v>207</v>
      </c>
      <c r="AU212" s="152" t="s">
        <v>164</v>
      </c>
      <c r="AY212" s="17" t="s">
        <v>156</v>
      </c>
      <c r="BE212" s="153">
        <f>IF(N212="základná",J212,0)</f>
        <v>0</v>
      </c>
      <c r="BF212" s="153">
        <f>IF(N212="znížená",J212,0)</f>
        <v>0</v>
      </c>
      <c r="BG212" s="153">
        <f>IF(N212="zákl. prenesená",J212,0)</f>
        <v>0</v>
      </c>
      <c r="BH212" s="153">
        <f>IF(N212="zníž. prenesená",J212,0)</f>
        <v>0</v>
      </c>
      <c r="BI212" s="153">
        <f>IF(N212="nulová",J212,0)</f>
        <v>0</v>
      </c>
      <c r="BJ212" s="17" t="s">
        <v>164</v>
      </c>
      <c r="BK212" s="153">
        <f>ROUND(I212*H212,2)</f>
        <v>0</v>
      </c>
      <c r="BL212" s="17" t="s">
        <v>1904</v>
      </c>
      <c r="BM212" s="152" t="s">
        <v>3668</v>
      </c>
    </row>
    <row r="213" spans="2:65" s="11" customFormat="1" ht="22.95" customHeight="1">
      <c r="B213" s="127"/>
      <c r="D213" s="128" t="s">
        <v>74</v>
      </c>
      <c r="E213" s="137" t="s">
        <v>3426</v>
      </c>
      <c r="F213" s="137" t="s">
        <v>3427</v>
      </c>
      <c r="I213" s="130"/>
      <c r="J213" s="138">
        <f>BK213</f>
        <v>0</v>
      </c>
      <c r="L213" s="127"/>
      <c r="M213" s="132"/>
      <c r="P213" s="133">
        <f>SUM(P214:P217)</f>
        <v>0</v>
      </c>
      <c r="R213" s="133">
        <f>SUM(R214:R217)</f>
        <v>3.5999999999999999E-3</v>
      </c>
      <c r="T213" s="134">
        <f>SUM(T214:T217)</f>
        <v>0</v>
      </c>
      <c r="AR213" s="128" t="s">
        <v>83</v>
      </c>
      <c r="AT213" s="135" t="s">
        <v>74</v>
      </c>
      <c r="AU213" s="135" t="s">
        <v>83</v>
      </c>
      <c r="AY213" s="128" t="s">
        <v>156</v>
      </c>
      <c r="BK213" s="136">
        <f>SUM(BK214:BK217)</f>
        <v>0</v>
      </c>
    </row>
    <row r="214" spans="2:65" s="1" customFormat="1" ht="33" customHeight="1">
      <c r="B214" s="139"/>
      <c r="C214" s="140" t="s">
        <v>349</v>
      </c>
      <c r="D214" s="140" t="s">
        <v>159</v>
      </c>
      <c r="E214" s="141" t="s">
        <v>3669</v>
      </c>
      <c r="F214" s="142" t="s">
        <v>3670</v>
      </c>
      <c r="G214" s="143" t="s">
        <v>203</v>
      </c>
      <c r="H214" s="144">
        <v>9</v>
      </c>
      <c r="I214" s="145"/>
      <c r="J214" s="146">
        <f>ROUND(I214*H214,2)</f>
        <v>0</v>
      </c>
      <c r="K214" s="147"/>
      <c r="L214" s="32"/>
      <c r="M214" s="148" t="s">
        <v>1</v>
      </c>
      <c r="N214" s="149" t="s">
        <v>41</v>
      </c>
      <c r="P214" s="150">
        <f>O214*H214</f>
        <v>0</v>
      </c>
      <c r="Q214" s="150">
        <v>0</v>
      </c>
      <c r="R214" s="150">
        <f>Q214*H214</f>
        <v>0</v>
      </c>
      <c r="S214" s="150">
        <v>0</v>
      </c>
      <c r="T214" s="151">
        <f>S214*H214</f>
        <v>0</v>
      </c>
      <c r="AR214" s="152" t="s">
        <v>819</v>
      </c>
      <c r="AT214" s="152" t="s">
        <v>159</v>
      </c>
      <c r="AU214" s="152" t="s">
        <v>164</v>
      </c>
      <c r="AY214" s="17" t="s">
        <v>156</v>
      </c>
      <c r="BE214" s="153">
        <f>IF(N214="základná",J214,0)</f>
        <v>0</v>
      </c>
      <c r="BF214" s="153">
        <f>IF(N214="znížená",J214,0)</f>
        <v>0</v>
      </c>
      <c r="BG214" s="153">
        <f>IF(N214="zákl. prenesená",J214,0)</f>
        <v>0</v>
      </c>
      <c r="BH214" s="153">
        <f>IF(N214="zníž. prenesená",J214,0)</f>
        <v>0</v>
      </c>
      <c r="BI214" s="153">
        <f>IF(N214="nulová",J214,0)</f>
        <v>0</v>
      </c>
      <c r="BJ214" s="17" t="s">
        <v>164</v>
      </c>
      <c r="BK214" s="153">
        <f>ROUND(I214*H214,2)</f>
        <v>0</v>
      </c>
      <c r="BL214" s="17" t="s">
        <v>819</v>
      </c>
      <c r="BM214" s="152" t="s">
        <v>3671</v>
      </c>
    </row>
    <row r="215" spans="2:65" s="1" customFormat="1" ht="16.5" customHeight="1">
      <c r="B215" s="139"/>
      <c r="C215" s="167" t="s">
        <v>364</v>
      </c>
      <c r="D215" s="167" t="s">
        <v>207</v>
      </c>
      <c r="E215" s="168" t="s">
        <v>3672</v>
      </c>
      <c r="F215" s="169" t="s">
        <v>3673</v>
      </c>
      <c r="G215" s="170" t="s">
        <v>203</v>
      </c>
      <c r="H215" s="171">
        <v>9</v>
      </c>
      <c r="I215" s="172"/>
      <c r="J215" s="173">
        <f>ROUND(I215*H215,2)</f>
        <v>0</v>
      </c>
      <c r="K215" s="174"/>
      <c r="L215" s="175"/>
      <c r="M215" s="176" t="s">
        <v>1</v>
      </c>
      <c r="N215" s="177" t="s">
        <v>41</v>
      </c>
      <c r="P215" s="150">
        <f>O215*H215</f>
        <v>0</v>
      </c>
      <c r="Q215" s="150">
        <v>0</v>
      </c>
      <c r="R215" s="150">
        <f>Q215*H215</f>
        <v>0</v>
      </c>
      <c r="S215" s="150">
        <v>0</v>
      </c>
      <c r="T215" s="151">
        <f>S215*H215</f>
        <v>0</v>
      </c>
      <c r="AR215" s="152" t="s">
        <v>1904</v>
      </c>
      <c r="AT215" s="152" t="s">
        <v>207</v>
      </c>
      <c r="AU215" s="152" t="s">
        <v>164</v>
      </c>
      <c r="AY215" s="17" t="s">
        <v>156</v>
      </c>
      <c r="BE215" s="153">
        <f>IF(N215="základná",J215,0)</f>
        <v>0</v>
      </c>
      <c r="BF215" s="153">
        <f>IF(N215="znížená",J215,0)</f>
        <v>0</v>
      </c>
      <c r="BG215" s="153">
        <f>IF(N215="zákl. prenesená",J215,0)</f>
        <v>0</v>
      </c>
      <c r="BH215" s="153">
        <f>IF(N215="zníž. prenesená",J215,0)</f>
        <v>0</v>
      </c>
      <c r="BI215" s="153">
        <f>IF(N215="nulová",J215,0)</f>
        <v>0</v>
      </c>
      <c r="BJ215" s="17" t="s">
        <v>164</v>
      </c>
      <c r="BK215" s="153">
        <f>ROUND(I215*H215,2)</f>
        <v>0</v>
      </c>
      <c r="BL215" s="17" t="s">
        <v>1904</v>
      </c>
      <c r="BM215" s="152" t="s">
        <v>3674</v>
      </c>
    </row>
    <row r="216" spans="2:65" s="1" customFormat="1" ht="24.15" customHeight="1">
      <c r="B216" s="139"/>
      <c r="C216" s="140" t="s">
        <v>368</v>
      </c>
      <c r="D216" s="140" t="s">
        <v>159</v>
      </c>
      <c r="E216" s="141" t="s">
        <v>3434</v>
      </c>
      <c r="F216" s="142" t="s">
        <v>3435</v>
      </c>
      <c r="G216" s="143" t="s">
        <v>203</v>
      </c>
      <c r="H216" s="144">
        <v>6</v>
      </c>
      <c r="I216" s="145"/>
      <c r="J216" s="146">
        <f>ROUND(I216*H216,2)</f>
        <v>0</v>
      </c>
      <c r="K216" s="147"/>
      <c r="L216" s="32"/>
      <c r="M216" s="148" t="s">
        <v>1</v>
      </c>
      <c r="N216" s="149" t="s">
        <v>41</v>
      </c>
      <c r="P216" s="150">
        <f>O216*H216</f>
        <v>0</v>
      </c>
      <c r="Q216" s="150">
        <v>0</v>
      </c>
      <c r="R216" s="150">
        <f>Q216*H216</f>
        <v>0</v>
      </c>
      <c r="S216" s="150">
        <v>0</v>
      </c>
      <c r="T216" s="151">
        <f>S216*H216</f>
        <v>0</v>
      </c>
      <c r="AR216" s="152" t="s">
        <v>819</v>
      </c>
      <c r="AT216" s="152" t="s">
        <v>159</v>
      </c>
      <c r="AU216" s="152" t="s">
        <v>164</v>
      </c>
      <c r="AY216" s="17" t="s">
        <v>156</v>
      </c>
      <c r="BE216" s="153">
        <f>IF(N216="základná",J216,0)</f>
        <v>0</v>
      </c>
      <c r="BF216" s="153">
        <f>IF(N216="znížená",J216,0)</f>
        <v>0</v>
      </c>
      <c r="BG216" s="153">
        <f>IF(N216="zákl. prenesená",J216,0)</f>
        <v>0</v>
      </c>
      <c r="BH216" s="153">
        <f>IF(N216="zníž. prenesená",J216,0)</f>
        <v>0</v>
      </c>
      <c r="BI216" s="153">
        <f>IF(N216="nulová",J216,0)</f>
        <v>0</v>
      </c>
      <c r="BJ216" s="17" t="s">
        <v>164</v>
      </c>
      <c r="BK216" s="153">
        <f>ROUND(I216*H216,2)</f>
        <v>0</v>
      </c>
      <c r="BL216" s="17" t="s">
        <v>819</v>
      </c>
      <c r="BM216" s="152" t="s">
        <v>3675</v>
      </c>
    </row>
    <row r="217" spans="2:65" s="1" customFormat="1" ht="16.5" customHeight="1">
      <c r="B217" s="139"/>
      <c r="C217" s="167" t="s">
        <v>373</v>
      </c>
      <c r="D217" s="167" t="s">
        <v>207</v>
      </c>
      <c r="E217" s="168" t="s">
        <v>3437</v>
      </c>
      <c r="F217" s="169" t="s">
        <v>3438</v>
      </c>
      <c r="G217" s="170" t="s">
        <v>203</v>
      </c>
      <c r="H217" s="171">
        <v>6</v>
      </c>
      <c r="I217" s="172"/>
      <c r="J217" s="173">
        <f>ROUND(I217*H217,2)</f>
        <v>0</v>
      </c>
      <c r="K217" s="174"/>
      <c r="L217" s="175"/>
      <c r="M217" s="176" t="s">
        <v>1</v>
      </c>
      <c r="N217" s="177" t="s">
        <v>41</v>
      </c>
      <c r="P217" s="150">
        <f>O217*H217</f>
        <v>0</v>
      </c>
      <c r="Q217" s="150">
        <v>5.9999999999999995E-4</v>
      </c>
      <c r="R217" s="150">
        <f>Q217*H217</f>
        <v>3.5999999999999999E-3</v>
      </c>
      <c r="S217" s="150">
        <v>0</v>
      </c>
      <c r="T217" s="151">
        <f>S217*H217</f>
        <v>0</v>
      </c>
      <c r="AR217" s="152" t="s">
        <v>1904</v>
      </c>
      <c r="AT217" s="152" t="s">
        <v>207</v>
      </c>
      <c r="AU217" s="152" t="s">
        <v>164</v>
      </c>
      <c r="AY217" s="17" t="s">
        <v>156</v>
      </c>
      <c r="BE217" s="153">
        <f>IF(N217="základná",J217,0)</f>
        <v>0</v>
      </c>
      <c r="BF217" s="153">
        <f>IF(N217="znížená",J217,0)</f>
        <v>0</v>
      </c>
      <c r="BG217" s="153">
        <f>IF(N217="zákl. prenesená",J217,0)</f>
        <v>0</v>
      </c>
      <c r="BH217" s="153">
        <f>IF(N217="zníž. prenesená",J217,0)</f>
        <v>0</v>
      </c>
      <c r="BI217" s="153">
        <f>IF(N217="nulová",J217,0)</f>
        <v>0</v>
      </c>
      <c r="BJ217" s="17" t="s">
        <v>164</v>
      </c>
      <c r="BK217" s="153">
        <f>ROUND(I217*H217,2)</f>
        <v>0</v>
      </c>
      <c r="BL217" s="17" t="s">
        <v>1904</v>
      </c>
      <c r="BM217" s="152" t="s">
        <v>3676</v>
      </c>
    </row>
    <row r="218" spans="2:65" s="11" customFormat="1" ht="22.95" customHeight="1">
      <c r="B218" s="127"/>
      <c r="D218" s="128" t="s">
        <v>74</v>
      </c>
      <c r="E218" s="137" t="s">
        <v>3440</v>
      </c>
      <c r="F218" s="137" t="s">
        <v>3441</v>
      </c>
      <c r="I218" s="130"/>
      <c r="J218" s="138">
        <f>BK218</f>
        <v>0</v>
      </c>
      <c r="L218" s="127"/>
      <c r="M218" s="132"/>
      <c r="P218" s="133">
        <f>P219</f>
        <v>0</v>
      </c>
      <c r="R218" s="133">
        <f>R219</f>
        <v>0</v>
      </c>
      <c r="T218" s="134">
        <f>T219</f>
        <v>0</v>
      </c>
      <c r="AR218" s="128" t="s">
        <v>83</v>
      </c>
      <c r="AT218" s="135" t="s">
        <v>74</v>
      </c>
      <c r="AU218" s="135" t="s">
        <v>83</v>
      </c>
      <c r="AY218" s="128" t="s">
        <v>156</v>
      </c>
      <c r="BK218" s="136">
        <f>BK219</f>
        <v>0</v>
      </c>
    </row>
    <row r="219" spans="2:65" s="1" customFormat="1" ht="33" customHeight="1">
      <c r="B219" s="139"/>
      <c r="C219" s="140" t="s">
        <v>380</v>
      </c>
      <c r="D219" s="140" t="s">
        <v>159</v>
      </c>
      <c r="E219" s="141" t="s">
        <v>3442</v>
      </c>
      <c r="F219" s="142" t="s">
        <v>3443</v>
      </c>
      <c r="G219" s="143" t="s">
        <v>203</v>
      </c>
      <c r="H219" s="144">
        <v>26</v>
      </c>
      <c r="I219" s="145"/>
      <c r="J219" s="146">
        <f>ROUND(I219*H219,2)</f>
        <v>0</v>
      </c>
      <c r="K219" s="147"/>
      <c r="L219" s="32"/>
      <c r="M219" s="148" t="s">
        <v>1</v>
      </c>
      <c r="N219" s="149" t="s">
        <v>41</v>
      </c>
      <c r="P219" s="150">
        <f>O219*H219</f>
        <v>0</v>
      </c>
      <c r="Q219" s="150">
        <v>0</v>
      </c>
      <c r="R219" s="150">
        <f>Q219*H219</f>
        <v>0</v>
      </c>
      <c r="S219" s="150">
        <v>0</v>
      </c>
      <c r="T219" s="151">
        <f>S219*H219</f>
        <v>0</v>
      </c>
      <c r="AR219" s="152" t="s">
        <v>819</v>
      </c>
      <c r="AT219" s="152" t="s">
        <v>159</v>
      </c>
      <c r="AU219" s="152" t="s">
        <v>164</v>
      </c>
      <c r="AY219" s="17" t="s">
        <v>156</v>
      </c>
      <c r="BE219" s="153">
        <f>IF(N219="základná",J219,0)</f>
        <v>0</v>
      </c>
      <c r="BF219" s="153">
        <f>IF(N219="znížená",J219,0)</f>
        <v>0</v>
      </c>
      <c r="BG219" s="153">
        <f>IF(N219="zákl. prenesená",J219,0)</f>
        <v>0</v>
      </c>
      <c r="BH219" s="153">
        <f>IF(N219="zníž. prenesená",J219,0)</f>
        <v>0</v>
      </c>
      <c r="BI219" s="153">
        <f>IF(N219="nulová",J219,0)</f>
        <v>0</v>
      </c>
      <c r="BJ219" s="17" t="s">
        <v>164</v>
      </c>
      <c r="BK219" s="153">
        <f>ROUND(I219*H219,2)</f>
        <v>0</v>
      </c>
      <c r="BL219" s="17" t="s">
        <v>819</v>
      </c>
      <c r="BM219" s="152" t="s">
        <v>3677</v>
      </c>
    </row>
    <row r="220" spans="2:65" s="11" customFormat="1" ht="22.95" customHeight="1">
      <c r="B220" s="127"/>
      <c r="D220" s="128" t="s">
        <v>74</v>
      </c>
      <c r="E220" s="137" t="s">
        <v>3445</v>
      </c>
      <c r="F220" s="137" t="s">
        <v>3446</v>
      </c>
      <c r="I220" s="130"/>
      <c r="J220" s="138">
        <f>BK220</f>
        <v>0</v>
      </c>
      <c r="L220" s="127"/>
      <c r="M220" s="132"/>
      <c r="P220" s="133">
        <f>SUM(P221:P222)</f>
        <v>0</v>
      </c>
      <c r="R220" s="133">
        <f>SUM(R221:R222)</f>
        <v>0.52500000000000002</v>
      </c>
      <c r="T220" s="134">
        <f>SUM(T221:T222)</f>
        <v>0</v>
      </c>
      <c r="AR220" s="128" t="s">
        <v>83</v>
      </c>
      <c r="AT220" s="135" t="s">
        <v>74</v>
      </c>
      <c r="AU220" s="135" t="s">
        <v>83</v>
      </c>
      <c r="AY220" s="128" t="s">
        <v>156</v>
      </c>
      <c r="BK220" s="136">
        <f>SUM(BK221:BK222)</f>
        <v>0</v>
      </c>
    </row>
    <row r="221" spans="2:65" s="1" customFormat="1" ht="16.5" customHeight="1">
      <c r="B221" s="139"/>
      <c r="C221" s="140" t="s">
        <v>385</v>
      </c>
      <c r="D221" s="140" t="s">
        <v>159</v>
      </c>
      <c r="E221" s="141" t="s">
        <v>3447</v>
      </c>
      <c r="F221" s="142" t="s">
        <v>3448</v>
      </c>
      <c r="G221" s="143" t="s">
        <v>203</v>
      </c>
      <c r="H221" s="144">
        <v>5</v>
      </c>
      <c r="I221" s="145"/>
      <c r="J221" s="146">
        <f>ROUND(I221*H221,2)</f>
        <v>0</v>
      </c>
      <c r="K221" s="147"/>
      <c r="L221" s="32"/>
      <c r="M221" s="148" t="s">
        <v>1</v>
      </c>
      <c r="N221" s="149" t="s">
        <v>41</v>
      </c>
      <c r="P221" s="150">
        <f>O221*H221</f>
        <v>0</v>
      </c>
      <c r="Q221" s="150">
        <v>7.4999999999999997E-2</v>
      </c>
      <c r="R221" s="150">
        <f>Q221*H221</f>
        <v>0.375</v>
      </c>
      <c r="S221" s="150">
        <v>0</v>
      </c>
      <c r="T221" s="151">
        <f>S221*H221</f>
        <v>0</v>
      </c>
      <c r="AR221" s="152" t="s">
        <v>819</v>
      </c>
      <c r="AT221" s="152" t="s">
        <v>159</v>
      </c>
      <c r="AU221" s="152" t="s">
        <v>164</v>
      </c>
      <c r="AY221" s="17" t="s">
        <v>156</v>
      </c>
      <c r="BE221" s="153">
        <f>IF(N221="základná",J221,0)</f>
        <v>0</v>
      </c>
      <c r="BF221" s="153">
        <f>IF(N221="znížená",J221,0)</f>
        <v>0</v>
      </c>
      <c r="BG221" s="153">
        <f>IF(N221="zákl. prenesená",J221,0)</f>
        <v>0</v>
      </c>
      <c r="BH221" s="153">
        <f>IF(N221="zníž. prenesená",J221,0)</f>
        <v>0</v>
      </c>
      <c r="BI221" s="153">
        <f>IF(N221="nulová",J221,0)</f>
        <v>0</v>
      </c>
      <c r="BJ221" s="17" t="s">
        <v>164</v>
      </c>
      <c r="BK221" s="153">
        <f>ROUND(I221*H221,2)</f>
        <v>0</v>
      </c>
      <c r="BL221" s="17" t="s">
        <v>819</v>
      </c>
      <c r="BM221" s="152" t="s">
        <v>3678</v>
      </c>
    </row>
    <row r="222" spans="2:65" s="1" customFormat="1" ht="37.950000000000003" customHeight="1">
      <c r="B222" s="139"/>
      <c r="C222" s="167" t="s">
        <v>395</v>
      </c>
      <c r="D222" s="167" t="s">
        <v>207</v>
      </c>
      <c r="E222" s="168" t="s">
        <v>3450</v>
      </c>
      <c r="F222" s="169" t="s">
        <v>3679</v>
      </c>
      <c r="G222" s="170" t="s">
        <v>203</v>
      </c>
      <c r="H222" s="171">
        <v>5</v>
      </c>
      <c r="I222" s="172"/>
      <c r="J222" s="173">
        <f>ROUND(I222*H222,2)</f>
        <v>0</v>
      </c>
      <c r="K222" s="174"/>
      <c r="L222" s="175"/>
      <c r="M222" s="176" t="s">
        <v>1</v>
      </c>
      <c r="N222" s="177" t="s">
        <v>41</v>
      </c>
      <c r="P222" s="150">
        <f>O222*H222</f>
        <v>0</v>
      </c>
      <c r="Q222" s="150">
        <v>0.03</v>
      </c>
      <c r="R222" s="150">
        <f>Q222*H222</f>
        <v>0.15</v>
      </c>
      <c r="S222" s="150">
        <v>0</v>
      </c>
      <c r="T222" s="151">
        <f>S222*H222</f>
        <v>0</v>
      </c>
      <c r="AR222" s="152" t="s">
        <v>1904</v>
      </c>
      <c r="AT222" s="152" t="s">
        <v>207</v>
      </c>
      <c r="AU222" s="152" t="s">
        <v>164</v>
      </c>
      <c r="AY222" s="17" t="s">
        <v>156</v>
      </c>
      <c r="BE222" s="153">
        <f>IF(N222="základná",J222,0)</f>
        <v>0</v>
      </c>
      <c r="BF222" s="153">
        <f>IF(N222="znížená",J222,0)</f>
        <v>0</v>
      </c>
      <c r="BG222" s="153">
        <f>IF(N222="zákl. prenesená",J222,0)</f>
        <v>0</v>
      </c>
      <c r="BH222" s="153">
        <f>IF(N222="zníž. prenesená",J222,0)</f>
        <v>0</v>
      </c>
      <c r="BI222" s="153">
        <f>IF(N222="nulová",J222,0)</f>
        <v>0</v>
      </c>
      <c r="BJ222" s="17" t="s">
        <v>164</v>
      </c>
      <c r="BK222" s="153">
        <f>ROUND(I222*H222,2)</f>
        <v>0</v>
      </c>
      <c r="BL222" s="17" t="s">
        <v>1904</v>
      </c>
      <c r="BM222" s="152" t="s">
        <v>3680</v>
      </c>
    </row>
    <row r="223" spans="2:65" s="11" customFormat="1" ht="22.95" customHeight="1">
      <c r="B223" s="127"/>
      <c r="D223" s="128" t="s">
        <v>74</v>
      </c>
      <c r="E223" s="137" t="s">
        <v>3466</v>
      </c>
      <c r="F223" s="137" t="s">
        <v>3467</v>
      </c>
      <c r="I223" s="130"/>
      <c r="J223" s="138">
        <f>BK223</f>
        <v>0</v>
      </c>
      <c r="L223" s="127"/>
      <c r="M223" s="132"/>
      <c r="P223" s="133">
        <f>SUM(P224:P230)</f>
        <v>0</v>
      </c>
      <c r="R223" s="133">
        <f>SUM(R224:R230)</f>
        <v>0</v>
      </c>
      <c r="T223" s="134">
        <f>SUM(T224:T230)</f>
        <v>0</v>
      </c>
      <c r="AR223" s="128" t="s">
        <v>83</v>
      </c>
      <c r="AT223" s="135" t="s">
        <v>74</v>
      </c>
      <c r="AU223" s="135" t="s">
        <v>83</v>
      </c>
      <c r="AY223" s="128" t="s">
        <v>156</v>
      </c>
      <c r="BK223" s="136">
        <f>SUM(BK224:BK230)</f>
        <v>0</v>
      </c>
    </row>
    <row r="224" spans="2:65" s="1" customFormat="1" ht="37.950000000000003" customHeight="1">
      <c r="B224" s="139"/>
      <c r="C224" s="140" t="s">
        <v>399</v>
      </c>
      <c r="D224" s="140" t="s">
        <v>159</v>
      </c>
      <c r="E224" s="141" t="s">
        <v>3681</v>
      </c>
      <c r="F224" s="142" t="s">
        <v>3682</v>
      </c>
      <c r="G224" s="143" t="s">
        <v>203</v>
      </c>
      <c r="H224" s="144">
        <v>3</v>
      </c>
      <c r="I224" s="145"/>
      <c r="J224" s="146">
        <f t="shared" ref="J224:J230" si="0">ROUND(I224*H224,2)</f>
        <v>0</v>
      </c>
      <c r="K224" s="147"/>
      <c r="L224" s="32"/>
      <c r="M224" s="148" t="s">
        <v>1</v>
      </c>
      <c r="N224" s="149" t="s">
        <v>41</v>
      </c>
      <c r="P224" s="150">
        <f t="shared" ref="P224:P230" si="1">O224*H224</f>
        <v>0</v>
      </c>
      <c r="Q224" s="150">
        <v>0</v>
      </c>
      <c r="R224" s="150">
        <f t="shared" ref="R224:R230" si="2">Q224*H224</f>
        <v>0</v>
      </c>
      <c r="S224" s="150">
        <v>0</v>
      </c>
      <c r="T224" s="151">
        <f t="shared" ref="T224:T230" si="3">S224*H224</f>
        <v>0</v>
      </c>
      <c r="AR224" s="152" t="s">
        <v>819</v>
      </c>
      <c r="AT224" s="152" t="s">
        <v>159</v>
      </c>
      <c r="AU224" s="152" t="s">
        <v>164</v>
      </c>
      <c r="AY224" s="17" t="s">
        <v>156</v>
      </c>
      <c r="BE224" s="153">
        <f t="shared" ref="BE224:BE230" si="4">IF(N224="základná",J224,0)</f>
        <v>0</v>
      </c>
      <c r="BF224" s="153">
        <f t="shared" ref="BF224:BF230" si="5">IF(N224="znížená",J224,0)</f>
        <v>0</v>
      </c>
      <c r="BG224" s="153">
        <f t="shared" ref="BG224:BG230" si="6">IF(N224="zákl. prenesená",J224,0)</f>
        <v>0</v>
      </c>
      <c r="BH224" s="153">
        <f t="shared" ref="BH224:BH230" si="7">IF(N224="zníž. prenesená",J224,0)</f>
        <v>0</v>
      </c>
      <c r="BI224" s="153">
        <f t="shared" ref="BI224:BI230" si="8">IF(N224="nulová",J224,0)</f>
        <v>0</v>
      </c>
      <c r="BJ224" s="17" t="s">
        <v>164</v>
      </c>
      <c r="BK224" s="153">
        <f t="shared" ref="BK224:BK230" si="9">ROUND(I224*H224,2)</f>
        <v>0</v>
      </c>
      <c r="BL224" s="17" t="s">
        <v>819</v>
      </c>
      <c r="BM224" s="152" t="s">
        <v>3683</v>
      </c>
    </row>
    <row r="225" spans="2:65" s="1" customFormat="1" ht="33" customHeight="1">
      <c r="B225" s="139"/>
      <c r="C225" s="140" t="s">
        <v>404</v>
      </c>
      <c r="D225" s="140" t="s">
        <v>159</v>
      </c>
      <c r="E225" s="141" t="s">
        <v>3684</v>
      </c>
      <c r="F225" s="142" t="s">
        <v>3685</v>
      </c>
      <c r="G225" s="143" t="s">
        <v>203</v>
      </c>
      <c r="H225" s="144">
        <v>3</v>
      </c>
      <c r="I225" s="145"/>
      <c r="J225" s="146">
        <f t="shared" si="0"/>
        <v>0</v>
      </c>
      <c r="K225" s="147"/>
      <c r="L225" s="32"/>
      <c r="M225" s="148" t="s">
        <v>1</v>
      </c>
      <c r="N225" s="149" t="s">
        <v>41</v>
      </c>
      <c r="P225" s="150">
        <f t="shared" si="1"/>
        <v>0</v>
      </c>
      <c r="Q225" s="150">
        <v>0</v>
      </c>
      <c r="R225" s="150">
        <f t="shared" si="2"/>
        <v>0</v>
      </c>
      <c r="S225" s="150">
        <v>0</v>
      </c>
      <c r="T225" s="151">
        <f t="shared" si="3"/>
        <v>0</v>
      </c>
      <c r="AR225" s="152" t="s">
        <v>819</v>
      </c>
      <c r="AT225" s="152" t="s">
        <v>159</v>
      </c>
      <c r="AU225" s="152" t="s">
        <v>164</v>
      </c>
      <c r="AY225" s="17" t="s">
        <v>156</v>
      </c>
      <c r="BE225" s="153">
        <f t="shared" si="4"/>
        <v>0</v>
      </c>
      <c r="BF225" s="153">
        <f t="shared" si="5"/>
        <v>0</v>
      </c>
      <c r="BG225" s="153">
        <f t="shared" si="6"/>
        <v>0</v>
      </c>
      <c r="BH225" s="153">
        <f t="shared" si="7"/>
        <v>0</v>
      </c>
      <c r="BI225" s="153">
        <f t="shared" si="8"/>
        <v>0</v>
      </c>
      <c r="BJ225" s="17" t="s">
        <v>164</v>
      </c>
      <c r="BK225" s="153">
        <f t="shared" si="9"/>
        <v>0</v>
      </c>
      <c r="BL225" s="17" t="s">
        <v>819</v>
      </c>
      <c r="BM225" s="152" t="s">
        <v>3686</v>
      </c>
    </row>
    <row r="226" spans="2:65" s="1" customFormat="1" ht="24.15" customHeight="1">
      <c r="B226" s="139"/>
      <c r="C226" s="140" t="s">
        <v>420</v>
      </c>
      <c r="D226" s="140" t="s">
        <v>159</v>
      </c>
      <c r="E226" s="141" t="s">
        <v>3687</v>
      </c>
      <c r="F226" s="142" t="s">
        <v>3688</v>
      </c>
      <c r="G226" s="143" t="s">
        <v>203</v>
      </c>
      <c r="H226" s="144">
        <v>9</v>
      </c>
      <c r="I226" s="145"/>
      <c r="J226" s="146">
        <f t="shared" si="0"/>
        <v>0</v>
      </c>
      <c r="K226" s="147"/>
      <c r="L226" s="32"/>
      <c r="M226" s="148" t="s">
        <v>1</v>
      </c>
      <c r="N226" s="149" t="s">
        <v>41</v>
      </c>
      <c r="P226" s="150">
        <f t="shared" si="1"/>
        <v>0</v>
      </c>
      <c r="Q226" s="150">
        <v>0</v>
      </c>
      <c r="R226" s="150">
        <f t="shared" si="2"/>
        <v>0</v>
      </c>
      <c r="S226" s="150">
        <v>0</v>
      </c>
      <c r="T226" s="151">
        <f t="shared" si="3"/>
        <v>0</v>
      </c>
      <c r="AR226" s="152" t="s">
        <v>819</v>
      </c>
      <c r="AT226" s="152" t="s">
        <v>159</v>
      </c>
      <c r="AU226" s="152" t="s">
        <v>164</v>
      </c>
      <c r="AY226" s="17" t="s">
        <v>156</v>
      </c>
      <c r="BE226" s="153">
        <f t="shared" si="4"/>
        <v>0</v>
      </c>
      <c r="BF226" s="153">
        <f t="shared" si="5"/>
        <v>0</v>
      </c>
      <c r="BG226" s="153">
        <f t="shared" si="6"/>
        <v>0</v>
      </c>
      <c r="BH226" s="153">
        <f t="shared" si="7"/>
        <v>0</v>
      </c>
      <c r="BI226" s="153">
        <f t="shared" si="8"/>
        <v>0</v>
      </c>
      <c r="BJ226" s="17" t="s">
        <v>164</v>
      </c>
      <c r="BK226" s="153">
        <f t="shared" si="9"/>
        <v>0</v>
      </c>
      <c r="BL226" s="17" t="s">
        <v>819</v>
      </c>
      <c r="BM226" s="152" t="s">
        <v>3689</v>
      </c>
    </row>
    <row r="227" spans="2:65" s="1" customFormat="1" ht="33" customHeight="1">
      <c r="B227" s="139"/>
      <c r="C227" s="140" t="s">
        <v>426</v>
      </c>
      <c r="D227" s="140" t="s">
        <v>159</v>
      </c>
      <c r="E227" s="141" t="s">
        <v>3690</v>
      </c>
      <c r="F227" s="142" t="s">
        <v>3691</v>
      </c>
      <c r="G227" s="143" t="s">
        <v>3692</v>
      </c>
      <c r="H227" s="144">
        <v>3600</v>
      </c>
      <c r="I227" s="145"/>
      <c r="J227" s="146">
        <f t="shared" si="0"/>
        <v>0</v>
      </c>
      <c r="K227" s="147"/>
      <c r="L227" s="32"/>
      <c r="M227" s="148" t="s">
        <v>1</v>
      </c>
      <c r="N227" s="149" t="s">
        <v>41</v>
      </c>
      <c r="P227" s="150">
        <f t="shared" si="1"/>
        <v>0</v>
      </c>
      <c r="Q227" s="150">
        <v>0</v>
      </c>
      <c r="R227" s="150">
        <f t="shared" si="2"/>
        <v>0</v>
      </c>
      <c r="S227" s="150">
        <v>0</v>
      </c>
      <c r="T227" s="151">
        <f t="shared" si="3"/>
        <v>0</v>
      </c>
      <c r="AR227" s="152" t="s">
        <v>819</v>
      </c>
      <c r="AT227" s="152" t="s">
        <v>159</v>
      </c>
      <c r="AU227" s="152" t="s">
        <v>164</v>
      </c>
      <c r="AY227" s="17" t="s">
        <v>156</v>
      </c>
      <c r="BE227" s="153">
        <f t="shared" si="4"/>
        <v>0</v>
      </c>
      <c r="BF227" s="153">
        <f t="shared" si="5"/>
        <v>0</v>
      </c>
      <c r="BG227" s="153">
        <f t="shared" si="6"/>
        <v>0</v>
      </c>
      <c r="BH227" s="153">
        <f t="shared" si="7"/>
        <v>0</v>
      </c>
      <c r="BI227" s="153">
        <f t="shared" si="8"/>
        <v>0</v>
      </c>
      <c r="BJ227" s="17" t="s">
        <v>164</v>
      </c>
      <c r="BK227" s="153">
        <f t="shared" si="9"/>
        <v>0</v>
      </c>
      <c r="BL227" s="17" t="s">
        <v>819</v>
      </c>
      <c r="BM227" s="152" t="s">
        <v>3693</v>
      </c>
    </row>
    <row r="228" spans="2:65" s="1" customFormat="1" ht="24.15" customHeight="1">
      <c r="B228" s="139"/>
      <c r="C228" s="140" t="s">
        <v>430</v>
      </c>
      <c r="D228" s="140" t="s">
        <v>159</v>
      </c>
      <c r="E228" s="141" t="s">
        <v>3694</v>
      </c>
      <c r="F228" s="142" t="s">
        <v>3695</v>
      </c>
      <c r="G228" s="143" t="s">
        <v>203</v>
      </c>
      <c r="H228" s="144">
        <v>18</v>
      </c>
      <c r="I228" s="145"/>
      <c r="J228" s="146">
        <f t="shared" si="0"/>
        <v>0</v>
      </c>
      <c r="K228" s="147"/>
      <c r="L228" s="32"/>
      <c r="M228" s="148" t="s">
        <v>1</v>
      </c>
      <c r="N228" s="149" t="s">
        <v>41</v>
      </c>
      <c r="P228" s="150">
        <f t="shared" si="1"/>
        <v>0</v>
      </c>
      <c r="Q228" s="150">
        <v>0</v>
      </c>
      <c r="R228" s="150">
        <f t="shared" si="2"/>
        <v>0</v>
      </c>
      <c r="S228" s="150">
        <v>0</v>
      </c>
      <c r="T228" s="151">
        <f t="shared" si="3"/>
        <v>0</v>
      </c>
      <c r="AR228" s="152" t="s">
        <v>819</v>
      </c>
      <c r="AT228" s="152" t="s">
        <v>159</v>
      </c>
      <c r="AU228" s="152" t="s">
        <v>164</v>
      </c>
      <c r="AY228" s="17" t="s">
        <v>156</v>
      </c>
      <c r="BE228" s="153">
        <f t="shared" si="4"/>
        <v>0</v>
      </c>
      <c r="BF228" s="153">
        <f t="shared" si="5"/>
        <v>0</v>
      </c>
      <c r="BG228" s="153">
        <f t="shared" si="6"/>
        <v>0</v>
      </c>
      <c r="BH228" s="153">
        <f t="shared" si="7"/>
        <v>0</v>
      </c>
      <c r="BI228" s="153">
        <f t="shared" si="8"/>
        <v>0</v>
      </c>
      <c r="BJ228" s="17" t="s">
        <v>164</v>
      </c>
      <c r="BK228" s="153">
        <f t="shared" si="9"/>
        <v>0</v>
      </c>
      <c r="BL228" s="17" t="s">
        <v>819</v>
      </c>
      <c r="BM228" s="152" t="s">
        <v>3696</v>
      </c>
    </row>
    <row r="229" spans="2:65" s="1" customFormat="1" ht="24.15" customHeight="1">
      <c r="B229" s="139"/>
      <c r="C229" s="140" t="s">
        <v>436</v>
      </c>
      <c r="D229" s="140" t="s">
        <v>159</v>
      </c>
      <c r="E229" s="141" t="s">
        <v>3697</v>
      </c>
      <c r="F229" s="142" t="s">
        <v>3698</v>
      </c>
      <c r="G229" s="143" t="s">
        <v>203</v>
      </c>
      <c r="H229" s="144">
        <v>144</v>
      </c>
      <c r="I229" s="145"/>
      <c r="J229" s="146">
        <f t="shared" si="0"/>
        <v>0</v>
      </c>
      <c r="K229" s="147"/>
      <c r="L229" s="32"/>
      <c r="M229" s="148" t="s">
        <v>1</v>
      </c>
      <c r="N229" s="149" t="s">
        <v>41</v>
      </c>
      <c r="P229" s="150">
        <f t="shared" si="1"/>
        <v>0</v>
      </c>
      <c r="Q229" s="150">
        <v>0</v>
      </c>
      <c r="R229" s="150">
        <f t="shared" si="2"/>
        <v>0</v>
      </c>
      <c r="S229" s="150">
        <v>0</v>
      </c>
      <c r="T229" s="151">
        <f t="shared" si="3"/>
        <v>0</v>
      </c>
      <c r="AR229" s="152" t="s">
        <v>819</v>
      </c>
      <c r="AT229" s="152" t="s">
        <v>159</v>
      </c>
      <c r="AU229" s="152" t="s">
        <v>164</v>
      </c>
      <c r="AY229" s="17" t="s">
        <v>156</v>
      </c>
      <c r="BE229" s="153">
        <f t="shared" si="4"/>
        <v>0</v>
      </c>
      <c r="BF229" s="153">
        <f t="shared" si="5"/>
        <v>0</v>
      </c>
      <c r="BG229" s="153">
        <f t="shared" si="6"/>
        <v>0</v>
      </c>
      <c r="BH229" s="153">
        <f t="shared" si="7"/>
        <v>0</v>
      </c>
      <c r="BI229" s="153">
        <f t="shared" si="8"/>
        <v>0</v>
      </c>
      <c r="BJ229" s="17" t="s">
        <v>164</v>
      </c>
      <c r="BK229" s="153">
        <f t="shared" si="9"/>
        <v>0</v>
      </c>
      <c r="BL229" s="17" t="s">
        <v>819</v>
      </c>
      <c r="BM229" s="152" t="s">
        <v>3699</v>
      </c>
    </row>
    <row r="230" spans="2:65" s="1" customFormat="1" ht="24.15" customHeight="1">
      <c r="B230" s="139"/>
      <c r="C230" s="140" t="s">
        <v>442</v>
      </c>
      <c r="D230" s="140" t="s">
        <v>159</v>
      </c>
      <c r="E230" s="141" t="s">
        <v>3700</v>
      </c>
      <c r="F230" s="142" t="s">
        <v>3701</v>
      </c>
      <c r="G230" s="143" t="s">
        <v>203</v>
      </c>
      <c r="H230" s="144">
        <v>9</v>
      </c>
      <c r="I230" s="145"/>
      <c r="J230" s="146">
        <f t="shared" si="0"/>
        <v>0</v>
      </c>
      <c r="K230" s="147"/>
      <c r="L230" s="32"/>
      <c r="M230" s="148" t="s">
        <v>1</v>
      </c>
      <c r="N230" s="149" t="s">
        <v>41</v>
      </c>
      <c r="P230" s="150">
        <f t="shared" si="1"/>
        <v>0</v>
      </c>
      <c r="Q230" s="150">
        <v>0</v>
      </c>
      <c r="R230" s="150">
        <f t="shared" si="2"/>
        <v>0</v>
      </c>
      <c r="S230" s="150">
        <v>0</v>
      </c>
      <c r="T230" s="151">
        <f t="shared" si="3"/>
        <v>0</v>
      </c>
      <c r="AR230" s="152" t="s">
        <v>163</v>
      </c>
      <c r="AT230" s="152" t="s">
        <v>159</v>
      </c>
      <c r="AU230" s="152" t="s">
        <v>164</v>
      </c>
      <c r="AY230" s="17" t="s">
        <v>156</v>
      </c>
      <c r="BE230" s="153">
        <f t="shared" si="4"/>
        <v>0</v>
      </c>
      <c r="BF230" s="153">
        <f t="shared" si="5"/>
        <v>0</v>
      </c>
      <c r="BG230" s="153">
        <f t="shared" si="6"/>
        <v>0</v>
      </c>
      <c r="BH230" s="153">
        <f t="shared" si="7"/>
        <v>0</v>
      </c>
      <c r="BI230" s="153">
        <f t="shared" si="8"/>
        <v>0</v>
      </c>
      <c r="BJ230" s="17" t="s">
        <v>164</v>
      </c>
      <c r="BK230" s="153">
        <f t="shared" si="9"/>
        <v>0</v>
      </c>
      <c r="BL230" s="17" t="s">
        <v>163</v>
      </c>
      <c r="BM230" s="152" t="s">
        <v>3702</v>
      </c>
    </row>
    <row r="231" spans="2:65" s="11" customFormat="1" ht="22.95" customHeight="1">
      <c r="B231" s="127"/>
      <c r="D231" s="128" t="s">
        <v>74</v>
      </c>
      <c r="E231" s="137" t="s">
        <v>3475</v>
      </c>
      <c r="F231" s="137" t="s">
        <v>3476</v>
      </c>
      <c r="I231" s="130"/>
      <c r="J231" s="138">
        <f>BK231</f>
        <v>0</v>
      </c>
      <c r="L231" s="127"/>
      <c r="M231" s="132"/>
      <c r="P231" s="133">
        <f>SUM(P232:P233)</f>
        <v>0</v>
      </c>
      <c r="R231" s="133">
        <f>SUM(R232:R233)</f>
        <v>0.52800000000000002</v>
      </c>
      <c r="T231" s="134">
        <f>SUM(T232:T233)</f>
        <v>0</v>
      </c>
      <c r="AR231" s="128" t="s">
        <v>83</v>
      </c>
      <c r="AT231" s="135" t="s">
        <v>74</v>
      </c>
      <c r="AU231" s="135" t="s">
        <v>83</v>
      </c>
      <c r="AY231" s="128" t="s">
        <v>156</v>
      </c>
      <c r="BK231" s="136">
        <f>SUM(BK232:BK233)</f>
        <v>0</v>
      </c>
    </row>
    <row r="232" spans="2:65" s="1" customFormat="1" ht="24.15" customHeight="1">
      <c r="B232" s="139"/>
      <c r="C232" s="140" t="s">
        <v>446</v>
      </c>
      <c r="D232" s="140" t="s">
        <v>159</v>
      </c>
      <c r="E232" s="141" t="s">
        <v>3498</v>
      </c>
      <c r="F232" s="142" t="s">
        <v>3499</v>
      </c>
      <c r="G232" s="143" t="s">
        <v>402</v>
      </c>
      <c r="H232" s="144">
        <v>200</v>
      </c>
      <c r="I232" s="145"/>
      <c r="J232" s="146">
        <f>ROUND(I232*H232,2)</f>
        <v>0</v>
      </c>
      <c r="K232" s="147"/>
      <c r="L232" s="32"/>
      <c r="M232" s="148" t="s">
        <v>1</v>
      </c>
      <c r="N232" s="149" t="s">
        <v>41</v>
      </c>
      <c r="P232" s="150">
        <f>O232*H232</f>
        <v>0</v>
      </c>
      <c r="Q232" s="150">
        <v>0</v>
      </c>
      <c r="R232" s="150">
        <f>Q232*H232</f>
        <v>0</v>
      </c>
      <c r="S232" s="150">
        <v>0</v>
      </c>
      <c r="T232" s="151">
        <f>S232*H232</f>
        <v>0</v>
      </c>
      <c r="AR232" s="152" t="s">
        <v>163</v>
      </c>
      <c r="AT232" s="152" t="s">
        <v>159</v>
      </c>
      <c r="AU232" s="152" t="s">
        <v>164</v>
      </c>
      <c r="AY232" s="17" t="s">
        <v>156</v>
      </c>
      <c r="BE232" s="153">
        <f>IF(N232="základná",J232,0)</f>
        <v>0</v>
      </c>
      <c r="BF232" s="153">
        <f>IF(N232="znížená",J232,0)</f>
        <v>0</v>
      </c>
      <c r="BG232" s="153">
        <f>IF(N232="zákl. prenesená",J232,0)</f>
        <v>0</v>
      </c>
      <c r="BH232" s="153">
        <f>IF(N232="zníž. prenesená",J232,0)</f>
        <v>0</v>
      </c>
      <c r="BI232" s="153">
        <f>IF(N232="nulová",J232,0)</f>
        <v>0</v>
      </c>
      <c r="BJ232" s="17" t="s">
        <v>164</v>
      </c>
      <c r="BK232" s="153">
        <f>ROUND(I232*H232,2)</f>
        <v>0</v>
      </c>
      <c r="BL232" s="17" t="s">
        <v>163</v>
      </c>
      <c r="BM232" s="152" t="s">
        <v>3703</v>
      </c>
    </row>
    <row r="233" spans="2:65" s="1" customFormat="1" ht="16.5" customHeight="1">
      <c r="B233" s="139"/>
      <c r="C233" s="167" t="s">
        <v>450</v>
      </c>
      <c r="D233" s="167" t="s">
        <v>207</v>
      </c>
      <c r="E233" s="168" t="s">
        <v>3501</v>
      </c>
      <c r="F233" s="169" t="s">
        <v>3502</v>
      </c>
      <c r="G233" s="170" t="s">
        <v>402</v>
      </c>
      <c r="H233" s="171">
        <v>200</v>
      </c>
      <c r="I233" s="172"/>
      <c r="J233" s="173">
        <f>ROUND(I233*H233,2)</f>
        <v>0</v>
      </c>
      <c r="K233" s="174"/>
      <c r="L233" s="175"/>
      <c r="M233" s="176" t="s">
        <v>1</v>
      </c>
      <c r="N233" s="177" t="s">
        <v>41</v>
      </c>
      <c r="P233" s="150">
        <f>O233*H233</f>
        <v>0</v>
      </c>
      <c r="Q233" s="150">
        <v>2.64E-3</v>
      </c>
      <c r="R233" s="150">
        <f>Q233*H233</f>
        <v>0.52800000000000002</v>
      </c>
      <c r="S233" s="150">
        <v>0</v>
      </c>
      <c r="T233" s="151">
        <f>S233*H233</f>
        <v>0</v>
      </c>
      <c r="AR233" s="152" t="s">
        <v>211</v>
      </c>
      <c r="AT233" s="152" t="s">
        <v>207</v>
      </c>
      <c r="AU233" s="152" t="s">
        <v>164</v>
      </c>
      <c r="AY233" s="17" t="s">
        <v>156</v>
      </c>
      <c r="BE233" s="153">
        <f>IF(N233="základná",J233,0)</f>
        <v>0</v>
      </c>
      <c r="BF233" s="153">
        <f>IF(N233="znížená",J233,0)</f>
        <v>0</v>
      </c>
      <c r="BG233" s="153">
        <f>IF(N233="zákl. prenesená",J233,0)</f>
        <v>0</v>
      </c>
      <c r="BH233" s="153">
        <f>IF(N233="zníž. prenesená",J233,0)</f>
        <v>0</v>
      </c>
      <c r="BI233" s="153">
        <f>IF(N233="nulová",J233,0)</f>
        <v>0</v>
      </c>
      <c r="BJ233" s="17" t="s">
        <v>164</v>
      </c>
      <c r="BK233" s="153">
        <f>ROUND(I233*H233,2)</f>
        <v>0</v>
      </c>
      <c r="BL233" s="17" t="s">
        <v>163</v>
      </c>
      <c r="BM233" s="152" t="s">
        <v>3704</v>
      </c>
    </row>
    <row r="234" spans="2:65" s="11" customFormat="1" ht="22.95" customHeight="1">
      <c r="B234" s="127"/>
      <c r="D234" s="128" t="s">
        <v>74</v>
      </c>
      <c r="E234" s="137" t="s">
        <v>3510</v>
      </c>
      <c r="F234" s="137" t="s">
        <v>3511</v>
      </c>
      <c r="I234" s="130"/>
      <c r="J234" s="138">
        <f>BK234</f>
        <v>0</v>
      </c>
      <c r="L234" s="127"/>
      <c r="M234" s="132"/>
      <c r="P234" s="133">
        <f>SUM(P235:P237)</f>
        <v>0</v>
      </c>
      <c r="R234" s="133">
        <f>SUM(R235:R237)</f>
        <v>0</v>
      </c>
      <c r="T234" s="134">
        <f>SUM(T235:T237)</f>
        <v>0</v>
      </c>
      <c r="AR234" s="128" t="s">
        <v>83</v>
      </c>
      <c r="AT234" s="135" t="s">
        <v>74</v>
      </c>
      <c r="AU234" s="135" t="s">
        <v>83</v>
      </c>
      <c r="AY234" s="128" t="s">
        <v>156</v>
      </c>
      <c r="BK234" s="136">
        <f>SUM(BK235:BK237)</f>
        <v>0</v>
      </c>
    </row>
    <row r="235" spans="2:65" s="1" customFormat="1" ht="16.5" customHeight="1">
      <c r="B235" s="139"/>
      <c r="C235" s="140" t="s">
        <v>454</v>
      </c>
      <c r="D235" s="140" t="s">
        <v>159</v>
      </c>
      <c r="E235" s="141" t="s">
        <v>3512</v>
      </c>
      <c r="F235" s="142" t="s">
        <v>3513</v>
      </c>
      <c r="G235" s="143" t="s">
        <v>3238</v>
      </c>
      <c r="H235" s="144">
        <v>36</v>
      </c>
      <c r="I235" s="145"/>
      <c r="J235" s="146">
        <f>ROUND(I235*H235,2)</f>
        <v>0</v>
      </c>
      <c r="K235" s="147"/>
      <c r="L235" s="32"/>
      <c r="M235" s="148" t="s">
        <v>1</v>
      </c>
      <c r="N235" s="149" t="s">
        <v>41</v>
      </c>
      <c r="P235" s="150">
        <f>O235*H235</f>
        <v>0</v>
      </c>
      <c r="Q235" s="150">
        <v>0</v>
      </c>
      <c r="R235" s="150">
        <f>Q235*H235</f>
        <v>0</v>
      </c>
      <c r="S235" s="150">
        <v>0</v>
      </c>
      <c r="T235" s="151">
        <f>S235*H235</f>
        <v>0</v>
      </c>
      <c r="AR235" s="152" t="s">
        <v>819</v>
      </c>
      <c r="AT235" s="152" t="s">
        <v>159</v>
      </c>
      <c r="AU235" s="152" t="s">
        <v>164</v>
      </c>
      <c r="AY235" s="17" t="s">
        <v>156</v>
      </c>
      <c r="BE235" s="153">
        <f>IF(N235="základná",J235,0)</f>
        <v>0</v>
      </c>
      <c r="BF235" s="153">
        <f>IF(N235="znížená",J235,0)</f>
        <v>0</v>
      </c>
      <c r="BG235" s="153">
        <f>IF(N235="zákl. prenesená",J235,0)</f>
        <v>0</v>
      </c>
      <c r="BH235" s="153">
        <f>IF(N235="zníž. prenesená",J235,0)</f>
        <v>0</v>
      </c>
      <c r="BI235" s="153">
        <f>IF(N235="nulová",J235,0)</f>
        <v>0</v>
      </c>
      <c r="BJ235" s="17" t="s">
        <v>164</v>
      </c>
      <c r="BK235" s="153">
        <f>ROUND(I235*H235,2)</f>
        <v>0</v>
      </c>
      <c r="BL235" s="17" t="s">
        <v>819</v>
      </c>
      <c r="BM235" s="152" t="s">
        <v>3705</v>
      </c>
    </row>
    <row r="236" spans="2:65" s="1" customFormat="1" ht="16.5" customHeight="1">
      <c r="B236" s="139"/>
      <c r="C236" s="140" t="s">
        <v>458</v>
      </c>
      <c r="D236" s="140" t="s">
        <v>159</v>
      </c>
      <c r="E236" s="141" t="s">
        <v>3515</v>
      </c>
      <c r="F236" s="142" t="s">
        <v>3516</v>
      </c>
      <c r="G236" s="143" t="s">
        <v>3238</v>
      </c>
      <c r="H236" s="144">
        <v>8</v>
      </c>
      <c r="I236" s="145"/>
      <c r="J236" s="146">
        <f>ROUND(I236*H236,2)</f>
        <v>0</v>
      </c>
      <c r="K236" s="147"/>
      <c r="L236" s="32"/>
      <c r="M236" s="148" t="s">
        <v>1</v>
      </c>
      <c r="N236" s="149" t="s">
        <v>41</v>
      </c>
      <c r="P236" s="150">
        <f>O236*H236</f>
        <v>0</v>
      </c>
      <c r="Q236" s="150">
        <v>0</v>
      </c>
      <c r="R236" s="150">
        <f>Q236*H236</f>
        <v>0</v>
      </c>
      <c r="S236" s="150">
        <v>0</v>
      </c>
      <c r="T236" s="151">
        <f>S236*H236</f>
        <v>0</v>
      </c>
      <c r="AR236" s="152" t="s">
        <v>819</v>
      </c>
      <c r="AT236" s="152" t="s">
        <v>159</v>
      </c>
      <c r="AU236" s="152" t="s">
        <v>164</v>
      </c>
      <c r="AY236" s="17" t="s">
        <v>156</v>
      </c>
      <c r="BE236" s="153">
        <f>IF(N236="základná",J236,0)</f>
        <v>0</v>
      </c>
      <c r="BF236" s="153">
        <f>IF(N236="znížená",J236,0)</f>
        <v>0</v>
      </c>
      <c r="BG236" s="153">
        <f>IF(N236="zákl. prenesená",J236,0)</f>
        <v>0</v>
      </c>
      <c r="BH236" s="153">
        <f>IF(N236="zníž. prenesená",J236,0)</f>
        <v>0</v>
      </c>
      <c r="BI236" s="153">
        <f>IF(N236="nulová",J236,0)</f>
        <v>0</v>
      </c>
      <c r="BJ236" s="17" t="s">
        <v>164</v>
      </c>
      <c r="BK236" s="153">
        <f>ROUND(I236*H236,2)</f>
        <v>0</v>
      </c>
      <c r="BL236" s="17" t="s">
        <v>819</v>
      </c>
      <c r="BM236" s="152" t="s">
        <v>3706</v>
      </c>
    </row>
    <row r="237" spans="2:65" s="1" customFormat="1" ht="24.15" customHeight="1">
      <c r="B237" s="139"/>
      <c r="C237" s="140" t="s">
        <v>745</v>
      </c>
      <c r="D237" s="140" t="s">
        <v>159</v>
      </c>
      <c r="E237" s="141" t="s">
        <v>3518</v>
      </c>
      <c r="F237" s="142" t="s">
        <v>3519</v>
      </c>
      <c r="G237" s="143" t="s">
        <v>3238</v>
      </c>
      <c r="H237" s="144">
        <v>24</v>
      </c>
      <c r="I237" s="145"/>
      <c r="J237" s="146">
        <f>ROUND(I237*H237,2)</f>
        <v>0</v>
      </c>
      <c r="K237" s="147"/>
      <c r="L237" s="32"/>
      <c r="M237" s="154" t="s">
        <v>1</v>
      </c>
      <c r="N237" s="155" t="s">
        <v>41</v>
      </c>
      <c r="O237" s="156"/>
      <c r="P237" s="157">
        <f>O237*H237</f>
        <v>0</v>
      </c>
      <c r="Q237" s="157">
        <v>0</v>
      </c>
      <c r="R237" s="157">
        <f>Q237*H237</f>
        <v>0</v>
      </c>
      <c r="S237" s="157">
        <v>0</v>
      </c>
      <c r="T237" s="158">
        <f>S237*H237</f>
        <v>0</v>
      </c>
      <c r="AR237" s="152" t="s">
        <v>819</v>
      </c>
      <c r="AT237" s="152" t="s">
        <v>159</v>
      </c>
      <c r="AU237" s="152" t="s">
        <v>164</v>
      </c>
      <c r="AY237" s="17" t="s">
        <v>156</v>
      </c>
      <c r="BE237" s="153">
        <f>IF(N237="základná",J237,0)</f>
        <v>0</v>
      </c>
      <c r="BF237" s="153">
        <f>IF(N237="znížená",J237,0)</f>
        <v>0</v>
      </c>
      <c r="BG237" s="153">
        <f>IF(N237="zákl. prenesená",J237,0)</f>
        <v>0</v>
      </c>
      <c r="BH237" s="153">
        <f>IF(N237="zníž. prenesená",J237,0)</f>
        <v>0</v>
      </c>
      <c r="BI237" s="153">
        <f>IF(N237="nulová",J237,0)</f>
        <v>0</v>
      </c>
      <c r="BJ237" s="17" t="s">
        <v>164</v>
      </c>
      <c r="BK237" s="153">
        <f>ROUND(I237*H237,2)</f>
        <v>0</v>
      </c>
      <c r="BL237" s="17" t="s">
        <v>819</v>
      </c>
      <c r="BM237" s="152" t="s">
        <v>3707</v>
      </c>
    </row>
    <row r="238" spans="2:65" s="1" customFormat="1" ht="6.9" customHeight="1">
      <c r="B238" s="47"/>
      <c r="C238" s="48"/>
      <c r="D238" s="48"/>
      <c r="E238" s="48"/>
      <c r="F238" s="48"/>
      <c r="G238" s="48"/>
      <c r="H238" s="48"/>
      <c r="I238" s="48"/>
      <c r="J238" s="48"/>
      <c r="K238" s="48"/>
      <c r="L238" s="32"/>
    </row>
  </sheetData>
  <autoFilter ref="C142:K237" xr:uid="{00000000-0009-0000-0000-00000A000000}"/>
  <mergeCells count="9">
    <mergeCell ref="E87:H87"/>
    <mergeCell ref="E133:H133"/>
    <mergeCell ref="E135:H13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  <pageSetUpPr fitToPage="1"/>
  </sheetPr>
  <dimension ref="B2:BM185"/>
  <sheetViews>
    <sheetView showGridLines="0" workbookViewId="0">
      <selection activeCell="I87" sqref="I87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4" t="s">
        <v>6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114</v>
      </c>
    </row>
    <row r="3" spans="2:4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" hidden="1" customHeight="1">
      <c r="B4" s="20"/>
      <c r="D4" s="21" t="s">
        <v>130</v>
      </c>
      <c r="L4" s="20"/>
      <c r="M4" s="91" t="s">
        <v>10</v>
      </c>
      <c r="AT4" s="17" t="s">
        <v>4</v>
      </c>
    </row>
    <row r="5" spans="2:46" ht="6.9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50" t="str">
        <f>'Rekapitulácia stavby'!K6</f>
        <v>Most č. M5850 na ceste II-547 a lávka. Hlinkova ul., Košice</v>
      </c>
      <c r="F7" s="251"/>
      <c r="G7" s="251"/>
      <c r="H7" s="251"/>
      <c r="L7" s="20"/>
    </row>
    <row r="8" spans="2:46" s="1" customFormat="1" ht="12" hidden="1" customHeight="1">
      <c r="B8" s="32"/>
      <c r="D8" s="27" t="s">
        <v>131</v>
      </c>
      <c r="L8" s="32"/>
    </row>
    <row r="9" spans="2:46" s="1" customFormat="1" ht="16.5" hidden="1" customHeight="1">
      <c r="B9" s="32"/>
      <c r="E9" s="246" t="s">
        <v>3708</v>
      </c>
      <c r="F9" s="249"/>
      <c r="G9" s="249"/>
      <c r="H9" s="249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17. 2. 2026</v>
      </c>
      <c r="L12" s="32"/>
    </row>
    <row r="13" spans="2:46" s="1" customFormat="1" ht="10.95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" hidden="1" customHeight="1">
      <c r="B16" s="32"/>
      <c r="L16" s="32"/>
    </row>
    <row r="17" spans="2:12" s="1" customFormat="1" ht="12" hidden="1" customHeight="1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hidden="1" customHeight="1">
      <c r="B18" s="32"/>
      <c r="E18" s="252" t="str">
        <f>'Rekapitulácia stavby'!E14</f>
        <v>Vyplň údaj</v>
      </c>
      <c r="F18" s="238"/>
      <c r="G18" s="238"/>
      <c r="H18" s="238"/>
      <c r="I18" s="27" t="s">
        <v>27</v>
      </c>
      <c r="J18" s="28" t="str">
        <f>'Rekapitulácia stavby'!AN14</f>
        <v>Vyplň údaj</v>
      </c>
      <c r="L18" s="32"/>
    </row>
    <row r="19" spans="2:12" s="1" customFormat="1" ht="6.9" hidden="1" customHeight="1">
      <c r="B19" s="32"/>
      <c r="L19" s="32"/>
    </row>
    <row r="20" spans="2:12" s="1" customFormat="1" ht="12" hidden="1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" hidden="1" customHeight="1">
      <c r="B22" s="32"/>
      <c r="L22" s="32"/>
    </row>
    <row r="23" spans="2:12" s="1" customFormat="1" ht="12" hidden="1" customHeight="1">
      <c r="B23" s="32"/>
      <c r="D23" s="27" t="s">
        <v>32</v>
      </c>
      <c r="I23" s="27" t="s">
        <v>25</v>
      </c>
      <c r="J23" s="25" t="s">
        <v>1</v>
      </c>
      <c r="L23" s="32"/>
    </row>
    <row r="24" spans="2:12" s="1" customFormat="1" ht="18" hidden="1" customHeight="1">
      <c r="B24" s="32"/>
      <c r="E24" s="25" t="s">
        <v>33</v>
      </c>
      <c r="I24" s="27" t="s">
        <v>27</v>
      </c>
      <c r="J24" s="25" t="s">
        <v>1</v>
      </c>
      <c r="L24" s="32"/>
    </row>
    <row r="25" spans="2:12" s="1" customFormat="1" ht="6.9" hidden="1" customHeight="1">
      <c r="B25" s="32"/>
      <c r="L25" s="32"/>
    </row>
    <row r="26" spans="2:12" s="1" customFormat="1" ht="12" hidden="1" customHeight="1">
      <c r="B26" s="32"/>
      <c r="D26" s="27" t="s">
        <v>34</v>
      </c>
      <c r="L26" s="32"/>
    </row>
    <row r="27" spans="2:12" s="7" customFormat="1" ht="16.5" hidden="1" customHeight="1">
      <c r="B27" s="92"/>
      <c r="E27" s="242" t="s">
        <v>1</v>
      </c>
      <c r="F27" s="242"/>
      <c r="G27" s="242"/>
      <c r="H27" s="242"/>
      <c r="L27" s="92"/>
    </row>
    <row r="28" spans="2:12" s="1" customFormat="1" ht="6.9" hidden="1" customHeight="1">
      <c r="B28" s="32"/>
      <c r="L28" s="32"/>
    </row>
    <row r="29" spans="2:12" s="1" customFormat="1" ht="6.9" hidden="1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hidden="1" customHeight="1">
      <c r="B30" s="32"/>
      <c r="D30" s="93" t="s">
        <v>35</v>
      </c>
      <c r="J30" s="69">
        <f>ROUND(J132, 2)</f>
        <v>0</v>
      </c>
      <c r="L30" s="32"/>
    </row>
    <row r="31" spans="2:12" s="1" customFormat="1" ht="6.9" hidden="1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" hidden="1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" hidden="1" customHeight="1">
      <c r="B33" s="32"/>
      <c r="D33" s="58" t="s">
        <v>39</v>
      </c>
      <c r="E33" s="37" t="s">
        <v>40</v>
      </c>
      <c r="F33" s="94">
        <f>ROUND((SUM(BE132:BE184)),  2)</f>
        <v>0</v>
      </c>
      <c r="G33" s="95"/>
      <c r="H33" s="95"/>
      <c r="I33" s="96">
        <v>0.23</v>
      </c>
      <c r="J33" s="94">
        <f>ROUND(((SUM(BE132:BE184))*I33),  2)</f>
        <v>0</v>
      </c>
      <c r="L33" s="32"/>
    </row>
    <row r="34" spans="2:12" s="1" customFormat="1" ht="14.4" hidden="1" customHeight="1">
      <c r="B34" s="32"/>
      <c r="E34" s="37" t="s">
        <v>41</v>
      </c>
      <c r="F34" s="97">
        <f>ROUND((SUM(BF132:BF184)),  2)</f>
        <v>0</v>
      </c>
      <c r="I34" s="98">
        <v>0.23</v>
      </c>
      <c r="J34" s="97">
        <f>ROUND(((SUM(BF132:BF184))*I34),  2)</f>
        <v>0</v>
      </c>
      <c r="L34" s="32"/>
    </row>
    <row r="35" spans="2:12" s="1" customFormat="1" ht="14.4" hidden="1" customHeight="1">
      <c r="B35" s="32"/>
      <c r="E35" s="27" t="s">
        <v>42</v>
      </c>
      <c r="F35" s="97">
        <f>ROUND((SUM(BG132:BG184)),  2)</f>
        <v>0</v>
      </c>
      <c r="I35" s="98">
        <v>0.23</v>
      </c>
      <c r="J35" s="97">
        <f>0</f>
        <v>0</v>
      </c>
      <c r="L35" s="32"/>
    </row>
    <row r="36" spans="2:12" s="1" customFormat="1" ht="14.4" hidden="1" customHeight="1">
      <c r="B36" s="32"/>
      <c r="E36" s="27" t="s">
        <v>43</v>
      </c>
      <c r="F36" s="97">
        <f>ROUND((SUM(BH132:BH184)),  2)</f>
        <v>0</v>
      </c>
      <c r="I36" s="98">
        <v>0.23</v>
      </c>
      <c r="J36" s="97">
        <f>0</f>
        <v>0</v>
      </c>
      <c r="L36" s="32"/>
    </row>
    <row r="37" spans="2:12" s="1" customFormat="1" ht="14.4" hidden="1" customHeight="1">
      <c r="B37" s="32"/>
      <c r="E37" s="37" t="s">
        <v>44</v>
      </c>
      <c r="F37" s="94">
        <f>ROUND((SUM(BI132:BI184)),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" hidden="1" customHeight="1">
      <c r="B38" s="32"/>
      <c r="L38" s="32"/>
    </row>
    <row r="39" spans="2:12" s="1" customFormat="1" ht="25.35" hidden="1" customHeight="1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" hidden="1" customHeight="1">
      <c r="B40" s="32"/>
      <c r="L40" s="32"/>
    </row>
    <row r="41" spans="2:12" ht="14.4" hidden="1" customHeight="1">
      <c r="B41" s="20"/>
      <c r="L41" s="20"/>
    </row>
    <row r="42" spans="2:12" ht="14.4" hidden="1" customHeight="1">
      <c r="B42" s="20"/>
      <c r="L42" s="20"/>
    </row>
    <row r="43" spans="2:12" ht="14.4" hidden="1" customHeight="1">
      <c r="B43" s="20"/>
      <c r="L43" s="20"/>
    </row>
    <row r="44" spans="2:12" ht="14.4" hidden="1" customHeight="1">
      <c r="B44" s="20"/>
      <c r="L44" s="20"/>
    </row>
    <row r="45" spans="2:12" ht="14.4" hidden="1" customHeight="1">
      <c r="B45" s="20"/>
      <c r="L45" s="20"/>
    </row>
    <row r="46" spans="2:12" ht="14.4" hidden="1" customHeight="1">
      <c r="B46" s="20"/>
      <c r="L46" s="20"/>
    </row>
    <row r="47" spans="2:12" ht="14.4" hidden="1" customHeight="1">
      <c r="B47" s="20"/>
      <c r="L47" s="20"/>
    </row>
    <row r="48" spans="2:12" ht="14.4" hidden="1" customHeight="1">
      <c r="B48" s="20"/>
      <c r="L48" s="20"/>
    </row>
    <row r="49" spans="2:12" ht="14.4" hidden="1" customHeight="1">
      <c r="B49" s="20"/>
      <c r="L49" s="20"/>
    </row>
    <row r="50" spans="2:12" s="1" customFormat="1" ht="14.4" hidden="1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3.2" hidden="1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3.2" hidden="1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3.2" hidden="1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" hidden="1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78" spans="2:12" hidden="1"/>
    <row r="79" spans="2:12" hidden="1"/>
    <row r="80" spans="2:12" hidden="1"/>
    <row r="81" spans="2:47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" customHeight="1">
      <c r="B82" s="32"/>
      <c r="C82" s="21" t="s">
        <v>133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50" t="str">
        <f>E7</f>
        <v>Most č. M5850 na ceste II-547 a lávka. Hlinkova ul., Košice</v>
      </c>
      <c r="F85" s="251"/>
      <c r="G85" s="251"/>
      <c r="H85" s="251"/>
      <c r="L85" s="32"/>
    </row>
    <row r="86" spans="2:47" s="1" customFormat="1" ht="12" customHeight="1">
      <c r="B86" s="32"/>
      <c r="C86" s="27" t="s">
        <v>131</v>
      </c>
      <c r="L86" s="32"/>
    </row>
    <row r="87" spans="2:47" s="1" customFormat="1" ht="16.5" customHeight="1">
      <c r="B87" s="32"/>
      <c r="E87" s="246" t="str">
        <f>E9</f>
        <v>SO 605-00 - Preložka závesného optického kábla ŽSR</v>
      </c>
      <c r="F87" s="249"/>
      <c r="G87" s="249"/>
      <c r="H87" s="249"/>
      <c r="I87" s="206" t="s">
        <v>4984</v>
      </c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Košice</v>
      </c>
      <c r="I89" s="27" t="s">
        <v>22</v>
      </c>
      <c r="J89" s="55" t="str">
        <f>IF(J12="","",J12)</f>
        <v>17. 2. 2026</v>
      </c>
      <c r="L89" s="32"/>
    </row>
    <row r="90" spans="2:47" s="1" customFormat="1" ht="6.9" customHeight="1">
      <c r="B90" s="32"/>
      <c r="L90" s="32"/>
    </row>
    <row r="91" spans="2:47" s="1" customFormat="1" ht="25.65" customHeight="1">
      <c r="B91" s="32"/>
      <c r="C91" s="27" t="s">
        <v>24</v>
      </c>
      <c r="F91" s="25" t="str">
        <f>E15</f>
        <v>Mesto Košice</v>
      </c>
      <c r="I91" s="27" t="s">
        <v>30</v>
      </c>
      <c r="J91" s="30" t="str">
        <f>E21</f>
        <v>TUNROAD Engineering, s.r.o.</v>
      </c>
      <c r="L91" s="32"/>
    </row>
    <row r="92" spans="2:47" s="1" customFormat="1" ht="15.15" customHeight="1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>kolektív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134</v>
      </c>
      <c r="D94" s="99"/>
      <c r="E94" s="99"/>
      <c r="F94" s="99"/>
      <c r="G94" s="99"/>
      <c r="H94" s="99"/>
      <c r="I94" s="99"/>
      <c r="J94" s="108" t="s">
        <v>135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5" customHeight="1">
      <c r="B96" s="32"/>
      <c r="C96" s="109" t="s">
        <v>136</v>
      </c>
      <c r="J96" s="69">
        <f>J132</f>
        <v>0</v>
      </c>
      <c r="L96" s="32"/>
      <c r="AU96" s="17" t="s">
        <v>137</v>
      </c>
    </row>
    <row r="97" spans="2:12" s="8" customFormat="1" ht="24.9" customHeight="1">
      <c r="B97" s="110"/>
      <c r="D97" s="111" t="s">
        <v>3255</v>
      </c>
      <c r="E97" s="112"/>
      <c r="F97" s="112"/>
      <c r="G97" s="112"/>
      <c r="H97" s="112"/>
      <c r="I97" s="112"/>
      <c r="J97" s="113">
        <f>J133</f>
        <v>0</v>
      </c>
      <c r="L97" s="110"/>
    </row>
    <row r="98" spans="2:12" s="9" customFormat="1" ht="19.95" customHeight="1">
      <c r="B98" s="114"/>
      <c r="D98" s="115" t="s">
        <v>3256</v>
      </c>
      <c r="E98" s="116"/>
      <c r="F98" s="116"/>
      <c r="G98" s="116"/>
      <c r="H98" s="116"/>
      <c r="I98" s="116"/>
      <c r="J98" s="117">
        <f>J134</f>
        <v>0</v>
      </c>
      <c r="L98" s="114"/>
    </row>
    <row r="99" spans="2:12" s="8" customFormat="1" ht="24.9" customHeight="1">
      <c r="B99" s="110"/>
      <c r="D99" s="111" t="s">
        <v>481</v>
      </c>
      <c r="E99" s="112"/>
      <c r="F99" s="112"/>
      <c r="G99" s="112"/>
      <c r="H99" s="112"/>
      <c r="I99" s="112"/>
      <c r="J99" s="113">
        <f>J137</f>
        <v>0</v>
      </c>
      <c r="L99" s="110"/>
    </row>
    <row r="100" spans="2:12" s="9" customFormat="1" ht="19.95" customHeight="1">
      <c r="B100" s="114"/>
      <c r="D100" s="115" t="s">
        <v>3709</v>
      </c>
      <c r="E100" s="116"/>
      <c r="F100" s="116"/>
      <c r="G100" s="116"/>
      <c r="H100" s="116"/>
      <c r="I100" s="116"/>
      <c r="J100" s="117">
        <f>J138</f>
        <v>0</v>
      </c>
      <c r="L100" s="114"/>
    </row>
    <row r="101" spans="2:12" s="9" customFormat="1" ht="19.95" customHeight="1">
      <c r="B101" s="114"/>
      <c r="D101" s="115" t="s">
        <v>3596</v>
      </c>
      <c r="E101" s="116"/>
      <c r="F101" s="116"/>
      <c r="G101" s="116"/>
      <c r="H101" s="116"/>
      <c r="I101" s="116"/>
      <c r="J101" s="117">
        <f>J141</f>
        <v>0</v>
      </c>
      <c r="L101" s="114"/>
    </row>
    <row r="102" spans="2:12" s="8" customFormat="1" ht="24.9" customHeight="1">
      <c r="B102" s="110"/>
      <c r="D102" s="111" t="s">
        <v>3710</v>
      </c>
      <c r="E102" s="112"/>
      <c r="F102" s="112"/>
      <c r="G102" s="112"/>
      <c r="H102" s="112"/>
      <c r="I102" s="112"/>
      <c r="J102" s="113">
        <f>J144</f>
        <v>0</v>
      </c>
      <c r="L102" s="110"/>
    </row>
    <row r="103" spans="2:12" s="9" customFormat="1" ht="19.95" customHeight="1">
      <c r="B103" s="114"/>
      <c r="D103" s="115" t="s">
        <v>3711</v>
      </c>
      <c r="E103" s="116"/>
      <c r="F103" s="116"/>
      <c r="G103" s="116"/>
      <c r="H103" s="116"/>
      <c r="I103" s="116"/>
      <c r="J103" s="117">
        <f>J145</f>
        <v>0</v>
      </c>
      <c r="L103" s="114"/>
    </row>
    <row r="104" spans="2:12" s="9" customFormat="1" ht="19.95" customHeight="1">
      <c r="B104" s="114"/>
      <c r="D104" s="115" t="s">
        <v>3712</v>
      </c>
      <c r="E104" s="116"/>
      <c r="F104" s="116"/>
      <c r="G104" s="116"/>
      <c r="H104" s="116"/>
      <c r="I104" s="116"/>
      <c r="J104" s="117">
        <f>J152</f>
        <v>0</v>
      </c>
      <c r="L104" s="114"/>
    </row>
    <row r="105" spans="2:12" s="8" customFormat="1" ht="24.9" customHeight="1">
      <c r="B105" s="110"/>
      <c r="D105" s="111" t="s">
        <v>3264</v>
      </c>
      <c r="E105" s="112"/>
      <c r="F105" s="112"/>
      <c r="G105" s="112"/>
      <c r="H105" s="112"/>
      <c r="I105" s="112"/>
      <c r="J105" s="113">
        <f>J156</f>
        <v>0</v>
      </c>
      <c r="L105" s="110"/>
    </row>
    <row r="106" spans="2:12" s="9" customFormat="1" ht="19.95" customHeight="1">
      <c r="B106" s="114"/>
      <c r="D106" s="115" t="s">
        <v>3266</v>
      </c>
      <c r="E106" s="116"/>
      <c r="F106" s="116"/>
      <c r="G106" s="116"/>
      <c r="H106" s="116"/>
      <c r="I106" s="116"/>
      <c r="J106" s="117">
        <f>J157</f>
        <v>0</v>
      </c>
      <c r="L106" s="114"/>
    </row>
    <row r="107" spans="2:12" s="9" customFormat="1" ht="19.95" customHeight="1">
      <c r="B107" s="114"/>
      <c r="D107" s="115" t="s">
        <v>3269</v>
      </c>
      <c r="E107" s="116"/>
      <c r="F107" s="116"/>
      <c r="G107" s="116"/>
      <c r="H107" s="116"/>
      <c r="I107" s="116"/>
      <c r="J107" s="117">
        <f>J167</f>
        <v>0</v>
      </c>
      <c r="L107" s="114"/>
    </row>
    <row r="108" spans="2:12" s="9" customFormat="1" ht="19.95" customHeight="1">
      <c r="B108" s="114"/>
      <c r="D108" s="115" t="s">
        <v>3270</v>
      </c>
      <c r="E108" s="116"/>
      <c r="F108" s="116"/>
      <c r="G108" s="116"/>
      <c r="H108" s="116"/>
      <c r="I108" s="116"/>
      <c r="J108" s="117">
        <f>J169</f>
        <v>0</v>
      </c>
      <c r="L108" s="114"/>
    </row>
    <row r="109" spans="2:12" s="9" customFormat="1" ht="19.95" customHeight="1">
      <c r="B109" s="114"/>
      <c r="D109" s="115" t="s">
        <v>3276</v>
      </c>
      <c r="E109" s="116"/>
      <c r="F109" s="116"/>
      <c r="G109" s="116"/>
      <c r="H109" s="116"/>
      <c r="I109" s="116"/>
      <c r="J109" s="117">
        <f>J171</f>
        <v>0</v>
      </c>
      <c r="L109" s="114"/>
    </row>
    <row r="110" spans="2:12" s="9" customFormat="1" ht="19.95" customHeight="1">
      <c r="B110" s="114"/>
      <c r="D110" s="115" t="s">
        <v>3277</v>
      </c>
      <c r="E110" s="116"/>
      <c r="F110" s="116"/>
      <c r="G110" s="116"/>
      <c r="H110" s="116"/>
      <c r="I110" s="116"/>
      <c r="J110" s="117">
        <f>J174</f>
        <v>0</v>
      </c>
      <c r="L110" s="114"/>
    </row>
    <row r="111" spans="2:12" s="9" customFormat="1" ht="19.95" customHeight="1">
      <c r="B111" s="114"/>
      <c r="D111" s="115" t="s">
        <v>3278</v>
      </c>
      <c r="E111" s="116"/>
      <c r="F111" s="116"/>
      <c r="G111" s="116"/>
      <c r="H111" s="116"/>
      <c r="I111" s="116"/>
      <c r="J111" s="117">
        <f>J177</f>
        <v>0</v>
      </c>
      <c r="L111" s="114"/>
    </row>
    <row r="112" spans="2:12" s="9" customFormat="1" ht="19.95" customHeight="1">
      <c r="B112" s="114"/>
      <c r="D112" s="115" t="s">
        <v>3713</v>
      </c>
      <c r="E112" s="116"/>
      <c r="F112" s="116"/>
      <c r="G112" s="116"/>
      <c r="H112" s="116"/>
      <c r="I112" s="116"/>
      <c r="J112" s="117">
        <f>J180</f>
        <v>0</v>
      </c>
      <c r="L112" s="114"/>
    </row>
    <row r="113" spans="2:12" s="1" customFormat="1" ht="21.75" customHeight="1">
      <c r="B113" s="32"/>
      <c r="L113" s="32"/>
    </row>
    <row r="114" spans="2:12" s="1" customFormat="1" ht="6.9" customHeight="1"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32"/>
    </row>
    <row r="118" spans="2:12" s="1" customFormat="1" ht="6.9" customHeight="1">
      <c r="B118" s="49"/>
      <c r="C118" s="50"/>
      <c r="D118" s="50"/>
      <c r="E118" s="50"/>
      <c r="F118" s="50"/>
      <c r="G118" s="50"/>
      <c r="H118" s="50"/>
      <c r="I118" s="50"/>
      <c r="J118" s="50"/>
      <c r="K118" s="50"/>
      <c r="L118" s="32"/>
    </row>
    <row r="119" spans="2:12" s="1" customFormat="1" ht="24.9" customHeight="1">
      <c r="B119" s="32"/>
      <c r="C119" s="21" t="s">
        <v>142</v>
      </c>
      <c r="L119" s="32"/>
    </row>
    <row r="120" spans="2:12" s="1" customFormat="1" ht="6.9" customHeight="1">
      <c r="B120" s="32"/>
      <c r="L120" s="32"/>
    </row>
    <row r="121" spans="2:12" s="1" customFormat="1" ht="12" customHeight="1">
      <c r="B121" s="32"/>
      <c r="C121" s="27" t="s">
        <v>16</v>
      </c>
      <c r="L121" s="32"/>
    </row>
    <row r="122" spans="2:12" s="1" customFormat="1" ht="16.5" customHeight="1">
      <c r="B122" s="32"/>
      <c r="E122" s="250" t="str">
        <f>E7</f>
        <v>Most č. M5850 na ceste II-547 a lávka. Hlinkova ul., Košice</v>
      </c>
      <c r="F122" s="251"/>
      <c r="G122" s="251"/>
      <c r="H122" s="251"/>
      <c r="L122" s="32"/>
    </row>
    <row r="123" spans="2:12" s="1" customFormat="1" ht="12" customHeight="1">
      <c r="B123" s="32"/>
      <c r="C123" s="27" t="s">
        <v>131</v>
      </c>
      <c r="L123" s="32"/>
    </row>
    <row r="124" spans="2:12" s="1" customFormat="1" ht="16.5" customHeight="1">
      <c r="B124" s="32"/>
      <c r="E124" s="246" t="str">
        <f>E9</f>
        <v>SO 605-00 - Preložka závesného optického kábla ŽSR</v>
      </c>
      <c r="F124" s="249"/>
      <c r="G124" s="249"/>
      <c r="H124" s="249"/>
      <c r="I124" s="206" t="s">
        <v>4984</v>
      </c>
      <c r="L124" s="32"/>
    </row>
    <row r="125" spans="2:12" s="1" customFormat="1" ht="6.9" customHeight="1">
      <c r="B125" s="32"/>
      <c r="L125" s="32"/>
    </row>
    <row r="126" spans="2:12" s="1" customFormat="1" ht="12" customHeight="1">
      <c r="B126" s="32"/>
      <c r="C126" s="27" t="s">
        <v>20</v>
      </c>
      <c r="F126" s="25" t="str">
        <f>F12</f>
        <v>Košice</v>
      </c>
      <c r="I126" s="27" t="s">
        <v>22</v>
      </c>
      <c r="J126" s="55" t="str">
        <f>IF(J12="","",J12)</f>
        <v>17. 2. 2026</v>
      </c>
      <c r="L126" s="32"/>
    </row>
    <row r="127" spans="2:12" s="1" customFormat="1" ht="6.9" customHeight="1">
      <c r="B127" s="32"/>
      <c r="L127" s="32"/>
    </row>
    <row r="128" spans="2:12" s="1" customFormat="1" ht="25.65" customHeight="1">
      <c r="B128" s="32"/>
      <c r="C128" s="27" t="s">
        <v>24</v>
      </c>
      <c r="F128" s="25" t="str">
        <f>E15</f>
        <v>Mesto Košice</v>
      </c>
      <c r="I128" s="27" t="s">
        <v>30</v>
      </c>
      <c r="J128" s="30" t="str">
        <f>E21</f>
        <v>TUNROAD Engineering, s.r.o.</v>
      </c>
      <c r="L128" s="32"/>
    </row>
    <row r="129" spans="2:65" s="1" customFormat="1" ht="15.15" customHeight="1">
      <c r="B129" s="32"/>
      <c r="C129" s="27" t="s">
        <v>28</v>
      </c>
      <c r="F129" s="25" t="str">
        <f>IF(E18="","",E18)</f>
        <v>Vyplň údaj</v>
      </c>
      <c r="I129" s="27" t="s">
        <v>32</v>
      </c>
      <c r="J129" s="30" t="str">
        <f>E24</f>
        <v>kolektív</v>
      </c>
      <c r="L129" s="32"/>
    </row>
    <row r="130" spans="2:65" s="1" customFormat="1" ht="10.35" customHeight="1">
      <c r="B130" s="32"/>
      <c r="L130" s="32"/>
    </row>
    <row r="131" spans="2:65" s="10" customFormat="1" ht="29.25" customHeight="1">
      <c r="B131" s="118"/>
      <c r="C131" s="119" t="s">
        <v>143</v>
      </c>
      <c r="D131" s="120" t="s">
        <v>60</v>
      </c>
      <c r="E131" s="120" t="s">
        <v>56</v>
      </c>
      <c r="F131" s="120" t="s">
        <v>57</v>
      </c>
      <c r="G131" s="120" t="s">
        <v>144</v>
      </c>
      <c r="H131" s="120" t="s">
        <v>145</v>
      </c>
      <c r="I131" s="120" t="s">
        <v>146</v>
      </c>
      <c r="J131" s="121" t="s">
        <v>135</v>
      </c>
      <c r="K131" s="122" t="s">
        <v>147</v>
      </c>
      <c r="L131" s="118"/>
      <c r="M131" s="62" t="s">
        <v>1</v>
      </c>
      <c r="N131" s="63" t="s">
        <v>39</v>
      </c>
      <c r="O131" s="63" t="s">
        <v>148</v>
      </c>
      <c r="P131" s="63" t="s">
        <v>149</v>
      </c>
      <c r="Q131" s="63" t="s">
        <v>150</v>
      </c>
      <c r="R131" s="63" t="s">
        <v>151</v>
      </c>
      <c r="S131" s="63" t="s">
        <v>152</v>
      </c>
      <c r="T131" s="64" t="s">
        <v>153</v>
      </c>
    </row>
    <row r="132" spans="2:65" s="1" customFormat="1" ht="22.95" customHeight="1">
      <c r="B132" s="32"/>
      <c r="C132" s="67" t="s">
        <v>136</v>
      </c>
      <c r="J132" s="123">
        <f>BK132</f>
        <v>0</v>
      </c>
      <c r="L132" s="32"/>
      <c r="M132" s="65"/>
      <c r="N132" s="56"/>
      <c r="O132" s="56"/>
      <c r="P132" s="124">
        <f>P133+P137+P144+P156</f>
        <v>0</v>
      </c>
      <c r="Q132" s="56"/>
      <c r="R132" s="124">
        <f>R133+R137+R144+R156</f>
        <v>7.4030200000000006</v>
      </c>
      <c r="S132" s="56"/>
      <c r="T132" s="125">
        <f>T133+T137+T144+T156</f>
        <v>0</v>
      </c>
      <c r="AT132" s="17" t="s">
        <v>74</v>
      </c>
      <c r="AU132" s="17" t="s">
        <v>137</v>
      </c>
      <c r="BK132" s="126">
        <f>BK133+BK137+BK144+BK156</f>
        <v>0</v>
      </c>
    </row>
    <row r="133" spans="2:65" s="11" customFormat="1" ht="25.95" customHeight="1">
      <c r="B133" s="127"/>
      <c r="D133" s="128" t="s">
        <v>74</v>
      </c>
      <c r="E133" s="129" t="s">
        <v>3279</v>
      </c>
      <c r="F133" s="129" t="s">
        <v>3280</v>
      </c>
      <c r="I133" s="130"/>
      <c r="J133" s="131">
        <f>BK133</f>
        <v>0</v>
      </c>
      <c r="L133" s="127"/>
      <c r="M133" s="132"/>
      <c r="P133" s="133">
        <f>P134</f>
        <v>0</v>
      </c>
      <c r="R133" s="133">
        <f>R134</f>
        <v>0</v>
      </c>
      <c r="T133" s="134">
        <f>T134</f>
        <v>0</v>
      </c>
      <c r="AR133" s="128" t="s">
        <v>83</v>
      </c>
      <c r="AT133" s="135" t="s">
        <v>74</v>
      </c>
      <c r="AU133" s="135" t="s">
        <v>75</v>
      </c>
      <c r="AY133" s="128" t="s">
        <v>156</v>
      </c>
      <c r="BK133" s="136">
        <f>BK134</f>
        <v>0</v>
      </c>
    </row>
    <row r="134" spans="2:65" s="11" customFormat="1" ht="22.95" customHeight="1">
      <c r="B134" s="127"/>
      <c r="D134" s="128" t="s">
        <v>74</v>
      </c>
      <c r="E134" s="137" t="s">
        <v>3281</v>
      </c>
      <c r="F134" s="137" t="s">
        <v>3282</v>
      </c>
      <c r="I134" s="130"/>
      <c r="J134" s="138">
        <f>BK134</f>
        <v>0</v>
      </c>
      <c r="L134" s="127"/>
      <c r="M134" s="132"/>
      <c r="P134" s="133">
        <f>SUM(P135:P136)</f>
        <v>0</v>
      </c>
      <c r="R134" s="133">
        <f>SUM(R135:R136)</f>
        <v>0</v>
      </c>
      <c r="T134" s="134">
        <f>SUM(T135:T136)</f>
        <v>0</v>
      </c>
      <c r="AR134" s="128" t="s">
        <v>83</v>
      </c>
      <c r="AT134" s="135" t="s">
        <v>74</v>
      </c>
      <c r="AU134" s="135" t="s">
        <v>83</v>
      </c>
      <c r="AY134" s="128" t="s">
        <v>156</v>
      </c>
      <c r="BK134" s="136">
        <f>SUM(BK135:BK136)</f>
        <v>0</v>
      </c>
    </row>
    <row r="135" spans="2:65" s="1" customFormat="1" ht="24.15" customHeight="1">
      <c r="B135" s="139"/>
      <c r="C135" s="140" t="s">
        <v>83</v>
      </c>
      <c r="D135" s="140" t="s">
        <v>159</v>
      </c>
      <c r="E135" s="141" t="s">
        <v>3287</v>
      </c>
      <c r="F135" s="142" t="s">
        <v>3288</v>
      </c>
      <c r="G135" s="143" t="s">
        <v>3285</v>
      </c>
      <c r="H135" s="144">
        <v>0.1</v>
      </c>
      <c r="I135" s="145"/>
      <c r="J135" s="146">
        <f>ROUND(I135*H135,2)</f>
        <v>0</v>
      </c>
      <c r="K135" s="147"/>
      <c r="L135" s="32"/>
      <c r="M135" s="148" t="s">
        <v>1</v>
      </c>
      <c r="N135" s="149" t="s">
        <v>41</v>
      </c>
      <c r="P135" s="150">
        <f>O135*H135</f>
        <v>0</v>
      </c>
      <c r="Q135" s="150">
        <v>0</v>
      </c>
      <c r="R135" s="150">
        <f>Q135*H135</f>
        <v>0</v>
      </c>
      <c r="S135" s="150">
        <v>0</v>
      </c>
      <c r="T135" s="151">
        <f>S135*H135</f>
        <v>0</v>
      </c>
      <c r="AR135" s="152" t="s">
        <v>163</v>
      </c>
      <c r="AT135" s="152" t="s">
        <v>159</v>
      </c>
      <c r="AU135" s="152" t="s">
        <v>164</v>
      </c>
      <c r="AY135" s="17" t="s">
        <v>156</v>
      </c>
      <c r="BE135" s="153">
        <f>IF(N135="základná",J135,0)</f>
        <v>0</v>
      </c>
      <c r="BF135" s="153">
        <f>IF(N135="znížená",J135,0)</f>
        <v>0</v>
      </c>
      <c r="BG135" s="153">
        <f>IF(N135="zákl. prenesená",J135,0)</f>
        <v>0</v>
      </c>
      <c r="BH135" s="153">
        <f>IF(N135="zníž. prenesená",J135,0)</f>
        <v>0</v>
      </c>
      <c r="BI135" s="153">
        <f>IF(N135="nulová",J135,0)</f>
        <v>0</v>
      </c>
      <c r="BJ135" s="17" t="s">
        <v>164</v>
      </c>
      <c r="BK135" s="153">
        <f>ROUND(I135*H135,2)</f>
        <v>0</v>
      </c>
      <c r="BL135" s="17" t="s">
        <v>163</v>
      </c>
      <c r="BM135" s="152" t="s">
        <v>3714</v>
      </c>
    </row>
    <row r="136" spans="2:65" s="1" customFormat="1" ht="24.15" customHeight="1">
      <c r="B136" s="139"/>
      <c r="C136" s="140" t="s">
        <v>164</v>
      </c>
      <c r="D136" s="140" t="s">
        <v>159</v>
      </c>
      <c r="E136" s="141" t="s">
        <v>3290</v>
      </c>
      <c r="F136" s="142" t="s">
        <v>3291</v>
      </c>
      <c r="G136" s="143" t="s">
        <v>3285</v>
      </c>
      <c r="H136" s="144">
        <v>0.1</v>
      </c>
      <c r="I136" s="145"/>
      <c r="J136" s="146">
        <f>ROUND(I136*H136,2)</f>
        <v>0</v>
      </c>
      <c r="K136" s="147"/>
      <c r="L136" s="32"/>
      <c r="M136" s="148" t="s">
        <v>1</v>
      </c>
      <c r="N136" s="149" t="s">
        <v>41</v>
      </c>
      <c r="P136" s="150">
        <f>O136*H136</f>
        <v>0</v>
      </c>
      <c r="Q136" s="150">
        <v>0</v>
      </c>
      <c r="R136" s="150">
        <f>Q136*H136</f>
        <v>0</v>
      </c>
      <c r="S136" s="150">
        <v>0</v>
      </c>
      <c r="T136" s="151">
        <f>S136*H136</f>
        <v>0</v>
      </c>
      <c r="AR136" s="152" t="s">
        <v>163</v>
      </c>
      <c r="AT136" s="152" t="s">
        <v>159</v>
      </c>
      <c r="AU136" s="152" t="s">
        <v>164</v>
      </c>
      <c r="AY136" s="17" t="s">
        <v>156</v>
      </c>
      <c r="BE136" s="153">
        <f>IF(N136="základná",J136,0)</f>
        <v>0</v>
      </c>
      <c r="BF136" s="153">
        <f>IF(N136="znížená",J136,0)</f>
        <v>0</v>
      </c>
      <c r="BG136" s="153">
        <f>IF(N136="zákl. prenesená",J136,0)</f>
        <v>0</v>
      </c>
      <c r="BH136" s="153">
        <f>IF(N136="zníž. prenesená",J136,0)</f>
        <v>0</v>
      </c>
      <c r="BI136" s="153">
        <f>IF(N136="nulová",J136,0)</f>
        <v>0</v>
      </c>
      <c r="BJ136" s="17" t="s">
        <v>164</v>
      </c>
      <c r="BK136" s="153">
        <f>ROUND(I136*H136,2)</f>
        <v>0</v>
      </c>
      <c r="BL136" s="17" t="s">
        <v>163</v>
      </c>
      <c r="BM136" s="152" t="s">
        <v>3715</v>
      </c>
    </row>
    <row r="137" spans="2:65" s="11" customFormat="1" ht="25.95" customHeight="1">
      <c r="B137" s="127"/>
      <c r="D137" s="128" t="s">
        <v>74</v>
      </c>
      <c r="E137" s="129" t="s">
        <v>614</v>
      </c>
      <c r="F137" s="129" t="s">
        <v>615</v>
      </c>
      <c r="I137" s="130"/>
      <c r="J137" s="131">
        <f>BK137</f>
        <v>0</v>
      </c>
      <c r="L137" s="127"/>
      <c r="M137" s="132"/>
      <c r="P137" s="133">
        <f>P138+P141</f>
        <v>0</v>
      </c>
      <c r="R137" s="133">
        <f>R138+R141</f>
        <v>7.2865000000000002</v>
      </c>
      <c r="T137" s="134">
        <f>T138+T141</f>
        <v>0</v>
      </c>
      <c r="AR137" s="128" t="s">
        <v>83</v>
      </c>
      <c r="AT137" s="135" t="s">
        <v>74</v>
      </c>
      <c r="AU137" s="135" t="s">
        <v>75</v>
      </c>
      <c r="AY137" s="128" t="s">
        <v>156</v>
      </c>
      <c r="BK137" s="136">
        <f>BK138+BK141</f>
        <v>0</v>
      </c>
    </row>
    <row r="138" spans="2:65" s="11" customFormat="1" ht="22.95" customHeight="1">
      <c r="B138" s="127"/>
      <c r="D138" s="128" t="s">
        <v>74</v>
      </c>
      <c r="E138" s="137" t="s">
        <v>3716</v>
      </c>
      <c r="F138" s="137" t="s">
        <v>3717</v>
      </c>
      <c r="I138" s="130"/>
      <c r="J138" s="138">
        <f>BK138</f>
        <v>0</v>
      </c>
      <c r="L138" s="127"/>
      <c r="M138" s="132"/>
      <c r="P138" s="133">
        <f>SUM(P139:P140)</f>
        <v>0</v>
      </c>
      <c r="R138" s="133">
        <f>SUM(R139:R140)</f>
        <v>6.8275000000000006</v>
      </c>
      <c r="T138" s="134">
        <f>SUM(T139:T140)</f>
        <v>0</v>
      </c>
      <c r="AR138" s="128" t="s">
        <v>83</v>
      </c>
      <c r="AT138" s="135" t="s">
        <v>74</v>
      </c>
      <c r="AU138" s="135" t="s">
        <v>83</v>
      </c>
      <c r="AY138" s="128" t="s">
        <v>156</v>
      </c>
      <c r="BK138" s="136">
        <f>SUM(BK139:BK140)</f>
        <v>0</v>
      </c>
    </row>
    <row r="139" spans="2:65" s="1" customFormat="1" ht="33" customHeight="1">
      <c r="B139" s="139"/>
      <c r="C139" s="140" t="s">
        <v>169</v>
      </c>
      <c r="D139" s="140" t="s">
        <v>159</v>
      </c>
      <c r="E139" s="141" t="s">
        <v>3718</v>
      </c>
      <c r="F139" s="142" t="s">
        <v>3719</v>
      </c>
      <c r="G139" s="143" t="s">
        <v>234</v>
      </c>
      <c r="H139" s="144">
        <v>15</v>
      </c>
      <c r="I139" s="145"/>
      <c r="J139" s="146">
        <f>ROUND(I139*H139,2)</f>
        <v>0</v>
      </c>
      <c r="K139" s="147"/>
      <c r="L139" s="32"/>
      <c r="M139" s="148" t="s">
        <v>1</v>
      </c>
      <c r="N139" s="149" t="s">
        <v>41</v>
      </c>
      <c r="P139" s="150">
        <f>O139*H139</f>
        <v>0</v>
      </c>
      <c r="Q139" s="150">
        <v>8.3500000000000005E-2</v>
      </c>
      <c r="R139" s="150">
        <f>Q139*H139</f>
        <v>1.2525000000000002</v>
      </c>
      <c r="S139" s="150">
        <v>0</v>
      </c>
      <c r="T139" s="151">
        <f>S139*H139</f>
        <v>0</v>
      </c>
      <c r="AR139" s="152" t="s">
        <v>163</v>
      </c>
      <c r="AT139" s="152" t="s">
        <v>159</v>
      </c>
      <c r="AU139" s="152" t="s">
        <v>164</v>
      </c>
      <c r="AY139" s="17" t="s">
        <v>156</v>
      </c>
      <c r="BE139" s="153">
        <f>IF(N139="základná",J139,0)</f>
        <v>0</v>
      </c>
      <c r="BF139" s="153">
        <f>IF(N139="znížená",J139,0)</f>
        <v>0</v>
      </c>
      <c r="BG139" s="153">
        <f>IF(N139="zákl. prenesená",J139,0)</f>
        <v>0</v>
      </c>
      <c r="BH139" s="153">
        <f>IF(N139="zníž. prenesená",J139,0)</f>
        <v>0</v>
      </c>
      <c r="BI139" s="153">
        <f>IF(N139="nulová",J139,0)</f>
        <v>0</v>
      </c>
      <c r="BJ139" s="17" t="s">
        <v>164</v>
      </c>
      <c r="BK139" s="153">
        <f>ROUND(I139*H139,2)</f>
        <v>0</v>
      </c>
      <c r="BL139" s="17" t="s">
        <v>163</v>
      </c>
      <c r="BM139" s="152" t="s">
        <v>3720</v>
      </c>
    </row>
    <row r="140" spans="2:65" s="1" customFormat="1" ht="24.15" customHeight="1">
      <c r="B140" s="139"/>
      <c r="C140" s="167" t="s">
        <v>163</v>
      </c>
      <c r="D140" s="167" t="s">
        <v>207</v>
      </c>
      <c r="E140" s="168" t="s">
        <v>3721</v>
      </c>
      <c r="F140" s="169" t="s">
        <v>3722</v>
      </c>
      <c r="G140" s="170" t="s">
        <v>203</v>
      </c>
      <c r="H140" s="171">
        <v>5</v>
      </c>
      <c r="I140" s="172"/>
      <c r="J140" s="173">
        <f>ROUND(I140*H140,2)</f>
        <v>0</v>
      </c>
      <c r="K140" s="174"/>
      <c r="L140" s="175"/>
      <c r="M140" s="176" t="s">
        <v>1</v>
      </c>
      <c r="N140" s="177" t="s">
        <v>41</v>
      </c>
      <c r="P140" s="150">
        <f>O140*H140</f>
        <v>0</v>
      </c>
      <c r="Q140" s="150">
        <v>1.115</v>
      </c>
      <c r="R140" s="150">
        <f>Q140*H140</f>
        <v>5.5750000000000002</v>
      </c>
      <c r="S140" s="150">
        <v>0</v>
      </c>
      <c r="T140" s="151">
        <f>S140*H140</f>
        <v>0</v>
      </c>
      <c r="AR140" s="152" t="s">
        <v>211</v>
      </c>
      <c r="AT140" s="152" t="s">
        <v>207</v>
      </c>
      <c r="AU140" s="152" t="s">
        <v>164</v>
      </c>
      <c r="AY140" s="17" t="s">
        <v>156</v>
      </c>
      <c r="BE140" s="153">
        <f>IF(N140="základná",J140,0)</f>
        <v>0</v>
      </c>
      <c r="BF140" s="153">
        <f>IF(N140="znížená",J140,0)</f>
        <v>0</v>
      </c>
      <c r="BG140" s="153">
        <f>IF(N140="zákl. prenesená",J140,0)</f>
        <v>0</v>
      </c>
      <c r="BH140" s="153">
        <f>IF(N140="zníž. prenesená",J140,0)</f>
        <v>0</v>
      </c>
      <c r="BI140" s="153">
        <f>IF(N140="nulová",J140,0)</f>
        <v>0</v>
      </c>
      <c r="BJ140" s="17" t="s">
        <v>164</v>
      </c>
      <c r="BK140" s="153">
        <f>ROUND(I140*H140,2)</f>
        <v>0</v>
      </c>
      <c r="BL140" s="17" t="s">
        <v>163</v>
      </c>
      <c r="BM140" s="152" t="s">
        <v>3723</v>
      </c>
    </row>
    <row r="141" spans="2:65" s="11" customFormat="1" ht="22.95" customHeight="1">
      <c r="B141" s="127"/>
      <c r="D141" s="128" t="s">
        <v>74</v>
      </c>
      <c r="E141" s="137" t="s">
        <v>3646</v>
      </c>
      <c r="F141" s="137" t="s">
        <v>3647</v>
      </c>
      <c r="I141" s="130"/>
      <c r="J141" s="138">
        <f>BK141</f>
        <v>0</v>
      </c>
      <c r="L141" s="127"/>
      <c r="M141" s="132"/>
      <c r="P141" s="133">
        <f>SUM(P142:P143)</f>
        <v>0</v>
      </c>
      <c r="R141" s="133">
        <f>SUM(R142:R143)</f>
        <v>0.45899999999999996</v>
      </c>
      <c r="T141" s="134">
        <f>SUM(T142:T143)</f>
        <v>0</v>
      </c>
      <c r="AR141" s="128" t="s">
        <v>83</v>
      </c>
      <c r="AT141" s="135" t="s">
        <v>74</v>
      </c>
      <c r="AU141" s="135" t="s">
        <v>83</v>
      </c>
      <c r="AY141" s="128" t="s">
        <v>156</v>
      </c>
      <c r="BK141" s="136">
        <f>SUM(BK142:BK143)</f>
        <v>0</v>
      </c>
    </row>
    <row r="142" spans="2:65" s="1" customFormat="1" ht="24.15" customHeight="1">
      <c r="B142" s="139"/>
      <c r="C142" s="140" t="s">
        <v>178</v>
      </c>
      <c r="D142" s="140" t="s">
        <v>159</v>
      </c>
      <c r="E142" s="141" t="s">
        <v>3724</v>
      </c>
      <c r="F142" s="142" t="s">
        <v>3725</v>
      </c>
      <c r="G142" s="143" t="s">
        <v>402</v>
      </c>
      <c r="H142" s="144">
        <v>50</v>
      </c>
      <c r="I142" s="145"/>
      <c r="J142" s="146">
        <f>ROUND(I142*H142,2)</f>
        <v>0</v>
      </c>
      <c r="K142" s="147"/>
      <c r="L142" s="32"/>
      <c r="M142" s="148" t="s">
        <v>1</v>
      </c>
      <c r="N142" s="149" t="s">
        <v>41</v>
      </c>
      <c r="P142" s="150">
        <f>O142*H142</f>
        <v>0</v>
      </c>
      <c r="Q142" s="150">
        <v>4.6800000000000001E-3</v>
      </c>
      <c r="R142" s="150">
        <f>Q142*H142</f>
        <v>0.23400000000000001</v>
      </c>
      <c r="S142" s="150">
        <v>0</v>
      </c>
      <c r="T142" s="151">
        <f>S142*H142</f>
        <v>0</v>
      </c>
      <c r="AR142" s="152" t="s">
        <v>163</v>
      </c>
      <c r="AT142" s="152" t="s">
        <v>159</v>
      </c>
      <c r="AU142" s="152" t="s">
        <v>164</v>
      </c>
      <c r="AY142" s="17" t="s">
        <v>156</v>
      </c>
      <c r="BE142" s="153">
        <f>IF(N142="základná",J142,0)</f>
        <v>0</v>
      </c>
      <c r="BF142" s="153">
        <f>IF(N142="znížená",J142,0)</f>
        <v>0</v>
      </c>
      <c r="BG142" s="153">
        <f>IF(N142="zákl. prenesená",J142,0)</f>
        <v>0</v>
      </c>
      <c r="BH142" s="153">
        <f>IF(N142="zníž. prenesená",J142,0)</f>
        <v>0</v>
      </c>
      <c r="BI142" s="153">
        <f>IF(N142="nulová",J142,0)</f>
        <v>0</v>
      </c>
      <c r="BJ142" s="17" t="s">
        <v>164</v>
      </c>
      <c r="BK142" s="153">
        <f>ROUND(I142*H142,2)</f>
        <v>0</v>
      </c>
      <c r="BL142" s="17" t="s">
        <v>163</v>
      </c>
      <c r="BM142" s="152" t="s">
        <v>3726</v>
      </c>
    </row>
    <row r="143" spans="2:65" s="1" customFormat="1" ht="49.2" customHeight="1">
      <c r="B143" s="139"/>
      <c r="C143" s="167" t="s">
        <v>184</v>
      </c>
      <c r="D143" s="167" t="s">
        <v>207</v>
      </c>
      <c r="E143" s="168" t="s">
        <v>3727</v>
      </c>
      <c r="F143" s="169" t="s">
        <v>3728</v>
      </c>
      <c r="G143" s="170" t="s">
        <v>402</v>
      </c>
      <c r="H143" s="171">
        <v>50</v>
      </c>
      <c r="I143" s="172"/>
      <c r="J143" s="173">
        <f>ROUND(I143*H143,2)</f>
        <v>0</v>
      </c>
      <c r="K143" s="174"/>
      <c r="L143" s="175"/>
      <c r="M143" s="176" t="s">
        <v>1</v>
      </c>
      <c r="N143" s="177" t="s">
        <v>41</v>
      </c>
      <c r="P143" s="150">
        <f>O143*H143</f>
        <v>0</v>
      </c>
      <c r="Q143" s="150">
        <v>4.4999999999999997E-3</v>
      </c>
      <c r="R143" s="150">
        <f>Q143*H143</f>
        <v>0.22499999999999998</v>
      </c>
      <c r="S143" s="150">
        <v>0</v>
      </c>
      <c r="T143" s="151">
        <f>S143*H143</f>
        <v>0</v>
      </c>
      <c r="AR143" s="152" t="s">
        <v>1904</v>
      </c>
      <c r="AT143" s="152" t="s">
        <v>207</v>
      </c>
      <c r="AU143" s="152" t="s">
        <v>164</v>
      </c>
      <c r="AY143" s="17" t="s">
        <v>156</v>
      </c>
      <c r="BE143" s="153">
        <f>IF(N143="základná",J143,0)</f>
        <v>0</v>
      </c>
      <c r="BF143" s="153">
        <f>IF(N143="znížená",J143,0)</f>
        <v>0</v>
      </c>
      <c r="BG143" s="153">
        <f>IF(N143="zákl. prenesená",J143,0)</f>
        <v>0</v>
      </c>
      <c r="BH143" s="153">
        <f>IF(N143="zníž. prenesená",J143,0)</f>
        <v>0</v>
      </c>
      <c r="BI143" s="153">
        <f>IF(N143="nulová",J143,0)</f>
        <v>0</v>
      </c>
      <c r="BJ143" s="17" t="s">
        <v>164</v>
      </c>
      <c r="BK143" s="153">
        <f>ROUND(I143*H143,2)</f>
        <v>0</v>
      </c>
      <c r="BL143" s="17" t="s">
        <v>1904</v>
      </c>
      <c r="BM143" s="152" t="s">
        <v>3729</v>
      </c>
    </row>
    <row r="144" spans="2:65" s="11" customFormat="1" ht="25.95" customHeight="1">
      <c r="B144" s="127"/>
      <c r="D144" s="128" t="s">
        <v>74</v>
      </c>
      <c r="E144" s="129" t="s">
        <v>3730</v>
      </c>
      <c r="F144" s="129" t="s">
        <v>3731</v>
      </c>
      <c r="I144" s="130"/>
      <c r="J144" s="131">
        <f>BK144</f>
        <v>0</v>
      </c>
      <c r="L144" s="127"/>
      <c r="M144" s="132"/>
      <c r="P144" s="133">
        <f>P145+P152</f>
        <v>0</v>
      </c>
      <c r="R144" s="133">
        <f>R145+R152</f>
        <v>0</v>
      </c>
      <c r="T144" s="134">
        <f>T145+T152</f>
        <v>0</v>
      </c>
      <c r="AR144" s="128" t="s">
        <v>83</v>
      </c>
      <c r="AT144" s="135" t="s">
        <v>74</v>
      </c>
      <c r="AU144" s="135" t="s">
        <v>75</v>
      </c>
      <c r="AY144" s="128" t="s">
        <v>156</v>
      </c>
      <c r="BK144" s="136">
        <f>BK145+BK152</f>
        <v>0</v>
      </c>
    </row>
    <row r="145" spans="2:65" s="11" customFormat="1" ht="22.95" customHeight="1">
      <c r="B145" s="127"/>
      <c r="D145" s="128" t="s">
        <v>74</v>
      </c>
      <c r="E145" s="137" t="s">
        <v>3732</v>
      </c>
      <c r="F145" s="137" t="s">
        <v>3733</v>
      </c>
      <c r="I145" s="130"/>
      <c r="J145" s="138">
        <f>BK145</f>
        <v>0</v>
      </c>
      <c r="L145" s="127"/>
      <c r="M145" s="132"/>
      <c r="P145" s="133">
        <f>SUM(P146:P151)</f>
        <v>0</v>
      </c>
      <c r="R145" s="133">
        <f>SUM(R146:R151)</f>
        <v>0</v>
      </c>
      <c r="T145" s="134">
        <f>SUM(T146:T151)</f>
        <v>0</v>
      </c>
      <c r="AR145" s="128" t="s">
        <v>83</v>
      </c>
      <c r="AT145" s="135" t="s">
        <v>74</v>
      </c>
      <c r="AU145" s="135" t="s">
        <v>83</v>
      </c>
      <c r="AY145" s="128" t="s">
        <v>156</v>
      </c>
      <c r="BK145" s="136">
        <f>SUM(BK146:BK151)</f>
        <v>0</v>
      </c>
    </row>
    <row r="146" spans="2:65" s="1" customFormat="1" ht="24.15" customHeight="1">
      <c r="B146" s="139"/>
      <c r="C146" s="140" t="s">
        <v>231</v>
      </c>
      <c r="D146" s="140" t="s">
        <v>159</v>
      </c>
      <c r="E146" s="141" t="s">
        <v>3734</v>
      </c>
      <c r="F146" s="142" t="s">
        <v>3735</v>
      </c>
      <c r="G146" s="143" t="s">
        <v>203</v>
      </c>
      <c r="H146" s="144">
        <v>620</v>
      </c>
      <c r="I146" s="145"/>
      <c r="J146" s="146">
        <f t="shared" ref="J146:J151" si="0">ROUND(I146*H146,2)</f>
        <v>0</v>
      </c>
      <c r="K146" s="147"/>
      <c r="L146" s="32"/>
      <c r="M146" s="148" t="s">
        <v>1</v>
      </c>
      <c r="N146" s="149" t="s">
        <v>41</v>
      </c>
      <c r="P146" s="150">
        <f t="shared" ref="P146:P151" si="1">O146*H146</f>
        <v>0</v>
      </c>
      <c r="Q146" s="150">
        <v>0</v>
      </c>
      <c r="R146" s="150">
        <f t="shared" ref="R146:R151" si="2">Q146*H146</f>
        <v>0</v>
      </c>
      <c r="S146" s="150">
        <v>0</v>
      </c>
      <c r="T146" s="151">
        <f t="shared" ref="T146:T151" si="3">S146*H146</f>
        <v>0</v>
      </c>
      <c r="AR146" s="152" t="s">
        <v>163</v>
      </c>
      <c r="AT146" s="152" t="s">
        <v>159</v>
      </c>
      <c r="AU146" s="152" t="s">
        <v>164</v>
      </c>
      <c r="AY146" s="17" t="s">
        <v>156</v>
      </c>
      <c r="BE146" s="153">
        <f t="shared" ref="BE146:BE151" si="4">IF(N146="základná",J146,0)</f>
        <v>0</v>
      </c>
      <c r="BF146" s="153">
        <f t="shared" ref="BF146:BF151" si="5">IF(N146="znížená",J146,0)</f>
        <v>0</v>
      </c>
      <c r="BG146" s="153">
        <f t="shared" ref="BG146:BG151" si="6">IF(N146="zákl. prenesená",J146,0)</f>
        <v>0</v>
      </c>
      <c r="BH146" s="153">
        <f t="shared" ref="BH146:BH151" si="7">IF(N146="zníž. prenesená",J146,0)</f>
        <v>0</v>
      </c>
      <c r="BI146" s="153">
        <f t="shared" ref="BI146:BI151" si="8">IF(N146="nulová",J146,0)</f>
        <v>0</v>
      </c>
      <c r="BJ146" s="17" t="s">
        <v>164</v>
      </c>
      <c r="BK146" s="153">
        <f t="shared" ref="BK146:BK151" si="9">ROUND(I146*H146,2)</f>
        <v>0</v>
      </c>
      <c r="BL146" s="17" t="s">
        <v>163</v>
      </c>
      <c r="BM146" s="152" t="s">
        <v>3736</v>
      </c>
    </row>
    <row r="147" spans="2:65" s="1" customFormat="1" ht="24.15" customHeight="1">
      <c r="B147" s="139"/>
      <c r="C147" s="140" t="s">
        <v>211</v>
      </c>
      <c r="D147" s="140" t="s">
        <v>159</v>
      </c>
      <c r="E147" s="141" t="s">
        <v>3737</v>
      </c>
      <c r="F147" s="142" t="s">
        <v>3738</v>
      </c>
      <c r="G147" s="143" t="s">
        <v>402</v>
      </c>
      <c r="H147" s="144">
        <v>620</v>
      </c>
      <c r="I147" s="145"/>
      <c r="J147" s="146">
        <f t="shared" si="0"/>
        <v>0</v>
      </c>
      <c r="K147" s="147"/>
      <c r="L147" s="32"/>
      <c r="M147" s="148" t="s">
        <v>1</v>
      </c>
      <c r="N147" s="149" t="s">
        <v>41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163</v>
      </c>
      <c r="AT147" s="152" t="s">
        <v>159</v>
      </c>
      <c r="AU147" s="152" t="s">
        <v>164</v>
      </c>
      <c r="AY147" s="17" t="s">
        <v>156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7" t="s">
        <v>164</v>
      </c>
      <c r="BK147" s="153">
        <f t="shared" si="9"/>
        <v>0</v>
      </c>
      <c r="BL147" s="17" t="s">
        <v>163</v>
      </c>
      <c r="BM147" s="152" t="s">
        <v>3739</v>
      </c>
    </row>
    <row r="148" spans="2:65" s="1" customFormat="1" ht="24.15" customHeight="1">
      <c r="B148" s="139"/>
      <c r="C148" s="140" t="s">
        <v>245</v>
      </c>
      <c r="D148" s="140" t="s">
        <v>159</v>
      </c>
      <c r="E148" s="141" t="s">
        <v>3740</v>
      </c>
      <c r="F148" s="142" t="s">
        <v>3741</v>
      </c>
      <c r="G148" s="143" t="s">
        <v>402</v>
      </c>
      <c r="H148" s="144">
        <v>680</v>
      </c>
      <c r="I148" s="145"/>
      <c r="J148" s="146">
        <f t="shared" si="0"/>
        <v>0</v>
      </c>
      <c r="K148" s="147"/>
      <c r="L148" s="32"/>
      <c r="M148" s="148" t="s">
        <v>1</v>
      </c>
      <c r="N148" s="149" t="s">
        <v>41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163</v>
      </c>
      <c r="AT148" s="152" t="s">
        <v>159</v>
      </c>
      <c r="AU148" s="152" t="s">
        <v>164</v>
      </c>
      <c r="AY148" s="17" t="s">
        <v>156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7" t="s">
        <v>164</v>
      </c>
      <c r="BK148" s="153">
        <f t="shared" si="9"/>
        <v>0</v>
      </c>
      <c r="BL148" s="17" t="s">
        <v>163</v>
      </c>
      <c r="BM148" s="152" t="s">
        <v>3742</v>
      </c>
    </row>
    <row r="149" spans="2:65" s="1" customFormat="1" ht="24.15" customHeight="1">
      <c r="B149" s="139"/>
      <c r="C149" s="140" t="s">
        <v>252</v>
      </c>
      <c r="D149" s="140" t="s">
        <v>159</v>
      </c>
      <c r="E149" s="141" t="s">
        <v>3743</v>
      </c>
      <c r="F149" s="142" t="s">
        <v>3744</v>
      </c>
      <c r="G149" s="143" t="s">
        <v>203</v>
      </c>
      <c r="H149" s="144">
        <v>7</v>
      </c>
      <c r="I149" s="145"/>
      <c r="J149" s="146">
        <f t="shared" si="0"/>
        <v>0</v>
      </c>
      <c r="K149" s="147"/>
      <c r="L149" s="32"/>
      <c r="M149" s="148" t="s">
        <v>1</v>
      </c>
      <c r="N149" s="149" t="s">
        <v>41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163</v>
      </c>
      <c r="AT149" s="152" t="s">
        <v>159</v>
      </c>
      <c r="AU149" s="152" t="s">
        <v>164</v>
      </c>
      <c r="AY149" s="17" t="s">
        <v>156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7" t="s">
        <v>164</v>
      </c>
      <c r="BK149" s="153">
        <f t="shared" si="9"/>
        <v>0</v>
      </c>
      <c r="BL149" s="17" t="s">
        <v>163</v>
      </c>
      <c r="BM149" s="152" t="s">
        <v>3745</v>
      </c>
    </row>
    <row r="150" spans="2:65" s="1" customFormat="1" ht="24.15" customHeight="1">
      <c r="B150" s="139"/>
      <c r="C150" s="140" t="s">
        <v>256</v>
      </c>
      <c r="D150" s="140" t="s">
        <v>159</v>
      </c>
      <c r="E150" s="141" t="s">
        <v>3746</v>
      </c>
      <c r="F150" s="142" t="s">
        <v>3747</v>
      </c>
      <c r="G150" s="143" t="s">
        <v>203</v>
      </c>
      <c r="H150" s="144">
        <v>18</v>
      </c>
      <c r="I150" s="145"/>
      <c r="J150" s="146">
        <f t="shared" si="0"/>
        <v>0</v>
      </c>
      <c r="K150" s="147"/>
      <c r="L150" s="32"/>
      <c r="M150" s="148" t="s">
        <v>1</v>
      </c>
      <c r="N150" s="149" t="s">
        <v>41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163</v>
      </c>
      <c r="AT150" s="152" t="s">
        <v>159</v>
      </c>
      <c r="AU150" s="152" t="s">
        <v>164</v>
      </c>
      <c r="AY150" s="17" t="s">
        <v>156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7" t="s">
        <v>164</v>
      </c>
      <c r="BK150" s="153">
        <f t="shared" si="9"/>
        <v>0</v>
      </c>
      <c r="BL150" s="17" t="s">
        <v>163</v>
      </c>
      <c r="BM150" s="152" t="s">
        <v>3748</v>
      </c>
    </row>
    <row r="151" spans="2:65" s="1" customFormat="1" ht="24.15" customHeight="1">
      <c r="B151" s="139"/>
      <c r="C151" s="140" t="s">
        <v>260</v>
      </c>
      <c r="D151" s="140" t="s">
        <v>159</v>
      </c>
      <c r="E151" s="141" t="s">
        <v>3749</v>
      </c>
      <c r="F151" s="142" t="s">
        <v>3750</v>
      </c>
      <c r="G151" s="143" t="s">
        <v>203</v>
      </c>
      <c r="H151" s="144">
        <v>4</v>
      </c>
      <c r="I151" s="145"/>
      <c r="J151" s="146">
        <f t="shared" si="0"/>
        <v>0</v>
      </c>
      <c r="K151" s="147"/>
      <c r="L151" s="32"/>
      <c r="M151" s="148" t="s">
        <v>1</v>
      </c>
      <c r="N151" s="149" t="s">
        <v>41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163</v>
      </c>
      <c r="AT151" s="152" t="s">
        <v>159</v>
      </c>
      <c r="AU151" s="152" t="s">
        <v>164</v>
      </c>
      <c r="AY151" s="17" t="s">
        <v>156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7" t="s">
        <v>164</v>
      </c>
      <c r="BK151" s="153">
        <f t="shared" si="9"/>
        <v>0</v>
      </c>
      <c r="BL151" s="17" t="s">
        <v>163</v>
      </c>
      <c r="BM151" s="152" t="s">
        <v>3751</v>
      </c>
    </row>
    <row r="152" spans="2:65" s="11" customFormat="1" ht="22.95" customHeight="1">
      <c r="B152" s="127"/>
      <c r="D152" s="128" t="s">
        <v>74</v>
      </c>
      <c r="E152" s="137" t="s">
        <v>3752</v>
      </c>
      <c r="F152" s="137" t="s">
        <v>3753</v>
      </c>
      <c r="I152" s="130"/>
      <c r="J152" s="138">
        <f>BK152</f>
        <v>0</v>
      </c>
      <c r="L152" s="127"/>
      <c r="M152" s="132"/>
      <c r="P152" s="133">
        <f>SUM(P153:P155)</f>
        <v>0</v>
      </c>
      <c r="R152" s="133">
        <f>SUM(R153:R155)</f>
        <v>0</v>
      </c>
      <c r="T152" s="134">
        <f>SUM(T153:T155)</f>
        <v>0</v>
      </c>
      <c r="AR152" s="128" t="s">
        <v>83</v>
      </c>
      <c r="AT152" s="135" t="s">
        <v>74</v>
      </c>
      <c r="AU152" s="135" t="s">
        <v>83</v>
      </c>
      <c r="AY152" s="128" t="s">
        <v>156</v>
      </c>
      <c r="BK152" s="136">
        <f>SUM(BK153:BK155)</f>
        <v>0</v>
      </c>
    </row>
    <row r="153" spans="2:65" s="1" customFormat="1" ht="24.15" customHeight="1">
      <c r="B153" s="139"/>
      <c r="C153" s="140" t="s">
        <v>264</v>
      </c>
      <c r="D153" s="140" t="s">
        <v>159</v>
      </c>
      <c r="E153" s="141" t="s">
        <v>3754</v>
      </c>
      <c r="F153" s="142" t="s">
        <v>3755</v>
      </c>
      <c r="G153" s="143" t="s">
        <v>203</v>
      </c>
      <c r="H153" s="144">
        <v>18</v>
      </c>
      <c r="I153" s="145"/>
      <c r="J153" s="146">
        <f>ROUND(I153*H153,2)</f>
        <v>0</v>
      </c>
      <c r="K153" s="147"/>
      <c r="L153" s="32"/>
      <c r="M153" s="148" t="s">
        <v>1</v>
      </c>
      <c r="N153" s="149" t="s">
        <v>41</v>
      </c>
      <c r="P153" s="150">
        <f>O153*H153</f>
        <v>0</v>
      </c>
      <c r="Q153" s="150">
        <v>0</v>
      </c>
      <c r="R153" s="150">
        <f>Q153*H153</f>
        <v>0</v>
      </c>
      <c r="S153" s="150">
        <v>0</v>
      </c>
      <c r="T153" s="151">
        <f>S153*H153</f>
        <v>0</v>
      </c>
      <c r="AR153" s="152" t="s">
        <v>163</v>
      </c>
      <c r="AT153" s="152" t="s">
        <v>159</v>
      </c>
      <c r="AU153" s="152" t="s">
        <v>164</v>
      </c>
      <c r="AY153" s="17" t="s">
        <v>156</v>
      </c>
      <c r="BE153" s="153">
        <f>IF(N153="základná",J153,0)</f>
        <v>0</v>
      </c>
      <c r="BF153" s="153">
        <f>IF(N153="znížená",J153,0)</f>
        <v>0</v>
      </c>
      <c r="BG153" s="153">
        <f>IF(N153="zákl. prenesená",J153,0)</f>
        <v>0</v>
      </c>
      <c r="BH153" s="153">
        <f>IF(N153="zníž. prenesená",J153,0)</f>
        <v>0</v>
      </c>
      <c r="BI153" s="153">
        <f>IF(N153="nulová",J153,0)</f>
        <v>0</v>
      </c>
      <c r="BJ153" s="17" t="s">
        <v>164</v>
      </c>
      <c r="BK153" s="153">
        <f>ROUND(I153*H153,2)</f>
        <v>0</v>
      </c>
      <c r="BL153" s="17" t="s">
        <v>163</v>
      </c>
      <c r="BM153" s="152" t="s">
        <v>3756</v>
      </c>
    </row>
    <row r="154" spans="2:65" s="1" customFormat="1" ht="24.15" customHeight="1">
      <c r="B154" s="139"/>
      <c r="C154" s="140" t="s">
        <v>268</v>
      </c>
      <c r="D154" s="140" t="s">
        <v>159</v>
      </c>
      <c r="E154" s="141" t="s">
        <v>3757</v>
      </c>
      <c r="F154" s="142" t="s">
        <v>3758</v>
      </c>
      <c r="G154" s="143" t="s">
        <v>203</v>
      </c>
      <c r="H154" s="144">
        <v>1</v>
      </c>
      <c r="I154" s="145"/>
      <c r="J154" s="146">
        <f>ROUND(I154*H154,2)</f>
        <v>0</v>
      </c>
      <c r="K154" s="147"/>
      <c r="L154" s="32"/>
      <c r="M154" s="148" t="s">
        <v>1</v>
      </c>
      <c r="N154" s="149" t="s">
        <v>41</v>
      </c>
      <c r="P154" s="150">
        <f>O154*H154</f>
        <v>0</v>
      </c>
      <c r="Q154" s="150">
        <v>0</v>
      </c>
      <c r="R154" s="150">
        <f>Q154*H154</f>
        <v>0</v>
      </c>
      <c r="S154" s="150">
        <v>0</v>
      </c>
      <c r="T154" s="151">
        <f>S154*H154</f>
        <v>0</v>
      </c>
      <c r="AR154" s="152" t="s">
        <v>163</v>
      </c>
      <c r="AT154" s="152" t="s">
        <v>159</v>
      </c>
      <c r="AU154" s="152" t="s">
        <v>164</v>
      </c>
      <c r="AY154" s="17" t="s">
        <v>156</v>
      </c>
      <c r="BE154" s="153">
        <f>IF(N154="základná",J154,0)</f>
        <v>0</v>
      </c>
      <c r="BF154" s="153">
        <f>IF(N154="znížená",J154,0)</f>
        <v>0</v>
      </c>
      <c r="BG154" s="153">
        <f>IF(N154="zákl. prenesená",J154,0)</f>
        <v>0</v>
      </c>
      <c r="BH154" s="153">
        <f>IF(N154="zníž. prenesená",J154,0)</f>
        <v>0</v>
      </c>
      <c r="BI154" s="153">
        <f>IF(N154="nulová",J154,0)</f>
        <v>0</v>
      </c>
      <c r="BJ154" s="17" t="s">
        <v>164</v>
      </c>
      <c r="BK154" s="153">
        <f>ROUND(I154*H154,2)</f>
        <v>0</v>
      </c>
      <c r="BL154" s="17" t="s">
        <v>163</v>
      </c>
      <c r="BM154" s="152" t="s">
        <v>3759</v>
      </c>
    </row>
    <row r="155" spans="2:65" s="1" customFormat="1" ht="24.15" customHeight="1">
      <c r="B155" s="139"/>
      <c r="C155" s="140" t="s">
        <v>272</v>
      </c>
      <c r="D155" s="140" t="s">
        <v>159</v>
      </c>
      <c r="E155" s="141" t="s">
        <v>3760</v>
      </c>
      <c r="F155" s="142" t="s">
        <v>3761</v>
      </c>
      <c r="G155" s="143" t="s">
        <v>203</v>
      </c>
      <c r="H155" s="144">
        <v>4</v>
      </c>
      <c r="I155" s="145"/>
      <c r="J155" s="146">
        <f>ROUND(I155*H155,2)</f>
        <v>0</v>
      </c>
      <c r="K155" s="147"/>
      <c r="L155" s="32"/>
      <c r="M155" s="148" t="s">
        <v>1</v>
      </c>
      <c r="N155" s="149" t="s">
        <v>41</v>
      </c>
      <c r="P155" s="150">
        <f>O155*H155</f>
        <v>0</v>
      </c>
      <c r="Q155" s="150">
        <v>0</v>
      </c>
      <c r="R155" s="150">
        <f>Q155*H155</f>
        <v>0</v>
      </c>
      <c r="S155" s="150">
        <v>0</v>
      </c>
      <c r="T155" s="151">
        <f>S155*H155</f>
        <v>0</v>
      </c>
      <c r="AR155" s="152" t="s">
        <v>163</v>
      </c>
      <c r="AT155" s="152" t="s">
        <v>159</v>
      </c>
      <c r="AU155" s="152" t="s">
        <v>164</v>
      </c>
      <c r="AY155" s="17" t="s">
        <v>156</v>
      </c>
      <c r="BE155" s="153">
        <f>IF(N155="základná",J155,0)</f>
        <v>0</v>
      </c>
      <c r="BF155" s="153">
        <f>IF(N155="znížená",J155,0)</f>
        <v>0</v>
      </c>
      <c r="BG155" s="153">
        <f>IF(N155="zákl. prenesená",J155,0)</f>
        <v>0</v>
      </c>
      <c r="BH155" s="153">
        <f>IF(N155="zníž. prenesená",J155,0)</f>
        <v>0</v>
      </c>
      <c r="BI155" s="153">
        <f>IF(N155="nulová",J155,0)</f>
        <v>0</v>
      </c>
      <c r="BJ155" s="17" t="s">
        <v>164</v>
      </c>
      <c r="BK155" s="153">
        <f>ROUND(I155*H155,2)</f>
        <v>0</v>
      </c>
      <c r="BL155" s="17" t="s">
        <v>163</v>
      </c>
      <c r="BM155" s="152" t="s">
        <v>3762</v>
      </c>
    </row>
    <row r="156" spans="2:65" s="11" customFormat="1" ht="25.95" customHeight="1">
      <c r="B156" s="127"/>
      <c r="D156" s="128" t="s">
        <v>74</v>
      </c>
      <c r="E156" s="129" t="s">
        <v>3355</v>
      </c>
      <c r="F156" s="129" t="s">
        <v>3356</v>
      </c>
      <c r="I156" s="130"/>
      <c r="J156" s="131">
        <f>BK156</f>
        <v>0</v>
      </c>
      <c r="L156" s="127"/>
      <c r="M156" s="132"/>
      <c r="P156" s="133">
        <f>P157+P167+P169+P171+P174+P177+P180</f>
        <v>0</v>
      </c>
      <c r="R156" s="133">
        <f>R157+R167+R169+R171+R174+R177+R180</f>
        <v>0.11652</v>
      </c>
      <c r="T156" s="134">
        <f>T157+T167+T169+T171+T174+T177+T180</f>
        <v>0</v>
      </c>
      <c r="AR156" s="128" t="s">
        <v>83</v>
      </c>
      <c r="AT156" s="135" t="s">
        <v>74</v>
      </c>
      <c r="AU156" s="135" t="s">
        <v>75</v>
      </c>
      <c r="AY156" s="128" t="s">
        <v>156</v>
      </c>
      <c r="BK156" s="136">
        <f>BK157+BK167+BK169+BK171+BK174+BK177+BK180</f>
        <v>0</v>
      </c>
    </row>
    <row r="157" spans="2:65" s="11" customFormat="1" ht="22.95" customHeight="1">
      <c r="B157" s="127"/>
      <c r="D157" s="128" t="s">
        <v>74</v>
      </c>
      <c r="E157" s="137" t="s">
        <v>3365</v>
      </c>
      <c r="F157" s="137" t="s">
        <v>3366</v>
      </c>
      <c r="I157" s="130"/>
      <c r="J157" s="138">
        <f>BK157</f>
        <v>0</v>
      </c>
      <c r="L157" s="127"/>
      <c r="M157" s="132"/>
      <c r="P157" s="133">
        <f>SUM(P158:P166)</f>
        <v>0</v>
      </c>
      <c r="R157" s="133">
        <f>SUM(R158:R166)</f>
        <v>0</v>
      </c>
      <c r="T157" s="134">
        <f>SUM(T158:T166)</f>
        <v>0</v>
      </c>
      <c r="AR157" s="128" t="s">
        <v>83</v>
      </c>
      <c r="AT157" s="135" t="s">
        <v>74</v>
      </c>
      <c r="AU157" s="135" t="s">
        <v>83</v>
      </c>
      <c r="AY157" s="128" t="s">
        <v>156</v>
      </c>
      <c r="BK157" s="136">
        <f>SUM(BK158:BK166)</f>
        <v>0</v>
      </c>
    </row>
    <row r="158" spans="2:65" s="1" customFormat="1" ht="16.5" customHeight="1">
      <c r="B158" s="139"/>
      <c r="C158" s="140" t="s">
        <v>276</v>
      </c>
      <c r="D158" s="140" t="s">
        <v>159</v>
      </c>
      <c r="E158" s="141" t="s">
        <v>3367</v>
      </c>
      <c r="F158" s="142" t="s">
        <v>3368</v>
      </c>
      <c r="G158" s="143" t="s">
        <v>203</v>
      </c>
      <c r="H158" s="144">
        <v>32</v>
      </c>
      <c r="I158" s="145"/>
      <c r="J158" s="146">
        <f>ROUND(I158*H158,2)</f>
        <v>0</v>
      </c>
      <c r="K158" s="147"/>
      <c r="L158" s="32"/>
      <c r="M158" s="148" t="s">
        <v>1</v>
      </c>
      <c r="N158" s="149" t="s">
        <v>41</v>
      </c>
      <c r="P158" s="150">
        <f>O158*H158</f>
        <v>0</v>
      </c>
      <c r="Q158" s="150">
        <v>0</v>
      </c>
      <c r="R158" s="150">
        <f>Q158*H158</f>
        <v>0</v>
      </c>
      <c r="S158" s="150">
        <v>0</v>
      </c>
      <c r="T158" s="151">
        <f>S158*H158</f>
        <v>0</v>
      </c>
      <c r="AR158" s="152" t="s">
        <v>819</v>
      </c>
      <c r="AT158" s="152" t="s">
        <v>159</v>
      </c>
      <c r="AU158" s="152" t="s">
        <v>164</v>
      </c>
      <c r="AY158" s="17" t="s">
        <v>156</v>
      </c>
      <c r="BE158" s="153">
        <f>IF(N158="základná",J158,0)</f>
        <v>0</v>
      </c>
      <c r="BF158" s="153">
        <f>IF(N158="znížená",J158,0)</f>
        <v>0</v>
      </c>
      <c r="BG158" s="153">
        <f>IF(N158="zákl. prenesená",J158,0)</f>
        <v>0</v>
      </c>
      <c r="BH158" s="153">
        <f>IF(N158="zníž. prenesená",J158,0)</f>
        <v>0</v>
      </c>
      <c r="BI158" s="153">
        <f>IF(N158="nulová",J158,0)</f>
        <v>0</v>
      </c>
      <c r="BJ158" s="17" t="s">
        <v>164</v>
      </c>
      <c r="BK158" s="153">
        <f>ROUND(I158*H158,2)</f>
        <v>0</v>
      </c>
      <c r="BL158" s="17" t="s">
        <v>819</v>
      </c>
      <c r="BM158" s="152" t="s">
        <v>3763</v>
      </c>
    </row>
    <row r="159" spans="2:65" s="12" customFormat="1">
      <c r="B159" s="159"/>
      <c r="D159" s="160" t="s">
        <v>205</v>
      </c>
      <c r="E159" s="161" t="s">
        <v>1</v>
      </c>
      <c r="F159" s="162" t="s">
        <v>3764</v>
      </c>
      <c r="H159" s="163">
        <v>4</v>
      </c>
      <c r="I159" s="164"/>
      <c r="L159" s="159"/>
      <c r="M159" s="165"/>
      <c r="T159" s="166"/>
      <c r="AT159" s="161" t="s">
        <v>205</v>
      </c>
      <c r="AU159" s="161" t="s">
        <v>164</v>
      </c>
      <c r="AV159" s="12" t="s">
        <v>164</v>
      </c>
      <c r="AW159" s="12" t="s">
        <v>3</v>
      </c>
      <c r="AX159" s="12" t="s">
        <v>75</v>
      </c>
      <c r="AY159" s="161" t="s">
        <v>156</v>
      </c>
    </row>
    <row r="160" spans="2:65" s="12" customFormat="1">
      <c r="B160" s="159"/>
      <c r="D160" s="160" t="s">
        <v>205</v>
      </c>
      <c r="E160" s="161" t="s">
        <v>1</v>
      </c>
      <c r="F160" s="162" t="s">
        <v>3765</v>
      </c>
      <c r="H160" s="163">
        <v>28</v>
      </c>
      <c r="I160" s="164"/>
      <c r="L160" s="159"/>
      <c r="M160" s="165"/>
      <c r="T160" s="166"/>
      <c r="AT160" s="161" t="s">
        <v>205</v>
      </c>
      <c r="AU160" s="161" t="s">
        <v>164</v>
      </c>
      <c r="AV160" s="12" t="s">
        <v>164</v>
      </c>
      <c r="AW160" s="12" t="s">
        <v>3</v>
      </c>
      <c r="AX160" s="12" t="s">
        <v>75</v>
      </c>
      <c r="AY160" s="161" t="s">
        <v>156</v>
      </c>
    </row>
    <row r="161" spans="2:65" s="14" customFormat="1">
      <c r="B161" s="184"/>
      <c r="D161" s="160" t="s">
        <v>205</v>
      </c>
      <c r="E161" s="185" t="s">
        <v>1</v>
      </c>
      <c r="F161" s="186" t="s">
        <v>226</v>
      </c>
      <c r="H161" s="187">
        <v>32</v>
      </c>
      <c r="I161" s="188"/>
      <c r="L161" s="184"/>
      <c r="M161" s="189"/>
      <c r="T161" s="190"/>
      <c r="AT161" s="185" t="s">
        <v>205</v>
      </c>
      <c r="AU161" s="185" t="s">
        <v>164</v>
      </c>
      <c r="AV161" s="14" t="s">
        <v>163</v>
      </c>
      <c r="AW161" s="14" t="s">
        <v>3</v>
      </c>
      <c r="AX161" s="14" t="s">
        <v>83</v>
      </c>
      <c r="AY161" s="185" t="s">
        <v>156</v>
      </c>
    </row>
    <row r="162" spans="2:65" s="1" customFormat="1" ht="21.75" customHeight="1">
      <c r="B162" s="139"/>
      <c r="C162" s="167" t="s">
        <v>280</v>
      </c>
      <c r="D162" s="167" t="s">
        <v>207</v>
      </c>
      <c r="E162" s="168" t="s">
        <v>3370</v>
      </c>
      <c r="F162" s="169" t="s">
        <v>3766</v>
      </c>
      <c r="G162" s="170" t="s">
        <v>203</v>
      </c>
      <c r="H162" s="171">
        <v>4</v>
      </c>
      <c r="I162" s="172"/>
      <c r="J162" s="173">
        <f>ROUND(I162*H162,2)</f>
        <v>0</v>
      </c>
      <c r="K162" s="174"/>
      <c r="L162" s="175"/>
      <c r="M162" s="176" t="s">
        <v>1</v>
      </c>
      <c r="N162" s="177" t="s">
        <v>41</v>
      </c>
      <c r="P162" s="150">
        <f>O162*H162</f>
        <v>0</v>
      </c>
      <c r="Q162" s="150">
        <v>0</v>
      </c>
      <c r="R162" s="150">
        <f>Q162*H162</f>
        <v>0</v>
      </c>
      <c r="S162" s="150">
        <v>0</v>
      </c>
      <c r="T162" s="151">
        <f>S162*H162</f>
        <v>0</v>
      </c>
      <c r="AR162" s="152" t="s">
        <v>1904</v>
      </c>
      <c r="AT162" s="152" t="s">
        <v>207</v>
      </c>
      <c r="AU162" s="152" t="s">
        <v>164</v>
      </c>
      <c r="AY162" s="17" t="s">
        <v>156</v>
      </c>
      <c r="BE162" s="153">
        <f>IF(N162="základná",J162,0)</f>
        <v>0</v>
      </c>
      <c r="BF162" s="153">
        <f>IF(N162="znížená",J162,0)</f>
        <v>0</v>
      </c>
      <c r="BG162" s="153">
        <f>IF(N162="zákl. prenesená",J162,0)</f>
        <v>0</v>
      </c>
      <c r="BH162" s="153">
        <f>IF(N162="zníž. prenesená",J162,0)</f>
        <v>0</v>
      </c>
      <c r="BI162" s="153">
        <f>IF(N162="nulová",J162,0)</f>
        <v>0</v>
      </c>
      <c r="BJ162" s="17" t="s">
        <v>164</v>
      </c>
      <c r="BK162" s="153">
        <f>ROUND(I162*H162,2)</f>
        <v>0</v>
      </c>
      <c r="BL162" s="17" t="s">
        <v>1904</v>
      </c>
      <c r="BM162" s="152" t="s">
        <v>3767</v>
      </c>
    </row>
    <row r="163" spans="2:65" s="1" customFormat="1" ht="16.5" customHeight="1">
      <c r="B163" s="139"/>
      <c r="C163" s="167" t="s">
        <v>284</v>
      </c>
      <c r="D163" s="167" t="s">
        <v>207</v>
      </c>
      <c r="E163" s="168" t="s">
        <v>3373</v>
      </c>
      <c r="F163" s="169" t="s">
        <v>3768</v>
      </c>
      <c r="G163" s="170" t="s">
        <v>203</v>
      </c>
      <c r="H163" s="171">
        <v>5</v>
      </c>
      <c r="I163" s="172"/>
      <c r="J163" s="173">
        <f>ROUND(I163*H163,2)</f>
        <v>0</v>
      </c>
      <c r="K163" s="174"/>
      <c r="L163" s="175"/>
      <c r="M163" s="176" t="s">
        <v>1</v>
      </c>
      <c r="N163" s="177" t="s">
        <v>41</v>
      </c>
      <c r="P163" s="150">
        <f>O163*H163</f>
        <v>0</v>
      </c>
      <c r="Q163" s="150">
        <v>0</v>
      </c>
      <c r="R163" s="150">
        <f>Q163*H163</f>
        <v>0</v>
      </c>
      <c r="S163" s="150">
        <v>0</v>
      </c>
      <c r="T163" s="151">
        <f>S163*H163</f>
        <v>0</v>
      </c>
      <c r="AR163" s="152" t="s">
        <v>1904</v>
      </c>
      <c r="AT163" s="152" t="s">
        <v>207</v>
      </c>
      <c r="AU163" s="152" t="s">
        <v>164</v>
      </c>
      <c r="AY163" s="17" t="s">
        <v>156</v>
      </c>
      <c r="BE163" s="153">
        <f>IF(N163="základná",J163,0)</f>
        <v>0</v>
      </c>
      <c r="BF163" s="153">
        <f>IF(N163="znížená",J163,0)</f>
        <v>0</v>
      </c>
      <c r="BG163" s="153">
        <f>IF(N163="zákl. prenesená",J163,0)</f>
        <v>0</v>
      </c>
      <c r="BH163" s="153">
        <f>IF(N163="zníž. prenesená",J163,0)</f>
        <v>0</v>
      </c>
      <c r="BI163" s="153">
        <f>IF(N163="nulová",J163,0)</f>
        <v>0</v>
      </c>
      <c r="BJ163" s="17" t="s">
        <v>164</v>
      </c>
      <c r="BK163" s="153">
        <f>ROUND(I163*H163,2)</f>
        <v>0</v>
      </c>
      <c r="BL163" s="17" t="s">
        <v>1904</v>
      </c>
      <c r="BM163" s="152" t="s">
        <v>3769</v>
      </c>
    </row>
    <row r="164" spans="2:65" s="1" customFormat="1" ht="16.5" customHeight="1">
      <c r="B164" s="139"/>
      <c r="C164" s="167" t="s">
        <v>288</v>
      </c>
      <c r="D164" s="167" t="s">
        <v>207</v>
      </c>
      <c r="E164" s="168" t="s">
        <v>3376</v>
      </c>
      <c r="F164" s="169" t="s">
        <v>3770</v>
      </c>
      <c r="G164" s="170" t="s">
        <v>203</v>
      </c>
      <c r="H164" s="171">
        <v>11</v>
      </c>
      <c r="I164" s="172"/>
      <c r="J164" s="173">
        <f>ROUND(I164*H164,2)</f>
        <v>0</v>
      </c>
      <c r="K164" s="174"/>
      <c r="L164" s="175"/>
      <c r="M164" s="176" t="s">
        <v>1</v>
      </c>
      <c r="N164" s="177" t="s">
        <v>41</v>
      </c>
      <c r="P164" s="150">
        <f>O164*H164</f>
        <v>0</v>
      </c>
      <c r="Q164" s="150">
        <v>0</v>
      </c>
      <c r="R164" s="150">
        <f>Q164*H164</f>
        <v>0</v>
      </c>
      <c r="S164" s="150">
        <v>0</v>
      </c>
      <c r="T164" s="151">
        <f>S164*H164</f>
        <v>0</v>
      </c>
      <c r="AR164" s="152" t="s">
        <v>1904</v>
      </c>
      <c r="AT164" s="152" t="s">
        <v>207</v>
      </c>
      <c r="AU164" s="152" t="s">
        <v>164</v>
      </c>
      <c r="AY164" s="17" t="s">
        <v>156</v>
      </c>
      <c r="BE164" s="153">
        <f>IF(N164="základná",J164,0)</f>
        <v>0</v>
      </c>
      <c r="BF164" s="153">
        <f>IF(N164="znížená",J164,0)</f>
        <v>0</v>
      </c>
      <c r="BG164" s="153">
        <f>IF(N164="zákl. prenesená",J164,0)</f>
        <v>0</v>
      </c>
      <c r="BH164" s="153">
        <f>IF(N164="zníž. prenesená",J164,0)</f>
        <v>0</v>
      </c>
      <c r="BI164" s="153">
        <f>IF(N164="nulová",J164,0)</f>
        <v>0</v>
      </c>
      <c r="BJ164" s="17" t="s">
        <v>164</v>
      </c>
      <c r="BK164" s="153">
        <f>ROUND(I164*H164,2)</f>
        <v>0</v>
      </c>
      <c r="BL164" s="17" t="s">
        <v>1904</v>
      </c>
      <c r="BM164" s="152" t="s">
        <v>3771</v>
      </c>
    </row>
    <row r="165" spans="2:65" s="1" customFormat="1" ht="16.5" customHeight="1">
      <c r="B165" s="139"/>
      <c r="C165" s="167" t="s">
        <v>292</v>
      </c>
      <c r="D165" s="167" t="s">
        <v>207</v>
      </c>
      <c r="E165" s="168" t="s">
        <v>3772</v>
      </c>
      <c r="F165" s="169" t="s">
        <v>3773</v>
      </c>
      <c r="G165" s="170" t="s">
        <v>203</v>
      </c>
      <c r="H165" s="171">
        <v>4</v>
      </c>
      <c r="I165" s="172"/>
      <c r="J165" s="173">
        <f>ROUND(I165*H165,2)</f>
        <v>0</v>
      </c>
      <c r="K165" s="174"/>
      <c r="L165" s="175"/>
      <c r="M165" s="176" t="s">
        <v>1</v>
      </c>
      <c r="N165" s="177" t="s">
        <v>41</v>
      </c>
      <c r="P165" s="150">
        <f>O165*H165</f>
        <v>0</v>
      </c>
      <c r="Q165" s="150">
        <v>0</v>
      </c>
      <c r="R165" s="150">
        <f>Q165*H165</f>
        <v>0</v>
      </c>
      <c r="S165" s="150">
        <v>0</v>
      </c>
      <c r="T165" s="151">
        <f>S165*H165</f>
        <v>0</v>
      </c>
      <c r="AR165" s="152" t="s">
        <v>1904</v>
      </c>
      <c r="AT165" s="152" t="s">
        <v>207</v>
      </c>
      <c r="AU165" s="152" t="s">
        <v>164</v>
      </c>
      <c r="AY165" s="17" t="s">
        <v>156</v>
      </c>
      <c r="BE165" s="153">
        <f>IF(N165="základná",J165,0)</f>
        <v>0</v>
      </c>
      <c r="BF165" s="153">
        <f>IF(N165="znížená",J165,0)</f>
        <v>0</v>
      </c>
      <c r="BG165" s="153">
        <f>IF(N165="zákl. prenesená",J165,0)</f>
        <v>0</v>
      </c>
      <c r="BH165" s="153">
        <f>IF(N165="zníž. prenesená",J165,0)</f>
        <v>0</v>
      </c>
      <c r="BI165" s="153">
        <f>IF(N165="nulová",J165,0)</f>
        <v>0</v>
      </c>
      <c r="BJ165" s="17" t="s">
        <v>164</v>
      </c>
      <c r="BK165" s="153">
        <f>ROUND(I165*H165,2)</f>
        <v>0</v>
      </c>
      <c r="BL165" s="17" t="s">
        <v>1904</v>
      </c>
      <c r="BM165" s="152" t="s">
        <v>3774</v>
      </c>
    </row>
    <row r="166" spans="2:65" s="1" customFormat="1" ht="16.5" customHeight="1">
      <c r="B166" s="139"/>
      <c r="C166" s="167" t="s">
        <v>296</v>
      </c>
      <c r="D166" s="167" t="s">
        <v>207</v>
      </c>
      <c r="E166" s="168" t="s">
        <v>3775</v>
      </c>
      <c r="F166" s="169" t="s">
        <v>3776</v>
      </c>
      <c r="G166" s="170" t="s">
        <v>203</v>
      </c>
      <c r="H166" s="171">
        <v>4</v>
      </c>
      <c r="I166" s="172"/>
      <c r="J166" s="173">
        <f>ROUND(I166*H166,2)</f>
        <v>0</v>
      </c>
      <c r="K166" s="174"/>
      <c r="L166" s="175"/>
      <c r="M166" s="176" t="s">
        <v>1</v>
      </c>
      <c r="N166" s="177" t="s">
        <v>41</v>
      </c>
      <c r="P166" s="150">
        <f>O166*H166</f>
        <v>0</v>
      </c>
      <c r="Q166" s="150">
        <v>0</v>
      </c>
      <c r="R166" s="150">
        <f>Q166*H166</f>
        <v>0</v>
      </c>
      <c r="S166" s="150">
        <v>0</v>
      </c>
      <c r="T166" s="151">
        <f>S166*H166</f>
        <v>0</v>
      </c>
      <c r="AR166" s="152" t="s">
        <v>1904</v>
      </c>
      <c r="AT166" s="152" t="s">
        <v>207</v>
      </c>
      <c r="AU166" s="152" t="s">
        <v>164</v>
      </c>
      <c r="AY166" s="17" t="s">
        <v>156</v>
      </c>
      <c r="BE166" s="153">
        <f>IF(N166="základná",J166,0)</f>
        <v>0</v>
      </c>
      <c r="BF166" s="153">
        <f>IF(N166="znížená",J166,0)</f>
        <v>0</v>
      </c>
      <c r="BG166" s="153">
        <f>IF(N166="zákl. prenesená",J166,0)</f>
        <v>0</v>
      </c>
      <c r="BH166" s="153">
        <f>IF(N166="zníž. prenesená",J166,0)</f>
        <v>0</v>
      </c>
      <c r="BI166" s="153">
        <f>IF(N166="nulová",J166,0)</f>
        <v>0</v>
      </c>
      <c r="BJ166" s="17" t="s">
        <v>164</v>
      </c>
      <c r="BK166" s="153">
        <f>ROUND(I166*H166,2)</f>
        <v>0</v>
      </c>
      <c r="BL166" s="17" t="s">
        <v>1904</v>
      </c>
      <c r="BM166" s="152" t="s">
        <v>3777</v>
      </c>
    </row>
    <row r="167" spans="2:65" s="11" customFormat="1" ht="22.95" customHeight="1">
      <c r="B167" s="127"/>
      <c r="D167" s="128" t="s">
        <v>74</v>
      </c>
      <c r="E167" s="137" t="s">
        <v>3401</v>
      </c>
      <c r="F167" s="137" t="s">
        <v>3402</v>
      </c>
      <c r="I167" s="130"/>
      <c r="J167" s="138">
        <f>BK167</f>
        <v>0</v>
      </c>
      <c r="L167" s="127"/>
      <c r="M167" s="132"/>
      <c r="P167" s="133">
        <f>P168</f>
        <v>0</v>
      </c>
      <c r="R167" s="133">
        <f>R168</f>
        <v>0</v>
      </c>
      <c r="T167" s="134">
        <f>T168</f>
        <v>0</v>
      </c>
      <c r="AR167" s="128" t="s">
        <v>83</v>
      </c>
      <c r="AT167" s="135" t="s">
        <v>74</v>
      </c>
      <c r="AU167" s="135" t="s">
        <v>83</v>
      </c>
      <c r="AY167" s="128" t="s">
        <v>156</v>
      </c>
      <c r="BK167" s="136">
        <f>BK168</f>
        <v>0</v>
      </c>
    </row>
    <row r="168" spans="2:65" s="1" customFormat="1" ht="24.15" customHeight="1">
      <c r="B168" s="139"/>
      <c r="C168" s="140" t="s">
        <v>300</v>
      </c>
      <c r="D168" s="140" t="s">
        <v>159</v>
      </c>
      <c r="E168" s="141" t="s">
        <v>3412</v>
      </c>
      <c r="F168" s="142" t="s">
        <v>3413</v>
      </c>
      <c r="G168" s="143" t="s">
        <v>402</v>
      </c>
      <c r="H168" s="144">
        <v>100</v>
      </c>
      <c r="I168" s="145"/>
      <c r="J168" s="146">
        <f>ROUND(I168*H168,2)</f>
        <v>0</v>
      </c>
      <c r="K168" s="147"/>
      <c r="L168" s="32"/>
      <c r="M168" s="148" t="s">
        <v>1</v>
      </c>
      <c r="N168" s="149" t="s">
        <v>41</v>
      </c>
      <c r="P168" s="150">
        <f>O168*H168</f>
        <v>0</v>
      </c>
      <c r="Q168" s="150">
        <v>0</v>
      </c>
      <c r="R168" s="150">
        <f>Q168*H168</f>
        <v>0</v>
      </c>
      <c r="S168" s="150">
        <v>0</v>
      </c>
      <c r="T168" s="151">
        <f>S168*H168</f>
        <v>0</v>
      </c>
      <c r="AR168" s="152" t="s">
        <v>163</v>
      </c>
      <c r="AT168" s="152" t="s">
        <v>159</v>
      </c>
      <c r="AU168" s="152" t="s">
        <v>164</v>
      </c>
      <c r="AY168" s="17" t="s">
        <v>156</v>
      </c>
      <c r="BE168" s="153">
        <f>IF(N168="základná",J168,0)</f>
        <v>0</v>
      </c>
      <c r="BF168" s="153">
        <f>IF(N168="znížená",J168,0)</f>
        <v>0</v>
      </c>
      <c r="BG168" s="153">
        <f>IF(N168="zákl. prenesená",J168,0)</f>
        <v>0</v>
      </c>
      <c r="BH168" s="153">
        <f>IF(N168="zníž. prenesená",J168,0)</f>
        <v>0</v>
      </c>
      <c r="BI168" s="153">
        <f>IF(N168="nulová",J168,0)</f>
        <v>0</v>
      </c>
      <c r="BJ168" s="17" t="s">
        <v>164</v>
      </c>
      <c r="BK168" s="153">
        <f>ROUND(I168*H168,2)</f>
        <v>0</v>
      </c>
      <c r="BL168" s="17" t="s">
        <v>163</v>
      </c>
      <c r="BM168" s="152" t="s">
        <v>3778</v>
      </c>
    </row>
    <row r="169" spans="2:65" s="11" customFormat="1" ht="22.95" customHeight="1">
      <c r="B169" s="127"/>
      <c r="D169" s="128" t="s">
        <v>74</v>
      </c>
      <c r="E169" s="137" t="s">
        <v>3418</v>
      </c>
      <c r="F169" s="137" t="s">
        <v>3419</v>
      </c>
      <c r="I169" s="130"/>
      <c r="J169" s="138">
        <f>BK169</f>
        <v>0</v>
      </c>
      <c r="L169" s="127"/>
      <c r="M169" s="132"/>
      <c r="P169" s="133">
        <f>P170</f>
        <v>0</v>
      </c>
      <c r="R169" s="133">
        <f>R170</f>
        <v>0</v>
      </c>
      <c r="T169" s="134">
        <f>T170</f>
        <v>0</v>
      </c>
      <c r="AR169" s="128" t="s">
        <v>83</v>
      </c>
      <c r="AT169" s="135" t="s">
        <v>74</v>
      </c>
      <c r="AU169" s="135" t="s">
        <v>83</v>
      </c>
      <c r="AY169" s="128" t="s">
        <v>156</v>
      </c>
      <c r="BK169" s="136">
        <f>BK170</f>
        <v>0</v>
      </c>
    </row>
    <row r="170" spans="2:65" s="1" customFormat="1" ht="24.15" customHeight="1">
      <c r="B170" s="139"/>
      <c r="C170" s="140" t="s">
        <v>8</v>
      </c>
      <c r="D170" s="140" t="s">
        <v>159</v>
      </c>
      <c r="E170" s="141" t="s">
        <v>3423</v>
      </c>
      <c r="F170" s="142" t="s">
        <v>3424</v>
      </c>
      <c r="G170" s="143" t="s">
        <v>203</v>
      </c>
      <c r="H170" s="144">
        <v>2</v>
      </c>
      <c r="I170" s="145"/>
      <c r="J170" s="146">
        <f>ROUND(I170*H170,2)</f>
        <v>0</v>
      </c>
      <c r="K170" s="147"/>
      <c r="L170" s="32"/>
      <c r="M170" s="148" t="s">
        <v>1</v>
      </c>
      <c r="N170" s="149" t="s">
        <v>41</v>
      </c>
      <c r="P170" s="150">
        <f>O170*H170</f>
        <v>0</v>
      </c>
      <c r="Q170" s="150">
        <v>0</v>
      </c>
      <c r="R170" s="150">
        <f>Q170*H170</f>
        <v>0</v>
      </c>
      <c r="S170" s="150">
        <v>0</v>
      </c>
      <c r="T170" s="151">
        <f>S170*H170</f>
        <v>0</v>
      </c>
      <c r="AR170" s="152" t="s">
        <v>163</v>
      </c>
      <c r="AT170" s="152" t="s">
        <v>159</v>
      </c>
      <c r="AU170" s="152" t="s">
        <v>164</v>
      </c>
      <c r="AY170" s="17" t="s">
        <v>156</v>
      </c>
      <c r="BE170" s="153">
        <f>IF(N170="základná",J170,0)</f>
        <v>0</v>
      </c>
      <c r="BF170" s="153">
        <f>IF(N170="znížená",J170,0)</f>
        <v>0</v>
      </c>
      <c r="BG170" s="153">
        <f>IF(N170="zákl. prenesená",J170,0)</f>
        <v>0</v>
      </c>
      <c r="BH170" s="153">
        <f>IF(N170="zníž. prenesená",J170,0)</f>
        <v>0</v>
      </c>
      <c r="BI170" s="153">
        <f>IF(N170="nulová",J170,0)</f>
        <v>0</v>
      </c>
      <c r="BJ170" s="17" t="s">
        <v>164</v>
      </c>
      <c r="BK170" s="153">
        <f>ROUND(I170*H170,2)</f>
        <v>0</v>
      </c>
      <c r="BL170" s="17" t="s">
        <v>163</v>
      </c>
      <c r="BM170" s="152" t="s">
        <v>3779</v>
      </c>
    </row>
    <row r="171" spans="2:65" s="11" customFormat="1" ht="22.95" customHeight="1">
      <c r="B171" s="127"/>
      <c r="D171" s="128" t="s">
        <v>74</v>
      </c>
      <c r="E171" s="137" t="s">
        <v>3466</v>
      </c>
      <c r="F171" s="137" t="s">
        <v>3467</v>
      </c>
      <c r="I171" s="130"/>
      <c r="J171" s="138">
        <f>BK171</f>
        <v>0</v>
      </c>
      <c r="L171" s="127"/>
      <c r="M171" s="132"/>
      <c r="P171" s="133">
        <f>SUM(P172:P173)</f>
        <v>0</v>
      </c>
      <c r="R171" s="133">
        <f>SUM(R172:R173)</f>
        <v>0</v>
      </c>
      <c r="T171" s="134">
        <f>SUM(T172:T173)</f>
        <v>0</v>
      </c>
      <c r="AR171" s="128" t="s">
        <v>83</v>
      </c>
      <c r="AT171" s="135" t="s">
        <v>74</v>
      </c>
      <c r="AU171" s="135" t="s">
        <v>83</v>
      </c>
      <c r="AY171" s="128" t="s">
        <v>156</v>
      </c>
      <c r="BK171" s="136">
        <f>SUM(BK172:BK173)</f>
        <v>0</v>
      </c>
    </row>
    <row r="172" spans="2:65" s="1" customFormat="1" ht="37.950000000000003" customHeight="1">
      <c r="B172" s="139"/>
      <c r="C172" s="140" t="s">
        <v>307</v>
      </c>
      <c r="D172" s="140" t="s">
        <v>159</v>
      </c>
      <c r="E172" s="141" t="s">
        <v>3468</v>
      </c>
      <c r="F172" s="142" t="s">
        <v>3469</v>
      </c>
      <c r="G172" s="143" t="s">
        <v>3470</v>
      </c>
      <c r="H172" s="144">
        <v>132</v>
      </c>
      <c r="I172" s="145"/>
      <c r="J172" s="146">
        <f>ROUND(I172*H172,2)</f>
        <v>0</v>
      </c>
      <c r="K172" s="147"/>
      <c r="L172" s="32"/>
      <c r="M172" s="148" t="s">
        <v>1</v>
      </c>
      <c r="N172" s="149" t="s">
        <v>41</v>
      </c>
      <c r="P172" s="150">
        <f>O172*H172</f>
        <v>0</v>
      </c>
      <c r="Q172" s="150">
        <v>0</v>
      </c>
      <c r="R172" s="150">
        <f>Q172*H172</f>
        <v>0</v>
      </c>
      <c r="S172" s="150">
        <v>0</v>
      </c>
      <c r="T172" s="151">
        <f>S172*H172</f>
        <v>0</v>
      </c>
      <c r="AR172" s="152" t="s">
        <v>163</v>
      </c>
      <c r="AT172" s="152" t="s">
        <v>159</v>
      </c>
      <c r="AU172" s="152" t="s">
        <v>164</v>
      </c>
      <c r="AY172" s="17" t="s">
        <v>156</v>
      </c>
      <c r="BE172" s="153">
        <f>IF(N172="základná",J172,0)</f>
        <v>0</v>
      </c>
      <c r="BF172" s="153">
        <f>IF(N172="znížená",J172,0)</f>
        <v>0</v>
      </c>
      <c r="BG172" s="153">
        <f>IF(N172="zákl. prenesená",J172,0)</f>
        <v>0</v>
      </c>
      <c r="BH172" s="153">
        <f>IF(N172="zníž. prenesená",J172,0)</f>
        <v>0</v>
      </c>
      <c r="BI172" s="153">
        <f>IF(N172="nulová",J172,0)</f>
        <v>0</v>
      </c>
      <c r="BJ172" s="17" t="s">
        <v>164</v>
      </c>
      <c r="BK172" s="153">
        <f>ROUND(I172*H172,2)</f>
        <v>0</v>
      </c>
      <c r="BL172" s="17" t="s">
        <v>163</v>
      </c>
      <c r="BM172" s="152" t="s">
        <v>3780</v>
      </c>
    </row>
    <row r="173" spans="2:65" s="1" customFormat="1" ht="37.950000000000003" customHeight="1">
      <c r="B173" s="139"/>
      <c r="C173" s="140" t="s">
        <v>311</v>
      </c>
      <c r="D173" s="140" t="s">
        <v>159</v>
      </c>
      <c r="E173" s="141" t="s">
        <v>3472</v>
      </c>
      <c r="F173" s="142" t="s">
        <v>3473</v>
      </c>
      <c r="G173" s="143" t="s">
        <v>3470</v>
      </c>
      <c r="H173" s="144">
        <v>132</v>
      </c>
      <c r="I173" s="145"/>
      <c r="J173" s="146">
        <f>ROUND(I173*H173,2)</f>
        <v>0</v>
      </c>
      <c r="K173" s="147"/>
      <c r="L173" s="32"/>
      <c r="M173" s="148" t="s">
        <v>1</v>
      </c>
      <c r="N173" s="149" t="s">
        <v>41</v>
      </c>
      <c r="P173" s="150">
        <f>O173*H173</f>
        <v>0</v>
      </c>
      <c r="Q173" s="150">
        <v>0</v>
      </c>
      <c r="R173" s="150">
        <f>Q173*H173</f>
        <v>0</v>
      </c>
      <c r="S173" s="150">
        <v>0</v>
      </c>
      <c r="T173" s="151">
        <f>S173*H173</f>
        <v>0</v>
      </c>
      <c r="AR173" s="152" t="s">
        <v>163</v>
      </c>
      <c r="AT173" s="152" t="s">
        <v>159</v>
      </c>
      <c r="AU173" s="152" t="s">
        <v>164</v>
      </c>
      <c r="AY173" s="17" t="s">
        <v>156</v>
      </c>
      <c r="BE173" s="153">
        <f>IF(N173="základná",J173,0)</f>
        <v>0</v>
      </c>
      <c r="BF173" s="153">
        <f>IF(N173="znížená",J173,0)</f>
        <v>0</v>
      </c>
      <c r="BG173" s="153">
        <f>IF(N173="zákl. prenesená",J173,0)</f>
        <v>0</v>
      </c>
      <c r="BH173" s="153">
        <f>IF(N173="zníž. prenesená",J173,0)</f>
        <v>0</v>
      </c>
      <c r="BI173" s="153">
        <f>IF(N173="nulová",J173,0)</f>
        <v>0</v>
      </c>
      <c r="BJ173" s="17" t="s">
        <v>164</v>
      </c>
      <c r="BK173" s="153">
        <f>ROUND(I173*H173,2)</f>
        <v>0</v>
      </c>
      <c r="BL173" s="17" t="s">
        <v>163</v>
      </c>
      <c r="BM173" s="152" t="s">
        <v>3781</v>
      </c>
    </row>
    <row r="174" spans="2:65" s="11" customFormat="1" ht="22.95" customHeight="1">
      <c r="B174" s="127"/>
      <c r="D174" s="128" t="s">
        <v>74</v>
      </c>
      <c r="E174" s="137" t="s">
        <v>3475</v>
      </c>
      <c r="F174" s="137" t="s">
        <v>3476</v>
      </c>
      <c r="I174" s="130"/>
      <c r="J174" s="138">
        <f>BK174</f>
        <v>0</v>
      </c>
      <c r="L174" s="127"/>
      <c r="M174" s="132"/>
      <c r="P174" s="133">
        <f>SUM(P175:P176)</f>
        <v>0</v>
      </c>
      <c r="R174" s="133">
        <f>SUM(R175:R176)</f>
        <v>0.1056</v>
      </c>
      <c r="T174" s="134">
        <f>SUM(T175:T176)</f>
        <v>0</v>
      </c>
      <c r="AR174" s="128" t="s">
        <v>83</v>
      </c>
      <c r="AT174" s="135" t="s">
        <v>74</v>
      </c>
      <c r="AU174" s="135" t="s">
        <v>83</v>
      </c>
      <c r="AY174" s="128" t="s">
        <v>156</v>
      </c>
      <c r="BK174" s="136">
        <f>SUM(BK175:BK176)</f>
        <v>0</v>
      </c>
    </row>
    <row r="175" spans="2:65" s="1" customFormat="1" ht="24.15" customHeight="1">
      <c r="B175" s="139"/>
      <c r="C175" s="140" t="s">
        <v>315</v>
      </c>
      <c r="D175" s="140" t="s">
        <v>159</v>
      </c>
      <c r="E175" s="141" t="s">
        <v>3782</v>
      </c>
      <c r="F175" s="142" t="s">
        <v>3783</v>
      </c>
      <c r="G175" s="143" t="s">
        <v>402</v>
      </c>
      <c r="H175" s="144">
        <v>40</v>
      </c>
      <c r="I175" s="145"/>
      <c r="J175" s="146">
        <f>ROUND(I175*H175,2)</f>
        <v>0</v>
      </c>
      <c r="K175" s="147"/>
      <c r="L175" s="32"/>
      <c r="M175" s="148" t="s">
        <v>1</v>
      </c>
      <c r="N175" s="149" t="s">
        <v>41</v>
      </c>
      <c r="P175" s="150">
        <f>O175*H175</f>
        <v>0</v>
      </c>
      <c r="Q175" s="150">
        <v>0</v>
      </c>
      <c r="R175" s="150">
        <f>Q175*H175</f>
        <v>0</v>
      </c>
      <c r="S175" s="150">
        <v>0</v>
      </c>
      <c r="T175" s="151">
        <f>S175*H175</f>
        <v>0</v>
      </c>
      <c r="AR175" s="152" t="s">
        <v>163</v>
      </c>
      <c r="AT175" s="152" t="s">
        <v>159</v>
      </c>
      <c r="AU175" s="152" t="s">
        <v>164</v>
      </c>
      <c r="AY175" s="17" t="s">
        <v>156</v>
      </c>
      <c r="BE175" s="153">
        <f>IF(N175="základná",J175,0)</f>
        <v>0</v>
      </c>
      <c r="BF175" s="153">
        <f>IF(N175="znížená",J175,0)</f>
        <v>0</v>
      </c>
      <c r="BG175" s="153">
        <f>IF(N175="zákl. prenesená",J175,0)</f>
        <v>0</v>
      </c>
      <c r="BH175" s="153">
        <f>IF(N175="zníž. prenesená",J175,0)</f>
        <v>0</v>
      </c>
      <c r="BI175" s="153">
        <f>IF(N175="nulová",J175,0)</f>
        <v>0</v>
      </c>
      <c r="BJ175" s="17" t="s">
        <v>164</v>
      </c>
      <c r="BK175" s="153">
        <f>ROUND(I175*H175,2)</f>
        <v>0</v>
      </c>
      <c r="BL175" s="17" t="s">
        <v>163</v>
      </c>
      <c r="BM175" s="152" t="s">
        <v>3784</v>
      </c>
    </row>
    <row r="176" spans="2:65" s="1" customFormat="1" ht="16.5" customHeight="1">
      <c r="B176" s="139"/>
      <c r="C176" s="167" t="s">
        <v>319</v>
      </c>
      <c r="D176" s="167" t="s">
        <v>207</v>
      </c>
      <c r="E176" s="168" t="s">
        <v>3785</v>
      </c>
      <c r="F176" s="169" t="s">
        <v>3786</v>
      </c>
      <c r="G176" s="170" t="s">
        <v>402</v>
      </c>
      <c r="H176" s="171">
        <v>40</v>
      </c>
      <c r="I176" s="172"/>
      <c r="J176" s="173">
        <f>ROUND(I176*H176,2)</f>
        <v>0</v>
      </c>
      <c r="K176" s="174"/>
      <c r="L176" s="175"/>
      <c r="M176" s="176" t="s">
        <v>1</v>
      </c>
      <c r="N176" s="177" t="s">
        <v>41</v>
      </c>
      <c r="P176" s="150">
        <f>O176*H176</f>
        <v>0</v>
      </c>
      <c r="Q176" s="150">
        <v>2.64E-3</v>
      </c>
      <c r="R176" s="150">
        <f>Q176*H176</f>
        <v>0.1056</v>
      </c>
      <c r="S176" s="150">
        <v>0</v>
      </c>
      <c r="T176" s="151">
        <f>S176*H176</f>
        <v>0</v>
      </c>
      <c r="AR176" s="152" t="s">
        <v>211</v>
      </c>
      <c r="AT176" s="152" t="s">
        <v>207</v>
      </c>
      <c r="AU176" s="152" t="s">
        <v>164</v>
      </c>
      <c r="AY176" s="17" t="s">
        <v>156</v>
      </c>
      <c r="BE176" s="153">
        <f>IF(N176="základná",J176,0)</f>
        <v>0</v>
      </c>
      <c r="BF176" s="153">
        <f>IF(N176="znížená",J176,0)</f>
        <v>0</v>
      </c>
      <c r="BG176" s="153">
        <f>IF(N176="zákl. prenesená",J176,0)</f>
        <v>0</v>
      </c>
      <c r="BH176" s="153">
        <f>IF(N176="zníž. prenesená",J176,0)</f>
        <v>0</v>
      </c>
      <c r="BI176" s="153">
        <f>IF(N176="nulová",J176,0)</f>
        <v>0</v>
      </c>
      <c r="BJ176" s="17" t="s">
        <v>164</v>
      </c>
      <c r="BK176" s="153">
        <f>ROUND(I176*H176,2)</f>
        <v>0</v>
      </c>
      <c r="BL176" s="17" t="s">
        <v>163</v>
      </c>
      <c r="BM176" s="152" t="s">
        <v>3787</v>
      </c>
    </row>
    <row r="177" spans="2:65" s="11" customFormat="1" ht="22.95" customHeight="1">
      <c r="B177" s="127"/>
      <c r="D177" s="128" t="s">
        <v>74</v>
      </c>
      <c r="E177" s="137" t="s">
        <v>3510</v>
      </c>
      <c r="F177" s="137" t="s">
        <v>3511</v>
      </c>
      <c r="I177" s="130"/>
      <c r="J177" s="138">
        <f>BK177</f>
        <v>0</v>
      </c>
      <c r="L177" s="127"/>
      <c r="M177" s="132"/>
      <c r="P177" s="133">
        <f>SUM(P178:P179)</f>
        <v>0</v>
      </c>
      <c r="R177" s="133">
        <f>SUM(R178:R179)</f>
        <v>0</v>
      </c>
      <c r="T177" s="134">
        <f>SUM(T178:T179)</f>
        <v>0</v>
      </c>
      <c r="AR177" s="128" t="s">
        <v>83</v>
      </c>
      <c r="AT177" s="135" t="s">
        <v>74</v>
      </c>
      <c r="AU177" s="135" t="s">
        <v>83</v>
      </c>
      <c r="AY177" s="128" t="s">
        <v>156</v>
      </c>
      <c r="BK177" s="136">
        <f>SUM(BK178:BK179)</f>
        <v>0</v>
      </c>
    </row>
    <row r="178" spans="2:65" s="1" customFormat="1" ht="16.5" customHeight="1">
      <c r="B178" s="139"/>
      <c r="C178" s="140" t="s">
        <v>323</v>
      </c>
      <c r="D178" s="140" t="s">
        <v>159</v>
      </c>
      <c r="E178" s="141" t="s">
        <v>3512</v>
      </c>
      <c r="F178" s="142" t="s">
        <v>3513</v>
      </c>
      <c r="G178" s="143" t="s">
        <v>3238</v>
      </c>
      <c r="H178" s="144">
        <v>24</v>
      </c>
      <c r="I178" s="145"/>
      <c r="J178" s="146">
        <f>ROUND(I178*H178,2)</f>
        <v>0</v>
      </c>
      <c r="K178" s="147"/>
      <c r="L178" s="32"/>
      <c r="M178" s="148" t="s">
        <v>1</v>
      </c>
      <c r="N178" s="149" t="s">
        <v>41</v>
      </c>
      <c r="P178" s="150">
        <f>O178*H178</f>
        <v>0</v>
      </c>
      <c r="Q178" s="150">
        <v>0</v>
      </c>
      <c r="R178" s="150">
        <f>Q178*H178</f>
        <v>0</v>
      </c>
      <c r="S178" s="150">
        <v>0</v>
      </c>
      <c r="T178" s="151">
        <f>S178*H178</f>
        <v>0</v>
      </c>
      <c r="AR178" s="152" t="s">
        <v>819</v>
      </c>
      <c r="AT178" s="152" t="s">
        <v>159</v>
      </c>
      <c r="AU178" s="152" t="s">
        <v>164</v>
      </c>
      <c r="AY178" s="17" t="s">
        <v>156</v>
      </c>
      <c r="BE178" s="153">
        <f>IF(N178="základná",J178,0)</f>
        <v>0</v>
      </c>
      <c r="BF178" s="153">
        <f>IF(N178="znížená",J178,0)</f>
        <v>0</v>
      </c>
      <c r="BG178" s="153">
        <f>IF(N178="zákl. prenesená",J178,0)</f>
        <v>0</v>
      </c>
      <c r="BH178" s="153">
        <f>IF(N178="zníž. prenesená",J178,0)</f>
        <v>0</v>
      </c>
      <c r="BI178" s="153">
        <f>IF(N178="nulová",J178,0)</f>
        <v>0</v>
      </c>
      <c r="BJ178" s="17" t="s">
        <v>164</v>
      </c>
      <c r="BK178" s="153">
        <f>ROUND(I178*H178,2)</f>
        <v>0</v>
      </c>
      <c r="BL178" s="17" t="s">
        <v>819</v>
      </c>
      <c r="BM178" s="152" t="s">
        <v>3788</v>
      </c>
    </row>
    <row r="179" spans="2:65" s="1" customFormat="1" ht="16.5" customHeight="1">
      <c r="B179" s="139"/>
      <c r="C179" s="140" t="s">
        <v>327</v>
      </c>
      <c r="D179" s="140" t="s">
        <v>159</v>
      </c>
      <c r="E179" s="141" t="s">
        <v>3515</v>
      </c>
      <c r="F179" s="142" t="s">
        <v>3516</v>
      </c>
      <c r="G179" s="143" t="s">
        <v>3238</v>
      </c>
      <c r="H179" s="144">
        <v>8</v>
      </c>
      <c r="I179" s="145"/>
      <c r="J179" s="146">
        <f>ROUND(I179*H179,2)</f>
        <v>0</v>
      </c>
      <c r="K179" s="147"/>
      <c r="L179" s="32"/>
      <c r="M179" s="148" t="s">
        <v>1</v>
      </c>
      <c r="N179" s="149" t="s">
        <v>41</v>
      </c>
      <c r="P179" s="150">
        <f>O179*H179</f>
        <v>0</v>
      </c>
      <c r="Q179" s="150">
        <v>0</v>
      </c>
      <c r="R179" s="150">
        <f>Q179*H179</f>
        <v>0</v>
      </c>
      <c r="S179" s="150">
        <v>0</v>
      </c>
      <c r="T179" s="151">
        <f>S179*H179</f>
        <v>0</v>
      </c>
      <c r="AR179" s="152" t="s">
        <v>819</v>
      </c>
      <c r="AT179" s="152" t="s">
        <v>159</v>
      </c>
      <c r="AU179" s="152" t="s">
        <v>164</v>
      </c>
      <c r="AY179" s="17" t="s">
        <v>156</v>
      </c>
      <c r="BE179" s="153">
        <f>IF(N179="základná",J179,0)</f>
        <v>0</v>
      </c>
      <c r="BF179" s="153">
        <f>IF(N179="znížená",J179,0)</f>
        <v>0</v>
      </c>
      <c r="BG179" s="153">
        <f>IF(N179="zákl. prenesená",J179,0)</f>
        <v>0</v>
      </c>
      <c r="BH179" s="153">
        <f>IF(N179="zníž. prenesená",J179,0)</f>
        <v>0</v>
      </c>
      <c r="BI179" s="153">
        <f>IF(N179="nulová",J179,0)</f>
        <v>0</v>
      </c>
      <c r="BJ179" s="17" t="s">
        <v>164</v>
      </c>
      <c r="BK179" s="153">
        <f>ROUND(I179*H179,2)</f>
        <v>0</v>
      </c>
      <c r="BL179" s="17" t="s">
        <v>819</v>
      </c>
      <c r="BM179" s="152" t="s">
        <v>3789</v>
      </c>
    </row>
    <row r="180" spans="2:65" s="11" customFormat="1" ht="22.95" customHeight="1">
      <c r="B180" s="127"/>
      <c r="D180" s="128" t="s">
        <v>74</v>
      </c>
      <c r="E180" s="137" t="s">
        <v>3790</v>
      </c>
      <c r="F180" s="137" t="s">
        <v>3791</v>
      </c>
      <c r="I180" s="130"/>
      <c r="J180" s="138">
        <f>BK180</f>
        <v>0</v>
      </c>
      <c r="L180" s="127"/>
      <c r="M180" s="132"/>
      <c r="P180" s="133">
        <f>SUM(P181:P184)</f>
        <v>0</v>
      </c>
      <c r="R180" s="133">
        <f>SUM(R181:R184)</f>
        <v>1.0920000000000001E-2</v>
      </c>
      <c r="T180" s="134">
        <f>SUM(T181:T184)</f>
        <v>0</v>
      </c>
      <c r="AR180" s="128" t="s">
        <v>83</v>
      </c>
      <c r="AT180" s="135" t="s">
        <v>74</v>
      </c>
      <c r="AU180" s="135" t="s">
        <v>83</v>
      </c>
      <c r="AY180" s="128" t="s">
        <v>156</v>
      </c>
      <c r="BK180" s="136">
        <f>SUM(BK181:BK184)</f>
        <v>0</v>
      </c>
    </row>
    <row r="181" spans="2:65" s="1" customFormat="1" ht="24.15" customHeight="1">
      <c r="B181" s="139"/>
      <c r="C181" s="140" t="s">
        <v>331</v>
      </c>
      <c r="D181" s="140" t="s">
        <v>159</v>
      </c>
      <c r="E181" s="141" t="s">
        <v>3792</v>
      </c>
      <c r="F181" s="142" t="s">
        <v>3394</v>
      </c>
      <c r="G181" s="143" t="s">
        <v>402</v>
      </c>
      <c r="H181" s="144">
        <v>50</v>
      </c>
      <c r="I181" s="145"/>
      <c r="J181" s="146">
        <f>ROUND(I181*H181,2)</f>
        <v>0</v>
      </c>
      <c r="K181" s="147"/>
      <c r="L181" s="32"/>
      <c r="M181" s="148" t="s">
        <v>1</v>
      </c>
      <c r="N181" s="149" t="s">
        <v>41</v>
      </c>
      <c r="P181" s="150">
        <f>O181*H181</f>
        <v>0</v>
      </c>
      <c r="Q181" s="150">
        <v>0</v>
      </c>
      <c r="R181" s="150">
        <f>Q181*H181</f>
        <v>0</v>
      </c>
      <c r="S181" s="150">
        <v>0</v>
      </c>
      <c r="T181" s="151">
        <f>S181*H181</f>
        <v>0</v>
      </c>
      <c r="AR181" s="152" t="s">
        <v>163</v>
      </c>
      <c r="AT181" s="152" t="s">
        <v>159</v>
      </c>
      <c r="AU181" s="152" t="s">
        <v>164</v>
      </c>
      <c r="AY181" s="17" t="s">
        <v>156</v>
      </c>
      <c r="BE181" s="153">
        <f>IF(N181="základná",J181,0)</f>
        <v>0</v>
      </c>
      <c r="BF181" s="153">
        <f>IF(N181="znížená",J181,0)</f>
        <v>0</v>
      </c>
      <c r="BG181" s="153">
        <f>IF(N181="zákl. prenesená",J181,0)</f>
        <v>0</v>
      </c>
      <c r="BH181" s="153">
        <f>IF(N181="zníž. prenesená",J181,0)</f>
        <v>0</v>
      </c>
      <c r="BI181" s="153">
        <f>IF(N181="nulová",J181,0)</f>
        <v>0</v>
      </c>
      <c r="BJ181" s="17" t="s">
        <v>164</v>
      </c>
      <c r="BK181" s="153">
        <f>ROUND(I181*H181,2)</f>
        <v>0</v>
      </c>
      <c r="BL181" s="17" t="s">
        <v>163</v>
      </c>
      <c r="BM181" s="152" t="s">
        <v>3793</v>
      </c>
    </row>
    <row r="182" spans="2:65" s="1" customFormat="1" ht="16.5" customHeight="1">
      <c r="B182" s="139"/>
      <c r="C182" s="167" t="s">
        <v>335</v>
      </c>
      <c r="D182" s="167" t="s">
        <v>207</v>
      </c>
      <c r="E182" s="168" t="s">
        <v>3794</v>
      </c>
      <c r="F182" s="169" t="s">
        <v>3795</v>
      </c>
      <c r="G182" s="170" t="s">
        <v>402</v>
      </c>
      <c r="H182" s="171">
        <v>50</v>
      </c>
      <c r="I182" s="172"/>
      <c r="J182" s="173">
        <f>ROUND(I182*H182,2)</f>
        <v>0</v>
      </c>
      <c r="K182" s="174"/>
      <c r="L182" s="175"/>
      <c r="M182" s="176" t="s">
        <v>1</v>
      </c>
      <c r="N182" s="177" t="s">
        <v>41</v>
      </c>
      <c r="P182" s="150">
        <f>O182*H182</f>
        <v>0</v>
      </c>
      <c r="Q182" s="150">
        <v>2.1000000000000001E-4</v>
      </c>
      <c r="R182" s="150">
        <f>Q182*H182</f>
        <v>1.0500000000000001E-2</v>
      </c>
      <c r="S182" s="150">
        <v>0</v>
      </c>
      <c r="T182" s="151">
        <f>S182*H182</f>
        <v>0</v>
      </c>
      <c r="AR182" s="152" t="s">
        <v>211</v>
      </c>
      <c r="AT182" s="152" t="s">
        <v>207</v>
      </c>
      <c r="AU182" s="152" t="s">
        <v>164</v>
      </c>
      <c r="AY182" s="17" t="s">
        <v>156</v>
      </c>
      <c r="BE182" s="153">
        <f>IF(N182="základná",J182,0)</f>
        <v>0</v>
      </c>
      <c r="BF182" s="153">
        <f>IF(N182="znížená",J182,0)</f>
        <v>0</v>
      </c>
      <c r="BG182" s="153">
        <f>IF(N182="zákl. prenesená",J182,0)</f>
        <v>0</v>
      </c>
      <c r="BH182" s="153">
        <f>IF(N182="zníž. prenesená",J182,0)</f>
        <v>0</v>
      </c>
      <c r="BI182" s="153">
        <f>IF(N182="nulová",J182,0)</f>
        <v>0</v>
      </c>
      <c r="BJ182" s="17" t="s">
        <v>164</v>
      </c>
      <c r="BK182" s="153">
        <f>ROUND(I182*H182,2)</f>
        <v>0</v>
      </c>
      <c r="BL182" s="17" t="s">
        <v>163</v>
      </c>
      <c r="BM182" s="152" t="s">
        <v>3796</v>
      </c>
    </row>
    <row r="183" spans="2:65" s="1" customFormat="1" ht="24.15" customHeight="1">
      <c r="B183" s="139"/>
      <c r="C183" s="140" t="s">
        <v>341</v>
      </c>
      <c r="D183" s="140" t="s">
        <v>159</v>
      </c>
      <c r="E183" s="141" t="s">
        <v>3797</v>
      </c>
      <c r="F183" s="142" t="s">
        <v>3798</v>
      </c>
      <c r="G183" s="143" t="s">
        <v>203</v>
      </c>
      <c r="H183" s="144">
        <v>2</v>
      </c>
      <c r="I183" s="145"/>
      <c r="J183" s="146">
        <f>ROUND(I183*H183,2)</f>
        <v>0</v>
      </c>
      <c r="K183" s="147"/>
      <c r="L183" s="32"/>
      <c r="M183" s="148" t="s">
        <v>1</v>
      </c>
      <c r="N183" s="149" t="s">
        <v>41</v>
      </c>
      <c r="P183" s="150">
        <f>O183*H183</f>
        <v>0</v>
      </c>
      <c r="Q183" s="150">
        <v>0</v>
      </c>
      <c r="R183" s="150">
        <f>Q183*H183</f>
        <v>0</v>
      </c>
      <c r="S183" s="150">
        <v>0</v>
      </c>
      <c r="T183" s="151">
        <f>S183*H183</f>
        <v>0</v>
      </c>
      <c r="AR183" s="152" t="s">
        <v>163</v>
      </c>
      <c r="AT183" s="152" t="s">
        <v>159</v>
      </c>
      <c r="AU183" s="152" t="s">
        <v>164</v>
      </c>
      <c r="AY183" s="17" t="s">
        <v>156</v>
      </c>
      <c r="BE183" s="153">
        <f>IF(N183="základná",J183,0)</f>
        <v>0</v>
      </c>
      <c r="BF183" s="153">
        <f>IF(N183="znížená",J183,0)</f>
        <v>0</v>
      </c>
      <c r="BG183" s="153">
        <f>IF(N183="zákl. prenesená",J183,0)</f>
        <v>0</v>
      </c>
      <c r="BH183" s="153">
        <f>IF(N183="zníž. prenesená",J183,0)</f>
        <v>0</v>
      </c>
      <c r="BI183" s="153">
        <f>IF(N183="nulová",J183,0)</f>
        <v>0</v>
      </c>
      <c r="BJ183" s="17" t="s">
        <v>164</v>
      </c>
      <c r="BK183" s="153">
        <f>ROUND(I183*H183,2)</f>
        <v>0</v>
      </c>
      <c r="BL183" s="17" t="s">
        <v>163</v>
      </c>
      <c r="BM183" s="152" t="s">
        <v>3799</v>
      </c>
    </row>
    <row r="184" spans="2:65" s="1" customFormat="1" ht="16.5" customHeight="1">
      <c r="B184" s="139"/>
      <c r="C184" s="167" t="s">
        <v>349</v>
      </c>
      <c r="D184" s="167" t="s">
        <v>207</v>
      </c>
      <c r="E184" s="168" t="s">
        <v>3800</v>
      </c>
      <c r="F184" s="169" t="s">
        <v>3801</v>
      </c>
      <c r="G184" s="170" t="s">
        <v>203</v>
      </c>
      <c r="H184" s="171">
        <v>2</v>
      </c>
      <c r="I184" s="172"/>
      <c r="J184" s="173">
        <f>ROUND(I184*H184,2)</f>
        <v>0</v>
      </c>
      <c r="K184" s="174"/>
      <c r="L184" s="175"/>
      <c r="M184" s="201" t="s">
        <v>1</v>
      </c>
      <c r="N184" s="202" t="s">
        <v>41</v>
      </c>
      <c r="O184" s="156"/>
      <c r="P184" s="157">
        <f>O184*H184</f>
        <v>0</v>
      </c>
      <c r="Q184" s="157">
        <v>2.1000000000000001E-4</v>
      </c>
      <c r="R184" s="157">
        <f>Q184*H184</f>
        <v>4.2000000000000002E-4</v>
      </c>
      <c r="S184" s="157">
        <v>0</v>
      </c>
      <c r="T184" s="158">
        <f>S184*H184</f>
        <v>0</v>
      </c>
      <c r="AR184" s="152" t="s">
        <v>211</v>
      </c>
      <c r="AT184" s="152" t="s">
        <v>207</v>
      </c>
      <c r="AU184" s="152" t="s">
        <v>164</v>
      </c>
      <c r="AY184" s="17" t="s">
        <v>156</v>
      </c>
      <c r="BE184" s="153">
        <f>IF(N184="základná",J184,0)</f>
        <v>0</v>
      </c>
      <c r="BF184" s="153">
        <f>IF(N184="znížená",J184,0)</f>
        <v>0</v>
      </c>
      <c r="BG184" s="153">
        <f>IF(N184="zákl. prenesená",J184,0)</f>
        <v>0</v>
      </c>
      <c r="BH184" s="153">
        <f>IF(N184="zníž. prenesená",J184,0)</f>
        <v>0</v>
      </c>
      <c r="BI184" s="153">
        <f>IF(N184="nulová",J184,0)</f>
        <v>0</v>
      </c>
      <c r="BJ184" s="17" t="s">
        <v>164</v>
      </c>
      <c r="BK184" s="153">
        <f>ROUND(I184*H184,2)</f>
        <v>0</v>
      </c>
      <c r="BL184" s="17" t="s">
        <v>163</v>
      </c>
      <c r="BM184" s="152" t="s">
        <v>3802</v>
      </c>
    </row>
    <row r="185" spans="2:65" s="1" customFormat="1" ht="6.9" customHeight="1">
      <c r="B185" s="47"/>
      <c r="C185" s="48"/>
      <c r="D185" s="48"/>
      <c r="E185" s="48"/>
      <c r="F185" s="48"/>
      <c r="G185" s="48"/>
      <c r="H185" s="48"/>
      <c r="I185" s="48"/>
      <c r="J185" s="48"/>
      <c r="K185" s="48"/>
      <c r="L185" s="32"/>
    </row>
  </sheetData>
  <autoFilter ref="C131:K184" xr:uid="{00000000-0009-0000-0000-00000B000000}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  <pageSetUpPr fitToPage="1"/>
  </sheetPr>
  <dimension ref="B2:BM198"/>
  <sheetViews>
    <sheetView showGridLines="0" workbookViewId="0">
      <selection activeCell="I87" sqref="I87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4" t="s">
        <v>6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117</v>
      </c>
    </row>
    <row r="3" spans="2:4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" hidden="1" customHeight="1">
      <c r="B4" s="20"/>
      <c r="D4" s="21" t="s">
        <v>130</v>
      </c>
      <c r="L4" s="20"/>
      <c r="M4" s="91" t="s">
        <v>10</v>
      </c>
      <c r="AT4" s="17" t="s">
        <v>4</v>
      </c>
    </row>
    <row r="5" spans="2:46" ht="6.9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50" t="str">
        <f>'Rekapitulácia stavby'!K6</f>
        <v>Most č. M5850 na ceste II-547 a lávka. Hlinkova ul., Košice</v>
      </c>
      <c r="F7" s="251"/>
      <c r="G7" s="251"/>
      <c r="H7" s="251"/>
      <c r="L7" s="20"/>
    </row>
    <row r="8" spans="2:46" s="1" customFormat="1" ht="12" hidden="1" customHeight="1">
      <c r="B8" s="32"/>
      <c r="D8" s="27" t="s">
        <v>131</v>
      </c>
      <c r="L8" s="32"/>
    </row>
    <row r="9" spans="2:46" s="1" customFormat="1" ht="16.5" hidden="1" customHeight="1">
      <c r="B9" s="32"/>
      <c r="E9" s="246" t="s">
        <v>3803</v>
      </c>
      <c r="F9" s="249"/>
      <c r="G9" s="249"/>
      <c r="H9" s="249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17. 2. 2026</v>
      </c>
      <c r="L12" s="32"/>
    </row>
    <row r="13" spans="2:46" s="1" customFormat="1" ht="10.95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" hidden="1" customHeight="1">
      <c r="B16" s="32"/>
      <c r="L16" s="32"/>
    </row>
    <row r="17" spans="2:12" s="1" customFormat="1" ht="12" hidden="1" customHeight="1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hidden="1" customHeight="1">
      <c r="B18" s="32"/>
      <c r="E18" s="252" t="str">
        <f>'Rekapitulácia stavby'!E14</f>
        <v>Vyplň údaj</v>
      </c>
      <c r="F18" s="238"/>
      <c r="G18" s="238"/>
      <c r="H18" s="238"/>
      <c r="I18" s="27" t="s">
        <v>27</v>
      </c>
      <c r="J18" s="28" t="str">
        <f>'Rekapitulácia stavby'!AN14</f>
        <v>Vyplň údaj</v>
      </c>
      <c r="L18" s="32"/>
    </row>
    <row r="19" spans="2:12" s="1" customFormat="1" ht="6.9" hidden="1" customHeight="1">
      <c r="B19" s="32"/>
      <c r="L19" s="32"/>
    </row>
    <row r="20" spans="2:12" s="1" customFormat="1" ht="12" hidden="1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" hidden="1" customHeight="1">
      <c r="B22" s="32"/>
      <c r="L22" s="32"/>
    </row>
    <row r="23" spans="2:12" s="1" customFormat="1" ht="12" hidden="1" customHeight="1">
      <c r="B23" s="32"/>
      <c r="D23" s="27" t="s">
        <v>32</v>
      </c>
      <c r="I23" s="27" t="s">
        <v>25</v>
      </c>
      <c r="J23" s="25" t="s">
        <v>1</v>
      </c>
      <c r="L23" s="32"/>
    </row>
    <row r="24" spans="2:12" s="1" customFormat="1" ht="18" hidden="1" customHeight="1">
      <c r="B24" s="32"/>
      <c r="E24" s="25" t="s">
        <v>33</v>
      </c>
      <c r="I24" s="27" t="s">
        <v>27</v>
      </c>
      <c r="J24" s="25" t="s">
        <v>1</v>
      </c>
      <c r="L24" s="32"/>
    </row>
    <row r="25" spans="2:12" s="1" customFormat="1" ht="6.9" hidden="1" customHeight="1">
      <c r="B25" s="32"/>
      <c r="L25" s="32"/>
    </row>
    <row r="26" spans="2:12" s="1" customFormat="1" ht="12" hidden="1" customHeight="1">
      <c r="B26" s="32"/>
      <c r="D26" s="27" t="s">
        <v>34</v>
      </c>
      <c r="L26" s="32"/>
    </row>
    <row r="27" spans="2:12" s="7" customFormat="1" ht="16.5" hidden="1" customHeight="1">
      <c r="B27" s="92"/>
      <c r="E27" s="242" t="s">
        <v>1</v>
      </c>
      <c r="F27" s="242"/>
      <c r="G27" s="242"/>
      <c r="H27" s="242"/>
      <c r="L27" s="92"/>
    </row>
    <row r="28" spans="2:12" s="1" customFormat="1" ht="6.9" hidden="1" customHeight="1">
      <c r="B28" s="32"/>
      <c r="L28" s="32"/>
    </row>
    <row r="29" spans="2:12" s="1" customFormat="1" ht="6.9" hidden="1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hidden="1" customHeight="1">
      <c r="B30" s="32"/>
      <c r="D30" s="93" t="s">
        <v>35</v>
      </c>
      <c r="J30" s="69">
        <f>ROUND(J135, 2)</f>
        <v>0</v>
      </c>
      <c r="L30" s="32"/>
    </row>
    <row r="31" spans="2:12" s="1" customFormat="1" ht="6.9" hidden="1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" hidden="1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" hidden="1" customHeight="1">
      <c r="B33" s="32"/>
      <c r="D33" s="58" t="s">
        <v>39</v>
      </c>
      <c r="E33" s="37" t="s">
        <v>40</v>
      </c>
      <c r="F33" s="94">
        <f>ROUND((SUM(BE135:BE197)),  2)</f>
        <v>0</v>
      </c>
      <c r="G33" s="95"/>
      <c r="H33" s="95"/>
      <c r="I33" s="96">
        <v>0.23</v>
      </c>
      <c r="J33" s="94">
        <f>ROUND(((SUM(BE135:BE197))*I33),  2)</f>
        <v>0</v>
      </c>
      <c r="L33" s="32"/>
    </row>
    <row r="34" spans="2:12" s="1" customFormat="1" ht="14.4" hidden="1" customHeight="1">
      <c r="B34" s="32"/>
      <c r="E34" s="37" t="s">
        <v>41</v>
      </c>
      <c r="F34" s="97">
        <f>ROUND((SUM(BF135:BF197)),  2)</f>
        <v>0</v>
      </c>
      <c r="I34" s="98">
        <v>0.23</v>
      </c>
      <c r="J34" s="97">
        <f>ROUND(((SUM(BF135:BF197))*I34),  2)</f>
        <v>0</v>
      </c>
      <c r="L34" s="32"/>
    </row>
    <row r="35" spans="2:12" s="1" customFormat="1" ht="14.4" hidden="1" customHeight="1">
      <c r="B35" s="32"/>
      <c r="E35" s="27" t="s">
        <v>42</v>
      </c>
      <c r="F35" s="97">
        <f>ROUND((SUM(BG135:BG197)),  2)</f>
        <v>0</v>
      </c>
      <c r="I35" s="98">
        <v>0.23</v>
      </c>
      <c r="J35" s="97">
        <f>0</f>
        <v>0</v>
      </c>
      <c r="L35" s="32"/>
    </row>
    <row r="36" spans="2:12" s="1" customFormat="1" ht="14.4" hidden="1" customHeight="1">
      <c r="B36" s="32"/>
      <c r="E36" s="27" t="s">
        <v>43</v>
      </c>
      <c r="F36" s="97">
        <f>ROUND((SUM(BH135:BH197)),  2)</f>
        <v>0</v>
      </c>
      <c r="I36" s="98">
        <v>0.23</v>
      </c>
      <c r="J36" s="97">
        <f>0</f>
        <v>0</v>
      </c>
      <c r="L36" s="32"/>
    </row>
    <row r="37" spans="2:12" s="1" customFormat="1" ht="14.4" hidden="1" customHeight="1">
      <c r="B37" s="32"/>
      <c r="E37" s="37" t="s">
        <v>44</v>
      </c>
      <c r="F37" s="94">
        <f>ROUND((SUM(BI135:BI197)),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" hidden="1" customHeight="1">
      <c r="B38" s="32"/>
      <c r="L38" s="32"/>
    </row>
    <row r="39" spans="2:12" s="1" customFormat="1" ht="25.35" hidden="1" customHeight="1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" hidden="1" customHeight="1">
      <c r="B40" s="32"/>
      <c r="L40" s="32"/>
    </row>
    <row r="41" spans="2:12" ht="14.4" hidden="1" customHeight="1">
      <c r="B41" s="20"/>
      <c r="L41" s="20"/>
    </row>
    <row r="42" spans="2:12" ht="14.4" hidden="1" customHeight="1">
      <c r="B42" s="20"/>
      <c r="L42" s="20"/>
    </row>
    <row r="43" spans="2:12" ht="14.4" hidden="1" customHeight="1">
      <c r="B43" s="20"/>
      <c r="L43" s="20"/>
    </row>
    <row r="44" spans="2:12" ht="14.4" hidden="1" customHeight="1">
      <c r="B44" s="20"/>
      <c r="L44" s="20"/>
    </row>
    <row r="45" spans="2:12" ht="14.4" hidden="1" customHeight="1">
      <c r="B45" s="20"/>
      <c r="L45" s="20"/>
    </row>
    <row r="46" spans="2:12" ht="14.4" hidden="1" customHeight="1">
      <c r="B46" s="20"/>
      <c r="L46" s="20"/>
    </row>
    <row r="47" spans="2:12" ht="14.4" hidden="1" customHeight="1">
      <c r="B47" s="20"/>
      <c r="L47" s="20"/>
    </row>
    <row r="48" spans="2:12" ht="14.4" hidden="1" customHeight="1">
      <c r="B48" s="20"/>
      <c r="L48" s="20"/>
    </row>
    <row r="49" spans="2:12" ht="14.4" hidden="1" customHeight="1">
      <c r="B49" s="20"/>
      <c r="L49" s="20"/>
    </row>
    <row r="50" spans="2:12" s="1" customFormat="1" ht="14.4" hidden="1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3.2" hidden="1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3.2" hidden="1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3.2" hidden="1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" hidden="1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78" spans="2:12" hidden="1"/>
    <row r="79" spans="2:12" hidden="1"/>
    <row r="80" spans="2:12" hidden="1"/>
    <row r="81" spans="2:47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" customHeight="1">
      <c r="B82" s="32"/>
      <c r="C82" s="21" t="s">
        <v>133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50" t="str">
        <f>E7</f>
        <v>Most č. M5850 na ceste II-547 a lávka. Hlinkova ul., Košice</v>
      </c>
      <c r="F85" s="251"/>
      <c r="G85" s="251"/>
      <c r="H85" s="251"/>
      <c r="L85" s="32"/>
    </row>
    <row r="86" spans="2:47" s="1" customFormat="1" ht="12" customHeight="1">
      <c r="B86" s="32"/>
      <c r="C86" s="27" t="s">
        <v>131</v>
      </c>
      <c r="L86" s="32"/>
    </row>
    <row r="87" spans="2:47" s="1" customFormat="1" ht="16.5" customHeight="1">
      <c r="B87" s="32"/>
      <c r="E87" s="246" t="str">
        <f>E9</f>
        <v>SO 631-00 - Dočasné prerušenie TV, ul. Dopravná</v>
      </c>
      <c r="F87" s="249"/>
      <c r="G87" s="249"/>
      <c r="H87" s="249"/>
      <c r="I87" s="206" t="s">
        <v>4984</v>
      </c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Košice</v>
      </c>
      <c r="I89" s="27" t="s">
        <v>22</v>
      </c>
      <c r="J89" s="55" t="str">
        <f>IF(J12="","",J12)</f>
        <v>17. 2. 2026</v>
      </c>
      <c r="L89" s="32"/>
    </row>
    <row r="90" spans="2:47" s="1" customFormat="1" ht="6.9" customHeight="1">
      <c r="B90" s="32"/>
      <c r="L90" s="32"/>
    </row>
    <row r="91" spans="2:47" s="1" customFormat="1" ht="25.65" customHeight="1">
      <c r="B91" s="32"/>
      <c r="C91" s="27" t="s">
        <v>24</v>
      </c>
      <c r="F91" s="25" t="str">
        <f>E15</f>
        <v>Mesto Košice</v>
      </c>
      <c r="I91" s="27" t="s">
        <v>30</v>
      </c>
      <c r="J91" s="30" t="str">
        <f>E21</f>
        <v>TUNROAD Engineering, s.r.o.</v>
      </c>
      <c r="L91" s="32"/>
    </row>
    <row r="92" spans="2:47" s="1" customFormat="1" ht="15.15" customHeight="1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>kolektív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134</v>
      </c>
      <c r="D94" s="99"/>
      <c r="E94" s="99"/>
      <c r="F94" s="99"/>
      <c r="G94" s="99"/>
      <c r="H94" s="99"/>
      <c r="I94" s="99"/>
      <c r="J94" s="108" t="s">
        <v>135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5" customHeight="1">
      <c r="B96" s="32"/>
      <c r="C96" s="109" t="s">
        <v>136</v>
      </c>
      <c r="J96" s="69">
        <f>J135</f>
        <v>0</v>
      </c>
      <c r="L96" s="32"/>
      <c r="AU96" s="17" t="s">
        <v>137</v>
      </c>
    </row>
    <row r="97" spans="2:12" s="8" customFormat="1" ht="24.9" customHeight="1">
      <c r="B97" s="110"/>
      <c r="D97" s="111" t="s">
        <v>465</v>
      </c>
      <c r="E97" s="112"/>
      <c r="F97" s="112"/>
      <c r="G97" s="112"/>
      <c r="H97" s="112"/>
      <c r="I97" s="112"/>
      <c r="J97" s="113">
        <f>J136</f>
        <v>0</v>
      </c>
      <c r="L97" s="110"/>
    </row>
    <row r="98" spans="2:12" s="9" customFormat="1" ht="19.95" customHeight="1">
      <c r="B98" s="114"/>
      <c r="D98" s="115" t="s">
        <v>3084</v>
      </c>
      <c r="E98" s="116"/>
      <c r="F98" s="116"/>
      <c r="G98" s="116"/>
      <c r="H98" s="116"/>
      <c r="I98" s="116"/>
      <c r="J98" s="117">
        <f>J137</f>
        <v>0</v>
      </c>
      <c r="L98" s="114"/>
    </row>
    <row r="99" spans="2:12" s="9" customFormat="1" ht="19.95" customHeight="1">
      <c r="B99" s="114"/>
      <c r="D99" s="115" t="s">
        <v>3085</v>
      </c>
      <c r="E99" s="116"/>
      <c r="F99" s="116"/>
      <c r="G99" s="116"/>
      <c r="H99" s="116"/>
      <c r="I99" s="116"/>
      <c r="J99" s="117">
        <f>J141</f>
        <v>0</v>
      </c>
      <c r="L99" s="114"/>
    </row>
    <row r="100" spans="2:12" s="8" customFormat="1" ht="24.9" customHeight="1">
      <c r="B100" s="110"/>
      <c r="D100" s="111" t="s">
        <v>476</v>
      </c>
      <c r="E100" s="112"/>
      <c r="F100" s="112"/>
      <c r="G100" s="112"/>
      <c r="H100" s="112"/>
      <c r="I100" s="112"/>
      <c r="J100" s="113">
        <f>J143</f>
        <v>0</v>
      </c>
      <c r="L100" s="110"/>
    </row>
    <row r="101" spans="2:12" s="9" customFormat="1" ht="19.95" customHeight="1">
      <c r="B101" s="114"/>
      <c r="D101" s="115" t="s">
        <v>1140</v>
      </c>
      <c r="E101" s="116"/>
      <c r="F101" s="116"/>
      <c r="G101" s="116"/>
      <c r="H101" s="116"/>
      <c r="I101" s="116"/>
      <c r="J101" s="117">
        <f>J144</f>
        <v>0</v>
      </c>
      <c r="L101" s="114"/>
    </row>
    <row r="102" spans="2:12" s="9" customFormat="1" ht="19.95" customHeight="1">
      <c r="B102" s="114"/>
      <c r="D102" s="115" t="s">
        <v>3804</v>
      </c>
      <c r="E102" s="116"/>
      <c r="F102" s="116"/>
      <c r="G102" s="116"/>
      <c r="H102" s="116"/>
      <c r="I102" s="116"/>
      <c r="J102" s="117">
        <f>J146</f>
        <v>0</v>
      </c>
      <c r="L102" s="114"/>
    </row>
    <row r="103" spans="2:12" s="9" customFormat="1" ht="19.95" customHeight="1">
      <c r="B103" s="114"/>
      <c r="D103" s="115" t="s">
        <v>3086</v>
      </c>
      <c r="E103" s="116"/>
      <c r="F103" s="116"/>
      <c r="G103" s="116"/>
      <c r="H103" s="116"/>
      <c r="I103" s="116"/>
      <c r="J103" s="117">
        <f>J148</f>
        <v>0</v>
      </c>
      <c r="L103" s="114"/>
    </row>
    <row r="104" spans="2:12" s="8" customFormat="1" ht="24.9" customHeight="1">
      <c r="B104" s="110"/>
      <c r="D104" s="111" t="s">
        <v>3710</v>
      </c>
      <c r="E104" s="112"/>
      <c r="F104" s="112"/>
      <c r="G104" s="112"/>
      <c r="H104" s="112"/>
      <c r="I104" s="112"/>
      <c r="J104" s="113">
        <f>J150</f>
        <v>0</v>
      </c>
      <c r="L104" s="110"/>
    </row>
    <row r="105" spans="2:12" s="9" customFormat="1" ht="19.95" customHeight="1">
      <c r="B105" s="114"/>
      <c r="D105" s="115" t="s">
        <v>3805</v>
      </c>
      <c r="E105" s="116"/>
      <c r="F105" s="116"/>
      <c r="G105" s="116"/>
      <c r="H105" s="116"/>
      <c r="I105" s="116"/>
      <c r="J105" s="117">
        <f>J151</f>
        <v>0</v>
      </c>
      <c r="L105" s="114"/>
    </row>
    <row r="106" spans="2:12" s="9" customFormat="1" ht="19.95" customHeight="1">
      <c r="B106" s="114"/>
      <c r="D106" s="115" t="s">
        <v>3806</v>
      </c>
      <c r="E106" s="116"/>
      <c r="F106" s="116"/>
      <c r="G106" s="116"/>
      <c r="H106" s="116"/>
      <c r="I106" s="116"/>
      <c r="J106" s="117">
        <f>J154</f>
        <v>0</v>
      </c>
      <c r="L106" s="114"/>
    </row>
    <row r="107" spans="2:12" s="9" customFormat="1" ht="19.95" customHeight="1">
      <c r="B107" s="114"/>
      <c r="D107" s="115" t="s">
        <v>3807</v>
      </c>
      <c r="E107" s="116"/>
      <c r="F107" s="116"/>
      <c r="G107" s="116"/>
      <c r="H107" s="116"/>
      <c r="I107" s="116"/>
      <c r="J107" s="117">
        <f>J165</f>
        <v>0</v>
      </c>
      <c r="L107" s="114"/>
    </row>
    <row r="108" spans="2:12" s="9" customFormat="1" ht="19.95" customHeight="1">
      <c r="B108" s="114"/>
      <c r="D108" s="115" t="s">
        <v>3808</v>
      </c>
      <c r="E108" s="116"/>
      <c r="F108" s="116"/>
      <c r="G108" s="116"/>
      <c r="H108" s="116"/>
      <c r="I108" s="116"/>
      <c r="J108" s="117">
        <f>J172</f>
        <v>0</v>
      </c>
      <c r="L108" s="114"/>
    </row>
    <row r="109" spans="2:12" s="9" customFormat="1" ht="19.95" customHeight="1">
      <c r="B109" s="114"/>
      <c r="D109" s="115" t="s">
        <v>3809</v>
      </c>
      <c r="E109" s="116"/>
      <c r="F109" s="116"/>
      <c r="G109" s="116"/>
      <c r="H109" s="116"/>
      <c r="I109" s="116"/>
      <c r="J109" s="117">
        <f>J177</f>
        <v>0</v>
      </c>
      <c r="L109" s="114"/>
    </row>
    <row r="110" spans="2:12" s="9" customFormat="1" ht="19.95" customHeight="1">
      <c r="B110" s="114"/>
      <c r="D110" s="115" t="s">
        <v>3810</v>
      </c>
      <c r="E110" s="116"/>
      <c r="F110" s="116"/>
      <c r="G110" s="116"/>
      <c r="H110" s="116"/>
      <c r="I110" s="116"/>
      <c r="J110" s="117">
        <f>J180</f>
        <v>0</v>
      </c>
      <c r="L110" s="114"/>
    </row>
    <row r="111" spans="2:12" s="9" customFormat="1" ht="19.95" customHeight="1">
      <c r="B111" s="114"/>
      <c r="D111" s="115" t="s">
        <v>3095</v>
      </c>
      <c r="E111" s="116"/>
      <c r="F111" s="116"/>
      <c r="G111" s="116"/>
      <c r="H111" s="116"/>
      <c r="I111" s="116"/>
      <c r="J111" s="117">
        <f>J183</f>
        <v>0</v>
      </c>
      <c r="L111" s="114"/>
    </row>
    <row r="112" spans="2:12" s="9" customFormat="1" ht="19.95" customHeight="1">
      <c r="B112" s="114"/>
      <c r="D112" s="115" t="s">
        <v>3096</v>
      </c>
      <c r="E112" s="116"/>
      <c r="F112" s="116"/>
      <c r="G112" s="116"/>
      <c r="H112" s="116"/>
      <c r="I112" s="116"/>
      <c r="J112" s="117">
        <f>J187</f>
        <v>0</v>
      </c>
      <c r="L112" s="114"/>
    </row>
    <row r="113" spans="2:12" s="8" customFormat="1" ht="24.9" customHeight="1">
      <c r="B113" s="110"/>
      <c r="D113" s="111" t="s">
        <v>3262</v>
      </c>
      <c r="E113" s="112"/>
      <c r="F113" s="112"/>
      <c r="G113" s="112"/>
      <c r="H113" s="112"/>
      <c r="I113" s="112"/>
      <c r="J113" s="113">
        <f>J192</f>
        <v>0</v>
      </c>
      <c r="L113" s="110"/>
    </row>
    <row r="114" spans="2:12" s="9" customFormat="1" ht="19.95" customHeight="1">
      <c r="B114" s="114"/>
      <c r="D114" s="115" t="s">
        <v>3811</v>
      </c>
      <c r="E114" s="116"/>
      <c r="F114" s="116"/>
      <c r="G114" s="116"/>
      <c r="H114" s="116"/>
      <c r="I114" s="116"/>
      <c r="J114" s="117">
        <f>J193</f>
        <v>0</v>
      </c>
      <c r="L114" s="114"/>
    </row>
    <row r="115" spans="2:12" s="9" customFormat="1" ht="19.95" customHeight="1">
      <c r="B115" s="114"/>
      <c r="D115" s="115" t="s">
        <v>3812</v>
      </c>
      <c r="E115" s="116"/>
      <c r="F115" s="116"/>
      <c r="G115" s="116"/>
      <c r="H115" s="116"/>
      <c r="I115" s="116"/>
      <c r="J115" s="117">
        <f>J196</f>
        <v>0</v>
      </c>
      <c r="L115" s="114"/>
    </row>
    <row r="116" spans="2:12" s="1" customFormat="1" ht="21.75" customHeight="1">
      <c r="B116" s="32"/>
      <c r="L116" s="32"/>
    </row>
    <row r="117" spans="2:12" s="1" customFormat="1" ht="6.9" customHeight="1">
      <c r="B117" s="47"/>
      <c r="C117" s="48"/>
      <c r="D117" s="48"/>
      <c r="E117" s="48"/>
      <c r="F117" s="48"/>
      <c r="G117" s="48"/>
      <c r="H117" s="48"/>
      <c r="I117" s="48"/>
      <c r="J117" s="48"/>
      <c r="K117" s="48"/>
      <c r="L117" s="32"/>
    </row>
    <row r="121" spans="2:12" s="1" customFormat="1" ht="6.9" customHeight="1"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32"/>
    </row>
    <row r="122" spans="2:12" s="1" customFormat="1" ht="24.9" customHeight="1">
      <c r="B122" s="32"/>
      <c r="C122" s="21" t="s">
        <v>142</v>
      </c>
      <c r="L122" s="32"/>
    </row>
    <row r="123" spans="2:12" s="1" customFormat="1" ht="6.9" customHeight="1">
      <c r="B123" s="32"/>
      <c r="L123" s="32"/>
    </row>
    <row r="124" spans="2:12" s="1" customFormat="1" ht="12" customHeight="1">
      <c r="B124" s="32"/>
      <c r="C124" s="27" t="s">
        <v>16</v>
      </c>
      <c r="L124" s="32"/>
    </row>
    <row r="125" spans="2:12" s="1" customFormat="1" ht="16.5" customHeight="1">
      <c r="B125" s="32"/>
      <c r="E125" s="250" t="str">
        <f>E7</f>
        <v>Most č. M5850 na ceste II-547 a lávka. Hlinkova ul., Košice</v>
      </c>
      <c r="F125" s="251"/>
      <c r="G125" s="251"/>
      <c r="H125" s="251"/>
      <c r="L125" s="32"/>
    </row>
    <row r="126" spans="2:12" s="1" customFormat="1" ht="12" customHeight="1">
      <c r="B126" s="32"/>
      <c r="C126" s="27" t="s">
        <v>131</v>
      </c>
      <c r="L126" s="32"/>
    </row>
    <row r="127" spans="2:12" s="1" customFormat="1" ht="16.5" customHeight="1">
      <c r="B127" s="32"/>
      <c r="E127" s="246" t="str">
        <f>E9</f>
        <v>SO 631-00 - Dočasné prerušenie TV, ul. Dopravná</v>
      </c>
      <c r="F127" s="249"/>
      <c r="G127" s="249"/>
      <c r="H127" s="249"/>
      <c r="I127" s="206" t="s">
        <v>4984</v>
      </c>
      <c r="L127" s="32"/>
    </row>
    <row r="128" spans="2:12" s="1" customFormat="1" ht="6.9" customHeight="1">
      <c r="B128" s="32"/>
      <c r="L128" s="32"/>
    </row>
    <row r="129" spans="2:65" s="1" customFormat="1" ht="12" customHeight="1">
      <c r="B129" s="32"/>
      <c r="C129" s="27" t="s">
        <v>20</v>
      </c>
      <c r="F129" s="25" t="str">
        <f>F12</f>
        <v>Košice</v>
      </c>
      <c r="I129" s="27" t="s">
        <v>22</v>
      </c>
      <c r="J129" s="55" t="str">
        <f>IF(J12="","",J12)</f>
        <v>17. 2. 2026</v>
      </c>
      <c r="L129" s="32"/>
    </row>
    <row r="130" spans="2:65" s="1" customFormat="1" ht="6.9" customHeight="1">
      <c r="B130" s="32"/>
      <c r="L130" s="32"/>
    </row>
    <row r="131" spans="2:65" s="1" customFormat="1" ht="25.65" customHeight="1">
      <c r="B131" s="32"/>
      <c r="C131" s="27" t="s">
        <v>24</v>
      </c>
      <c r="F131" s="25" t="str">
        <f>E15</f>
        <v>Mesto Košice</v>
      </c>
      <c r="I131" s="27" t="s">
        <v>30</v>
      </c>
      <c r="J131" s="30" t="str">
        <f>E21</f>
        <v>TUNROAD Engineering, s.r.o.</v>
      </c>
      <c r="L131" s="32"/>
    </row>
    <row r="132" spans="2:65" s="1" customFormat="1" ht="15.15" customHeight="1">
      <c r="B132" s="32"/>
      <c r="C132" s="27" t="s">
        <v>28</v>
      </c>
      <c r="F132" s="25" t="str">
        <f>IF(E18="","",E18)</f>
        <v>Vyplň údaj</v>
      </c>
      <c r="I132" s="27" t="s">
        <v>32</v>
      </c>
      <c r="J132" s="30" t="str">
        <f>E24</f>
        <v>kolektív</v>
      </c>
      <c r="L132" s="32"/>
    </row>
    <row r="133" spans="2:65" s="1" customFormat="1" ht="10.35" customHeight="1">
      <c r="B133" s="32"/>
      <c r="L133" s="32"/>
    </row>
    <row r="134" spans="2:65" s="10" customFormat="1" ht="29.25" customHeight="1">
      <c r="B134" s="118"/>
      <c r="C134" s="119" t="s">
        <v>143</v>
      </c>
      <c r="D134" s="120" t="s">
        <v>60</v>
      </c>
      <c r="E134" s="120" t="s">
        <v>56</v>
      </c>
      <c r="F134" s="120" t="s">
        <v>57</v>
      </c>
      <c r="G134" s="120" t="s">
        <v>144</v>
      </c>
      <c r="H134" s="120" t="s">
        <v>145</v>
      </c>
      <c r="I134" s="120" t="s">
        <v>146</v>
      </c>
      <c r="J134" s="121" t="s">
        <v>135</v>
      </c>
      <c r="K134" s="122" t="s">
        <v>147</v>
      </c>
      <c r="L134" s="118"/>
      <c r="M134" s="62" t="s">
        <v>1</v>
      </c>
      <c r="N134" s="63" t="s">
        <v>39</v>
      </c>
      <c r="O134" s="63" t="s">
        <v>148</v>
      </c>
      <c r="P134" s="63" t="s">
        <v>149</v>
      </c>
      <c r="Q134" s="63" t="s">
        <v>150</v>
      </c>
      <c r="R134" s="63" t="s">
        <v>151</v>
      </c>
      <c r="S134" s="63" t="s">
        <v>152</v>
      </c>
      <c r="T134" s="64" t="s">
        <v>153</v>
      </c>
    </row>
    <row r="135" spans="2:65" s="1" customFormat="1" ht="22.95" customHeight="1">
      <c r="B135" s="32"/>
      <c r="C135" s="67" t="s">
        <v>136</v>
      </c>
      <c r="J135" s="123">
        <f>BK135</f>
        <v>0</v>
      </c>
      <c r="L135" s="32"/>
      <c r="M135" s="65"/>
      <c r="N135" s="56"/>
      <c r="O135" s="56"/>
      <c r="P135" s="124">
        <f>P136+P143+P150+P192</f>
        <v>0</v>
      </c>
      <c r="Q135" s="56"/>
      <c r="R135" s="124">
        <f>R136+R143+R150+R192</f>
        <v>1.5879999999999998E-2</v>
      </c>
      <c r="S135" s="56"/>
      <c r="T135" s="125">
        <f>T136+T143+T150+T192</f>
        <v>0</v>
      </c>
      <c r="AT135" s="17" t="s">
        <v>74</v>
      </c>
      <c r="AU135" s="17" t="s">
        <v>137</v>
      </c>
      <c r="BK135" s="126">
        <f>BK136+BK143+BK150+BK192</f>
        <v>0</v>
      </c>
    </row>
    <row r="136" spans="2:65" s="11" customFormat="1" ht="25.95" customHeight="1">
      <c r="B136" s="127"/>
      <c r="D136" s="128" t="s">
        <v>74</v>
      </c>
      <c r="E136" s="129" t="s">
        <v>503</v>
      </c>
      <c r="F136" s="129" t="s">
        <v>504</v>
      </c>
      <c r="I136" s="130"/>
      <c r="J136" s="131">
        <f>BK136</f>
        <v>0</v>
      </c>
      <c r="L136" s="127"/>
      <c r="M136" s="132"/>
      <c r="P136" s="133">
        <f>P137+P141</f>
        <v>0</v>
      </c>
      <c r="R136" s="133">
        <f>R137+R141</f>
        <v>0</v>
      </c>
      <c r="T136" s="134">
        <f>T137+T141</f>
        <v>0</v>
      </c>
      <c r="AR136" s="128" t="s">
        <v>83</v>
      </c>
      <c r="AT136" s="135" t="s">
        <v>74</v>
      </c>
      <c r="AU136" s="135" t="s">
        <v>75</v>
      </c>
      <c r="AY136" s="128" t="s">
        <v>156</v>
      </c>
      <c r="BK136" s="136">
        <f>BK137+BK141</f>
        <v>0</v>
      </c>
    </row>
    <row r="137" spans="2:65" s="11" customFormat="1" ht="22.95" customHeight="1">
      <c r="B137" s="127"/>
      <c r="D137" s="128" t="s">
        <v>74</v>
      </c>
      <c r="E137" s="137" t="s">
        <v>3097</v>
      </c>
      <c r="F137" s="137" t="s">
        <v>3098</v>
      </c>
      <c r="I137" s="130"/>
      <c r="J137" s="138">
        <f>BK137</f>
        <v>0</v>
      </c>
      <c r="L137" s="127"/>
      <c r="M137" s="132"/>
      <c r="P137" s="133">
        <f>SUM(P138:P140)</f>
        <v>0</v>
      </c>
      <c r="R137" s="133">
        <f>SUM(R138:R140)</f>
        <v>0</v>
      </c>
      <c r="T137" s="134">
        <f>SUM(T138:T140)</f>
        <v>0</v>
      </c>
      <c r="AR137" s="128" t="s">
        <v>83</v>
      </c>
      <c r="AT137" s="135" t="s">
        <v>74</v>
      </c>
      <c r="AU137" s="135" t="s">
        <v>83</v>
      </c>
      <c r="AY137" s="128" t="s">
        <v>156</v>
      </c>
      <c r="BK137" s="136">
        <f>SUM(BK138:BK140)</f>
        <v>0</v>
      </c>
    </row>
    <row r="138" spans="2:65" s="1" customFormat="1" ht="24.15" customHeight="1">
      <c r="B138" s="139"/>
      <c r="C138" s="140" t="s">
        <v>83</v>
      </c>
      <c r="D138" s="140" t="s">
        <v>159</v>
      </c>
      <c r="E138" s="141" t="s">
        <v>3813</v>
      </c>
      <c r="F138" s="142" t="s">
        <v>3814</v>
      </c>
      <c r="G138" s="143" t="s">
        <v>983</v>
      </c>
      <c r="H138" s="144">
        <v>360</v>
      </c>
      <c r="I138" s="145"/>
      <c r="J138" s="146">
        <f>ROUND(I138*H138,2)</f>
        <v>0</v>
      </c>
      <c r="K138" s="147"/>
      <c r="L138" s="32"/>
      <c r="M138" s="148" t="s">
        <v>1</v>
      </c>
      <c r="N138" s="149" t="s">
        <v>41</v>
      </c>
      <c r="P138" s="150">
        <f>O138*H138</f>
        <v>0</v>
      </c>
      <c r="Q138" s="150">
        <v>0</v>
      </c>
      <c r="R138" s="150">
        <f>Q138*H138</f>
        <v>0</v>
      </c>
      <c r="S138" s="150">
        <v>0</v>
      </c>
      <c r="T138" s="151">
        <f>S138*H138</f>
        <v>0</v>
      </c>
      <c r="AR138" s="152" t="s">
        <v>163</v>
      </c>
      <c r="AT138" s="152" t="s">
        <v>159</v>
      </c>
      <c r="AU138" s="152" t="s">
        <v>164</v>
      </c>
      <c r="AY138" s="17" t="s">
        <v>156</v>
      </c>
      <c r="BE138" s="153">
        <f>IF(N138="základná",J138,0)</f>
        <v>0</v>
      </c>
      <c r="BF138" s="153">
        <f>IF(N138="znížená",J138,0)</f>
        <v>0</v>
      </c>
      <c r="BG138" s="153">
        <f>IF(N138="zákl. prenesená",J138,0)</f>
        <v>0</v>
      </c>
      <c r="BH138" s="153">
        <f>IF(N138="zníž. prenesená",J138,0)</f>
        <v>0</v>
      </c>
      <c r="BI138" s="153">
        <f>IF(N138="nulová",J138,0)</f>
        <v>0</v>
      </c>
      <c r="BJ138" s="17" t="s">
        <v>164</v>
      </c>
      <c r="BK138" s="153">
        <f>ROUND(I138*H138,2)</f>
        <v>0</v>
      </c>
      <c r="BL138" s="17" t="s">
        <v>163</v>
      </c>
      <c r="BM138" s="152" t="s">
        <v>3815</v>
      </c>
    </row>
    <row r="139" spans="2:65" s="13" customFormat="1">
      <c r="B139" s="178"/>
      <c r="D139" s="160" t="s">
        <v>205</v>
      </c>
      <c r="E139" s="179" t="s">
        <v>1</v>
      </c>
      <c r="F139" s="180" t="s">
        <v>3102</v>
      </c>
      <c r="H139" s="179" t="s">
        <v>1</v>
      </c>
      <c r="I139" s="181"/>
      <c r="L139" s="178"/>
      <c r="M139" s="182"/>
      <c r="T139" s="183"/>
      <c r="AT139" s="179" t="s">
        <v>205</v>
      </c>
      <c r="AU139" s="179" t="s">
        <v>164</v>
      </c>
      <c r="AV139" s="13" t="s">
        <v>83</v>
      </c>
      <c r="AW139" s="13" t="s">
        <v>3</v>
      </c>
      <c r="AX139" s="13" t="s">
        <v>75</v>
      </c>
      <c r="AY139" s="179" t="s">
        <v>156</v>
      </c>
    </row>
    <row r="140" spans="2:65" s="12" customFormat="1">
      <c r="B140" s="159"/>
      <c r="D140" s="160" t="s">
        <v>205</v>
      </c>
      <c r="E140" s="161" t="s">
        <v>1</v>
      </c>
      <c r="F140" s="162" t="s">
        <v>3103</v>
      </c>
      <c r="H140" s="163">
        <v>360</v>
      </c>
      <c r="I140" s="164"/>
      <c r="L140" s="159"/>
      <c r="M140" s="165"/>
      <c r="T140" s="166"/>
      <c r="AT140" s="161" t="s">
        <v>205</v>
      </c>
      <c r="AU140" s="161" t="s">
        <v>164</v>
      </c>
      <c r="AV140" s="12" t="s">
        <v>164</v>
      </c>
      <c r="AW140" s="12" t="s">
        <v>3</v>
      </c>
      <c r="AX140" s="12" t="s">
        <v>83</v>
      </c>
      <c r="AY140" s="161" t="s">
        <v>156</v>
      </c>
    </row>
    <row r="141" spans="2:65" s="11" customFormat="1" ht="22.95" customHeight="1">
      <c r="B141" s="127"/>
      <c r="D141" s="128" t="s">
        <v>74</v>
      </c>
      <c r="E141" s="137" t="s">
        <v>3104</v>
      </c>
      <c r="F141" s="137" t="s">
        <v>3105</v>
      </c>
      <c r="I141" s="130"/>
      <c r="J141" s="138">
        <f>BK141</f>
        <v>0</v>
      </c>
      <c r="L141" s="127"/>
      <c r="M141" s="132"/>
      <c r="P141" s="133">
        <f>P142</f>
        <v>0</v>
      </c>
      <c r="R141" s="133">
        <f>R142</f>
        <v>0</v>
      </c>
      <c r="T141" s="134">
        <f>T142</f>
        <v>0</v>
      </c>
      <c r="AR141" s="128" t="s">
        <v>83</v>
      </c>
      <c r="AT141" s="135" t="s">
        <v>74</v>
      </c>
      <c r="AU141" s="135" t="s">
        <v>83</v>
      </c>
      <c r="AY141" s="128" t="s">
        <v>156</v>
      </c>
      <c r="BK141" s="136">
        <f>BK142</f>
        <v>0</v>
      </c>
    </row>
    <row r="142" spans="2:65" s="1" customFormat="1" ht="24.15" customHeight="1">
      <c r="B142" s="139"/>
      <c r="C142" s="140" t="s">
        <v>164</v>
      </c>
      <c r="D142" s="140" t="s">
        <v>159</v>
      </c>
      <c r="E142" s="141" t="s">
        <v>3816</v>
      </c>
      <c r="F142" s="142" t="s">
        <v>3817</v>
      </c>
      <c r="G142" s="143" t="s">
        <v>203</v>
      </c>
      <c r="H142" s="144">
        <v>1</v>
      </c>
      <c r="I142" s="145"/>
      <c r="J142" s="146">
        <f>ROUND(I142*H142,2)</f>
        <v>0</v>
      </c>
      <c r="K142" s="147"/>
      <c r="L142" s="32"/>
      <c r="M142" s="148" t="s">
        <v>1</v>
      </c>
      <c r="N142" s="149" t="s">
        <v>41</v>
      </c>
      <c r="P142" s="150">
        <f>O142*H142</f>
        <v>0</v>
      </c>
      <c r="Q142" s="150">
        <v>0</v>
      </c>
      <c r="R142" s="150">
        <f>Q142*H142</f>
        <v>0</v>
      </c>
      <c r="S142" s="150">
        <v>0</v>
      </c>
      <c r="T142" s="151">
        <f>S142*H142</f>
        <v>0</v>
      </c>
      <c r="AR142" s="152" t="s">
        <v>163</v>
      </c>
      <c r="AT142" s="152" t="s">
        <v>159</v>
      </c>
      <c r="AU142" s="152" t="s">
        <v>164</v>
      </c>
      <c r="AY142" s="17" t="s">
        <v>156</v>
      </c>
      <c r="BE142" s="153">
        <f>IF(N142="základná",J142,0)</f>
        <v>0</v>
      </c>
      <c r="BF142" s="153">
        <f>IF(N142="znížená",J142,0)</f>
        <v>0</v>
      </c>
      <c r="BG142" s="153">
        <f>IF(N142="zákl. prenesená",J142,0)</f>
        <v>0</v>
      </c>
      <c r="BH142" s="153">
        <f>IF(N142="zníž. prenesená",J142,0)</f>
        <v>0</v>
      </c>
      <c r="BI142" s="153">
        <f>IF(N142="nulová",J142,0)</f>
        <v>0</v>
      </c>
      <c r="BJ142" s="17" t="s">
        <v>164</v>
      </c>
      <c r="BK142" s="153">
        <f>ROUND(I142*H142,2)</f>
        <v>0</v>
      </c>
      <c r="BL142" s="17" t="s">
        <v>163</v>
      </c>
      <c r="BM142" s="152" t="s">
        <v>3818</v>
      </c>
    </row>
    <row r="143" spans="2:65" s="11" customFormat="1" ht="25.95" customHeight="1">
      <c r="B143" s="127"/>
      <c r="D143" s="128" t="s">
        <v>74</v>
      </c>
      <c r="E143" s="129" t="s">
        <v>581</v>
      </c>
      <c r="F143" s="129" t="s">
        <v>582</v>
      </c>
      <c r="I143" s="130"/>
      <c r="J143" s="131">
        <f>BK143</f>
        <v>0</v>
      </c>
      <c r="L143" s="127"/>
      <c r="M143" s="132"/>
      <c r="P143" s="133">
        <f>P144+P146+P148</f>
        <v>0</v>
      </c>
      <c r="R143" s="133">
        <f>R144+R146+R148</f>
        <v>0</v>
      </c>
      <c r="T143" s="134">
        <f>T144+T146+T148</f>
        <v>0</v>
      </c>
      <c r="AR143" s="128" t="s">
        <v>83</v>
      </c>
      <c r="AT143" s="135" t="s">
        <v>74</v>
      </c>
      <c r="AU143" s="135" t="s">
        <v>75</v>
      </c>
      <c r="AY143" s="128" t="s">
        <v>156</v>
      </c>
      <c r="BK143" s="136">
        <f>BK144+BK146+BK148</f>
        <v>0</v>
      </c>
    </row>
    <row r="144" spans="2:65" s="11" customFormat="1" ht="22.95" customHeight="1">
      <c r="B144" s="127"/>
      <c r="D144" s="128" t="s">
        <v>74</v>
      </c>
      <c r="E144" s="137" t="s">
        <v>1402</v>
      </c>
      <c r="F144" s="137" t="s">
        <v>1403</v>
      </c>
      <c r="I144" s="130"/>
      <c r="J144" s="138">
        <f>BK144</f>
        <v>0</v>
      </c>
      <c r="L144" s="127"/>
      <c r="M144" s="132"/>
      <c r="P144" s="133">
        <f>P145</f>
        <v>0</v>
      </c>
      <c r="R144" s="133">
        <f>R145</f>
        <v>0</v>
      </c>
      <c r="T144" s="134">
        <f>T145</f>
        <v>0</v>
      </c>
      <c r="AR144" s="128" t="s">
        <v>83</v>
      </c>
      <c r="AT144" s="135" t="s">
        <v>74</v>
      </c>
      <c r="AU144" s="135" t="s">
        <v>83</v>
      </c>
      <c r="AY144" s="128" t="s">
        <v>156</v>
      </c>
      <c r="BK144" s="136">
        <f>BK145</f>
        <v>0</v>
      </c>
    </row>
    <row r="145" spans="2:65" s="1" customFormat="1" ht="24.15" customHeight="1">
      <c r="B145" s="139"/>
      <c r="C145" s="140" t="s">
        <v>169</v>
      </c>
      <c r="D145" s="140" t="s">
        <v>159</v>
      </c>
      <c r="E145" s="141" t="s">
        <v>3819</v>
      </c>
      <c r="F145" s="142" t="s">
        <v>3820</v>
      </c>
      <c r="G145" s="143" t="s">
        <v>352</v>
      </c>
      <c r="H145" s="144">
        <v>3.92</v>
      </c>
      <c r="I145" s="145"/>
      <c r="J145" s="146">
        <f>ROUND(I145*H145,2)</f>
        <v>0</v>
      </c>
      <c r="K145" s="147"/>
      <c r="L145" s="32"/>
      <c r="M145" s="148" t="s">
        <v>1</v>
      </c>
      <c r="N145" s="149" t="s">
        <v>41</v>
      </c>
      <c r="P145" s="150">
        <f>O145*H145</f>
        <v>0</v>
      </c>
      <c r="Q145" s="150">
        <v>0</v>
      </c>
      <c r="R145" s="150">
        <f>Q145*H145</f>
        <v>0</v>
      </c>
      <c r="S145" s="150">
        <v>0</v>
      </c>
      <c r="T145" s="151">
        <f>S145*H145</f>
        <v>0</v>
      </c>
      <c r="AR145" s="152" t="s">
        <v>163</v>
      </c>
      <c r="AT145" s="152" t="s">
        <v>159</v>
      </c>
      <c r="AU145" s="152" t="s">
        <v>164</v>
      </c>
      <c r="AY145" s="17" t="s">
        <v>156</v>
      </c>
      <c r="BE145" s="153">
        <f>IF(N145="základná",J145,0)</f>
        <v>0</v>
      </c>
      <c r="BF145" s="153">
        <f>IF(N145="znížená",J145,0)</f>
        <v>0</v>
      </c>
      <c r="BG145" s="153">
        <f>IF(N145="zákl. prenesená",J145,0)</f>
        <v>0</v>
      </c>
      <c r="BH145" s="153">
        <f>IF(N145="zníž. prenesená",J145,0)</f>
        <v>0</v>
      </c>
      <c r="BI145" s="153">
        <f>IF(N145="nulová",J145,0)</f>
        <v>0</v>
      </c>
      <c r="BJ145" s="17" t="s">
        <v>164</v>
      </c>
      <c r="BK145" s="153">
        <f>ROUND(I145*H145,2)</f>
        <v>0</v>
      </c>
      <c r="BL145" s="17" t="s">
        <v>163</v>
      </c>
      <c r="BM145" s="152" t="s">
        <v>3821</v>
      </c>
    </row>
    <row r="146" spans="2:65" s="11" customFormat="1" ht="22.95" customHeight="1">
      <c r="B146" s="127"/>
      <c r="D146" s="128" t="s">
        <v>74</v>
      </c>
      <c r="E146" s="137" t="s">
        <v>3822</v>
      </c>
      <c r="F146" s="137" t="s">
        <v>3823</v>
      </c>
      <c r="I146" s="130"/>
      <c r="J146" s="138">
        <f>BK146</f>
        <v>0</v>
      </c>
      <c r="L146" s="127"/>
      <c r="M146" s="132"/>
      <c r="P146" s="133">
        <f>P147</f>
        <v>0</v>
      </c>
      <c r="R146" s="133">
        <f>R147</f>
        <v>0</v>
      </c>
      <c r="T146" s="134">
        <f>T147</f>
        <v>0</v>
      </c>
      <c r="AR146" s="128" t="s">
        <v>83</v>
      </c>
      <c r="AT146" s="135" t="s">
        <v>74</v>
      </c>
      <c r="AU146" s="135" t="s">
        <v>83</v>
      </c>
      <c r="AY146" s="128" t="s">
        <v>156</v>
      </c>
      <c r="BK146" s="136">
        <f>BK147</f>
        <v>0</v>
      </c>
    </row>
    <row r="147" spans="2:65" s="1" customFormat="1" ht="24.15" customHeight="1">
      <c r="B147" s="139"/>
      <c r="C147" s="140" t="s">
        <v>163</v>
      </c>
      <c r="D147" s="140" t="s">
        <v>159</v>
      </c>
      <c r="E147" s="141" t="s">
        <v>3824</v>
      </c>
      <c r="F147" s="142" t="s">
        <v>3825</v>
      </c>
      <c r="G147" s="143" t="s">
        <v>352</v>
      </c>
      <c r="H147" s="144">
        <v>3.92</v>
      </c>
      <c r="I147" s="145"/>
      <c r="J147" s="146">
        <f>ROUND(I147*H147,2)</f>
        <v>0</v>
      </c>
      <c r="K147" s="147"/>
      <c r="L147" s="32"/>
      <c r="M147" s="148" t="s">
        <v>1</v>
      </c>
      <c r="N147" s="149" t="s">
        <v>41</v>
      </c>
      <c r="P147" s="150">
        <f>O147*H147</f>
        <v>0</v>
      </c>
      <c r="Q147" s="150">
        <v>0</v>
      </c>
      <c r="R147" s="150">
        <f>Q147*H147</f>
        <v>0</v>
      </c>
      <c r="S147" s="150">
        <v>0</v>
      </c>
      <c r="T147" s="151">
        <f>S147*H147</f>
        <v>0</v>
      </c>
      <c r="AR147" s="152" t="s">
        <v>163</v>
      </c>
      <c r="AT147" s="152" t="s">
        <v>159</v>
      </c>
      <c r="AU147" s="152" t="s">
        <v>164</v>
      </c>
      <c r="AY147" s="17" t="s">
        <v>156</v>
      </c>
      <c r="BE147" s="153">
        <f>IF(N147="základná",J147,0)</f>
        <v>0</v>
      </c>
      <c r="BF147" s="153">
        <f>IF(N147="znížená",J147,0)</f>
        <v>0</v>
      </c>
      <c r="BG147" s="153">
        <f>IF(N147="zákl. prenesená",J147,0)</f>
        <v>0</v>
      </c>
      <c r="BH147" s="153">
        <f>IF(N147="zníž. prenesená",J147,0)</f>
        <v>0</v>
      </c>
      <c r="BI147" s="153">
        <f>IF(N147="nulová",J147,0)</f>
        <v>0</v>
      </c>
      <c r="BJ147" s="17" t="s">
        <v>164</v>
      </c>
      <c r="BK147" s="153">
        <f>ROUND(I147*H147,2)</f>
        <v>0</v>
      </c>
      <c r="BL147" s="17" t="s">
        <v>163</v>
      </c>
      <c r="BM147" s="152" t="s">
        <v>3826</v>
      </c>
    </row>
    <row r="148" spans="2:65" s="11" customFormat="1" ht="22.95" customHeight="1">
      <c r="B148" s="127"/>
      <c r="D148" s="128" t="s">
        <v>74</v>
      </c>
      <c r="E148" s="137" t="s">
        <v>1511</v>
      </c>
      <c r="F148" s="137" t="s">
        <v>3121</v>
      </c>
      <c r="I148" s="130"/>
      <c r="J148" s="138">
        <f>BK148</f>
        <v>0</v>
      </c>
      <c r="L148" s="127"/>
      <c r="M148" s="132"/>
      <c r="P148" s="133">
        <f>P149</f>
        <v>0</v>
      </c>
      <c r="R148" s="133">
        <f>R149</f>
        <v>0</v>
      </c>
      <c r="T148" s="134">
        <f>T149</f>
        <v>0</v>
      </c>
      <c r="AR148" s="128" t="s">
        <v>83</v>
      </c>
      <c r="AT148" s="135" t="s">
        <v>74</v>
      </c>
      <c r="AU148" s="135" t="s">
        <v>83</v>
      </c>
      <c r="AY148" s="128" t="s">
        <v>156</v>
      </c>
      <c r="BK148" s="136">
        <f>BK149</f>
        <v>0</v>
      </c>
    </row>
    <row r="149" spans="2:65" s="1" customFormat="1" ht="16.5" customHeight="1">
      <c r="B149" s="139"/>
      <c r="C149" s="140" t="s">
        <v>178</v>
      </c>
      <c r="D149" s="140" t="s">
        <v>159</v>
      </c>
      <c r="E149" s="141" t="s">
        <v>3122</v>
      </c>
      <c r="F149" s="142" t="s">
        <v>3123</v>
      </c>
      <c r="G149" s="143" t="s">
        <v>234</v>
      </c>
      <c r="H149" s="144">
        <v>2.4500000000000002</v>
      </c>
      <c r="I149" s="145"/>
      <c r="J149" s="146">
        <f>ROUND(I149*H149,2)</f>
        <v>0</v>
      </c>
      <c r="K149" s="147"/>
      <c r="L149" s="32"/>
      <c r="M149" s="148" t="s">
        <v>1</v>
      </c>
      <c r="N149" s="149" t="s">
        <v>41</v>
      </c>
      <c r="P149" s="150">
        <f>O149*H149</f>
        <v>0</v>
      </c>
      <c r="Q149" s="150">
        <v>0</v>
      </c>
      <c r="R149" s="150">
        <f>Q149*H149</f>
        <v>0</v>
      </c>
      <c r="S149" s="150">
        <v>0</v>
      </c>
      <c r="T149" s="151">
        <f>S149*H149</f>
        <v>0</v>
      </c>
      <c r="AR149" s="152" t="s">
        <v>163</v>
      </c>
      <c r="AT149" s="152" t="s">
        <v>159</v>
      </c>
      <c r="AU149" s="152" t="s">
        <v>164</v>
      </c>
      <c r="AY149" s="17" t="s">
        <v>156</v>
      </c>
      <c r="BE149" s="153">
        <f>IF(N149="základná",J149,0)</f>
        <v>0</v>
      </c>
      <c r="BF149" s="153">
        <f>IF(N149="znížená",J149,0)</f>
        <v>0</v>
      </c>
      <c r="BG149" s="153">
        <f>IF(N149="zákl. prenesená",J149,0)</f>
        <v>0</v>
      </c>
      <c r="BH149" s="153">
        <f>IF(N149="zníž. prenesená",J149,0)</f>
        <v>0</v>
      </c>
      <c r="BI149" s="153">
        <f>IF(N149="nulová",J149,0)</f>
        <v>0</v>
      </c>
      <c r="BJ149" s="17" t="s">
        <v>164</v>
      </c>
      <c r="BK149" s="153">
        <f>ROUND(I149*H149,2)</f>
        <v>0</v>
      </c>
      <c r="BL149" s="17" t="s">
        <v>163</v>
      </c>
      <c r="BM149" s="152" t="s">
        <v>3827</v>
      </c>
    </row>
    <row r="150" spans="2:65" s="11" customFormat="1" ht="25.95" customHeight="1">
      <c r="B150" s="127"/>
      <c r="D150" s="128" t="s">
        <v>74</v>
      </c>
      <c r="E150" s="129" t="s">
        <v>3730</v>
      </c>
      <c r="F150" s="129" t="s">
        <v>3731</v>
      </c>
      <c r="I150" s="130"/>
      <c r="J150" s="131">
        <f>BK150</f>
        <v>0</v>
      </c>
      <c r="L150" s="127"/>
      <c r="M150" s="132"/>
      <c r="P150" s="133">
        <f>P151+P154+P165+P172+P177+P180+P183+P187</f>
        <v>0</v>
      </c>
      <c r="R150" s="133">
        <f>R151+R154+R165+R172+R177+R180+R183+R187</f>
        <v>0</v>
      </c>
      <c r="T150" s="134">
        <f>T151+T154+T165+T172+T177+T180+T183+T187</f>
        <v>0</v>
      </c>
      <c r="AR150" s="128" t="s">
        <v>83</v>
      </c>
      <c r="AT150" s="135" t="s">
        <v>74</v>
      </c>
      <c r="AU150" s="135" t="s">
        <v>75</v>
      </c>
      <c r="AY150" s="128" t="s">
        <v>156</v>
      </c>
      <c r="BK150" s="136">
        <f>BK151+BK154+BK165+BK172+BK177+BK180+BK183+BK187</f>
        <v>0</v>
      </c>
    </row>
    <row r="151" spans="2:65" s="11" customFormat="1" ht="22.95" customHeight="1">
      <c r="B151" s="127"/>
      <c r="D151" s="128" t="s">
        <v>74</v>
      </c>
      <c r="E151" s="137" t="s">
        <v>3828</v>
      </c>
      <c r="F151" s="137" t="s">
        <v>3829</v>
      </c>
      <c r="I151" s="130"/>
      <c r="J151" s="138">
        <f>BK151</f>
        <v>0</v>
      </c>
      <c r="L151" s="127"/>
      <c r="M151" s="132"/>
      <c r="P151" s="133">
        <f>SUM(P152:P153)</f>
        <v>0</v>
      </c>
      <c r="R151" s="133">
        <f>SUM(R152:R153)</f>
        <v>0</v>
      </c>
      <c r="T151" s="134">
        <f>SUM(T152:T153)</f>
        <v>0</v>
      </c>
      <c r="AR151" s="128" t="s">
        <v>83</v>
      </c>
      <c r="AT151" s="135" t="s">
        <v>74</v>
      </c>
      <c r="AU151" s="135" t="s">
        <v>83</v>
      </c>
      <c r="AY151" s="128" t="s">
        <v>156</v>
      </c>
      <c r="BK151" s="136">
        <f>SUM(BK152:BK153)</f>
        <v>0</v>
      </c>
    </row>
    <row r="152" spans="2:65" s="1" customFormat="1" ht="21.75" customHeight="1">
      <c r="B152" s="139"/>
      <c r="C152" s="140" t="s">
        <v>184</v>
      </c>
      <c r="D152" s="140" t="s">
        <v>159</v>
      </c>
      <c r="E152" s="141" t="s">
        <v>3830</v>
      </c>
      <c r="F152" s="142" t="s">
        <v>3831</v>
      </c>
      <c r="G152" s="143" t="s">
        <v>203</v>
      </c>
      <c r="H152" s="144">
        <v>1</v>
      </c>
      <c r="I152" s="145"/>
      <c r="J152" s="146">
        <f>ROUND(I152*H152,2)</f>
        <v>0</v>
      </c>
      <c r="K152" s="147"/>
      <c r="L152" s="32"/>
      <c r="M152" s="148" t="s">
        <v>1</v>
      </c>
      <c r="N152" s="149" t="s">
        <v>41</v>
      </c>
      <c r="P152" s="150">
        <f>O152*H152</f>
        <v>0</v>
      </c>
      <c r="Q152" s="150">
        <v>0</v>
      </c>
      <c r="R152" s="150">
        <f>Q152*H152</f>
        <v>0</v>
      </c>
      <c r="S152" s="150">
        <v>0</v>
      </c>
      <c r="T152" s="151">
        <f>S152*H152</f>
        <v>0</v>
      </c>
      <c r="AR152" s="152" t="s">
        <v>163</v>
      </c>
      <c r="AT152" s="152" t="s">
        <v>159</v>
      </c>
      <c r="AU152" s="152" t="s">
        <v>164</v>
      </c>
      <c r="AY152" s="17" t="s">
        <v>156</v>
      </c>
      <c r="BE152" s="153">
        <f>IF(N152="základná",J152,0)</f>
        <v>0</v>
      </c>
      <c r="BF152" s="153">
        <f>IF(N152="znížená",J152,0)</f>
        <v>0</v>
      </c>
      <c r="BG152" s="153">
        <f>IF(N152="zákl. prenesená",J152,0)</f>
        <v>0</v>
      </c>
      <c r="BH152" s="153">
        <f>IF(N152="zníž. prenesená",J152,0)</f>
        <v>0</v>
      </c>
      <c r="BI152" s="153">
        <f>IF(N152="nulová",J152,0)</f>
        <v>0</v>
      </c>
      <c r="BJ152" s="17" t="s">
        <v>164</v>
      </c>
      <c r="BK152" s="153">
        <f>ROUND(I152*H152,2)</f>
        <v>0</v>
      </c>
      <c r="BL152" s="17" t="s">
        <v>163</v>
      </c>
      <c r="BM152" s="152" t="s">
        <v>3832</v>
      </c>
    </row>
    <row r="153" spans="2:65" s="1" customFormat="1" ht="16.5" customHeight="1">
      <c r="B153" s="139"/>
      <c r="C153" s="167" t="s">
        <v>231</v>
      </c>
      <c r="D153" s="167" t="s">
        <v>207</v>
      </c>
      <c r="E153" s="168" t="s">
        <v>3833</v>
      </c>
      <c r="F153" s="169" t="s">
        <v>3834</v>
      </c>
      <c r="G153" s="170" t="s">
        <v>203</v>
      </c>
      <c r="H153" s="171">
        <v>1</v>
      </c>
      <c r="I153" s="172"/>
      <c r="J153" s="173">
        <f>ROUND(I153*H153,2)</f>
        <v>0</v>
      </c>
      <c r="K153" s="174"/>
      <c r="L153" s="175"/>
      <c r="M153" s="176" t="s">
        <v>1</v>
      </c>
      <c r="N153" s="177" t="s">
        <v>41</v>
      </c>
      <c r="P153" s="150">
        <f>O153*H153</f>
        <v>0</v>
      </c>
      <c r="Q153" s="150">
        <v>0</v>
      </c>
      <c r="R153" s="150">
        <f>Q153*H153</f>
        <v>0</v>
      </c>
      <c r="S153" s="150">
        <v>0</v>
      </c>
      <c r="T153" s="151">
        <f>S153*H153</f>
        <v>0</v>
      </c>
      <c r="AR153" s="152" t="s">
        <v>211</v>
      </c>
      <c r="AT153" s="152" t="s">
        <v>207</v>
      </c>
      <c r="AU153" s="152" t="s">
        <v>164</v>
      </c>
      <c r="AY153" s="17" t="s">
        <v>156</v>
      </c>
      <c r="BE153" s="153">
        <f>IF(N153="základná",J153,0)</f>
        <v>0</v>
      </c>
      <c r="BF153" s="153">
        <f>IF(N153="znížená",J153,0)</f>
        <v>0</v>
      </c>
      <c r="BG153" s="153">
        <f>IF(N153="zákl. prenesená",J153,0)</f>
        <v>0</v>
      </c>
      <c r="BH153" s="153">
        <f>IF(N153="zníž. prenesená",J153,0)</f>
        <v>0</v>
      </c>
      <c r="BI153" s="153">
        <f>IF(N153="nulová",J153,0)</f>
        <v>0</v>
      </c>
      <c r="BJ153" s="17" t="s">
        <v>164</v>
      </c>
      <c r="BK153" s="153">
        <f>ROUND(I153*H153,2)</f>
        <v>0</v>
      </c>
      <c r="BL153" s="17" t="s">
        <v>163</v>
      </c>
      <c r="BM153" s="152" t="s">
        <v>3835</v>
      </c>
    </row>
    <row r="154" spans="2:65" s="11" customFormat="1" ht="22.95" customHeight="1">
      <c r="B154" s="127"/>
      <c r="D154" s="128" t="s">
        <v>74</v>
      </c>
      <c r="E154" s="137" t="s">
        <v>3836</v>
      </c>
      <c r="F154" s="137" t="s">
        <v>3837</v>
      </c>
      <c r="I154" s="130"/>
      <c r="J154" s="138">
        <f>BK154</f>
        <v>0</v>
      </c>
      <c r="L154" s="127"/>
      <c r="M154" s="132"/>
      <c r="P154" s="133">
        <f>SUM(P155:P164)</f>
        <v>0</v>
      </c>
      <c r="R154" s="133">
        <f>SUM(R155:R164)</f>
        <v>0</v>
      </c>
      <c r="T154" s="134">
        <f>SUM(T155:T164)</f>
        <v>0</v>
      </c>
      <c r="AR154" s="128" t="s">
        <v>83</v>
      </c>
      <c r="AT154" s="135" t="s">
        <v>74</v>
      </c>
      <c r="AU154" s="135" t="s">
        <v>83</v>
      </c>
      <c r="AY154" s="128" t="s">
        <v>156</v>
      </c>
      <c r="BK154" s="136">
        <f>SUM(BK155:BK164)</f>
        <v>0</v>
      </c>
    </row>
    <row r="155" spans="2:65" s="1" customFormat="1" ht="16.5" customHeight="1">
      <c r="B155" s="139"/>
      <c r="C155" s="140" t="s">
        <v>211</v>
      </c>
      <c r="D155" s="140" t="s">
        <v>159</v>
      </c>
      <c r="E155" s="141" t="s">
        <v>3838</v>
      </c>
      <c r="F155" s="142" t="s">
        <v>3839</v>
      </c>
      <c r="G155" s="143" t="s">
        <v>203</v>
      </c>
      <c r="H155" s="144">
        <v>2</v>
      </c>
      <c r="I155" s="145"/>
      <c r="J155" s="146">
        <f t="shared" ref="J155:J164" si="0">ROUND(I155*H155,2)</f>
        <v>0</v>
      </c>
      <c r="K155" s="147"/>
      <c r="L155" s="32"/>
      <c r="M155" s="148" t="s">
        <v>1</v>
      </c>
      <c r="N155" s="149" t="s">
        <v>41</v>
      </c>
      <c r="P155" s="150">
        <f t="shared" ref="P155:P164" si="1">O155*H155</f>
        <v>0</v>
      </c>
      <c r="Q155" s="150">
        <v>0</v>
      </c>
      <c r="R155" s="150">
        <f t="shared" ref="R155:R164" si="2">Q155*H155</f>
        <v>0</v>
      </c>
      <c r="S155" s="150">
        <v>0</v>
      </c>
      <c r="T155" s="151">
        <f t="shared" ref="T155:T164" si="3">S155*H155</f>
        <v>0</v>
      </c>
      <c r="AR155" s="152" t="s">
        <v>163</v>
      </c>
      <c r="AT155" s="152" t="s">
        <v>159</v>
      </c>
      <c r="AU155" s="152" t="s">
        <v>164</v>
      </c>
      <c r="AY155" s="17" t="s">
        <v>156</v>
      </c>
      <c r="BE155" s="153">
        <f t="shared" ref="BE155:BE164" si="4">IF(N155="základná",J155,0)</f>
        <v>0</v>
      </c>
      <c r="BF155" s="153">
        <f t="shared" ref="BF155:BF164" si="5">IF(N155="znížená",J155,0)</f>
        <v>0</v>
      </c>
      <c r="BG155" s="153">
        <f t="shared" ref="BG155:BG164" si="6">IF(N155="zákl. prenesená",J155,0)</f>
        <v>0</v>
      </c>
      <c r="BH155" s="153">
        <f t="shared" ref="BH155:BH164" si="7">IF(N155="zníž. prenesená",J155,0)</f>
        <v>0</v>
      </c>
      <c r="BI155" s="153">
        <f t="shared" ref="BI155:BI164" si="8">IF(N155="nulová",J155,0)</f>
        <v>0</v>
      </c>
      <c r="BJ155" s="17" t="s">
        <v>164</v>
      </c>
      <c r="BK155" s="153">
        <f t="shared" ref="BK155:BK164" si="9">ROUND(I155*H155,2)</f>
        <v>0</v>
      </c>
      <c r="BL155" s="17" t="s">
        <v>163</v>
      </c>
      <c r="BM155" s="152" t="s">
        <v>3840</v>
      </c>
    </row>
    <row r="156" spans="2:65" s="1" customFormat="1" ht="16.5" customHeight="1">
      <c r="B156" s="139"/>
      <c r="C156" s="167" t="s">
        <v>245</v>
      </c>
      <c r="D156" s="167" t="s">
        <v>207</v>
      </c>
      <c r="E156" s="168" t="s">
        <v>3841</v>
      </c>
      <c r="F156" s="169" t="s">
        <v>3842</v>
      </c>
      <c r="G156" s="170" t="s">
        <v>203</v>
      </c>
      <c r="H156" s="171">
        <v>2</v>
      </c>
      <c r="I156" s="172"/>
      <c r="J156" s="173">
        <f t="shared" si="0"/>
        <v>0</v>
      </c>
      <c r="K156" s="174"/>
      <c r="L156" s="175"/>
      <c r="M156" s="176" t="s">
        <v>1</v>
      </c>
      <c r="N156" s="177" t="s">
        <v>41</v>
      </c>
      <c r="P156" s="150">
        <f t="shared" si="1"/>
        <v>0</v>
      </c>
      <c r="Q156" s="150">
        <v>0</v>
      </c>
      <c r="R156" s="150">
        <f t="shared" si="2"/>
        <v>0</v>
      </c>
      <c r="S156" s="150">
        <v>0</v>
      </c>
      <c r="T156" s="151">
        <f t="shared" si="3"/>
        <v>0</v>
      </c>
      <c r="AR156" s="152" t="s">
        <v>211</v>
      </c>
      <c r="AT156" s="152" t="s">
        <v>207</v>
      </c>
      <c r="AU156" s="152" t="s">
        <v>164</v>
      </c>
      <c r="AY156" s="17" t="s">
        <v>156</v>
      </c>
      <c r="BE156" s="153">
        <f t="shared" si="4"/>
        <v>0</v>
      </c>
      <c r="BF156" s="153">
        <f t="shared" si="5"/>
        <v>0</v>
      </c>
      <c r="BG156" s="153">
        <f t="shared" si="6"/>
        <v>0</v>
      </c>
      <c r="BH156" s="153">
        <f t="shared" si="7"/>
        <v>0</v>
      </c>
      <c r="BI156" s="153">
        <f t="shared" si="8"/>
        <v>0</v>
      </c>
      <c r="BJ156" s="17" t="s">
        <v>164</v>
      </c>
      <c r="BK156" s="153">
        <f t="shared" si="9"/>
        <v>0</v>
      </c>
      <c r="BL156" s="17" t="s">
        <v>163</v>
      </c>
      <c r="BM156" s="152" t="s">
        <v>3843</v>
      </c>
    </row>
    <row r="157" spans="2:65" s="1" customFormat="1" ht="16.5" customHeight="1">
      <c r="B157" s="139"/>
      <c r="C157" s="140" t="s">
        <v>252</v>
      </c>
      <c r="D157" s="140" t="s">
        <v>159</v>
      </c>
      <c r="E157" s="141" t="s">
        <v>3844</v>
      </c>
      <c r="F157" s="142" t="s">
        <v>3845</v>
      </c>
      <c r="G157" s="143" t="s">
        <v>203</v>
      </c>
      <c r="H157" s="144">
        <v>2</v>
      </c>
      <c r="I157" s="145"/>
      <c r="J157" s="146">
        <f t="shared" si="0"/>
        <v>0</v>
      </c>
      <c r="K157" s="147"/>
      <c r="L157" s="32"/>
      <c r="M157" s="148" t="s">
        <v>1</v>
      </c>
      <c r="N157" s="149" t="s">
        <v>41</v>
      </c>
      <c r="P157" s="150">
        <f t="shared" si="1"/>
        <v>0</v>
      </c>
      <c r="Q157" s="150">
        <v>0</v>
      </c>
      <c r="R157" s="150">
        <f t="shared" si="2"/>
        <v>0</v>
      </c>
      <c r="S157" s="150">
        <v>0</v>
      </c>
      <c r="T157" s="151">
        <f t="shared" si="3"/>
        <v>0</v>
      </c>
      <c r="AR157" s="152" t="s">
        <v>163</v>
      </c>
      <c r="AT157" s="152" t="s">
        <v>159</v>
      </c>
      <c r="AU157" s="152" t="s">
        <v>164</v>
      </c>
      <c r="AY157" s="17" t="s">
        <v>156</v>
      </c>
      <c r="BE157" s="153">
        <f t="shared" si="4"/>
        <v>0</v>
      </c>
      <c r="BF157" s="153">
        <f t="shared" si="5"/>
        <v>0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7" t="s">
        <v>164</v>
      </c>
      <c r="BK157" s="153">
        <f t="shared" si="9"/>
        <v>0</v>
      </c>
      <c r="BL157" s="17" t="s">
        <v>163</v>
      </c>
      <c r="BM157" s="152" t="s">
        <v>3846</v>
      </c>
    </row>
    <row r="158" spans="2:65" s="1" customFormat="1" ht="16.5" customHeight="1">
      <c r="B158" s="139"/>
      <c r="C158" s="167" t="s">
        <v>256</v>
      </c>
      <c r="D158" s="167" t="s">
        <v>207</v>
      </c>
      <c r="E158" s="168" t="s">
        <v>3847</v>
      </c>
      <c r="F158" s="169" t="s">
        <v>3848</v>
      </c>
      <c r="G158" s="170" t="s">
        <v>203</v>
      </c>
      <c r="H158" s="171">
        <v>2</v>
      </c>
      <c r="I158" s="172"/>
      <c r="J158" s="173">
        <f t="shared" si="0"/>
        <v>0</v>
      </c>
      <c r="K158" s="174"/>
      <c r="L158" s="175"/>
      <c r="M158" s="176" t="s">
        <v>1</v>
      </c>
      <c r="N158" s="177" t="s">
        <v>41</v>
      </c>
      <c r="P158" s="150">
        <f t="shared" si="1"/>
        <v>0</v>
      </c>
      <c r="Q158" s="150">
        <v>0</v>
      </c>
      <c r="R158" s="150">
        <f t="shared" si="2"/>
        <v>0</v>
      </c>
      <c r="S158" s="150">
        <v>0</v>
      </c>
      <c r="T158" s="151">
        <f t="shared" si="3"/>
        <v>0</v>
      </c>
      <c r="AR158" s="152" t="s">
        <v>211</v>
      </c>
      <c r="AT158" s="152" t="s">
        <v>207</v>
      </c>
      <c r="AU158" s="152" t="s">
        <v>164</v>
      </c>
      <c r="AY158" s="17" t="s">
        <v>156</v>
      </c>
      <c r="BE158" s="153">
        <f t="shared" si="4"/>
        <v>0</v>
      </c>
      <c r="BF158" s="153">
        <f t="shared" si="5"/>
        <v>0</v>
      </c>
      <c r="BG158" s="153">
        <f t="shared" si="6"/>
        <v>0</v>
      </c>
      <c r="BH158" s="153">
        <f t="shared" si="7"/>
        <v>0</v>
      </c>
      <c r="BI158" s="153">
        <f t="shared" si="8"/>
        <v>0</v>
      </c>
      <c r="BJ158" s="17" t="s">
        <v>164</v>
      </c>
      <c r="BK158" s="153">
        <f t="shared" si="9"/>
        <v>0</v>
      </c>
      <c r="BL158" s="17" t="s">
        <v>163</v>
      </c>
      <c r="BM158" s="152" t="s">
        <v>3849</v>
      </c>
    </row>
    <row r="159" spans="2:65" s="1" customFormat="1" ht="16.5" customHeight="1">
      <c r="B159" s="139"/>
      <c r="C159" s="140" t="s">
        <v>260</v>
      </c>
      <c r="D159" s="140" t="s">
        <v>159</v>
      </c>
      <c r="E159" s="141" t="s">
        <v>3850</v>
      </c>
      <c r="F159" s="142" t="s">
        <v>3851</v>
      </c>
      <c r="G159" s="143" t="s">
        <v>203</v>
      </c>
      <c r="H159" s="144">
        <v>2</v>
      </c>
      <c r="I159" s="145"/>
      <c r="J159" s="146">
        <f t="shared" si="0"/>
        <v>0</v>
      </c>
      <c r="K159" s="147"/>
      <c r="L159" s="32"/>
      <c r="M159" s="148" t="s">
        <v>1</v>
      </c>
      <c r="N159" s="149" t="s">
        <v>41</v>
      </c>
      <c r="P159" s="150">
        <f t="shared" si="1"/>
        <v>0</v>
      </c>
      <c r="Q159" s="150">
        <v>0</v>
      </c>
      <c r="R159" s="150">
        <f t="shared" si="2"/>
        <v>0</v>
      </c>
      <c r="S159" s="150">
        <v>0</v>
      </c>
      <c r="T159" s="151">
        <f t="shared" si="3"/>
        <v>0</v>
      </c>
      <c r="AR159" s="152" t="s">
        <v>163</v>
      </c>
      <c r="AT159" s="152" t="s">
        <v>159</v>
      </c>
      <c r="AU159" s="152" t="s">
        <v>164</v>
      </c>
      <c r="AY159" s="17" t="s">
        <v>156</v>
      </c>
      <c r="BE159" s="153">
        <f t="shared" si="4"/>
        <v>0</v>
      </c>
      <c r="BF159" s="153">
        <f t="shared" si="5"/>
        <v>0</v>
      </c>
      <c r="BG159" s="153">
        <f t="shared" si="6"/>
        <v>0</v>
      </c>
      <c r="BH159" s="153">
        <f t="shared" si="7"/>
        <v>0</v>
      </c>
      <c r="BI159" s="153">
        <f t="shared" si="8"/>
        <v>0</v>
      </c>
      <c r="BJ159" s="17" t="s">
        <v>164</v>
      </c>
      <c r="BK159" s="153">
        <f t="shared" si="9"/>
        <v>0</v>
      </c>
      <c r="BL159" s="17" t="s">
        <v>163</v>
      </c>
      <c r="BM159" s="152" t="s">
        <v>3852</v>
      </c>
    </row>
    <row r="160" spans="2:65" s="1" customFormat="1" ht="16.5" customHeight="1">
      <c r="B160" s="139"/>
      <c r="C160" s="167" t="s">
        <v>264</v>
      </c>
      <c r="D160" s="167" t="s">
        <v>207</v>
      </c>
      <c r="E160" s="168" t="s">
        <v>3853</v>
      </c>
      <c r="F160" s="169" t="s">
        <v>3854</v>
      </c>
      <c r="G160" s="170" t="s">
        <v>203</v>
      </c>
      <c r="H160" s="171">
        <v>2</v>
      </c>
      <c r="I160" s="172"/>
      <c r="J160" s="173">
        <f t="shared" si="0"/>
        <v>0</v>
      </c>
      <c r="K160" s="174"/>
      <c r="L160" s="175"/>
      <c r="M160" s="176" t="s">
        <v>1</v>
      </c>
      <c r="N160" s="177" t="s">
        <v>41</v>
      </c>
      <c r="P160" s="150">
        <f t="shared" si="1"/>
        <v>0</v>
      </c>
      <c r="Q160" s="150">
        <v>0</v>
      </c>
      <c r="R160" s="150">
        <f t="shared" si="2"/>
        <v>0</v>
      </c>
      <c r="S160" s="150">
        <v>0</v>
      </c>
      <c r="T160" s="151">
        <f t="shared" si="3"/>
        <v>0</v>
      </c>
      <c r="AR160" s="152" t="s">
        <v>211</v>
      </c>
      <c r="AT160" s="152" t="s">
        <v>207</v>
      </c>
      <c r="AU160" s="152" t="s">
        <v>164</v>
      </c>
      <c r="AY160" s="17" t="s">
        <v>156</v>
      </c>
      <c r="BE160" s="153">
        <f t="shared" si="4"/>
        <v>0</v>
      </c>
      <c r="BF160" s="153">
        <f t="shared" si="5"/>
        <v>0</v>
      </c>
      <c r="BG160" s="153">
        <f t="shared" si="6"/>
        <v>0</v>
      </c>
      <c r="BH160" s="153">
        <f t="shared" si="7"/>
        <v>0</v>
      </c>
      <c r="BI160" s="153">
        <f t="shared" si="8"/>
        <v>0</v>
      </c>
      <c r="BJ160" s="17" t="s">
        <v>164</v>
      </c>
      <c r="BK160" s="153">
        <f t="shared" si="9"/>
        <v>0</v>
      </c>
      <c r="BL160" s="17" t="s">
        <v>163</v>
      </c>
      <c r="BM160" s="152" t="s">
        <v>3855</v>
      </c>
    </row>
    <row r="161" spans="2:65" s="1" customFormat="1" ht="16.5" customHeight="1">
      <c r="B161" s="139"/>
      <c r="C161" s="140" t="s">
        <v>268</v>
      </c>
      <c r="D161" s="140" t="s">
        <v>159</v>
      </c>
      <c r="E161" s="141" t="s">
        <v>3856</v>
      </c>
      <c r="F161" s="142" t="s">
        <v>3857</v>
      </c>
      <c r="G161" s="143" t="s">
        <v>203</v>
      </c>
      <c r="H161" s="144">
        <v>2</v>
      </c>
      <c r="I161" s="145"/>
      <c r="J161" s="146">
        <f t="shared" si="0"/>
        <v>0</v>
      </c>
      <c r="K161" s="147"/>
      <c r="L161" s="32"/>
      <c r="M161" s="148" t="s">
        <v>1</v>
      </c>
      <c r="N161" s="149" t="s">
        <v>41</v>
      </c>
      <c r="P161" s="150">
        <f t="shared" si="1"/>
        <v>0</v>
      </c>
      <c r="Q161" s="150">
        <v>0</v>
      </c>
      <c r="R161" s="150">
        <f t="shared" si="2"/>
        <v>0</v>
      </c>
      <c r="S161" s="150">
        <v>0</v>
      </c>
      <c r="T161" s="151">
        <f t="shared" si="3"/>
        <v>0</v>
      </c>
      <c r="AR161" s="152" t="s">
        <v>163</v>
      </c>
      <c r="AT161" s="152" t="s">
        <v>159</v>
      </c>
      <c r="AU161" s="152" t="s">
        <v>164</v>
      </c>
      <c r="AY161" s="17" t="s">
        <v>156</v>
      </c>
      <c r="BE161" s="153">
        <f t="shared" si="4"/>
        <v>0</v>
      </c>
      <c r="BF161" s="153">
        <f t="shared" si="5"/>
        <v>0</v>
      </c>
      <c r="BG161" s="153">
        <f t="shared" si="6"/>
        <v>0</v>
      </c>
      <c r="BH161" s="153">
        <f t="shared" si="7"/>
        <v>0</v>
      </c>
      <c r="BI161" s="153">
        <f t="shared" si="8"/>
        <v>0</v>
      </c>
      <c r="BJ161" s="17" t="s">
        <v>164</v>
      </c>
      <c r="BK161" s="153">
        <f t="shared" si="9"/>
        <v>0</v>
      </c>
      <c r="BL161" s="17" t="s">
        <v>163</v>
      </c>
      <c r="BM161" s="152" t="s">
        <v>3858</v>
      </c>
    </row>
    <row r="162" spans="2:65" s="1" customFormat="1" ht="16.5" customHeight="1">
      <c r="B162" s="139"/>
      <c r="C162" s="167" t="s">
        <v>272</v>
      </c>
      <c r="D162" s="167" t="s">
        <v>207</v>
      </c>
      <c r="E162" s="168" t="s">
        <v>3859</v>
      </c>
      <c r="F162" s="169" t="s">
        <v>3860</v>
      </c>
      <c r="G162" s="170" t="s">
        <v>203</v>
      </c>
      <c r="H162" s="171">
        <v>2</v>
      </c>
      <c r="I162" s="172"/>
      <c r="J162" s="173">
        <f t="shared" si="0"/>
        <v>0</v>
      </c>
      <c r="K162" s="174"/>
      <c r="L162" s="175"/>
      <c r="M162" s="176" t="s">
        <v>1</v>
      </c>
      <c r="N162" s="177" t="s">
        <v>41</v>
      </c>
      <c r="P162" s="150">
        <f t="shared" si="1"/>
        <v>0</v>
      </c>
      <c r="Q162" s="150">
        <v>0</v>
      </c>
      <c r="R162" s="150">
        <f t="shared" si="2"/>
        <v>0</v>
      </c>
      <c r="S162" s="150">
        <v>0</v>
      </c>
      <c r="T162" s="151">
        <f t="shared" si="3"/>
        <v>0</v>
      </c>
      <c r="AR162" s="152" t="s">
        <v>211</v>
      </c>
      <c r="AT162" s="152" t="s">
        <v>207</v>
      </c>
      <c r="AU162" s="152" t="s">
        <v>164</v>
      </c>
      <c r="AY162" s="17" t="s">
        <v>156</v>
      </c>
      <c r="BE162" s="153">
        <f t="shared" si="4"/>
        <v>0</v>
      </c>
      <c r="BF162" s="153">
        <f t="shared" si="5"/>
        <v>0</v>
      </c>
      <c r="BG162" s="153">
        <f t="shared" si="6"/>
        <v>0</v>
      </c>
      <c r="BH162" s="153">
        <f t="shared" si="7"/>
        <v>0</v>
      </c>
      <c r="BI162" s="153">
        <f t="shared" si="8"/>
        <v>0</v>
      </c>
      <c r="BJ162" s="17" t="s">
        <v>164</v>
      </c>
      <c r="BK162" s="153">
        <f t="shared" si="9"/>
        <v>0</v>
      </c>
      <c r="BL162" s="17" t="s">
        <v>163</v>
      </c>
      <c r="BM162" s="152" t="s">
        <v>3861</v>
      </c>
    </row>
    <row r="163" spans="2:65" s="1" customFormat="1" ht="16.5" customHeight="1">
      <c r="B163" s="139"/>
      <c r="C163" s="140" t="s">
        <v>276</v>
      </c>
      <c r="D163" s="140" t="s">
        <v>159</v>
      </c>
      <c r="E163" s="141" t="s">
        <v>3862</v>
      </c>
      <c r="F163" s="142" t="s">
        <v>3863</v>
      </c>
      <c r="G163" s="143" t="s">
        <v>203</v>
      </c>
      <c r="H163" s="144">
        <v>2</v>
      </c>
      <c r="I163" s="145"/>
      <c r="J163" s="146">
        <f t="shared" si="0"/>
        <v>0</v>
      </c>
      <c r="K163" s="147"/>
      <c r="L163" s="32"/>
      <c r="M163" s="148" t="s">
        <v>1</v>
      </c>
      <c r="N163" s="149" t="s">
        <v>41</v>
      </c>
      <c r="P163" s="150">
        <f t="shared" si="1"/>
        <v>0</v>
      </c>
      <c r="Q163" s="150">
        <v>0</v>
      </c>
      <c r="R163" s="150">
        <f t="shared" si="2"/>
        <v>0</v>
      </c>
      <c r="S163" s="150">
        <v>0</v>
      </c>
      <c r="T163" s="151">
        <f t="shared" si="3"/>
        <v>0</v>
      </c>
      <c r="AR163" s="152" t="s">
        <v>163</v>
      </c>
      <c r="AT163" s="152" t="s">
        <v>159</v>
      </c>
      <c r="AU163" s="152" t="s">
        <v>164</v>
      </c>
      <c r="AY163" s="17" t="s">
        <v>156</v>
      </c>
      <c r="BE163" s="153">
        <f t="shared" si="4"/>
        <v>0</v>
      </c>
      <c r="BF163" s="153">
        <f t="shared" si="5"/>
        <v>0</v>
      </c>
      <c r="BG163" s="153">
        <f t="shared" si="6"/>
        <v>0</v>
      </c>
      <c r="BH163" s="153">
        <f t="shared" si="7"/>
        <v>0</v>
      </c>
      <c r="BI163" s="153">
        <f t="shared" si="8"/>
        <v>0</v>
      </c>
      <c r="BJ163" s="17" t="s">
        <v>164</v>
      </c>
      <c r="BK163" s="153">
        <f t="shared" si="9"/>
        <v>0</v>
      </c>
      <c r="BL163" s="17" t="s">
        <v>163</v>
      </c>
      <c r="BM163" s="152" t="s">
        <v>3864</v>
      </c>
    </row>
    <row r="164" spans="2:65" s="1" customFormat="1" ht="16.5" customHeight="1">
      <c r="B164" s="139"/>
      <c r="C164" s="167" t="s">
        <v>280</v>
      </c>
      <c r="D164" s="167" t="s">
        <v>207</v>
      </c>
      <c r="E164" s="168" t="s">
        <v>3865</v>
      </c>
      <c r="F164" s="169" t="s">
        <v>3866</v>
      </c>
      <c r="G164" s="170" t="s">
        <v>203</v>
      </c>
      <c r="H164" s="171">
        <v>2</v>
      </c>
      <c r="I164" s="172"/>
      <c r="J164" s="173">
        <f t="shared" si="0"/>
        <v>0</v>
      </c>
      <c r="K164" s="174"/>
      <c r="L164" s="175"/>
      <c r="M164" s="176" t="s">
        <v>1</v>
      </c>
      <c r="N164" s="177" t="s">
        <v>41</v>
      </c>
      <c r="P164" s="150">
        <f t="shared" si="1"/>
        <v>0</v>
      </c>
      <c r="Q164" s="150">
        <v>0</v>
      </c>
      <c r="R164" s="150">
        <f t="shared" si="2"/>
        <v>0</v>
      </c>
      <c r="S164" s="150">
        <v>0</v>
      </c>
      <c r="T164" s="151">
        <f t="shared" si="3"/>
        <v>0</v>
      </c>
      <c r="AR164" s="152" t="s">
        <v>211</v>
      </c>
      <c r="AT164" s="152" t="s">
        <v>207</v>
      </c>
      <c r="AU164" s="152" t="s">
        <v>164</v>
      </c>
      <c r="AY164" s="17" t="s">
        <v>156</v>
      </c>
      <c r="BE164" s="153">
        <f t="shared" si="4"/>
        <v>0</v>
      </c>
      <c r="BF164" s="153">
        <f t="shared" si="5"/>
        <v>0</v>
      </c>
      <c r="BG164" s="153">
        <f t="shared" si="6"/>
        <v>0</v>
      </c>
      <c r="BH164" s="153">
        <f t="shared" si="7"/>
        <v>0</v>
      </c>
      <c r="BI164" s="153">
        <f t="shared" si="8"/>
        <v>0</v>
      </c>
      <c r="BJ164" s="17" t="s">
        <v>164</v>
      </c>
      <c r="BK164" s="153">
        <f t="shared" si="9"/>
        <v>0</v>
      </c>
      <c r="BL164" s="17" t="s">
        <v>163</v>
      </c>
      <c r="BM164" s="152" t="s">
        <v>3867</v>
      </c>
    </row>
    <row r="165" spans="2:65" s="11" customFormat="1" ht="22.95" customHeight="1">
      <c r="B165" s="127"/>
      <c r="D165" s="128" t="s">
        <v>74</v>
      </c>
      <c r="E165" s="137" t="s">
        <v>3868</v>
      </c>
      <c r="F165" s="137" t="s">
        <v>3869</v>
      </c>
      <c r="I165" s="130"/>
      <c r="J165" s="138">
        <f>BK165</f>
        <v>0</v>
      </c>
      <c r="L165" s="127"/>
      <c r="M165" s="132"/>
      <c r="P165" s="133">
        <f>SUM(P166:P171)</f>
        <v>0</v>
      </c>
      <c r="R165" s="133">
        <f>SUM(R166:R171)</f>
        <v>0</v>
      </c>
      <c r="T165" s="134">
        <f>SUM(T166:T171)</f>
        <v>0</v>
      </c>
      <c r="AR165" s="128" t="s">
        <v>83</v>
      </c>
      <c r="AT165" s="135" t="s">
        <v>74</v>
      </c>
      <c r="AU165" s="135" t="s">
        <v>83</v>
      </c>
      <c r="AY165" s="128" t="s">
        <v>156</v>
      </c>
      <c r="BK165" s="136">
        <f>SUM(BK166:BK171)</f>
        <v>0</v>
      </c>
    </row>
    <row r="166" spans="2:65" s="1" customFormat="1" ht="16.5" customHeight="1">
      <c r="B166" s="139"/>
      <c r="C166" s="140" t="s">
        <v>284</v>
      </c>
      <c r="D166" s="140" t="s">
        <v>159</v>
      </c>
      <c r="E166" s="141" t="s">
        <v>3870</v>
      </c>
      <c r="F166" s="142" t="s">
        <v>3871</v>
      </c>
      <c r="G166" s="143" t="s">
        <v>203</v>
      </c>
      <c r="H166" s="144">
        <v>8</v>
      </c>
      <c r="I166" s="145"/>
      <c r="J166" s="146">
        <f t="shared" ref="J166:J171" si="10">ROUND(I166*H166,2)</f>
        <v>0</v>
      </c>
      <c r="K166" s="147"/>
      <c r="L166" s="32"/>
      <c r="M166" s="148" t="s">
        <v>1</v>
      </c>
      <c r="N166" s="149" t="s">
        <v>41</v>
      </c>
      <c r="P166" s="150">
        <f t="shared" ref="P166:P171" si="11">O166*H166</f>
        <v>0</v>
      </c>
      <c r="Q166" s="150">
        <v>0</v>
      </c>
      <c r="R166" s="150">
        <f t="shared" ref="R166:R171" si="12">Q166*H166</f>
        <v>0</v>
      </c>
      <c r="S166" s="150">
        <v>0</v>
      </c>
      <c r="T166" s="151">
        <f t="shared" ref="T166:T171" si="13">S166*H166</f>
        <v>0</v>
      </c>
      <c r="AR166" s="152" t="s">
        <v>163</v>
      </c>
      <c r="AT166" s="152" t="s">
        <v>159</v>
      </c>
      <c r="AU166" s="152" t="s">
        <v>164</v>
      </c>
      <c r="AY166" s="17" t="s">
        <v>156</v>
      </c>
      <c r="BE166" s="153">
        <f t="shared" ref="BE166:BE171" si="14">IF(N166="základná",J166,0)</f>
        <v>0</v>
      </c>
      <c r="BF166" s="153">
        <f t="shared" ref="BF166:BF171" si="15">IF(N166="znížená",J166,0)</f>
        <v>0</v>
      </c>
      <c r="BG166" s="153">
        <f t="shared" ref="BG166:BG171" si="16">IF(N166="zákl. prenesená",J166,0)</f>
        <v>0</v>
      </c>
      <c r="BH166" s="153">
        <f t="shared" ref="BH166:BH171" si="17">IF(N166="zníž. prenesená",J166,0)</f>
        <v>0</v>
      </c>
      <c r="BI166" s="153">
        <f t="shared" ref="BI166:BI171" si="18">IF(N166="nulová",J166,0)</f>
        <v>0</v>
      </c>
      <c r="BJ166" s="17" t="s">
        <v>164</v>
      </c>
      <c r="BK166" s="153">
        <f t="shared" ref="BK166:BK171" si="19">ROUND(I166*H166,2)</f>
        <v>0</v>
      </c>
      <c r="BL166" s="17" t="s">
        <v>163</v>
      </c>
      <c r="BM166" s="152" t="s">
        <v>3872</v>
      </c>
    </row>
    <row r="167" spans="2:65" s="1" customFormat="1" ht="16.5" customHeight="1">
      <c r="B167" s="139"/>
      <c r="C167" s="167" t="s">
        <v>288</v>
      </c>
      <c r="D167" s="167" t="s">
        <v>207</v>
      </c>
      <c r="E167" s="168" t="s">
        <v>3873</v>
      </c>
      <c r="F167" s="169" t="s">
        <v>3874</v>
      </c>
      <c r="G167" s="170" t="s">
        <v>203</v>
      </c>
      <c r="H167" s="171">
        <v>8</v>
      </c>
      <c r="I167" s="172"/>
      <c r="J167" s="173">
        <f t="shared" si="10"/>
        <v>0</v>
      </c>
      <c r="K167" s="174"/>
      <c r="L167" s="175"/>
      <c r="M167" s="176" t="s">
        <v>1</v>
      </c>
      <c r="N167" s="177" t="s">
        <v>41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211</v>
      </c>
      <c r="AT167" s="152" t="s">
        <v>207</v>
      </c>
      <c r="AU167" s="152" t="s">
        <v>164</v>
      </c>
      <c r="AY167" s="17" t="s">
        <v>156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7" t="s">
        <v>164</v>
      </c>
      <c r="BK167" s="153">
        <f t="shared" si="19"/>
        <v>0</v>
      </c>
      <c r="BL167" s="17" t="s">
        <v>163</v>
      </c>
      <c r="BM167" s="152" t="s">
        <v>3875</v>
      </c>
    </row>
    <row r="168" spans="2:65" s="1" customFormat="1" ht="16.5" customHeight="1">
      <c r="B168" s="139"/>
      <c r="C168" s="140" t="s">
        <v>292</v>
      </c>
      <c r="D168" s="140" t="s">
        <v>159</v>
      </c>
      <c r="E168" s="141" t="s">
        <v>3876</v>
      </c>
      <c r="F168" s="142" t="s">
        <v>3877</v>
      </c>
      <c r="G168" s="143" t="s">
        <v>203</v>
      </c>
      <c r="H168" s="144">
        <v>4</v>
      </c>
      <c r="I168" s="145"/>
      <c r="J168" s="146">
        <f t="shared" si="10"/>
        <v>0</v>
      </c>
      <c r="K168" s="147"/>
      <c r="L168" s="32"/>
      <c r="M168" s="148" t="s">
        <v>1</v>
      </c>
      <c r="N168" s="149" t="s">
        <v>41</v>
      </c>
      <c r="P168" s="150">
        <f t="shared" si="11"/>
        <v>0</v>
      </c>
      <c r="Q168" s="150">
        <v>0</v>
      </c>
      <c r="R168" s="150">
        <f t="shared" si="12"/>
        <v>0</v>
      </c>
      <c r="S168" s="150">
        <v>0</v>
      </c>
      <c r="T168" s="151">
        <f t="shared" si="13"/>
        <v>0</v>
      </c>
      <c r="AR168" s="152" t="s">
        <v>163</v>
      </c>
      <c r="AT168" s="152" t="s">
        <v>159</v>
      </c>
      <c r="AU168" s="152" t="s">
        <v>164</v>
      </c>
      <c r="AY168" s="17" t="s">
        <v>156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7" t="s">
        <v>164</v>
      </c>
      <c r="BK168" s="153">
        <f t="shared" si="19"/>
        <v>0</v>
      </c>
      <c r="BL168" s="17" t="s">
        <v>163</v>
      </c>
      <c r="BM168" s="152" t="s">
        <v>3878</v>
      </c>
    </row>
    <row r="169" spans="2:65" s="1" customFormat="1" ht="16.5" customHeight="1">
      <c r="B169" s="139"/>
      <c r="C169" s="167" t="s">
        <v>296</v>
      </c>
      <c r="D169" s="167" t="s">
        <v>207</v>
      </c>
      <c r="E169" s="168" t="s">
        <v>3879</v>
      </c>
      <c r="F169" s="169" t="s">
        <v>3880</v>
      </c>
      <c r="G169" s="170" t="s">
        <v>203</v>
      </c>
      <c r="H169" s="171">
        <v>4</v>
      </c>
      <c r="I169" s="172"/>
      <c r="J169" s="173">
        <f t="shared" si="10"/>
        <v>0</v>
      </c>
      <c r="K169" s="174"/>
      <c r="L169" s="175"/>
      <c r="M169" s="176" t="s">
        <v>1</v>
      </c>
      <c r="N169" s="177" t="s">
        <v>41</v>
      </c>
      <c r="P169" s="150">
        <f t="shared" si="11"/>
        <v>0</v>
      </c>
      <c r="Q169" s="150">
        <v>0</v>
      </c>
      <c r="R169" s="150">
        <f t="shared" si="12"/>
        <v>0</v>
      </c>
      <c r="S169" s="150">
        <v>0</v>
      </c>
      <c r="T169" s="151">
        <f t="shared" si="13"/>
        <v>0</v>
      </c>
      <c r="AR169" s="152" t="s">
        <v>211</v>
      </c>
      <c r="AT169" s="152" t="s">
        <v>207</v>
      </c>
      <c r="AU169" s="152" t="s">
        <v>164</v>
      </c>
      <c r="AY169" s="17" t="s">
        <v>156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7" t="s">
        <v>164</v>
      </c>
      <c r="BK169" s="153">
        <f t="shared" si="19"/>
        <v>0</v>
      </c>
      <c r="BL169" s="17" t="s">
        <v>163</v>
      </c>
      <c r="BM169" s="152" t="s">
        <v>3881</v>
      </c>
    </row>
    <row r="170" spans="2:65" s="1" customFormat="1" ht="16.5" customHeight="1">
      <c r="B170" s="139"/>
      <c r="C170" s="140" t="s">
        <v>300</v>
      </c>
      <c r="D170" s="140" t="s">
        <v>159</v>
      </c>
      <c r="E170" s="141" t="s">
        <v>3882</v>
      </c>
      <c r="F170" s="142" t="s">
        <v>3883</v>
      </c>
      <c r="G170" s="143" t="s">
        <v>203</v>
      </c>
      <c r="H170" s="144">
        <v>4</v>
      </c>
      <c r="I170" s="145"/>
      <c r="J170" s="146">
        <f t="shared" si="10"/>
        <v>0</v>
      </c>
      <c r="K170" s="147"/>
      <c r="L170" s="32"/>
      <c r="M170" s="148" t="s">
        <v>1</v>
      </c>
      <c r="N170" s="149" t="s">
        <v>41</v>
      </c>
      <c r="P170" s="150">
        <f t="shared" si="11"/>
        <v>0</v>
      </c>
      <c r="Q170" s="150">
        <v>0</v>
      </c>
      <c r="R170" s="150">
        <f t="shared" si="12"/>
        <v>0</v>
      </c>
      <c r="S170" s="150">
        <v>0</v>
      </c>
      <c r="T170" s="151">
        <f t="shared" si="13"/>
        <v>0</v>
      </c>
      <c r="AR170" s="152" t="s">
        <v>163</v>
      </c>
      <c r="AT170" s="152" t="s">
        <v>159</v>
      </c>
      <c r="AU170" s="152" t="s">
        <v>164</v>
      </c>
      <c r="AY170" s="17" t="s">
        <v>156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7" t="s">
        <v>164</v>
      </c>
      <c r="BK170" s="153">
        <f t="shared" si="19"/>
        <v>0</v>
      </c>
      <c r="BL170" s="17" t="s">
        <v>163</v>
      </c>
      <c r="BM170" s="152" t="s">
        <v>3884</v>
      </c>
    </row>
    <row r="171" spans="2:65" s="1" customFormat="1" ht="16.5" customHeight="1">
      <c r="B171" s="139"/>
      <c r="C171" s="167" t="s">
        <v>8</v>
      </c>
      <c r="D171" s="167" t="s">
        <v>207</v>
      </c>
      <c r="E171" s="168" t="s">
        <v>3885</v>
      </c>
      <c r="F171" s="169" t="s">
        <v>3886</v>
      </c>
      <c r="G171" s="170" t="s">
        <v>203</v>
      </c>
      <c r="H171" s="171">
        <v>4</v>
      </c>
      <c r="I171" s="172"/>
      <c r="J171" s="173">
        <f t="shared" si="10"/>
        <v>0</v>
      </c>
      <c r="K171" s="174"/>
      <c r="L171" s="175"/>
      <c r="M171" s="176" t="s">
        <v>1</v>
      </c>
      <c r="N171" s="177" t="s">
        <v>41</v>
      </c>
      <c r="P171" s="150">
        <f t="shared" si="11"/>
        <v>0</v>
      </c>
      <c r="Q171" s="150">
        <v>0</v>
      </c>
      <c r="R171" s="150">
        <f t="shared" si="12"/>
        <v>0</v>
      </c>
      <c r="S171" s="150">
        <v>0</v>
      </c>
      <c r="T171" s="151">
        <f t="shared" si="13"/>
        <v>0</v>
      </c>
      <c r="AR171" s="152" t="s">
        <v>211</v>
      </c>
      <c r="AT171" s="152" t="s">
        <v>207</v>
      </c>
      <c r="AU171" s="152" t="s">
        <v>164</v>
      </c>
      <c r="AY171" s="17" t="s">
        <v>156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7" t="s">
        <v>164</v>
      </c>
      <c r="BK171" s="153">
        <f t="shared" si="19"/>
        <v>0</v>
      </c>
      <c r="BL171" s="17" t="s">
        <v>163</v>
      </c>
      <c r="BM171" s="152" t="s">
        <v>3887</v>
      </c>
    </row>
    <row r="172" spans="2:65" s="11" customFormat="1" ht="22.95" customHeight="1">
      <c r="B172" s="127"/>
      <c r="D172" s="128" t="s">
        <v>74</v>
      </c>
      <c r="E172" s="137" t="s">
        <v>3888</v>
      </c>
      <c r="F172" s="137" t="s">
        <v>3889</v>
      </c>
      <c r="I172" s="130"/>
      <c r="J172" s="138">
        <f>BK172</f>
        <v>0</v>
      </c>
      <c r="L172" s="127"/>
      <c r="M172" s="132"/>
      <c r="P172" s="133">
        <f>SUM(P173:P176)</f>
        <v>0</v>
      </c>
      <c r="R172" s="133">
        <f>SUM(R173:R176)</f>
        <v>0</v>
      </c>
      <c r="T172" s="134">
        <f>SUM(T173:T176)</f>
        <v>0</v>
      </c>
      <c r="AR172" s="128" t="s">
        <v>83</v>
      </c>
      <c r="AT172" s="135" t="s">
        <v>74</v>
      </c>
      <c r="AU172" s="135" t="s">
        <v>83</v>
      </c>
      <c r="AY172" s="128" t="s">
        <v>156</v>
      </c>
      <c r="BK172" s="136">
        <f>SUM(BK173:BK176)</f>
        <v>0</v>
      </c>
    </row>
    <row r="173" spans="2:65" s="1" customFormat="1" ht="16.5" customHeight="1">
      <c r="B173" s="139"/>
      <c r="C173" s="140" t="s">
        <v>307</v>
      </c>
      <c r="D173" s="140" t="s">
        <v>159</v>
      </c>
      <c r="E173" s="141" t="s">
        <v>3890</v>
      </c>
      <c r="F173" s="142" t="s">
        <v>3891</v>
      </c>
      <c r="G173" s="143" t="s">
        <v>203</v>
      </c>
      <c r="H173" s="144">
        <v>3</v>
      </c>
      <c r="I173" s="145"/>
      <c r="J173" s="146">
        <f>ROUND(I173*H173,2)</f>
        <v>0</v>
      </c>
      <c r="K173" s="147"/>
      <c r="L173" s="32"/>
      <c r="M173" s="148" t="s">
        <v>1</v>
      </c>
      <c r="N173" s="149" t="s">
        <v>41</v>
      </c>
      <c r="P173" s="150">
        <f>O173*H173</f>
        <v>0</v>
      </c>
      <c r="Q173" s="150">
        <v>0</v>
      </c>
      <c r="R173" s="150">
        <f>Q173*H173</f>
        <v>0</v>
      </c>
      <c r="S173" s="150">
        <v>0</v>
      </c>
      <c r="T173" s="151">
        <f>S173*H173</f>
        <v>0</v>
      </c>
      <c r="AR173" s="152" t="s">
        <v>163</v>
      </c>
      <c r="AT173" s="152" t="s">
        <v>159</v>
      </c>
      <c r="AU173" s="152" t="s">
        <v>164</v>
      </c>
      <c r="AY173" s="17" t="s">
        <v>156</v>
      </c>
      <c r="BE173" s="153">
        <f>IF(N173="základná",J173,0)</f>
        <v>0</v>
      </c>
      <c r="BF173" s="153">
        <f>IF(N173="znížená",J173,0)</f>
        <v>0</v>
      </c>
      <c r="BG173" s="153">
        <f>IF(N173="zákl. prenesená",J173,0)</f>
        <v>0</v>
      </c>
      <c r="BH173" s="153">
        <f>IF(N173="zníž. prenesená",J173,0)</f>
        <v>0</v>
      </c>
      <c r="BI173" s="153">
        <f>IF(N173="nulová",J173,0)</f>
        <v>0</v>
      </c>
      <c r="BJ173" s="17" t="s">
        <v>164</v>
      </c>
      <c r="BK173" s="153">
        <f>ROUND(I173*H173,2)</f>
        <v>0</v>
      </c>
      <c r="BL173" s="17" t="s">
        <v>163</v>
      </c>
      <c r="BM173" s="152" t="s">
        <v>3892</v>
      </c>
    </row>
    <row r="174" spans="2:65" s="1" customFormat="1" ht="16.5" customHeight="1">
      <c r="B174" s="139"/>
      <c r="C174" s="167" t="s">
        <v>311</v>
      </c>
      <c r="D174" s="167" t="s">
        <v>207</v>
      </c>
      <c r="E174" s="168" t="s">
        <v>3893</v>
      </c>
      <c r="F174" s="169" t="s">
        <v>3894</v>
      </c>
      <c r="G174" s="170" t="s">
        <v>203</v>
      </c>
      <c r="H174" s="171">
        <v>3</v>
      </c>
      <c r="I174" s="172"/>
      <c r="J174" s="173">
        <f>ROUND(I174*H174,2)</f>
        <v>0</v>
      </c>
      <c r="K174" s="174"/>
      <c r="L174" s="175"/>
      <c r="M174" s="176" t="s">
        <v>1</v>
      </c>
      <c r="N174" s="177" t="s">
        <v>41</v>
      </c>
      <c r="P174" s="150">
        <f>O174*H174</f>
        <v>0</v>
      </c>
      <c r="Q174" s="150">
        <v>0</v>
      </c>
      <c r="R174" s="150">
        <f>Q174*H174</f>
        <v>0</v>
      </c>
      <c r="S174" s="150">
        <v>0</v>
      </c>
      <c r="T174" s="151">
        <f>S174*H174</f>
        <v>0</v>
      </c>
      <c r="AR174" s="152" t="s">
        <v>211</v>
      </c>
      <c r="AT174" s="152" t="s">
        <v>207</v>
      </c>
      <c r="AU174" s="152" t="s">
        <v>164</v>
      </c>
      <c r="AY174" s="17" t="s">
        <v>156</v>
      </c>
      <c r="BE174" s="153">
        <f>IF(N174="základná",J174,0)</f>
        <v>0</v>
      </c>
      <c r="BF174" s="153">
        <f>IF(N174="znížená",J174,0)</f>
        <v>0</v>
      </c>
      <c r="BG174" s="153">
        <f>IF(N174="zákl. prenesená",J174,0)</f>
        <v>0</v>
      </c>
      <c r="BH174" s="153">
        <f>IF(N174="zníž. prenesená",J174,0)</f>
        <v>0</v>
      </c>
      <c r="BI174" s="153">
        <f>IF(N174="nulová",J174,0)</f>
        <v>0</v>
      </c>
      <c r="BJ174" s="17" t="s">
        <v>164</v>
      </c>
      <c r="BK174" s="153">
        <f>ROUND(I174*H174,2)</f>
        <v>0</v>
      </c>
      <c r="BL174" s="17" t="s">
        <v>163</v>
      </c>
      <c r="BM174" s="152" t="s">
        <v>3895</v>
      </c>
    </row>
    <row r="175" spans="2:65" s="1" customFormat="1" ht="16.5" customHeight="1">
      <c r="B175" s="139"/>
      <c r="C175" s="140" t="s">
        <v>315</v>
      </c>
      <c r="D175" s="140" t="s">
        <v>159</v>
      </c>
      <c r="E175" s="141" t="s">
        <v>3896</v>
      </c>
      <c r="F175" s="142" t="s">
        <v>3897</v>
      </c>
      <c r="G175" s="143" t="s">
        <v>203</v>
      </c>
      <c r="H175" s="144">
        <v>3</v>
      </c>
      <c r="I175" s="145"/>
      <c r="J175" s="146">
        <f>ROUND(I175*H175,2)</f>
        <v>0</v>
      </c>
      <c r="K175" s="147"/>
      <c r="L175" s="32"/>
      <c r="M175" s="148" t="s">
        <v>1</v>
      </c>
      <c r="N175" s="149" t="s">
        <v>41</v>
      </c>
      <c r="P175" s="150">
        <f>O175*H175</f>
        <v>0</v>
      </c>
      <c r="Q175" s="150">
        <v>0</v>
      </c>
      <c r="R175" s="150">
        <f>Q175*H175</f>
        <v>0</v>
      </c>
      <c r="S175" s="150">
        <v>0</v>
      </c>
      <c r="T175" s="151">
        <f>S175*H175</f>
        <v>0</v>
      </c>
      <c r="AR175" s="152" t="s">
        <v>163</v>
      </c>
      <c r="AT175" s="152" t="s">
        <v>159</v>
      </c>
      <c r="AU175" s="152" t="s">
        <v>164</v>
      </c>
      <c r="AY175" s="17" t="s">
        <v>156</v>
      </c>
      <c r="BE175" s="153">
        <f>IF(N175="základná",J175,0)</f>
        <v>0</v>
      </c>
      <c r="BF175" s="153">
        <f>IF(N175="znížená",J175,0)</f>
        <v>0</v>
      </c>
      <c r="BG175" s="153">
        <f>IF(N175="zákl. prenesená",J175,0)</f>
        <v>0</v>
      </c>
      <c r="BH175" s="153">
        <f>IF(N175="zníž. prenesená",J175,0)</f>
        <v>0</v>
      </c>
      <c r="BI175" s="153">
        <f>IF(N175="nulová",J175,0)</f>
        <v>0</v>
      </c>
      <c r="BJ175" s="17" t="s">
        <v>164</v>
      </c>
      <c r="BK175" s="153">
        <f>ROUND(I175*H175,2)</f>
        <v>0</v>
      </c>
      <c r="BL175" s="17" t="s">
        <v>163</v>
      </c>
      <c r="BM175" s="152" t="s">
        <v>3898</v>
      </c>
    </row>
    <row r="176" spans="2:65" s="1" customFormat="1" ht="16.5" customHeight="1">
      <c r="B176" s="139"/>
      <c r="C176" s="167" t="s">
        <v>319</v>
      </c>
      <c r="D176" s="167" t="s">
        <v>207</v>
      </c>
      <c r="E176" s="168" t="s">
        <v>3899</v>
      </c>
      <c r="F176" s="169" t="s">
        <v>3900</v>
      </c>
      <c r="G176" s="170" t="s">
        <v>203</v>
      </c>
      <c r="H176" s="171">
        <v>3</v>
      </c>
      <c r="I176" s="172"/>
      <c r="J176" s="173">
        <f>ROUND(I176*H176,2)</f>
        <v>0</v>
      </c>
      <c r="K176" s="174"/>
      <c r="L176" s="175"/>
      <c r="M176" s="176" t="s">
        <v>1</v>
      </c>
      <c r="N176" s="177" t="s">
        <v>41</v>
      </c>
      <c r="P176" s="150">
        <f>O176*H176</f>
        <v>0</v>
      </c>
      <c r="Q176" s="150">
        <v>0</v>
      </c>
      <c r="R176" s="150">
        <f>Q176*H176</f>
        <v>0</v>
      </c>
      <c r="S176" s="150">
        <v>0</v>
      </c>
      <c r="T176" s="151">
        <f>S176*H176</f>
        <v>0</v>
      </c>
      <c r="AR176" s="152" t="s">
        <v>211</v>
      </c>
      <c r="AT176" s="152" t="s">
        <v>207</v>
      </c>
      <c r="AU176" s="152" t="s">
        <v>164</v>
      </c>
      <c r="AY176" s="17" t="s">
        <v>156</v>
      </c>
      <c r="BE176" s="153">
        <f>IF(N176="základná",J176,0)</f>
        <v>0</v>
      </c>
      <c r="BF176" s="153">
        <f>IF(N176="znížená",J176,0)</f>
        <v>0</v>
      </c>
      <c r="BG176" s="153">
        <f>IF(N176="zákl. prenesená",J176,0)</f>
        <v>0</v>
      </c>
      <c r="BH176" s="153">
        <f>IF(N176="zníž. prenesená",J176,0)</f>
        <v>0</v>
      </c>
      <c r="BI176" s="153">
        <f>IF(N176="nulová",J176,0)</f>
        <v>0</v>
      </c>
      <c r="BJ176" s="17" t="s">
        <v>164</v>
      </c>
      <c r="BK176" s="153">
        <f>ROUND(I176*H176,2)</f>
        <v>0</v>
      </c>
      <c r="BL176" s="17" t="s">
        <v>163</v>
      </c>
      <c r="BM176" s="152" t="s">
        <v>3901</v>
      </c>
    </row>
    <row r="177" spans="2:65" s="11" customFormat="1" ht="22.95" customHeight="1">
      <c r="B177" s="127"/>
      <c r="D177" s="128" t="s">
        <v>74</v>
      </c>
      <c r="E177" s="137" t="s">
        <v>3902</v>
      </c>
      <c r="F177" s="137" t="s">
        <v>3903</v>
      </c>
      <c r="I177" s="130"/>
      <c r="J177" s="138">
        <f>BK177</f>
        <v>0</v>
      </c>
      <c r="L177" s="127"/>
      <c r="M177" s="132"/>
      <c r="P177" s="133">
        <f>SUM(P178:P179)</f>
        <v>0</v>
      </c>
      <c r="R177" s="133">
        <f>SUM(R178:R179)</f>
        <v>0</v>
      </c>
      <c r="T177" s="134">
        <f>SUM(T178:T179)</f>
        <v>0</v>
      </c>
      <c r="AR177" s="128" t="s">
        <v>83</v>
      </c>
      <c r="AT177" s="135" t="s">
        <v>74</v>
      </c>
      <c r="AU177" s="135" t="s">
        <v>83</v>
      </c>
      <c r="AY177" s="128" t="s">
        <v>156</v>
      </c>
      <c r="BK177" s="136">
        <f>SUM(BK178:BK179)</f>
        <v>0</v>
      </c>
    </row>
    <row r="178" spans="2:65" s="1" customFormat="1" ht="16.5" customHeight="1">
      <c r="B178" s="139"/>
      <c r="C178" s="140" t="s">
        <v>323</v>
      </c>
      <c r="D178" s="140" t="s">
        <v>159</v>
      </c>
      <c r="E178" s="141" t="s">
        <v>3904</v>
      </c>
      <c r="F178" s="142" t="s">
        <v>3905</v>
      </c>
      <c r="G178" s="143" t="s">
        <v>402</v>
      </c>
      <c r="H178" s="144">
        <v>300</v>
      </c>
      <c r="I178" s="145"/>
      <c r="J178" s="146">
        <f>ROUND(I178*H178,2)</f>
        <v>0</v>
      </c>
      <c r="K178" s="147"/>
      <c r="L178" s="32"/>
      <c r="M178" s="148" t="s">
        <v>1</v>
      </c>
      <c r="N178" s="149" t="s">
        <v>41</v>
      </c>
      <c r="P178" s="150">
        <f>O178*H178</f>
        <v>0</v>
      </c>
      <c r="Q178" s="150">
        <v>0</v>
      </c>
      <c r="R178" s="150">
        <f>Q178*H178</f>
        <v>0</v>
      </c>
      <c r="S178" s="150">
        <v>0</v>
      </c>
      <c r="T178" s="151">
        <f>S178*H178</f>
        <v>0</v>
      </c>
      <c r="AR178" s="152" t="s">
        <v>163</v>
      </c>
      <c r="AT178" s="152" t="s">
        <v>159</v>
      </c>
      <c r="AU178" s="152" t="s">
        <v>164</v>
      </c>
      <c r="AY178" s="17" t="s">
        <v>156</v>
      </c>
      <c r="BE178" s="153">
        <f>IF(N178="základná",J178,0)</f>
        <v>0</v>
      </c>
      <c r="BF178" s="153">
        <f>IF(N178="znížená",J178,0)</f>
        <v>0</v>
      </c>
      <c r="BG178" s="153">
        <f>IF(N178="zákl. prenesená",J178,0)</f>
        <v>0</v>
      </c>
      <c r="BH178" s="153">
        <f>IF(N178="zníž. prenesená",J178,0)</f>
        <v>0</v>
      </c>
      <c r="BI178" s="153">
        <f>IF(N178="nulová",J178,0)</f>
        <v>0</v>
      </c>
      <c r="BJ178" s="17" t="s">
        <v>164</v>
      </c>
      <c r="BK178" s="153">
        <f>ROUND(I178*H178,2)</f>
        <v>0</v>
      </c>
      <c r="BL178" s="17" t="s">
        <v>163</v>
      </c>
      <c r="BM178" s="152" t="s">
        <v>3906</v>
      </c>
    </row>
    <row r="179" spans="2:65" s="1" customFormat="1" ht="16.5" customHeight="1">
      <c r="B179" s="139"/>
      <c r="C179" s="167" t="s">
        <v>327</v>
      </c>
      <c r="D179" s="167" t="s">
        <v>207</v>
      </c>
      <c r="E179" s="168" t="s">
        <v>3907</v>
      </c>
      <c r="F179" s="169" t="s">
        <v>3908</v>
      </c>
      <c r="G179" s="170" t="s">
        <v>402</v>
      </c>
      <c r="H179" s="171">
        <v>300</v>
      </c>
      <c r="I179" s="172"/>
      <c r="J179" s="173">
        <f>ROUND(I179*H179,2)</f>
        <v>0</v>
      </c>
      <c r="K179" s="174"/>
      <c r="L179" s="175"/>
      <c r="M179" s="176" t="s">
        <v>1</v>
      </c>
      <c r="N179" s="177" t="s">
        <v>41</v>
      </c>
      <c r="P179" s="150">
        <f>O179*H179</f>
        <v>0</v>
      </c>
      <c r="Q179" s="150">
        <v>0</v>
      </c>
      <c r="R179" s="150">
        <f>Q179*H179</f>
        <v>0</v>
      </c>
      <c r="S179" s="150">
        <v>0</v>
      </c>
      <c r="T179" s="151">
        <f>S179*H179</f>
        <v>0</v>
      </c>
      <c r="AR179" s="152" t="s">
        <v>211</v>
      </c>
      <c r="AT179" s="152" t="s">
        <v>207</v>
      </c>
      <c r="AU179" s="152" t="s">
        <v>164</v>
      </c>
      <c r="AY179" s="17" t="s">
        <v>156</v>
      </c>
      <c r="BE179" s="153">
        <f>IF(N179="základná",J179,0)</f>
        <v>0</v>
      </c>
      <c r="BF179" s="153">
        <f>IF(N179="znížená",J179,0)</f>
        <v>0</v>
      </c>
      <c r="BG179" s="153">
        <f>IF(N179="zákl. prenesená",J179,0)</f>
        <v>0</v>
      </c>
      <c r="BH179" s="153">
        <f>IF(N179="zníž. prenesená",J179,0)</f>
        <v>0</v>
      </c>
      <c r="BI179" s="153">
        <f>IF(N179="nulová",J179,0)</f>
        <v>0</v>
      </c>
      <c r="BJ179" s="17" t="s">
        <v>164</v>
      </c>
      <c r="BK179" s="153">
        <f>ROUND(I179*H179,2)</f>
        <v>0</v>
      </c>
      <c r="BL179" s="17" t="s">
        <v>163</v>
      </c>
      <c r="BM179" s="152" t="s">
        <v>3909</v>
      </c>
    </row>
    <row r="180" spans="2:65" s="11" customFormat="1" ht="22.95" customHeight="1">
      <c r="B180" s="127"/>
      <c r="D180" s="128" t="s">
        <v>74</v>
      </c>
      <c r="E180" s="137" t="s">
        <v>3910</v>
      </c>
      <c r="F180" s="137" t="s">
        <v>3911</v>
      </c>
      <c r="I180" s="130"/>
      <c r="J180" s="138">
        <f>BK180</f>
        <v>0</v>
      </c>
      <c r="L180" s="127"/>
      <c r="M180" s="132"/>
      <c r="P180" s="133">
        <f>SUM(P181:P182)</f>
        <v>0</v>
      </c>
      <c r="R180" s="133">
        <f>SUM(R181:R182)</f>
        <v>0</v>
      </c>
      <c r="T180" s="134">
        <f>SUM(T181:T182)</f>
        <v>0</v>
      </c>
      <c r="AR180" s="128" t="s">
        <v>83</v>
      </c>
      <c r="AT180" s="135" t="s">
        <v>74</v>
      </c>
      <c r="AU180" s="135" t="s">
        <v>83</v>
      </c>
      <c r="AY180" s="128" t="s">
        <v>156</v>
      </c>
      <c r="BK180" s="136">
        <f>SUM(BK181:BK182)</f>
        <v>0</v>
      </c>
    </row>
    <row r="181" spans="2:65" s="1" customFormat="1" ht="16.5" customHeight="1">
      <c r="B181" s="139"/>
      <c r="C181" s="140" t="s">
        <v>331</v>
      </c>
      <c r="D181" s="140" t="s">
        <v>159</v>
      </c>
      <c r="E181" s="141" t="s">
        <v>3912</v>
      </c>
      <c r="F181" s="142" t="s">
        <v>3913</v>
      </c>
      <c r="G181" s="143" t="s">
        <v>402</v>
      </c>
      <c r="H181" s="144">
        <v>32</v>
      </c>
      <c r="I181" s="145"/>
      <c r="J181" s="146">
        <f>ROUND(I181*H181,2)</f>
        <v>0</v>
      </c>
      <c r="K181" s="147"/>
      <c r="L181" s="32"/>
      <c r="M181" s="148" t="s">
        <v>1</v>
      </c>
      <c r="N181" s="149" t="s">
        <v>41</v>
      </c>
      <c r="P181" s="150">
        <f>O181*H181</f>
        <v>0</v>
      </c>
      <c r="Q181" s="150">
        <v>0</v>
      </c>
      <c r="R181" s="150">
        <f>Q181*H181</f>
        <v>0</v>
      </c>
      <c r="S181" s="150">
        <v>0</v>
      </c>
      <c r="T181" s="151">
        <f>S181*H181</f>
        <v>0</v>
      </c>
      <c r="AR181" s="152" t="s">
        <v>163</v>
      </c>
      <c r="AT181" s="152" t="s">
        <v>159</v>
      </c>
      <c r="AU181" s="152" t="s">
        <v>164</v>
      </c>
      <c r="AY181" s="17" t="s">
        <v>156</v>
      </c>
      <c r="BE181" s="153">
        <f>IF(N181="základná",J181,0)</f>
        <v>0</v>
      </c>
      <c r="BF181" s="153">
        <f>IF(N181="znížená",J181,0)</f>
        <v>0</v>
      </c>
      <c r="BG181" s="153">
        <f>IF(N181="zákl. prenesená",J181,0)</f>
        <v>0</v>
      </c>
      <c r="BH181" s="153">
        <f>IF(N181="zníž. prenesená",J181,0)</f>
        <v>0</v>
      </c>
      <c r="BI181" s="153">
        <f>IF(N181="nulová",J181,0)</f>
        <v>0</v>
      </c>
      <c r="BJ181" s="17" t="s">
        <v>164</v>
      </c>
      <c r="BK181" s="153">
        <f>ROUND(I181*H181,2)</f>
        <v>0</v>
      </c>
      <c r="BL181" s="17" t="s">
        <v>163</v>
      </c>
      <c r="BM181" s="152" t="s">
        <v>3914</v>
      </c>
    </row>
    <row r="182" spans="2:65" s="1" customFormat="1" ht="16.5" customHeight="1">
      <c r="B182" s="139"/>
      <c r="C182" s="167" t="s">
        <v>335</v>
      </c>
      <c r="D182" s="167" t="s">
        <v>207</v>
      </c>
      <c r="E182" s="168" t="s">
        <v>3915</v>
      </c>
      <c r="F182" s="169" t="s">
        <v>3916</v>
      </c>
      <c r="G182" s="170" t="s">
        <v>402</v>
      </c>
      <c r="H182" s="171">
        <v>32</v>
      </c>
      <c r="I182" s="172"/>
      <c r="J182" s="173">
        <f>ROUND(I182*H182,2)</f>
        <v>0</v>
      </c>
      <c r="K182" s="174"/>
      <c r="L182" s="175"/>
      <c r="M182" s="176" t="s">
        <v>1</v>
      </c>
      <c r="N182" s="177" t="s">
        <v>41</v>
      </c>
      <c r="P182" s="150">
        <f>O182*H182</f>
        <v>0</v>
      </c>
      <c r="Q182" s="150">
        <v>0</v>
      </c>
      <c r="R182" s="150">
        <f>Q182*H182</f>
        <v>0</v>
      </c>
      <c r="S182" s="150">
        <v>0</v>
      </c>
      <c r="T182" s="151">
        <f>S182*H182</f>
        <v>0</v>
      </c>
      <c r="AR182" s="152" t="s">
        <v>211</v>
      </c>
      <c r="AT182" s="152" t="s">
        <v>207</v>
      </c>
      <c r="AU182" s="152" t="s">
        <v>164</v>
      </c>
      <c r="AY182" s="17" t="s">
        <v>156</v>
      </c>
      <c r="BE182" s="153">
        <f>IF(N182="základná",J182,0)</f>
        <v>0</v>
      </c>
      <c r="BF182" s="153">
        <f>IF(N182="znížená",J182,0)</f>
        <v>0</v>
      </c>
      <c r="BG182" s="153">
        <f>IF(N182="zákl. prenesená",J182,0)</f>
        <v>0</v>
      </c>
      <c r="BH182" s="153">
        <f>IF(N182="zníž. prenesená",J182,0)</f>
        <v>0</v>
      </c>
      <c r="BI182" s="153">
        <f>IF(N182="nulová",J182,0)</f>
        <v>0</v>
      </c>
      <c r="BJ182" s="17" t="s">
        <v>164</v>
      </c>
      <c r="BK182" s="153">
        <f>ROUND(I182*H182,2)</f>
        <v>0</v>
      </c>
      <c r="BL182" s="17" t="s">
        <v>163</v>
      </c>
      <c r="BM182" s="152" t="s">
        <v>3917</v>
      </c>
    </row>
    <row r="183" spans="2:65" s="11" customFormat="1" ht="22.95" customHeight="1">
      <c r="B183" s="127"/>
      <c r="D183" s="128" t="s">
        <v>74</v>
      </c>
      <c r="E183" s="137" t="s">
        <v>3231</v>
      </c>
      <c r="F183" s="137" t="s">
        <v>3232</v>
      </c>
      <c r="I183" s="130"/>
      <c r="J183" s="138">
        <f>BK183</f>
        <v>0</v>
      </c>
      <c r="L183" s="127"/>
      <c r="M183" s="132"/>
      <c r="P183" s="133">
        <f>SUM(P184:P186)</f>
        <v>0</v>
      </c>
      <c r="R183" s="133">
        <f>SUM(R184:R186)</f>
        <v>0</v>
      </c>
      <c r="T183" s="134">
        <f>SUM(T184:T186)</f>
        <v>0</v>
      </c>
      <c r="AR183" s="128" t="s">
        <v>83</v>
      </c>
      <c r="AT183" s="135" t="s">
        <v>74</v>
      </c>
      <c r="AU183" s="135" t="s">
        <v>83</v>
      </c>
      <c r="AY183" s="128" t="s">
        <v>156</v>
      </c>
      <c r="BK183" s="136">
        <f>SUM(BK184:BK186)</f>
        <v>0</v>
      </c>
    </row>
    <row r="184" spans="2:65" s="1" customFormat="1" ht="16.5" customHeight="1">
      <c r="B184" s="139"/>
      <c r="C184" s="140" t="s">
        <v>341</v>
      </c>
      <c r="D184" s="140" t="s">
        <v>159</v>
      </c>
      <c r="E184" s="141" t="s">
        <v>3233</v>
      </c>
      <c r="F184" s="142" t="s">
        <v>3234</v>
      </c>
      <c r="G184" s="143" t="s">
        <v>203</v>
      </c>
      <c r="H184" s="144">
        <v>1</v>
      </c>
      <c r="I184" s="145"/>
      <c r="J184" s="146">
        <f>ROUND(I184*H184,2)</f>
        <v>0</v>
      </c>
      <c r="K184" s="147"/>
      <c r="L184" s="32"/>
      <c r="M184" s="148" t="s">
        <v>1</v>
      </c>
      <c r="N184" s="149" t="s">
        <v>41</v>
      </c>
      <c r="P184" s="150">
        <f>O184*H184</f>
        <v>0</v>
      </c>
      <c r="Q184" s="150">
        <v>0</v>
      </c>
      <c r="R184" s="150">
        <f>Q184*H184</f>
        <v>0</v>
      </c>
      <c r="S184" s="150">
        <v>0</v>
      </c>
      <c r="T184" s="151">
        <f>S184*H184</f>
        <v>0</v>
      </c>
      <c r="AR184" s="152" t="s">
        <v>163</v>
      </c>
      <c r="AT184" s="152" t="s">
        <v>159</v>
      </c>
      <c r="AU184" s="152" t="s">
        <v>164</v>
      </c>
      <c r="AY184" s="17" t="s">
        <v>156</v>
      </c>
      <c r="BE184" s="153">
        <f>IF(N184="základná",J184,0)</f>
        <v>0</v>
      </c>
      <c r="BF184" s="153">
        <f>IF(N184="znížená",J184,0)</f>
        <v>0</v>
      </c>
      <c r="BG184" s="153">
        <f>IF(N184="zákl. prenesená",J184,0)</f>
        <v>0</v>
      </c>
      <c r="BH184" s="153">
        <f>IF(N184="zníž. prenesená",J184,0)</f>
        <v>0</v>
      </c>
      <c r="BI184" s="153">
        <f>IF(N184="nulová",J184,0)</f>
        <v>0</v>
      </c>
      <c r="BJ184" s="17" t="s">
        <v>164</v>
      </c>
      <c r="BK184" s="153">
        <f>ROUND(I184*H184,2)</f>
        <v>0</v>
      </c>
      <c r="BL184" s="17" t="s">
        <v>163</v>
      </c>
      <c r="BM184" s="152" t="s">
        <v>3918</v>
      </c>
    </row>
    <row r="185" spans="2:65" s="1" customFormat="1" ht="16.5" customHeight="1">
      <c r="B185" s="139"/>
      <c r="C185" s="140" t="s">
        <v>349</v>
      </c>
      <c r="D185" s="140" t="s">
        <v>159</v>
      </c>
      <c r="E185" s="141" t="s">
        <v>3236</v>
      </c>
      <c r="F185" s="142" t="s">
        <v>3237</v>
      </c>
      <c r="G185" s="143" t="s">
        <v>3238</v>
      </c>
      <c r="H185" s="144">
        <v>24</v>
      </c>
      <c r="I185" s="145"/>
      <c r="J185" s="146">
        <f>ROUND(I185*H185,2)</f>
        <v>0</v>
      </c>
      <c r="K185" s="147"/>
      <c r="L185" s="32"/>
      <c r="M185" s="148" t="s">
        <v>1</v>
      </c>
      <c r="N185" s="149" t="s">
        <v>41</v>
      </c>
      <c r="P185" s="150">
        <f>O185*H185</f>
        <v>0</v>
      </c>
      <c r="Q185" s="150">
        <v>0</v>
      </c>
      <c r="R185" s="150">
        <f>Q185*H185</f>
        <v>0</v>
      </c>
      <c r="S185" s="150">
        <v>0</v>
      </c>
      <c r="T185" s="151">
        <f>S185*H185</f>
        <v>0</v>
      </c>
      <c r="AR185" s="152" t="s">
        <v>163</v>
      </c>
      <c r="AT185" s="152" t="s">
        <v>159</v>
      </c>
      <c r="AU185" s="152" t="s">
        <v>164</v>
      </c>
      <c r="AY185" s="17" t="s">
        <v>156</v>
      </c>
      <c r="BE185" s="153">
        <f>IF(N185="základná",J185,0)</f>
        <v>0</v>
      </c>
      <c r="BF185" s="153">
        <f>IF(N185="znížená",J185,0)</f>
        <v>0</v>
      </c>
      <c r="BG185" s="153">
        <f>IF(N185="zákl. prenesená",J185,0)</f>
        <v>0</v>
      </c>
      <c r="BH185" s="153">
        <f>IF(N185="zníž. prenesená",J185,0)</f>
        <v>0</v>
      </c>
      <c r="BI185" s="153">
        <f>IF(N185="nulová",J185,0)</f>
        <v>0</v>
      </c>
      <c r="BJ185" s="17" t="s">
        <v>164</v>
      </c>
      <c r="BK185" s="153">
        <f>ROUND(I185*H185,2)</f>
        <v>0</v>
      </c>
      <c r="BL185" s="17" t="s">
        <v>163</v>
      </c>
      <c r="BM185" s="152" t="s">
        <v>3919</v>
      </c>
    </row>
    <row r="186" spans="2:65" s="1" customFormat="1" ht="16.5" customHeight="1">
      <c r="B186" s="139"/>
      <c r="C186" s="140" t="s">
        <v>364</v>
      </c>
      <c r="D186" s="140" t="s">
        <v>159</v>
      </c>
      <c r="E186" s="141" t="s">
        <v>3240</v>
      </c>
      <c r="F186" s="142" t="s">
        <v>3241</v>
      </c>
      <c r="G186" s="143" t="s">
        <v>203</v>
      </c>
      <c r="H186" s="144">
        <v>1</v>
      </c>
      <c r="I186" s="145"/>
      <c r="J186" s="146">
        <f>ROUND(I186*H186,2)</f>
        <v>0</v>
      </c>
      <c r="K186" s="147"/>
      <c r="L186" s="32"/>
      <c r="M186" s="148" t="s">
        <v>1</v>
      </c>
      <c r="N186" s="149" t="s">
        <v>41</v>
      </c>
      <c r="P186" s="150">
        <f>O186*H186</f>
        <v>0</v>
      </c>
      <c r="Q186" s="150">
        <v>0</v>
      </c>
      <c r="R186" s="150">
        <f>Q186*H186</f>
        <v>0</v>
      </c>
      <c r="S186" s="150">
        <v>0</v>
      </c>
      <c r="T186" s="151">
        <f>S186*H186</f>
        <v>0</v>
      </c>
      <c r="AR186" s="152" t="s">
        <v>163</v>
      </c>
      <c r="AT186" s="152" t="s">
        <v>159</v>
      </c>
      <c r="AU186" s="152" t="s">
        <v>164</v>
      </c>
      <c r="AY186" s="17" t="s">
        <v>156</v>
      </c>
      <c r="BE186" s="153">
        <f>IF(N186="základná",J186,0)</f>
        <v>0</v>
      </c>
      <c r="BF186" s="153">
        <f>IF(N186="znížená",J186,0)</f>
        <v>0</v>
      </c>
      <c r="BG186" s="153">
        <f>IF(N186="zákl. prenesená",J186,0)</f>
        <v>0</v>
      </c>
      <c r="BH186" s="153">
        <f>IF(N186="zníž. prenesená",J186,0)</f>
        <v>0</v>
      </c>
      <c r="BI186" s="153">
        <f>IF(N186="nulová",J186,0)</f>
        <v>0</v>
      </c>
      <c r="BJ186" s="17" t="s">
        <v>164</v>
      </c>
      <c r="BK186" s="153">
        <f>ROUND(I186*H186,2)</f>
        <v>0</v>
      </c>
      <c r="BL186" s="17" t="s">
        <v>163</v>
      </c>
      <c r="BM186" s="152" t="s">
        <v>3920</v>
      </c>
    </row>
    <row r="187" spans="2:65" s="11" customFormat="1" ht="22.95" customHeight="1">
      <c r="B187" s="127"/>
      <c r="D187" s="128" t="s">
        <v>74</v>
      </c>
      <c r="E187" s="137" t="s">
        <v>3243</v>
      </c>
      <c r="F187" s="137" t="s">
        <v>3244</v>
      </c>
      <c r="I187" s="130"/>
      <c r="J187" s="138">
        <f>BK187</f>
        <v>0</v>
      </c>
      <c r="L187" s="127"/>
      <c r="M187" s="132"/>
      <c r="P187" s="133">
        <f>SUM(P188:P191)</f>
        <v>0</v>
      </c>
      <c r="R187" s="133">
        <f>SUM(R188:R191)</f>
        <v>0</v>
      </c>
      <c r="T187" s="134">
        <f>SUM(T188:T191)</f>
        <v>0</v>
      </c>
      <c r="AR187" s="128" t="s">
        <v>83</v>
      </c>
      <c r="AT187" s="135" t="s">
        <v>74</v>
      </c>
      <c r="AU187" s="135" t="s">
        <v>83</v>
      </c>
      <c r="AY187" s="128" t="s">
        <v>156</v>
      </c>
      <c r="BK187" s="136">
        <f>SUM(BK188:BK191)</f>
        <v>0</v>
      </c>
    </row>
    <row r="188" spans="2:65" s="1" customFormat="1" ht="16.5" customHeight="1">
      <c r="B188" s="139"/>
      <c r="C188" s="140" t="s">
        <v>368</v>
      </c>
      <c r="D188" s="140" t="s">
        <v>159</v>
      </c>
      <c r="E188" s="141" t="s">
        <v>3921</v>
      </c>
      <c r="F188" s="142" t="s">
        <v>3922</v>
      </c>
      <c r="G188" s="143" t="s">
        <v>3238</v>
      </c>
      <c r="H188" s="144">
        <v>6</v>
      </c>
      <c r="I188" s="145"/>
      <c r="J188" s="146">
        <f>ROUND(I188*H188,2)</f>
        <v>0</v>
      </c>
      <c r="K188" s="147"/>
      <c r="L188" s="32"/>
      <c r="M188" s="148" t="s">
        <v>1</v>
      </c>
      <c r="N188" s="149" t="s">
        <v>41</v>
      </c>
      <c r="P188" s="150">
        <f>O188*H188</f>
        <v>0</v>
      </c>
      <c r="Q188" s="150">
        <v>0</v>
      </c>
      <c r="R188" s="150">
        <f>Q188*H188</f>
        <v>0</v>
      </c>
      <c r="S188" s="150">
        <v>0</v>
      </c>
      <c r="T188" s="151">
        <f>S188*H188</f>
        <v>0</v>
      </c>
      <c r="AR188" s="152" t="s">
        <v>163</v>
      </c>
      <c r="AT188" s="152" t="s">
        <v>159</v>
      </c>
      <c r="AU188" s="152" t="s">
        <v>164</v>
      </c>
      <c r="AY188" s="17" t="s">
        <v>156</v>
      </c>
      <c r="BE188" s="153">
        <f>IF(N188="základná",J188,0)</f>
        <v>0</v>
      </c>
      <c r="BF188" s="153">
        <f>IF(N188="znížená",J188,0)</f>
        <v>0</v>
      </c>
      <c r="BG188" s="153">
        <f>IF(N188="zákl. prenesená",J188,0)</f>
        <v>0</v>
      </c>
      <c r="BH188" s="153">
        <f>IF(N188="zníž. prenesená",J188,0)</f>
        <v>0</v>
      </c>
      <c r="BI188" s="153">
        <f>IF(N188="nulová",J188,0)</f>
        <v>0</v>
      </c>
      <c r="BJ188" s="17" t="s">
        <v>164</v>
      </c>
      <c r="BK188" s="153">
        <f>ROUND(I188*H188,2)</f>
        <v>0</v>
      </c>
      <c r="BL188" s="17" t="s">
        <v>163</v>
      </c>
      <c r="BM188" s="152" t="s">
        <v>3923</v>
      </c>
    </row>
    <row r="189" spans="2:65" s="1" customFormat="1" ht="16.5" customHeight="1">
      <c r="B189" s="139"/>
      <c r="C189" s="140" t="s">
        <v>373</v>
      </c>
      <c r="D189" s="140" t="s">
        <v>159</v>
      </c>
      <c r="E189" s="141" t="s">
        <v>3245</v>
      </c>
      <c r="F189" s="142" t="s">
        <v>3246</v>
      </c>
      <c r="G189" s="143" t="s">
        <v>3238</v>
      </c>
      <c r="H189" s="144">
        <v>24</v>
      </c>
      <c r="I189" s="145"/>
      <c r="J189" s="146">
        <f>ROUND(I189*H189,2)</f>
        <v>0</v>
      </c>
      <c r="K189" s="147"/>
      <c r="L189" s="32"/>
      <c r="M189" s="148" t="s">
        <v>1</v>
      </c>
      <c r="N189" s="149" t="s">
        <v>41</v>
      </c>
      <c r="P189" s="150">
        <f>O189*H189</f>
        <v>0</v>
      </c>
      <c r="Q189" s="150">
        <v>0</v>
      </c>
      <c r="R189" s="150">
        <f>Q189*H189</f>
        <v>0</v>
      </c>
      <c r="S189" s="150">
        <v>0</v>
      </c>
      <c r="T189" s="151">
        <f>S189*H189</f>
        <v>0</v>
      </c>
      <c r="AR189" s="152" t="s">
        <v>163</v>
      </c>
      <c r="AT189" s="152" t="s">
        <v>159</v>
      </c>
      <c r="AU189" s="152" t="s">
        <v>164</v>
      </c>
      <c r="AY189" s="17" t="s">
        <v>156</v>
      </c>
      <c r="BE189" s="153">
        <f>IF(N189="základná",J189,0)</f>
        <v>0</v>
      </c>
      <c r="BF189" s="153">
        <f>IF(N189="znížená",J189,0)</f>
        <v>0</v>
      </c>
      <c r="BG189" s="153">
        <f>IF(N189="zákl. prenesená",J189,0)</f>
        <v>0</v>
      </c>
      <c r="BH189" s="153">
        <f>IF(N189="zníž. prenesená",J189,0)</f>
        <v>0</v>
      </c>
      <c r="BI189" s="153">
        <f>IF(N189="nulová",J189,0)</f>
        <v>0</v>
      </c>
      <c r="BJ189" s="17" t="s">
        <v>164</v>
      </c>
      <c r="BK189" s="153">
        <f>ROUND(I189*H189,2)</f>
        <v>0</v>
      </c>
      <c r="BL189" s="17" t="s">
        <v>163</v>
      </c>
      <c r="BM189" s="152" t="s">
        <v>3924</v>
      </c>
    </row>
    <row r="190" spans="2:65" s="1" customFormat="1" ht="16.5" customHeight="1">
      <c r="B190" s="139"/>
      <c r="C190" s="140" t="s">
        <v>380</v>
      </c>
      <c r="D190" s="140" t="s">
        <v>159</v>
      </c>
      <c r="E190" s="141" t="s">
        <v>3248</v>
      </c>
      <c r="F190" s="142" t="s">
        <v>3249</v>
      </c>
      <c r="G190" s="143" t="s">
        <v>162</v>
      </c>
      <c r="H190" s="144">
        <v>1</v>
      </c>
      <c r="I190" s="145"/>
      <c r="J190" s="146">
        <f>ROUND(I190*H190,2)</f>
        <v>0</v>
      </c>
      <c r="K190" s="147"/>
      <c r="L190" s="32"/>
      <c r="M190" s="148" t="s">
        <v>1</v>
      </c>
      <c r="N190" s="149" t="s">
        <v>41</v>
      </c>
      <c r="P190" s="150">
        <f>O190*H190</f>
        <v>0</v>
      </c>
      <c r="Q190" s="150">
        <v>0</v>
      </c>
      <c r="R190" s="150">
        <f>Q190*H190</f>
        <v>0</v>
      </c>
      <c r="S190" s="150">
        <v>0</v>
      </c>
      <c r="T190" s="151">
        <f>S190*H190</f>
        <v>0</v>
      </c>
      <c r="AR190" s="152" t="s">
        <v>163</v>
      </c>
      <c r="AT190" s="152" t="s">
        <v>159</v>
      </c>
      <c r="AU190" s="152" t="s">
        <v>164</v>
      </c>
      <c r="AY190" s="17" t="s">
        <v>156</v>
      </c>
      <c r="BE190" s="153">
        <f>IF(N190="základná",J190,0)</f>
        <v>0</v>
      </c>
      <c r="BF190" s="153">
        <f>IF(N190="znížená",J190,0)</f>
        <v>0</v>
      </c>
      <c r="BG190" s="153">
        <f>IF(N190="zákl. prenesená",J190,0)</f>
        <v>0</v>
      </c>
      <c r="BH190" s="153">
        <f>IF(N190="zníž. prenesená",J190,0)</f>
        <v>0</v>
      </c>
      <c r="BI190" s="153">
        <f>IF(N190="nulová",J190,0)</f>
        <v>0</v>
      </c>
      <c r="BJ190" s="17" t="s">
        <v>164</v>
      </c>
      <c r="BK190" s="153">
        <f>ROUND(I190*H190,2)</f>
        <v>0</v>
      </c>
      <c r="BL190" s="17" t="s">
        <v>163</v>
      </c>
      <c r="BM190" s="152" t="s">
        <v>3925</v>
      </c>
    </row>
    <row r="191" spans="2:65" s="1" customFormat="1" ht="16.5" customHeight="1">
      <c r="B191" s="139"/>
      <c r="C191" s="140" t="s">
        <v>385</v>
      </c>
      <c r="D191" s="140" t="s">
        <v>159</v>
      </c>
      <c r="E191" s="141" t="s">
        <v>3251</v>
      </c>
      <c r="F191" s="142" t="s">
        <v>3252</v>
      </c>
      <c r="G191" s="143" t="s">
        <v>203</v>
      </c>
      <c r="H191" s="144">
        <v>1</v>
      </c>
      <c r="I191" s="145"/>
      <c r="J191" s="146">
        <f>ROUND(I191*H191,2)</f>
        <v>0</v>
      </c>
      <c r="K191" s="147"/>
      <c r="L191" s="32"/>
      <c r="M191" s="148" t="s">
        <v>1</v>
      </c>
      <c r="N191" s="149" t="s">
        <v>41</v>
      </c>
      <c r="P191" s="150">
        <f>O191*H191</f>
        <v>0</v>
      </c>
      <c r="Q191" s="150">
        <v>0</v>
      </c>
      <c r="R191" s="150">
        <f>Q191*H191</f>
        <v>0</v>
      </c>
      <c r="S191" s="150">
        <v>0</v>
      </c>
      <c r="T191" s="151">
        <f>S191*H191</f>
        <v>0</v>
      </c>
      <c r="AR191" s="152" t="s">
        <v>163</v>
      </c>
      <c r="AT191" s="152" t="s">
        <v>159</v>
      </c>
      <c r="AU191" s="152" t="s">
        <v>164</v>
      </c>
      <c r="AY191" s="17" t="s">
        <v>156</v>
      </c>
      <c r="BE191" s="153">
        <f>IF(N191="základná",J191,0)</f>
        <v>0</v>
      </c>
      <c r="BF191" s="153">
        <f>IF(N191="znížená",J191,0)</f>
        <v>0</v>
      </c>
      <c r="BG191" s="153">
        <f>IF(N191="zákl. prenesená",J191,0)</f>
        <v>0</v>
      </c>
      <c r="BH191" s="153">
        <f>IF(N191="zníž. prenesená",J191,0)</f>
        <v>0</v>
      </c>
      <c r="BI191" s="153">
        <f>IF(N191="nulová",J191,0)</f>
        <v>0</v>
      </c>
      <c r="BJ191" s="17" t="s">
        <v>164</v>
      </c>
      <c r="BK191" s="153">
        <f>ROUND(I191*H191,2)</f>
        <v>0</v>
      </c>
      <c r="BL191" s="17" t="s">
        <v>163</v>
      </c>
      <c r="BM191" s="152" t="s">
        <v>3926</v>
      </c>
    </row>
    <row r="192" spans="2:65" s="11" customFormat="1" ht="25.95" customHeight="1">
      <c r="B192" s="127"/>
      <c r="D192" s="128" t="s">
        <v>74</v>
      </c>
      <c r="E192" s="129" t="s">
        <v>3348</v>
      </c>
      <c r="F192" s="129" t="s">
        <v>3349</v>
      </c>
      <c r="I192" s="130"/>
      <c r="J192" s="131">
        <f>BK192</f>
        <v>0</v>
      </c>
      <c r="L192" s="127"/>
      <c r="M192" s="132"/>
      <c r="P192" s="133">
        <f>P193+P196</f>
        <v>0</v>
      </c>
      <c r="R192" s="133">
        <f>R193+R196</f>
        <v>1.5879999999999998E-2</v>
      </c>
      <c r="T192" s="134">
        <f>T193+T196</f>
        <v>0</v>
      </c>
      <c r="AR192" s="128" t="s">
        <v>83</v>
      </c>
      <c r="AT192" s="135" t="s">
        <v>74</v>
      </c>
      <c r="AU192" s="135" t="s">
        <v>75</v>
      </c>
      <c r="AY192" s="128" t="s">
        <v>156</v>
      </c>
      <c r="BK192" s="136">
        <f>BK193+BK196</f>
        <v>0</v>
      </c>
    </row>
    <row r="193" spans="2:65" s="11" customFormat="1" ht="22.95" customHeight="1">
      <c r="B193" s="127"/>
      <c r="D193" s="128" t="s">
        <v>74</v>
      </c>
      <c r="E193" s="137" t="s">
        <v>3927</v>
      </c>
      <c r="F193" s="137" t="s">
        <v>3928</v>
      </c>
      <c r="I193" s="130"/>
      <c r="J193" s="138">
        <f>BK193</f>
        <v>0</v>
      </c>
      <c r="L193" s="127"/>
      <c r="M193" s="132"/>
      <c r="P193" s="133">
        <f>SUM(P194:P195)</f>
        <v>0</v>
      </c>
      <c r="R193" s="133">
        <f>SUM(R194:R195)</f>
        <v>0</v>
      </c>
      <c r="T193" s="134">
        <f>SUM(T194:T195)</f>
        <v>0</v>
      </c>
      <c r="AR193" s="128" t="s">
        <v>83</v>
      </c>
      <c r="AT193" s="135" t="s">
        <v>74</v>
      </c>
      <c r="AU193" s="135" t="s">
        <v>83</v>
      </c>
      <c r="AY193" s="128" t="s">
        <v>156</v>
      </c>
      <c r="BK193" s="136">
        <f>SUM(BK194:BK195)</f>
        <v>0</v>
      </c>
    </row>
    <row r="194" spans="2:65" s="1" customFormat="1" ht="16.5" customHeight="1">
      <c r="B194" s="139"/>
      <c r="C194" s="140" t="s">
        <v>395</v>
      </c>
      <c r="D194" s="140" t="s">
        <v>159</v>
      </c>
      <c r="E194" s="141" t="s">
        <v>3929</v>
      </c>
      <c r="F194" s="142" t="s">
        <v>3930</v>
      </c>
      <c r="G194" s="143" t="s">
        <v>352</v>
      </c>
      <c r="H194" s="144">
        <v>3.79</v>
      </c>
      <c r="I194" s="145"/>
      <c r="J194" s="146">
        <f>ROUND(I194*H194,2)</f>
        <v>0</v>
      </c>
      <c r="K194" s="147"/>
      <c r="L194" s="32"/>
      <c r="M194" s="148" t="s">
        <v>1</v>
      </c>
      <c r="N194" s="149" t="s">
        <v>41</v>
      </c>
      <c r="P194" s="150">
        <f>O194*H194</f>
        <v>0</v>
      </c>
      <c r="Q194" s="150">
        <v>0</v>
      </c>
      <c r="R194" s="150">
        <f>Q194*H194</f>
        <v>0</v>
      </c>
      <c r="S194" s="150">
        <v>0</v>
      </c>
      <c r="T194" s="151">
        <f>S194*H194</f>
        <v>0</v>
      </c>
      <c r="AR194" s="152" t="s">
        <v>163</v>
      </c>
      <c r="AT194" s="152" t="s">
        <v>159</v>
      </c>
      <c r="AU194" s="152" t="s">
        <v>164</v>
      </c>
      <c r="AY194" s="17" t="s">
        <v>156</v>
      </c>
      <c r="BE194" s="153">
        <f>IF(N194="základná",J194,0)</f>
        <v>0</v>
      </c>
      <c r="BF194" s="153">
        <f>IF(N194="znížená",J194,0)</f>
        <v>0</v>
      </c>
      <c r="BG194" s="153">
        <f>IF(N194="zákl. prenesená",J194,0)</f>
        <v>0</v>
      </c>
      <c r="BH194" s="153">
        <f>IF(N194="zníž. prenesená",J194,0)</f>
        <v>0</v>
      </c>
      <c r="BI194" s="153">
        <f>IF(N194="nulová",J194,0)</f>
        <v>0</v>
      </c>
      <c r="BJ194" s="17" t="s">
        <v>164</v>
      </c>
      <c r="BK194" s="153">
        <f>ROUND(I194*H194,2)</f>
        <v>0</v>
      </c>
      <c r="BL194" s="17" t="s">
        <v>163</v>
      </c>
      <c r="BM194" s="152" t="s">
        <v>3931</v>
      </c>
    </row>
    <row r="195" spans="2:65" s="1" customFormat="1" ht="24.15" customHeight="1">
      <c r="B195" s="139"/>
      <c r="C195" s="167" t="s">
        <v>399</v>
      </c>
      <c r="D195" s="167" t="s">
        <v>207</v>
      </c>
      <c r="E195" s="168" t="s">
        <v>3932</v>
      </c>
      <c r="F195" s="169" t="s">
        <v>3933</v>
      </c>
      <c r="G195" s="170" t="s">
        <v>352</v>
      </c>
      <c r="H195" s="171">
        <v>3.79</v>
      </c>
      <c r="I195" s="172"/>
      <c r="J195" s="173">
        <f>ROUND(I195*H195,2)</f>
        <v>0</v>
      </c>
      <c r="K195" s="174"/>
      <c r="L195" s="175"/>
      <c r="M195" s="176" t="s">
        <v>1</v>
      </c>
      <c r="N195" s="177" t="s">
        <v>41</v>
      </c>
      <c r="P195" s="150">
        <f>O195*H195</f>
        <v>0</v>
      </c>
      <c r="Q195" s="150">
        <v>0</v>
      </c>
      <c r="R195" s="150">
        <f>Q195*H195</f>
        <v>0</v>
      </c>
      <c r="S195" s="150">
        <v>0</v>
      </c>
      <c r="T195" s="151">
        <f>S195*H195</f>
        <v>0</v>
      </c>
      <c r="AR195" s="152" t="s">
        <v>211</v>
      </c>
      <c r="AT195" s="152" t="s">
        <v>207</v>
      </c>
      <c r="AU195" s="152" t="s">
        <v>164</v>
      </c>
      <c r="AY195" s="17" t="s">
        <v>156</v>
      </c>
      <c r="BE195" s="153">
        <f>IF(N195="základná",J195,0)</f>
        <v>0</v>
      </c>
      <c r="BF195" s="153">
        <f>IF(N195="znížená",J195,0)</f>
        <v>0</v>
      </c>
      <c r="BG195" s="153">
        <f>IF(N195="zákl. prenesená",J195,0)</f>
        <v>0</v>
      </c>
      <c r="BH195" s="153">
        <f>IF(N195="zníž. prenesená",J195,0)</f>
        <v>0</v>
      </c>
      <c r="BI195" s="153">
        <f>IF(N195="nulová",J195,0)</f>
        <v>0</v>
      </c>
      <c r="BJ195" s="17" t="s">
        <v>164</v>
      </c>
      <c r="BK195" s="153">
        <f>ROUND(I195*H195,2)</f>
        <v>0</v>
      </c>
      <c r="BL195" s="17" t="s">
        <v>163</v>
      </c>
      <c r="BM195" s="152" t="s">
        <v>3934</v>
      </c>
    </row>
    <row r="196" spans="2:65" s="11" customFormat="1" ht="22.95" customHeight="1">
      <c r="B196" s="127"/>
      <c r="D196" s="128" t="s">
        <v>74</v>
      </c>
      <c r="E196" s="137" t="s">
        <v>3935</v>
      </c>
      <c r="F196" s="137" t="s">
        <v>3936</v>
      </c>
      <c r="I196" s="130"/>
      <c r="J196" s="138">
        <f>BK196</f>
        <v>0</v>
      </c>
      <c r="L196" s="127"/>
      <c r="M196" s="132"/>
      <c r="P196" s="133">
        <f>P197</f>
        <v>0</v>
      </c>
      <c r="R196" s="133">
        <f>R197</f>
        <v>1.5879999999999998E-2</v>
      </c>
      <c r="T196" s="134">
        <f>T197</f>
        <v>0</v>
      </c>
      <c r="AR196" s="128" t="s">
        <v>83</v>
      </c>
      <c r="AT196" s="135" t="s">
        <v>74</v>
      </c>
      <c r="AU196" s="135" t="s">
        <v>83</v>
      </c>
      <c r="AY196" s="128" t="s">
        <v>156</v>
      </c>
      <c r="BK196" s="136">
        <f>BK197</f>
        <v>0</v>
      </c>
    </row>
    <row r="197" spans="2:65" s="1" customFormat="1" ht="24.15" customHeight="1">
      <c r="B197" s="139"/>
      <c r="C197" s="140" t="s">
        <v>404</v>
      </c>
      <c r="D197" s="140" t="s">
        <v>159</v>
      </c>
      <c r="E197" s="141" t="s">
        <v>3937</v>
      </c>
      <c r="F197" s="142" t="s">
        <v>3938</v>
      </c>
      <c r="G197" s="143" t="s">
        <v>203</v>
      </c>
      <c r="H197" s="144">
        <v>1</v>
      </c>
      <c r="I197" s="145"/>
      <c r="J197" s="146">
        <f>ROUND(I197*H197,2)</f>
        <v>0</v>
      </c>
      <c r="K197" s="147"/>
      <c r="L197" s="32"/>
      <c r="M197" s="154" t="s">
        <v>1</v>
      </c>
      <c r="N197" s="155" t="s">
        <v>41</v>
      </c>
      <c r="O197" s="156"/>
      <c r="P197" s="157">
        <f>O197*H197</f>
        <v>0</v>
      </c>
      <c r="Q197" s="157">
        <v>1.5879999999999998E-2</v>
      </c>
      <c r="R197" s="157">
        <f>Q197*H197</f>
        <v>1.5879999999999998E-2</v>
      </c>
      <c r="S197" s="157">
        <v>0</v>
      </c>
      <c r="T197" s="158">
        <f>S197*H197</f>
        <v>0</v>
      </c>
      <c r="AR197" s="152" t="s">
        <v>163</v>
      </c>
      <c r="AT197" s="152" t="s">
        <v>159</v>
      </c>
      <c r="AU197" s="152" t="s">
        <v>164</v>
      </c>
      <c r="AY197" s="17" t="s">
        <v>156</v>
      </c>
      <c r="BE197" s="153">
        <f>IF(N197="základná",J197,0)</f>
        <v>0</v>
      </c>
      <c r="BF197" s="153">
        <f>IF(N197="znížená",J197,0)</f>
        <v>0</v>
      </c>
      <c r="BG197" s="153">
        <f>IF(N197="zákl. prenesená",J197,0)</f>
        <v>0</v>
      </c>
      <c r="BH197" s="153">
        <f>IF(N197="zníž. prenesená",J197,0)</f>
        <v>0</v>
      </c>
      <c r="BI197" s="153">
        <f>IF(N197="nulová",J197,0)</f>
        <v>0</v>
      </c>
      <c r="BJ197" s="17" t="s">
        <v>164</v>
      </c>
      <c r="BK197" s="153">
        <f>ROUND(I197*H197,2)</f>
        <v>0</v>
      </c>
      <c r="BL197" s="17" t="s">
        <v>163</v>
      </c>
      <c r="BM197" s="152" t="s">
        <v>3939</v>
      </c>
    </row>
    <row r="198" spans="2:65" s="1" customFormat="1" ht="6.9" customHeight="1">
      <c r="B198" s="47"/>
      <c r="C198" s="48"/>
      <c r="D198" s="48"/>
      <c r="E198" s="48"/>
      <c r="F198" s="48"/>
      <c r="G198" s="48"/>
      <c r="H198" s="48"/>
      <c r="I198" s="48"/>
      <c r="J198" s="48"/>
      <c r="K198" s="48"/>
      <c r="L198" s="32"/>
    </row>
  </sheetData>
  <autoFilter ref="C134:K197" xr:uid="{00000000-0009-0000-0000-00000C000000}"/>
  <mergeCells count="9">
    <mergeCell ref="E87:H87"/>
    <mergeCell ref="E125:H125"/>
    <mergeCell ref="E127:H12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  <pageSetUpPr fitToPage="1"/>
  </sheetPr>
  <dimension ref="B2:BM250"/>
  <sheetViews>
    <sheetView showGridLines="0" workbookViewId="0">
      <selection activeCell="I87" sqref="I87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4" t="s">
        <v>6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120</v>
      </c>
    </row>
    <row r="3" spans="2:4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" hidden="1" customHeight="1">
      <c r="B4" s="20"/>
      <c r="D4" s="21" t="s">
        <v>130</v>
      </c>
      <c r="L4" s="20"/>
      <c r="M4" s="91" t="s">
        <v>10</v>
      </c>
      <c r="AT4" s="17" t="s">
        <v>4</v>
      </c>
    </row>
    <row r="5" spans="2:46" ht="6.9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50" t="str">
        <f>'Rekapitulácia stavby'!K6</f>
        <v>Most č. M5850 na ceste II-547 a lávka. Hlinkova ul., Košice</v>
      </c>
      <c r="F7" s="251"/>
      <c r="G7" s="251"/>
      <c r="H7" s="251"/>
      <c r="L7" s="20"/>
    </row>
    <row r="8" spans="2:46" s="1" customFormat="1" ht="12" hidden="1" customHeight="1">
      <c r="B8" s="32"/>
      <c r="D8" s="27" t="s">
        <v>131</v>
      </c>
      <c r="L8" s="32"/>
    </row>
    <row r="9" spans="2:46" s="1" customFormat="1" ht="16.5" hidden="1" customHeight="1">
      <c r="B9" s="32"/>
      <c r="E9" s="246" t="s">
        <v>3940</v>
      </c>
      <c r="F9" s="249"/>
      <c r="G9" s="249"/>
      <c r="H9" s="249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17. 2. 2026</v>
      </c>
      <c r="L12" s="32"/>
    </row>
    <row r="13" spans="2:46" s="1" customFormat="1" ht="10.95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" hidden="1" customHeight="1">
      <c r="B16" s="32"/>
      <c r="L16" s="32"/>
    </row>
    <row r="17" spans="2:12" s="1" customFormat="1" ht="12" hidden="1" customHeight="1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hidden="1" customHeight="1">
      <c r="B18" s="32"/>
      <c r="E18" s="252" t="str">
        <f>'Rekapitulácia stavby'!E14</f>
        <v>Vyplň údaj</v>
      </c>
      <c r="F18" s="238"/>
      <c r="G18" s="238"/>
      <c r="H18" s="238"/>
      <c r="I18" s="27" t="s">
        <v>27</v>
      </c>
      <c r="J18" s="28" t="str">
        <f>'Rekapitulácia stavby'!AN14</f>
        <v>Vyplň údaj</v>
      </c>
      <c r="L18" s="32"/>
    </row>
    <row r="19" spans="2:12" s="1" customFormat="1" ht="6.9" hidden="1" customHeight="1">
      <c r="B19" s="32"/>
      <c r="L19" s="32"/>
    </row>
    <row r="20" spans="2:12" s="1" customFormat="1" ht="12" hidden="1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" hidden="1" customHeight="1">
      <c r="B22" s="32"/>
      <c r="L22" s="32"/>
    </row>
    <row r="23" spans="2:12" s="1" customFormat="1" ht="12" hidden="1" customHeight="1">
      <c r="B23" s="32"/>
      <c r="D23" s="27" t="s">
        <v>32</v>
      </c>
      <c r="I23" s="27" t="s">
        <v>25</v>
      </c>
      <c r="J23" s="25" t="s">
        <v>1</v>
      </c>
      <c r="L23" s="32"/>
    </row>
    <row r="24" spans="2:12" s="1" customFormat="1" ht="18" hidden="1" customHeight="1">
      <c r="B24" s="32"/>
      <c r="E24" s="25" t="s">
        <v>33</v>
      </c>
      <c r="I24" s="27" t="s">
        <v>27</v>
      </c>
      <c r="J24" s="25" t="s">
        <v>1</v>
      </c>
      <c r="L24" s="32"/>
    </row>
    <row r="25" spans="2:12" s="1" customFormat="1" ht="6.9" hidden="1" customHeight="1">
      <c r="B25" s="32"/>
      <c r="L25" s="32"/>
    </row>
    <row r="26" spans="2:12" s="1" customFormat="1" ht="12" hidden="1" customHeight="1">
      <c r="B26" s="32"/>
      <c r="D26" s="27" t="s">
        <v>34</v>
      </c>
      <c r="L26" s="32"/>
    </row>
    <row r="27" spans="2:12" s="7" customFormat="1" ht="16.5" hidden="1" customHeight="1">
      <c r="B27" s="92"/>
      <c r="E27" s="242" t="s">
        <v>1</v>
      </c>
      <c r="F27" s="242"/>
      <c r="G27" s="242"/>
      <c r="H27" s="242"/>
      <c r="L27" s="92"/>
    </row>
    <row r="28" spans="2:12" s="1" customFormat="1" ht="6.9" hidden="1" customHeight="1">
      <c r="B28" s="32"/>
      <c r="L28" s="32"/>
    </row>
    <row r="29" spans="2:12" s="1" customFormat="1" ht="6.9" hidden="1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hidden="1" customHeight="1">
      <c r="B30" s="32"/>
      <c r="D30" s="93" t="s">
        <v>35</v>
      </c>
      <c r="J30" s="69">
        <f>ROUND(J145, 2)</f>
        <v>0</v>
      </c>
      <c r="L30" s="32"/>
    </row>
    <row r="31" spans="2:12" s="1" customFormat="1" ht="6.9" hidden="1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" hidden="1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" hidden="1" customHeight="1">
      <c r="B33" s="32"/>
      <c r="D33" s="58" t="s">
        <v>39</v>
      </c>
      <c r="E33" s="37" t="s">
        <v>40</v>
      </c>
      <c r="F33" s="94">
        <f>ROUND((SUM(BE145:BE249)),  2)</f>
        <v>0</v>
      </c>
      <c r="G33" s="95"/>
      <c r="H33" s="95"/>
      <c r="I33" s="96">
        <v>0.23</v>
      </c>
      <c r="J33" s="94">
        <f>ROUND(((SUM(BE145:BE249))*I33),  2)</f>
        <v>0</v>
      </c>
      <c r="L33" s="32"/>
    </row>
    <row r="34" spans="2:12" s="1" customFormat="1" ht="14.4" hidden="1" customHeight="1">
      <c r="B34" s="32"/>
      <c r="E34" s="37" t="s">
        <v>41</v>
      </c>
      <c r="F34" s="97">
        <f>ROUND((SUM(BF145:BF249)),  2)</f>
        <v>0</v>
      </c>
      <c r="I34" s="98">
        <v>0.23</v>
      </c>
      <c r="J34" s="97">
        <f>ROUND(((SUM(BF145:BF249))*I34),  2)</f>
        <v>0</v>
      </c>
      <c r="L34" s="32"/>
    </row>
    <row r="35" spans="2:12" s="1" customFormat="1" ht="14.4" hidden="1" customHeight="1">
      <c r="B35" s="32"/>
      <c r="E35" s="27" t="s">
        <v>42</v>
      </c>
      <c r="F35" s="97">
        <f>ROUND((SUM(BG145:BG249)),  2)</f>
        <v>0</v>
      </c>
      <c r="I35" s="98">
        <v>0.23</v>
      </c>
      <c r="J35" s="97">
        <f>0</f>
        <v>0</v>
      </c>
      <c r="L35" s="32"/>
    </row>
    <row r="36" spans="2:12" s="1" customFormat="1" ht="14.4" hidden="1" customHeight="1">
      <c r="B36" s="32"/>
      <c r="E36" s="27" t="s">
        <v>43</v>
      </c>
      <c r="F36" s="97">
        <f>ROUND((SUM(BH145:BH249)),  2)</f>
        <v>0</v>
      </c>
      <c r="I36" s="98">
        <v>0.23</v>
      </c>
      <c r="J36" s="97">
        <f>0</f>
        <v>0</v>
      </c>
      <c r="L36" s="32"/>
    </row>
    <row r="37" spans="2:12" s="1" customFormat="1" ht="14.4" hidden="1" customHeight="1">
      <c r="B37" s="32"/>
      <c r="E37" s="37" t="s">
        <v>44</v>
      </c>
      <c r="F37" s="94">
        <f>ROUND((SUM(BI145:BI249)),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" hidden="1" customHeight="1">
      <c r="B38" s="32"/>
      <c r="L38" s="32"/>
    </row>
    <row r="39" spans="2:12" s="1" customFormat="1" ht="25.35" hidden="1" customHeight="1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" hidden="1" customHeight="1">
      <c r="B40" s="32"/>
      <c r="L40" s="32"/>
    </row>
    <row r="41" spans="2:12" ht="14.4" hidden="1" customHeight="1">
      <c r="B41" s="20"/>
      <c r="L41" s="20"/>
    </row>
    <row r="42" spans="2:12" ht="14.4" hidden="1" customHeight="1">
      <c r="B42" s="20"/>
      <c r="L42" s="20"/>
    </row>
    <row r="43" spans="2:12" ht="14.4" hidden="1" customHeight="1">
      <c r="B43" s="20"/>
      <c r="L43" s="20"/>
    </row>
    <row r="44" spans="2:12" ht="14.4" hidden="1" customHeight="1">
      <c r="B44" s="20"/>
      <c r="L44" s="20"/>
    </row>
    <row r="45" spans="2:12" ht="14.4" hidden="1" customHeight="1">
      <c r="B45" s="20"/>
      <c r="L45" s="20"/>
    </row>
    <row r="46" spans="2:12" ht="14.4" hidden="1" customHeight="1">
      <c r="B46" s="20"/>
      <c r="L46" s="20"/>
    </row>
    <row r="47" spans="2:12" ht="14.4" hidden="1" customHeight="1">
      <c r="B47" s="20"/>
      <c r="L47" s="20"/>
    </row>
    <row r="48" spans="2:12" ht="14.4" hidden="1" customHeight="1">
      <c r="B48" s="20"/>
      <c r="L48" s="20"/>
    </row>
    <row r="49" spans="2:12" ht="14.4" hidden="1" customHeight="1">
      <c r="B49" s="20"/>
      <c r="L49" s="20"/>
    </row>
    <row r="50" spans="2:12" s="1" customFormat="1" ht="14.4" hidden="1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3.2" hidden="1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3.2" hidden="1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3.2" hidden="1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" hidden="1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78" spans="2:12" hidden="1"/>
    <row r="79" spans="2:12" hidden="1"/>
    <row r="80" spans="2:12" hidden="1"/>
    <row r="81" spans="2:47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" customHeight="1">
      <c r="B82" s="32"/>
      <c r="C82" s="21" t="s">
        <v>133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50" t="str">
        <f>E7</f>
        <v>Most č. M5850 na ceste II-547 a lávka. Hlinkova ul., Košice</v>
      </c>
      <c r="F85" s="251"/>
      <c r="G85" s="251"/>
      <c r="H85" s="251"/>
      <c r="L85" s="32"/>
    </row>
    <row r="86" spans="2:47" s="1" customFormat="1" ht="12" customHeight="1">
      <c r="B86" s="32"/>
      <c r="C86" s="27" t="s">
        <v>131</v>
      </c>
      <c r="L86" s="32"/>
    </row>
    <row r="87" spans="2:47" s="1" customFormat="1" ht="16.5" customHeight="1">
      <c r="B87" s="32"/>
      <c r="E87" s="246" t="str">
        <f>E9</f>
        <v>SO 632-00 - Dočasné prerušenie TV, ul. Hlinkova</v>
      </c>
      <c r="F87" s="249"/>
      <c r="G87" s="249"/>
      <c r="H87" s="249"/>
      <c r="I87" s="206" t="s">
        <v>4984</v>
      </c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Košice</v>
      </c>
      <c r="I89" s="27" t="s">
        <v>22</v>
      </c>
      <c r="J89" s="55" t="str">
        <f>IF(J12="","",J12)</f>
        <v>17. 2. 2026</v>
      </c>
      <c r="L89" s="32"/>
    </row>
    <row r="90" spans="2:47" s="1" customFormat="1" ht="6.9" customHeight="1">
      <c r="B90" s="32"/>
      <c r="L90" s="32"/>
    </row>
    <row r="91" spans="2:47" s="1" customFormat="1" ht="25.65" customHeight="1">
      <c r="B91" s="32"/>
      <c r="C91" s="27" t="s">
        <v>24</v>
      </c>
      <c r="F91" s="25" t="str">
        <f>E15</f>
        <v>Mesto Košice</v>
      </c>
      <c r="I91" s="27" t="s">
        <v>30</v>
      </c>
      <c r="J91" s="30" t="str">
        <f>E21</f>
        <v>TUNROAD Engineering, s.r.o.</v>
      </c>
      <c r="L91" s="32"/>
    </row>
    <row r="92" spans="2:47" s="1" customFormat="1" ht="15.15" customHeight="1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>kolektív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134</v>
      </c>
      <c r="D94" s="99"/>
      <c r="E94" s="99"/>
      <c r="F94" s="99"/>
      <c r="G94" s="99"/>
      <c r="H94" s="99"/>
      <c r="I94" s="99"/>
      <c r="J94" s="108" t="s">
        <v>135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5" customHeight="1">
      <c r="B96" s="32"/>
      <c r="C96" s="109" t="s">
        <v>136</v>
      </c>
      <c r="J96" s="69">
        <f>J145</f>
        <v>0</v>
      </c>
      <c r="L96" s="32"/>
      <c r="AU96" s="17" t="s">
        <v>137</v>
      </c>
    </row>
    <row r="97" spans="2:12" s="8" customFormat="1" ht="24.9" customHeight="1">
      <c r="B97" s="110"/>
      <c r="D97" s="111" t="s">
        <v>465</v>
      </c>
      <c r="E97" s="112"/>
      <c r="F97" s="112"/>
      <c r="G97" s="112"/>
      <c r="H97" s="112"/>
      <c r="I97" s="112"/>
      <c r="J97" s="113">
        <f>J146</f>
        <v>0</v>
      </c>
      <c r="L97" s="110"/>
    </row>
    <row r="98" spans="2:12" s="9" customFormat="1" ht="19.95" customHeight="1">
      <c r="B98" s="114"/>
      <c r="D98" s="115" t="s">
        <v>3084</v>
      </c>
      <c r="E98" s="116"/>
      <c r="F98" s="116"/>
      <c r="G98" s="116"/>
      <c r="H98" s="116"/>
      <c r="I98" s="116"/>
      <c r="J98" s="117">
        <f>J147</f>
        <v>0</v>
      </c>
      <c r="L98" s="114"/>
    </row>
    <row r="99" spans="2:12" s="9" customFormat="1" ht="19.95" customHeight="1">
      <c r="B99" s="114"/>
      <c r="D99" s="115" t="s">
        <v>3085</v>
      </c>
      <c r="E99" s="116"/>
      <c r="F99" s="116"/>
      <c r="G99" s="116"/>
      <c r="H99" s="116"/>
      <c r="I99" s="116"/>
      <c r="J99" s="117">
        <f>J150</f>
        <v>0</v>
      </c>
      <c r="L99" s="114"/>
    </row>
    <row r="100" spans="2:12" s="8" customFormat="1" ht="24.9" customHeight="1">
      <c r="B100" s="110"/>
      <c r="D100" s="111" t="s">
        <v>476</v>
      </c>
      <c r="E100" s="112"/>
      <c r="F100" s="112"/>
      <c r="G100" s="112"/>
      <c r="H100" s="112"/>
      <c r="I100" s="112"/>
      <c r="J100" s="113">
        <f>J152</f>
        <v>0</v>
      </c>
      <c r="L100" s="110"/>
    </row>
    <row r="101" spans="2:12" s="9" customFormat="1" ht="19.95" customHeight="1">
      <c r="B101" s="114"/>
      <c r="D101" s="115" t="s">
        <v>1140</v>
      </c>
      <c r="E101" s="116"/>
      <c r="F101" s="116"/>
      <c r="G101" s="116"/>
      <c r="H101" s="116"/>
      <c r="I101" s="116"/>
      <c r="J101" s="117">
        <f>J153</f>
        <v>0</v>
      </c>
      <c r="L101" s="114"/>
    </row>
    <row r="102" spans="2:12" s="9" customFormat="1" ht="19.95" customHeight="1">
      <c r="B102" s="114"/>
      <c r="D102" s="115" t="s">
        <v>828</v>
      </c>
      <c r="E102" s="116"/>
      <c r="F102" s="116"/>
      <c r="G102" s="116"/>
      <c r="H102" s="116"/>
      <c r="I102" s="116"/>
      <c r="J102" s="117">
        <f>J155</f>
        <v>0</v>
      </c>
      <c r="L102" s="114"/>
    </row>
    <row r="103" spans="2:12" s="9" customFormat="1" ht="19.95" customHeight="1">
      <c r="B103" s="114"/>
      <c r="D103" s="115" t="s">
        <v>831</v>
      </c>
      <c r="E103" s="116"/>
      <c r="F103" s="116"/>
      <c r="G103" s="116"/>
      <c r="H103" s="116"/>
      <c r="I103" s="116"/>
      <c r="J103" s="117">
        <f>J157</f>
        <v>0</v>
      </c>
      <c r="L103" s="114"/>
    </row>
    <row r="104" spans="2:12" s="9" customFormat="1" ht="19.95" customHeight="1">
      <c r="B104" s="114"/>
      <c r="D104" s="115" t="s">
        <v>3804</v>
      </c>
      <c r="E104" s="116"/>
      <c r="F104" s="116"/>
      <c r="G104" s="116"/>
      <c r="H104" s="116"/>
      <c r="I104" s="116"/>
      <c r="J104" s="117">
        <f>J159</f>
        <v>0</v>
      </c>
      <c r="L104" s="114"/>
    </row>
    <row r="105" spans="2:12" s="9" customFormat="1" ht="19.95" customHeight="1">
      <c r="B105" s="114"/>
      <c r="D105" s="115" t="s">
        <v>3941</v>
      </c>
      <c r="E105" s="116"/>
      <c r="F105" s="116"/>
      <c r="G105" s="116"/>
      <c r="H105" s="116"/>
      <c r="I105" s="116"/>
      <c r="J105" s="117">
        <f>J161</f>
        <v>0</v>
      </c>
      <c r="L105" s="114"/>
    </row>
    <row r="106" spans="2:12" s="8" customFormat="1" ht="24.9" customHeight="1">
      <c r="B106" s="110"/>
      <c r="D106" s="111" t="s">
        <v>3710</v>
      </c>
      <c r="E106" s="112"/>
      <c r="F106" s="112"/>
      <c r="G106" s="112"/>
      <c r="H106" s="112"/>
      <c r="I106" s="112"/>
      <c r="J106" s="113">
        <f>J163</f>
        <v>0</v>
      </c>
      <c r="L106" s="110"/>
    </row>
    <row r="107" spans="2:12" s="9" customFormat="1" ht="19.95" customHeight="1">
      <c r="B107" s="114"/>
      <c r="D107" s="115" t="s">
        <v>3089</v>
      </c>
      <c r="E107" s="116"/>
      <c r="F107" s="116"/>
      <c r="G107" s="116"/>
      <c r="H107" s="116"/>
      <c r="I107" s="116"/>
      <c r="J107" s="117">
        <f>J164</f>
        <v>0</v>
      </c>
      <c r="L107" s="114"/>
    </row>
    <row r="108" spans="2:12" s="9" customFormat="1" ht="19.95" customHeight="1">
      <c r="B108" s="114"/>
      <c r="D108" s="115" t="s">
        <v>3942</v>
      </c>
      <c r="E108" s="116"/>
      <c r="F108" s="116"/>
      <c r="G108" s="116"/>
      <c r="H108" s="116"/>
      <c r="I108" s="116"/>
      <c r="J108" s="117">
        <f>J167</f>
        <v>0</v>
      </c>
      <c r="L108" s="114"/>
    </row>
    <row r="109" spans="2:12" s="9" customFormat="1" ht="19.95" customHeight="1">
      <c r="B109" s="114"/>
      <c r="D109" s="115" t="s">
        <v>3943</v>
      </c>
      <c r="E109" s="116"/>
      <c r="F109" s="116"/>
      <c r="G109" s="116"/>
      <c r="H109" s="116"/>
      <c r="I109" s="116"/>
      <c r="J109" s="117">
        <f>J170</f>
        <v>0</v>
      </c>
      <c r="L109" s="114"/>
    </row>
    <row r="110" spans="2:12" s="9" customFormat="1" ht="19.95" customHeight="1">
      <c r="B110" s="114"/>
      <c r="D110" s="115" t="s">
        <v>3944</v>
      </c>
      <c r="E110" s="116"/>
      <c r="F110" s="116"/>
      <c r="G110" s="116"/>
      <c r="H110" s="116"/>
      <c r="I110" s="116"/>
      <c r="J110" s="117">
        <f>J173</f>
        <v>0</v>
      </c>
      <c r="L110" s="114"/>
    </row>
    <row r="111" spans="2:12" s="9" customFormat="1" ht="19.95" customHeight="1">
      <c r="B111" s="114"/>
      <c r="D111" s="115" t="s">
        <v>3805</v>
      </c>
      <c r="E111" s="116"/>
      <c r="F111" s="116"/>
      <c r="G111" s="116"/>
      <c r="H111" s="116"/>
      <c r="I111" s="116"/>
      <c r="J111" s="117">
        <f>J176</f>
        <v>0</v>
      </c>
      <c r="L111" s="114"/>
    </row>
    <row r="112" spans="2:12" s="9" customFormat="1" ht="19.95" customHeight="1">
      <c r="B112" s="114"/>
      <c r="D112" s="115" t="s">
        <v>3945</v>
      </c>
      <c r="E112" s="116"/>
      <c r="F112" s="116"/>
      <c r="G112" s="116"/>
      <c r="H112" s="116"/>
      <c r="I112" s="116"/>
      <c r="J112" s="117">
        <f>J185</f>
        <v>0</v>
      </c>
      <c r="L112" s="114"/>
    </row>
    <row r="113" spans="2:12" s="9" customFormat="1" ht="19.95" customHeight="1">
      <c r="B113" s="114"/>
      <c r="D113" s="115" t="s">
        <v>3806</v>
      </c>
      <c r="E113" s="116"/>
      <c r="F113" s="116"/>
      <c r="G113" s="116"/>
      <c r="H113" s="116"/>
      <c r="I113" s="116"/>
      <c r="J113" s="117">
        <f>J192</f>
        <v>0</v>
      </c>
      <c r="L113" s="114"/>
    </row>
    <row r="114" spans="2:12" s="9" customFormat="1" ht="19.95" customHeight="1">
      <c r="B114" s="114"/>
      <c r="D114" s="115" t="s">
        <v>3807</v>
      </c>
      <c r="E114" s="116"/>
      <c r="F114" s="116"/>
      <c r="G114" s="116"/>
      <c r="H114" s="116"/>
      <c r="I114" s="116"/>
      <c r="J114" s="117">
        <f>J205</f>
        <v>0</v>
      </c>
      <c r="L114" s="114"/>
    </row>
    <row r="115" spans="2:12" s="9" customFormat="1" ht="19.95" customHeight="1">
      <c r="B115" s="114"/>
      <c r="D115" s="115" t="s">
        <v>3946</v>
      </c>
      <c r="E115" s="116"/>
      <c r="F115" s="116"/>
      <c r="G115" s="116"/>
      <c r="H115" s="116"/>
      <c r="I115" s="116"/>
      <c r="J115" s="117">
        <f>J214</f>
        <v>0</v>
      </c>
      <c r="L115" s="114"/>
    </row>
    <row r="116" spans="2:12" s="9" customFormat="1" ht="19.95" customHeight="1">
      <c r="B116" s="114"/>
      <c r="D116" s="115" t="s">
        <v>3809</v>
      </c>
      <c r="E116" s="116"/>
      <c r="F116" s="116"/>
      <c r="G116" s="116"/>
      <c r="H116" s="116"/>
      <c r="I116" s="116"/>
      <c r="J116" s="117">
        <f>J219</f>
        <v>0</v>
      </c>
      <c r="L116" s="114"/>
    </row>
    <row r="117" spans="2:12" s="9" customFormat="1" ht="19.95" customHeight="1">
      <c r="B117" s="114"/>
      <c r="D117" s="115" t="s">
        <v>3810</v>
      </c>
      <c r="E117" s="116"/>
      <c r="F117" s="116"/>
      <c r="G117" s="116"/>
      <c r="H117" s="116"/>
      <c r="I117" s="116"/>
      <c r="J117" s="117">
        <f>J222</f>
        <v>0</v>
      </c>
      <c r="L117" s="114"/>
    </row>
    <row r="118" spans="2:12" s="9" customFormat="1" ht="19.95" customHeight="1">
      <c r="B118" s="114"/>
      <c r="D118" s="115" t="s">
        <v>3947</v>
      </c>
      <c r="E118" s="116"/>
      <c r="F118" s="116"/>
      <c r="G118" s="116"/>
      <c r="H118" s="116"/>
      <c r="I118" s="116"/>
      <c r="J118" s="117">
        <f>J227</f>
        <v>0</v>
      </c>
      <c r="L118" s="114"/>
    </row>
    <row r="119" spans="2:12" s="9" customFormat="1" ht="19.95" customHeight="1">
      <c r="B119" s="114"/>
      <c r="D119" s="115" t="s">
        <v>3095</v>
      </c>
      <c r="E119" s="116"/>
      <c r="F119" s="116"/>
      <c r="G119" s="116"/>
      <c r="H119" s="116"/>
      <c r="I119" s="116"/>
      <c r="J119" s="117">
        <f>J230</f>
        <v>0</v>
      </c>
      <c r="L119" s="114"/>
    </row>
    <row r="120" spans="2:12" s="9" customFormat="1" ht="19.95" customHeight="1">
      <c r="B120" s="114"/>
      <c r="D120" s="115" t="s">
        <v>3096</v>
      </c>
      <c r="E120" s="116"/>
      <c r="F120" s="116"/>
      <c r="G120" s="116"/>
      <c r="H120" s="116"/>
      <c r="I120" s="116"/>
      <c r="J120" s="117">
        <f>J234</f>
        <v>0</v>
      </c>
      <c r="L120" s="114"/>
    </row>
    <row r="121" spans="2:12" s="8" customFormat="1" ht="24.9" customHeight="1">
      <c r="B121" s="110"/>
      <c r="D121" s="111" t="s">
        <v>3262</v>
      </c>
      <c r="E121" s="112"/>
      <c r="F121" s="112"/>
      <c r="G121" s="112"/>
      <c r="H121" s="112"/>
      <c r="I121" s="112"/>
      <c r="J121" s="113">
        <f>J239</f>
        <v>0</v>
      </c>
      <c r="L121" s="110"/>
    </row>
    <row r="122" spans="2:12" s="9" customFormat="1" ht="19.95" customHeight="1">
      <c r="B122" s="114"/>
      <c r="D122" s="115" t="s">
        <v>3948</v>
      </c>
      <c r="E122" s="116"/>
      <c r="F122" s="116"/>
      <c r="G122" s="116"/>
      <c r="H122" s="116"/>
      <c r="I122" s="116"/>
      <c r="J122" s="117">
        <f>J240</f>
        <v>0</v>
      </c>
      <c r="L122" s="114"/>
    </row>
    <row r="123" spans="2:12" s="9" customFormat="1" ht="19.95" customHeight="1">
      <c r="B123" s="114"/>
      <c r="D123" s="115" t="s">
        <v>3812</v>
      </c>
      <c r="E123" s="116"/>
      <c r="F123" s="116"/>
      <c r="G123" s="116"/>
      <c r="H123" s="116"/>
      <c r="I123" s="116"/>
      <c r="J123" s="117">
        <f>J243</f>
        <v>0</v>
      </c>
      <c r="L123" s="114"/>
    </row>
    <row r="124" spans="2:12" s="9" customFormat="1" ht="19.95" customHeight="1">
      <c r="B124" s="114"/>
      <c r="D124" s="115" t="s">
        <v>3949</v>
      </c>
      <c r="E124" s="116"/>
      <c r="F124" s="116"/>
      <c r="G124" s="116"/>
      <c r="H124" s="116"/>
      <c r="I124" s="116"/>
      <c r="J124" s="117">
        <f>J245</f>
        <v>0</v>
      </c>
      <c r="L124" s="114"/>
    </row>
    <row r="125" spans="2:12" s="9" customFormat="1" ht="19.95" customHeight="1">
      <c r="B125" s="114"/>
      <c r="D125" s="115" t="s">
        <v>3950</v>
      </c>
      <c r="E125" s="116"/>
      <c r="F125" s="116"/>
      <c r="G125" s="116"/>
      <c r="H125" s="116"/>
      <c r="I125" s="116"/>
      <c r="J125" s="117">
        <f>J247</f>
        <v>0</v>
      </c>
      <c r="L125" s="114"/>
    </row>
    <row r="126" spans="2:12" s="1" customFormat="1" ht="21.75" customHeight="1">
      <c r="B126" s="32"/>
      <c r="L126" s="32"/>
    </row>
    <row r="127" spans="2:12" s="1" customFormat="1" ht="6.9" customHeight="1">
      <c r="B127" s="47"/>
      <c r="C127" s="48"/>
      <c r="D127" s="48"/>
      <c r="E127" s="48"/>
      <c r="F127" s="48"/>
      <c r="G127" s="48"/>
      <c r="H127" s="48"/>
      <c r="I127" s="48"/>
      <c r="J127" s="48"/>
      <c r="K127" s="48"/>
      <c r="L127" s="32"/>
    </row>
    <row r="131" spans="2:20" s="1" customFormat="1" ht="6.9" customHeight="1">
      <c r="B131" s="49"/>
      <c r="C131" s="50"/>
      <c r="D131" s="50"/>
      <c r="E131" s="50"/>
      <c r="F131" s="50"/>
      <c r="G131" s="50"/>
      <c r="H131" s="50"/>
      <c r="I131" s="50"/>
      <c r="J131" s="50"/>
      <c r="K131" s="50"/>
      <c r="L131" s="32"/>
    </row>
    <row r="132" spans="2:20" s="1" customFormat="1" ht="24.9" customHeight="1">
      <c r="B132" s="32"/>
      <c r="C132" s="21" t="s">
        <v>142</v>
      </c>
      <c r="L132" s="32"/>
    </row>
    <row r="133" spans="2:20" s="1" customFormat="1" ht="6.9" customHeight="1">
      <c r="B133" s="32"/>
      <c r="L133" s="32"/>
    </row>
    <row r="134" spans="2:20" s="1" customFormat="1" ht="12" customHeight="1">
      <c r="B134" s="32"/>
      <c r="C134" s="27" t="s">
        <v>16</v>
      </c>
      <c r="L134" s="32"/>
    </row>
    <row r="135" spans="2:20" s="1" customFormat="1" ht="16.5" customHeight="1">
      <c r="B135" s="32"/>
      <c r="E135" s="250" t="str">
        <f>E7</f>
        <v>Most č. M5850 na ceste II-547 a lávka. Hlinkova ul., Košice</v>
      </c>
      <c r="F135" s="251"/>
      <c r="G135" s="251"/>
      <c r="H135" s="251"/>
      <c r="L135" s="32"/>
    </row>
    <row r="136" spans="2:20" s="1" customFormat="1" ht="12" customHeight="1">
      <c r="B136" s="32"/>
      <c r="C136" s="27" t="s">
        <v>131</v>
      </c>
      <c r="L136" s="32"/>
    </row>
    <row r="137" spans="2:20" s="1" customFormat="1" ht="16.5" customHeight="1">
      <c r="B137" s="32"/>
      <c r="E137" s="246" t="str">
        <f>E9</f>
        <v>SO 632-00 - Dočasné prerušenie TV, ul. Hlinkova</v>
      </c>
      <c r="F137" s="249"/>
      <c r="G137" s="249"/>
      <c r="H137" s="249"/>
      <c r="I137" s="206" t="s">
        <v>4984</v>
      </c>
      <c r="L137" s="32"/>
    </row>
    <row r="138" spans="2:20" s="1" customFormat="1" ht="6.9" customHeight="1">
      <c r="B138" s="32"/>
      <c r="L138" s="32"/>
    </row>
    <row r="139" spans="2:20" s="1" customFormat="1" ht="12" customHeight="1">
      <c r="B139" s="32"/>
      <c r="C139" s="27" t="s">
        <v>20</v>
      </c>
      <c r="F139" s="25" t="str">
        <f>F12</f>
        <v>Košice</v>
      </c>
      <c r="I139" s="27" t="s">
        <v>22</v>
      </c>
      <c r="J139" s="55" t="str">
        <f>IF(J12="","",J12)</f>
        <v>17. 2. 2026</v>
      </c>
      <c r="L139" s="32"/>
    </row>
    <row r="140" spans="2:20" s="1" customFormat="1" ht="6.9" customHeight="1">
      <c r="B140" s="32"/>
      <c r="L140" s="32"/>
    </row>
    <row r="141" spans="2:20" s="1" customFormat="1" ht="25.65" customHeight="1">
      <c r="B141" s="32"/>
      <c r="C141" s="27" t="s">
        <v>24</v>
      </c>
      <c r="F141" s="25" t="str">
        <f>E15</f>
        <v>Mesto Košice</v>
      </c>
      <c r="I141" s="27" t="s">
        <v>30</v>
      </c>
      <c r="J141" s="30" t="str">
        <f>E21</f>
        <v>TUNROAD Engineering, s.r.o.</v>
      </c>
      <c r="L141" s="32"/>
    </row>
    <row r="142" spans="2:20" s="1" customFormat="1" ht="15.15" customHeight="1">
      <c r="B142" s="32"/>
      <c r="C142" s="27" t="s">
        <v>28</v>
      </c>
      <c r="F142" s="25" t="str">
        <f>IF(E18="","",E18)</f>
        <v>Vyplň údaj</v>
      </c>
      <c r="I142" s="27" t="s">
        <v>32</v>
      </c>
      <c r="J142" s="30" t="str">
        <f>E24</f>
        <v>kolektív</v>
      </c>
      <c r="L142" s="32"/>
    </row>
    <row r="143" spans="2:20" s="1" customFormat="1" ht="10.35" customHeight="1">
      <c r="B143" s="32"/>
      <c r="L143" s="32"/>
    </row>
    <row r="144" spans="2:20" s="10" customFormat="1" ht="29.25" customHeight="1">
      <c r="B144" s="118"/>
      <c r="C144" s="119" t="s">
        <v>143</v>
      </c>
      <c r="D144" s="120" t="s">
        <v>60</v>
      </c>
      <c r="E144" s="120" t="s">
        <v>56</v>
      </c>
      <c r="F144" s="120" t="s">
        <v>57</v>
      </c>
      <c r="G144" s="120" t="s">
        <v>144</v>
      </c>
      <c r="H144" s="120" t="s">
        <v>145</v>
      </c>
      <c r="I144" s="120" t="s">
        <v>146</v>
      </c>
      <c r="J144" s="121" t="s">
        <v>135</v>
      </c>
      <c r="K144" s="122" t="s">
        <v>147</v>
      </c>
      <c r="L144" s="118"/>
      <c r="M144" s="62" t="s">
        <v>1</v>
      </c>
      <c r="N144" s="63" t="s">
        <v>39</v>
      </c>
      <c r="O144" s="63" t="s">
        <v>148</v>
      </c>
      <c r="P144" s="63" t="s">
        <v>149</v>
      </c>
      <c r="Q144" s="63" t="s">
        <v>150</v>
      </c>
      <c r="R144" s="63" t="s">
        <v>151</v>
      </c>
      <c r="S144" s="63" t="s">
        <v>152</v>
      </c>
      <c r="T144" s="64" t="s">
        <v>153</v>
      </c>
    </row>
    <row r="145" spans="2:65" s="1" customFormat="1" ht="22.95" customHeight="1">
      <c r="B145" s="32"/>
      <c r="C145" s="67" t="s">
        <v>136</v>
      </c>
      <c r="J145" s="123">
        <f>BK145</f>
        <v>0</v>
      </c>
      <c r="L145" s="32"/>
      <c r="M145" s="65"/>
      <c r="N145" s="56"/>
      <c r="O145" s="56"/>
      <c r="P145" s="124">
        <f>P146+P152+P163+P239</f>
        <v>0</v>
      </c>
      <c r="Q145" s="56"/>
      <c r="R145" s="124">
        <f>R146+R152+R163+R239</f>
        <v>11.644939999999998</v>
      </c>
      <c r="S145" s="56"/>
      <c r="T145" s="125">
        <f>T146+T152+T163+T239</f>
        <v>0</v>
      </c>
      <c r="AT145" s="17" t="s">
        <v>74</v>
      </c>
      <c r="AU145" s="17" t="s">
        <v>137</v>
      </c>
      <c r="BK145" s="126">
        <f>BK146+BK152+BK163+BK239</f>
        <v>0</v>
      </c>
    </row>
    <row r="146" spans="2:65" s="11" customFormat="1" ht="25.95" customHeight="1">
      <c r="B146" s="127"/>
      <c r="D146" s="128" t="s">
        <v>74</v>
      </c>
      <c r="E146" s="129" t="s">
        <v>503</v>
      </c>
      <c r="F146" s="129" t="s">
        <v>504</v>
      </c>
      <c r="I146" s="130"/>
      <c r="J146" s="131">
        <f>BK146</f>
        <v>0</v>
      </c>
      <c r="L146" s="127"/>
      <c r="M146" s="132"/>
      <c r="P146" s="133">
        <f>P147+P150</f>
        <v>0</v>
      </c>
      <c r="R146" s="133">
        <f>R147+R150</f>
        <v>0</v>
      </c>
      <c r="T146" s="134">
        <f>T147+T150</f>
        <v>0</v>
      </c>
      <c r="AR146" s="128" t="s">
        <v>83</v>
      </c>
      <c r="AT146" s="135" t="s">
        <v>74</v>
      </c>
      <c r="AU146" s="135" t="s">
        <v>75</v>
      </c>
      <c r="AY146" s="128" t="s">
        <v>156</v>
      </c>
      <c r="BK146" s="136">
        <f>BK147+BK150</f>
        <v>0</v>
      </c>
    </row>
    <row r="147" spans="2:65" s="11" customFormat="1" ht="22.95" customHeight="1">
      <c r="B147" s="127"/>
      <c r="D147" s="128" t="s">
        <v>74</v>
      </c>
      <c r="E147" s="137" t="s">
        <v>3097</v>
      </c>
      <c r="F147" s="137" t="s">
        <v>3098</v>
      </c>
      <c r="I147" s="130"/>
      <c r="J147" s="138">
        <f>BK147</f>
        <v>0</v>
      </c>
      <c r="L147" s="127"/>
      <c r="M147" s="132"/>
      <c r="P147" s="133">
        <f>SUM(P148:P149)</f>
        <v>0</v>
      </c>
      <c r="R147" s="133">
        <f>SUM(R148:R149)</f>
        <v>0</v>
      </c>
      <c r="T147" s="134">
        <f>SUM(T148:T149)</f>
        <v>0</v>
      </c>
      <c r="AR147" s="128" t="s">
        <v>83</v>
      </c>
      <c r="AT147" s="135" t="s">
        <v>74</v>
      </c>
      <c r="AU147" s="135" t="s">
        <v>83</v>
      </c>
      <c r="AY147" s="128" t="s">
        <v>156</v>
      </c>
      <c r="BK147" s="136">
        <f>SUM(BK148:BK149)</f>
        <v>0</v>
      </c>
    </row>
    <row r="148" spans="2:65" s="1" customFormat="1" ht="24.15" customHeight="1">
      <c r="B148" s="139"/>
      <c r="C148" s="140" t="s">
        <v>83</v>
      </c>
      <c r="D148" s="140" t="s">
        <v>159</v>
      </c>
      <c r="E148" s="141" t="s">
        <v>3813</v>
      </c>
      <c r="F148" s="142" t="s">
        <v>3814</v>
      </c>
      <c r="G148" s="143" t="s">
        <v>983</v>
      </c>
      <c r="H148" s="144">
        <v>1890</v>
      </c>
      <c r="I148" s="145"/>
      <c r="J148" s="146">
        <f>ROUND(I148*H148,2)</f>
        <v>0</v>
      </c>
      <c r="K148" s="147"/>
      <c r="L148" s="32"/>
      <c r="M148" s="148" t="s">
        <v>1</v>
      </c>
      <c r="N148" s="149" t="s">
        <v>41</v>
      </c>
      <c r="P148" s="150">
        <f>O148*H148</f>
        <v>0</v>
      </c>
      <c r="Q148" s="150">
        <v>0</v>
      </c>
      <c r="R148" s="150">
        <f>Q148*H148</f>
        <v>0</v>
      </c>
      <c r="S148" s="150">
        <v>0</v>
      </c>
      <c r="T148" s="151">
        <f>S148*H148</f>
        <v>0</v>
      </c>
      <c r="AR148" s="152" t="s">
        <v>163</v>
      </c>
      <c r="AT148" s="152" t="s">
        <v>159</v>
      </c>
      <c r="AU148" s="152" t="s">
        <v>164</v>
      </c>
      <c r="AY148" s="17" t="s">
        <v>156</v>
      </c>
      <c r="BE148" s="153">
        <f>IF(N148="základná",J148,0)</f>
        <v>0</v>
      </c>
      <c r="BF148" s="153">
        <f>IF(N148="znížená",J148,0)</f>
        <v>0</v>
      </c>
      <c r="BG148" s="153">
        <f>IF(N148="zákl. prenesená",J148,0)</f>
        <v>0</v>
      </c>
      <c r="BH148" s="153">
        <f>IF(N148="zníž. prenesená",J148,0)</f>
        <v>0</v>
      </c>
      <c r="BI148" s="153">
        <f>IF(N148="nulová",J148,0)</f>
        <v>0</v>
      </c>
      <c r="BJ148" s="17" t="s">
        <v>164</v>
      </c>
      <c r="BK148" s="153">
        <f>ROUND(I148*H148,2)</f>
        <v>0</v>
      </c>
      <c r="BL148" s="17" t="s">
        <v>163</v>
      </c>
      <c r="BM148" s="152" t="s">
        <v>3951</v>
      </c>
    </row>
    <row r="149" spans="2:65" s="1" customFormat="1" ht="24.15" customHeight="1">
      <c r="B149" s="139"/>
      <c r="C149" s="140" t="s">
        <v>164</v>
      </c>
      <c r="D149" s="140" t="s">
        <v>159</v>
      </c>
      <c r="E149" s="141" t="s">
        <v>3952</v>
      </c>
      <c r="F149" s="142" t="s">
        <v>3953</v>
      </c>
      <c r="G149" s="143" t="s">
        <v>203</v>
      </c>
      <c r="H149" s="144">
        <v>2</v>
      </c>
      <c r="I149" s="145"/>
      <c r="J149" s="146">
        <f>ROUND(I149*H149,2)</f>
        <v>0</v>
      </c>
      <c r="K149" s="147"/>
      <c r="L149" s="32"/>
      <c r="M149" s="148" t="s">
        <v>1</v>
      </c>
      <c r="N149" s="149" t="s">
        <v>41</v>
      </c>
      <c r="P149" s="150">
        <f>O149*H149</f>
        <v>0</v>
      </c>
      <c r="Q149" s="150">
        <v>0</v>
      </c>
      <c r="R149" s="150">
        <f>Q149*H149</f>
        <v>0</v>
      </c>
      <c r="S149" s="150">
        <v>0</v>
      </c>
      <c r="T149" s="151">
        <f>S149*H149</f>
        <v>0</v>
      </c>
      <c r="AR149" s="152" t="s">
        <v>163</v>
      </c>
      <c r="AT149" s="152" t="s">
        <v>159</v>
      </c>
      <c r="AU149" s="152" t="s">
        <v>164</v>
      </c>
      <c r="AY149" s="17" t="s">
        <v>156</v>
      </c>
      <c r="BE149" s="153">
        <f>IF(N149="základná",J149,0)</f>
        <v>0</v>
      </c>
      <c r="BF149" s="153">
        <f>IF(N149="znížená",J149,0)</f>
        <v>0</v>
      </c>
      <c r="BG149" s="153">
        <f>IF(N149="zákl. prenesená",J149,0)</f>
        <v>0</v>
      </c>
      <c r="BH149" s="153">
        <f>IF(N149="zníž. prenesená",J149,0)</f>
        <v>0</v>
      </c>
      <c r="BI149" s="153">
        <f>IF(N149="nulová",J149,0)</f>
        <v>0</v>
      </c>
      <c r="BJ149" s="17" t="s">
        <v>164</v>
      </c>
      <c r="BK149" s="153">
        <f>ROUND(I149*H149,2)</f>
        <v>0</v>
      </c>
      <c r="BL149" s="17" t="s">
        <v>163</v>
      </c>
      <c r="BM149" s="152" t="s">
        <v>3954</v>
      </c>
    </row>
    <row r="150" spans="2:65" s="11" customFormat="1" ht="22.95" customHeight="1">
      <c r="B150" s="127"/>
      <c r="D150" s="128" t="s">
        <v>74</v>
      </c>
      <c r="E150" s="137" t="s">
        <v>3104</v>
      </c>
      <c r="F150" s="137" t="s">
        <v>3105</v>
      </c>
      <c r="I150" s="130"/>
      <c r="J150" s="138">
        <f>BK150</f>
        <v>0</v>
      </c>
      <c r="L150" s="127"/>
      <c r="M150" s="132"/>
      <c r="P150" s="133">
        <f>P151</f>
        <v>0</v>
      </c>
      <c r="R150" s="133">
        <f>R151</f>
        <v>0</v>
      </c>
      <c r="T150" s="134">
        <f>T151</f>
        <v>0</v>
      </c>
      <c r="AR150" s="128" t="s">
        <v>83</v>
      </c>
      <c r="AT150" s="135" t="s">
        <v>74</v>
      </c>
      <c r="AU150" s="135" t="s">
        <v>83</v>
      </c>
      <c r="AY150" s="128" t="s">
        <v>156</v>
      </c>
      <c r="BK150" s="136">
        <f>BK151</f>
        <v>0</v>
      </c>
    </row>
    <row r="151" spans="2:65" s="1" customFormat="1" ht="24.15" customHeight="1">
      <c r="B151" s="139"/>
      <c r="C151" s="140" t="s">
        <v>169</v>
      </c>
      <c r="D151" s="140" t="s">
        <v>159</v>
      </c>
      <c r="E151" s="141" t="s">
        <v>3816</v>
      </c>
      <c r="F151" s="142" t="s">
        <v>3817</v>
      </c>
      <c r="G151" s="143" t="s">
        <v>203</v>
      </c>
      <c r="H151" s="144">
        <v>15</v>
      </c>
      <c r="I151" s="145"/>
      <c r="J151" s="146">
        <f>ROUND(I151*H151,2)</f>
        <v>0</v>
      </c>
      <c r="K151" s="147"/>
      <c r="L151" s="32"/>
      <c r="M151" s="148" t="s">
        <v>1</v>
      </c>
      <c r="N151" s="149" t="s">
        <v>41</v>
      </c>
      <c r="P151" s="150">
        <f>O151*H151</f>
        <v>0</v>
      </c>
      <c r="Q151" s="150">
        <v>0</v>
      </c>
      <c r="R151" s="150">
        <f>Q151*H151</f>
        <v>0</v>
      </c>
      <c r="S151" s="150">
        <v>0</v>
      </c>
      <c r="T151" s="151">
        <f>S151*H151</f>
        <v>0</v>
      </c>
      <c r="AR151" s="152" t="s">
        <v>163</v>
      </c>
      <c r="AT151" s="152" t="s">
        <v>159</v>
      </c>
      <c r="AU151" s="152" t="s">
        <v>164</v>
      </c>
      <c r="AY151" s="17" t="s">
        <v>156</v>
      </c>
      <c r="BE151" s="153">
        <f>IF(N151="základná",J151,0)</f>
        <v>0</v>
      </c>
      <c r="BF151" s="153">
        <f>IF(N151="znížená",J151,0)</f>
        <v>0</v>
      </c>
      <c r="BG151" s="153">
        <f>IF(N151="zákl. prenesená",J151,0)</f>
        <v>0</v>
      </c>
      <c r="BH151" s="153">
        <f>IF(N151="zníž. prenesená",J151,0)</f>
        <v>0</v>
      </c>
      <c r="BI151" s="153">
        <f>IF(N151="nulová",J151,0)</f>
        <v>0</v>
      </c>
      <c r="BJ151" s="17" t="s">
        <v>164</v>
      </c>
      <c r="BK151" s="153">
        <f>ROUND(I151*H151,2)</f>
        <v>0</v>
      </c>
      <c r="BL151" s="17" t="s">
        <v>163</v>
      </c>
      <c r="BM151" s="152" t="s">
        <v>3955</v>
      </c>
    </row>
    <row r="152" spans="2:65" s="11" customFormat="1" ht="25.95" customHeight="1">
      <c r="B152" s="127"/>
      <c r="D152" s="128" t="s">
        <v>74</v>
      </c>
      <c r="E152" s="129" t="s">
        <v>581</v>
      </c>
      <c r="F152" s="129" t="s">
        <v>582</v>
      </c>
      <c r="I152" s="130"/>
      <c r="J152" s="131">
        <f>BK152</f>
        <v>0</v>
      </c>
      <c r="L152" s="127"/>
      <c r="M152" s="132"/>
      <c r="P152" s="133">
        <f>P153+P155+P157+P159+P161</f>
        <v>0</v>
      </c>
      <c r="R152" s="133">
        <f>R153+R155+R157+R159+R161</f>
        <v>0</v>
      </c>
      <c r="T152" s="134">
        <f>T153+T155+T157+T159+T161</f>
        <v>0</v>
      </c>
      <c r="AR152" s="128" t="s">
        <v>83</v>
      </c>
      <c r="AT152" s="135" t="s">
        <v>74</v>
      </c>
      <c r="AU152" s="135" t="s">
        <v>75</v>
      </c>
      <c r="AY152" s="128" t="s">
        <v>156</v>
      </c>
      <c r="BK152" s="136">
        <f>BK153+BK155+BK157+BK159+BK161</f>
        <v>0</v>
      </c>
    </row>
    <row r="153" spans="2:65" s="11" customFormat="1" ht="22.95" customHeight="1">
      <c r="B153" s="127"/>
      <c r="D153" s="128" t="s">
        <v>74</v>
      </c>
      <c r="E153" s="137" t="s">
        <v>1402</v>
      </c>
      <c r="F153" s="137" t="s">
        <v>1403</v>
      </c>
      <c r="I153" s="130"/>
      <c r="J153" s="138">
        <f>BK153</f>
        <v>0</v>
      </c>
      <c r="L153" s="127"/>
      <c r="M153" s="132"/>
      <c r="P153" s="133">
        <f>P154</f>
        <v>0</v>
      </c>
      <c r="R153" s="133">
        <f>R154</f>
        <v>0</v>
      </c>
      <c r="T153" s="134">
        <f>T154</f>
        <v>0</v>
      </c>
      <c r="AR153" s="128" t="s">
        <v>83</v>
      </c>
      <c r="AT153" s="135" t="s">
        <v>74</v>
      </c>
      <c r="AU153" s="135" t="s">
        <v>83</v>
      </c>
      <c r="AY153" s="128" t="s">
        <v>156</v>
      </c>
      <c r="BK153" s="136">
        <f>BK154</f>
        <v>0</v>
      </c>
    </row>
    <row r="154" spans="2:65" s="1" customFormat="1" ht="24.15" customHeight="1">
      <c r="B154" s="139"/>
      <c r="C154" s="140" t="s">
        <v>163</v>
      </c>
      <c r="D154" s="140" t="s">
        <v>159</v>
      </c>
      <c r="E154" s="141" t="s">
        <v>3819</v>
      </c>
      <c r="F154" s="142" t="s">
        <v>3820</v>
      </c>
      <c r="G154" s="143" t="s">
        <v>352</v>
      </c>
      <c r="H154" s="144">
        <v>52</v>
      </c>
      <c r="I154" s="145"/>
      <c r="J154" s="146">
        <f>ROUND(I154*H154,2)</f>
        <v>0</v>
      </c>
      <c r="K154" s="147"/>
      <c r="L154" s="32"/>
      <c r="M154" s="148" t="s">
        <v>1</v>
      </c>
      <c r="N154" s="149" t="s">
        <v>41</v>
      </c>
      <c r="P154" s="150">
        <f>O154*H154</f>
        <v>0</v>
      </c>
      <c r="Q154" s="150">
        <v>0</v>
      </c>
      <c r="R154" s="150">
        <f>Q154*H154</f>
        <v>0</v>
      </c>
      <c r="S154" s="150">
        <v>0</v>
      </c>
      <c r="T154" s="151">
        <f>S154*H154</f>
        <v>0</v>
      </c>
      <c r="AR154" s="152" t="s">
        <v>163</v>
      </c>
      <c r="AT154" s="152" t="s">
        <v>159</v>
      </c>
      <c r="AU154" s="152" t="s">
        <v>164</v>
      </c>
      <c r="AY154" s="17" t="s">
        <v>156</v>
      </c>
      <c r="BE154" s="153">
        <f>IF(N154="základná",J154,0)</f>
        <v>0</v>
      </c>
      <c r="BF154" s="153">
        <f>IF(N154="znížená",J154,0)</f>
        <v>0</v>
      </c>
      <c r="BG154" s="153">
        <f>IF(N154="zákl. prenesená",J154,0)</f>
        <v>0</v>
      </c>
      <c r="BH154" s="153">
        <f>IF(N154="zníž. prenesená",J154,0)</f>
        <v>0</v>
      </c>
      <c r="BI154" s="153">
        <f>IF(N154="nulová",J154,0)</f>
        <v>0</v>
      </c>
      <c r="BJ154" s="17" t="s">
        <v>164</v>
      </c>
      <c r="BK154" s="153">
        <f>ROUND(I154*H154,2)</f>
        <v>0</v>
      </c>
      <c r="BL154" s="17" t="s">
        <v>163</v>
      </c>
      <c r="BM154" s="152" t="s">
        <v>3956</v>
      </c>
    </row>
    <row r="155" spans="2:65" s="11" customFormat="1" ht="22.95" customHeight="1">
      <c r="B155" s="127"/>
      <c r="D155" s="128" t="s">
        <v>74</v>
      </c>
      <c r="E155" s="137" t="s">
        <v>896</v>
      </c>
      <c r="F155" s="137" t="s">
        <v>897</v>
      </c>
      <c r="I155" s="130"/>
      <c r="J155" s="138">
        <f>BK155</f>
        <v>0</v>
      </c>
      <c r="L155" s="127"/>
      <c r="M155" s="132"/>
      <c r="P155" s="133">
        <f>P156</f>
        <v>0</v>
      </c>
      <c r="R155" s="133">
        <f>R156</f>
        <v>0</v>
      </c>
      <c r="T155" s="134">
        <f>T156</f>
        <v>0</v>
      </c>
      <c r="AR155" s="128" t="s">
        <v>83</v>
      </c>
      <c r="AT155" s="135" t="s">
        <v>74</v>
      </c>
      <c r="AU155" s="135" t="s">
        <v>83</v>
      </c>
      <c r="AY155" s="128" t="s">
        <v>156</v>
      </c>
      <c r="BK155" s="136">
        <f>BK156</f>
        <v>0</v>
      </c>
    </row>
    <row r="156" spans="2:65" s="1" customFormat="1" ht="24.15" customHeight="1">
      <c r="B156" s="139"/>
      <c r="C156" s="140" t="s">
        <v>178</v>
      </c>
      <c r="D156" s="140" t="s">
        <v>159</v>
      </c>
      <c r="E156" s="141" t="s">
        <v>3957</v>
      </c>
      <c r="F156" s="142" t="s">
        <v>3958</v>
      </c>
      <c r="G156" s="143" t="s">
        <v>402</v>
      </c>
      <c r="H156" s="144">
        <v>7</v>
      </c>
      <c r="I156" s="145"/>
      <c r="J156" s="146">
        <f>ROUND(I156*H156,2)</f>
        <v>0</v>
      </c>
      <c r="K156" s="147"/>
      <c r="L156" s="32"/>
      <c r="M156" s="148" t="s">
        <v>1</v>
      </c>
      <c r="N156" s="149" t="s">
        <v>41</v>
      </c>
      <c r="P156" s="150">
        <f>O156*H156</f>
        <v>0</v>
      </c>
      <c r="Q156" s="150">
        <v>0</v>
      </c>
      <c r="R156" s="150">
        <f>Q156*H156</f>
        <v>0</v>
      </c>
      <c r="S156" s="150">
        <v>0</v>
      </c>
      <c r="T156" s="151">
        <f>S156*H156</f>
        <v>0</v>
      </c>
      <c r="AR156" s="152" t="s">
        <v>163</v>
      </c>
      <c r="AT156" s="152" t="s">
        <v>159</v>
      </c>
      <c r="AU156" s="152" t="s">
        <v>164</v>
      </c>
      <c r="AY156" s="17" t="s">
        <v>156</v>
      </c>
      <c r="BE156" s="153">
        <f>IF(N156="základná",J156,0)</f>
        <v>0</v>
      </c>
      <c r="BF156" s="153">
        <f>IF(N156="znížená",J156,0)</f>
        <v>0</v>
      </c>
      <c r="BG156" s="153">
        <f>IF(N156="zákl. prenesená",J156,0)</f>
        <v>0</v>
      </c>
      <c r="BH156" s="153">
        <f>IF(N156="zníž. prenesená",J156,0)</f>
        <v>0</v>
      </c>
      <c r="BI156" s="153">
        <f>IF(N156="nulová",J156,0)</f>
        <v>0</v>
      </c>
      <c r="BJ156" s="17" t="s">
        <v>164</v>
      </c>
      <c r="BK156" s="153">
        <f>ROUND(I156*H156,2)</f>
        <v>0</v>
      </c>
      <c r="BL156" s="17" t="s">
        <v>163</v>
      </c>
      <c r="BM156" s="152" t="s">
        <v>3959</v>
      </c>
    </row>
    <row r="157" spans="2:65" s="11" customFormat="1" ht="22.95" customHeight="1">
      <c r="B157" s="127"/>
      <c r="D157" s="128" t="s">
        <v>74</v>
      </c>
      <c r="E157" s="137" t="s">
        <v>920</v>
      </c>
      <c r="F157" s="137" t="s">
        <v>921</v>
      </c>
      <c r="I157" s="130"/>
      <c r="J157" s="138">
        <f>BK157</f>
        <v>0</v>
      </c>
      <c r="L157" s="127"/>
      <c r="M157" s="132"/>
      <c r="P157" s="133">
        <f>P158</f>
        <v>0</v>
      </c>
      <c r="R157" s="133">
        <f>R158</f>
        <v>0</v>
      </c>
      <c r="T157" s="134">
        <f>T158</f>
        <v>0</v>
      </c>
      <c r="AR157" s="128" t="s">
        <v>83</v>
      </c>
      <c r="AT157" s="135" t="s">
        <v>74</v>
      </c>
      <c r="AU157" s="135" t="s">
        <v>83</v>
      </c>
      <c r="AY157" s="128" t="s">
        <v>156</v>
      </c>
      <c r="BK157" s="136">
        <f>BK158</f>
        <v>0</v>
      </c>
    </row>
    <row r="158" spans="2:65" s="1" customFormat="1" ht="24.15" customHeight="1">
      <c r="B158" s="139"/>
      <c r="C158" s="140" t="s">
        <v>184</v>
      </c>
      <c r="D158" s="140" t="s">
        <v>159</v>
      </c>
      <c r="E158" s="141" t="s">
        <v>3960</v>
      </c>
      <c r="F158" s="142" t="s">
        <v>3961</v>
      </c>
      <c r="G158" s="143" t="s">
        <v>402</v>
      </c>
      <c r="H158" s="144">
        <v>7</v>
      </c>
      <c r="I158" s="145"/>
      <c r="J158" s="146">
        <f>ROUND(I158*H158,2)</f>
        <v>0</v>
      </c>
      <c r="K158" s="147"/>
      <c r="L158" s="32"/>
      <c r="M158" s="148" t="s">
        <v>1</v>
      </c>
      <c r="N158" s="149" t="s">
        <v>41</v>
      </c>
      <c r="P158" s="150">
        <f>O158*H158</f>
        <v>0</v>
      </c>
      <c r="Q158" s="150">
        <v>0</v>
      </c>
      <c r="R158" s="150">
        <f>Q158*H158</f>
        <v>0</v>
      </c>
      <c r="S158" s="150">
        <v>0</v>
      </c>
      <c r="T158" s="151">
        <f>S158*H158</f>
        <v>0</v>
      </c>
      <c r="AR158" s="152" t="s">
        <v>163</v>
      </c>
      <c r="AT158" s="152" t="s">
        <v>159</v>
      </c>
      <c r="AU158" s="152" t="s">
        <v>164</v>
      </c>
      <c r="AY158" s="17" t="s">
        <v>156</v>
      </c>
      <c r="BE158" s="153">
        <f>IF(N158="základná",J158,0)</f>
        <v>0</v>
      </c>
      <c r="BF158" s="153">
        <f>IF(N158="znížená",J158,0)</f>
        <v>0</v>
      </c>
      <c r="BG158" s="153">
        <f>IF(N158="zákl. prenesená",J158,0)</f>
        <v>0</v>
      </c>
      <c r="BH158" s="153">
        <f>IF(N158="zníž. prenesená",J158,0)</f>
        <v>0</v>
      </c>
      <c r="BI158" s="153">
        <f>IF(N158="nulová",J158,0)</f>
        <v>0</v>
      </c>
      <c r="BJ158" s="17" t="s">
        <v>164</v>
      </c>
      <c r="BK158" s="153">
        <f>ROUND(I158*H158,2)</f>
        <v>0</v>
      </c>
      <c r="BL158" s="17" t="s">
        <v>163</v>
      </c>
      <c r="BM158" s="152" t="s">
        <v>3962</v>
      </c>
    </row>
    <row r="159" spans="2:65" s="11" customFormat="1" ht="22.95" customHeight="1">
      <c r="B159" s="127"/>
      <c r="D159" s="128" t="s">
        <v>74</v>
      </c>
      <c r="E159" s="137" t="s">
        <v>3822</v>
      </c>
      <c r="F159" s="137" t="s">
        <v>3823</v>
      </c>
      <c r="I159" s="130"/>
      <c r="J159" s="138">
        <f>BK159</f>
        <v>0</v>
      </c>
      <c r="L159" s="127"/>
      <c r="M159" s="132"/>
      <c r="P159" s="133">
        <f>P160</f>
        <v>0</v>
      </c>
      <c r="R159" s="133">
        <f>R160</f>
        <v>0</v>
      </c>
      <c r="T159" s="134">
        <f>T160</f>
        <v>0</v>
      </c>
      <c r="AR159" s="128" t="s">
        <v>83</v>
      </c>
      <c r="AT159" s="135" t="s">
        <v>74</v>
      </c>
      <c r="AU159" s="135" t="s">
        <v>83</v>
      </c>
      <c r="AY159" s="128" t="s">
        <v>156</v>
      </c>
      <c r="BK159" s="136">
        <f>BK160</f>
        <v>0</v>
      </c>
    </row>
    <row r="160" spans="2:65" s="1" customFormat="1" ht="24.15" customHeight="1">
      <c r="B160" s="139"/>
      <c r="C160" s="140" t="s">
        <v>231</v>
      </c>
      <c r="D160" s="140" t="s">
        <v>159</v>
      </c>
      <c r="E160" s="141" t="s">
        <v>3824</v>
      </c>
      <c r="F160" s="142" t="s">
        <v>3825</v>
      </c>
      <c r="G160" s="143" t="s">
        <v>352</v>
      </c>
      <c r="H160" s="144">
        <v>52</v>
      </c>
      <c r="I160" s="145"/>
      <c r="J160" s="146">
        <f>ROUND(I160*H160,2)</f>
        <v>0</v>
      </c>
      <c r="K160" s="147"/>
      <c r="L160" s="32"/>
      <c r="M160" s="148" t="s">
        <v>1</v>
      </c>
      <c r="N160" s="149" t="s">
        <v>41</v>
      </c>
      <c r="P160" s="150">
        <f>O160*H160</f>
        <v>0</v>
      </c>
      <c r="Q160" s="150">
        <v>0</v>
      </c>
      <c r="R160" s="150">
        <f>Q160*H160</f>
        <v>0</v>
      </c>
      <c r="S160" s="150">
        <v>0</v>
      </c>
      <c r="T160" s="151">
        <f>S160*H160</f>
        <v>0</v>
      </c>
      <c r="AR160" s="152" t="s">
        <v>163</v>
      </c>
      <c r="AT160" s="152" t="s">
        <v>159</v>
      </c>
      <c r="AU160" s="152" t="s">
        <v>164</v>
      </c>
      <c r="AY160" s="17" t="s">
        <v>156</v>
      </c>
      <c r="BE160" s="153">
        <f>IF(N160="základná",J160,0)</f>
        <v>0</v>
      </c>
      <c r="BF160" s="153">
        <f>IF(N160="znížená",J160,0)</f>
        <v>0</v>
      </c>
      <c r="BG160" s="153">
        <f>IF(N160="zákl. prenesená",J160,0)</f>
        <v>0</v>
      </c>
      <c r="BH160" s="153">
        <f>IF(N160="zníž. prenesená",J160,0)</f>
        <v>0</v>
      </c>
      <c r="BI160" s="153">
        <f>IF(N160="nulová",J160,0)</f>
        <v>0</v>
      </c>
      <c r="BJ160" s="17" t="s">
        <v>164</v>
      </c>
      <c r="BK160" s="153">
        <f>ROUND(I160*H160,2)</f>
        <v>0</v>
      </c>
      <c r="BL160" s="17" t="s">
        <v>163</v>
      </c>
      <c r="BM160" s="152" t="s">
        <v>3963</v>
      </c>
    </row>
    <row r="161" spans="2:65" s="11" customFormat="1" ht="22.95" customHeight="1">
      <c r="B161" s="127"/>
      <c r="D161" s="128" t="s">
        <v>74</v>
      </c>
      <c r="E161" s="137" t="s">
        <v>1511</v>
      </c>
      <c r="F161" s="137" t="s">
        <v>3964</v>
      </c>
      <c r="I161" s="130"/>
      <c r="J161" s="138">
        <f>BK161</f>
        <v>0</v>
      </c>
      <c r="L161" s="127"/>
      <c r="M161" s="132"/>
      <c r="P161" s="133">
        <f>P162</f>
        <v>0</v>
      </c>
      <c r="R161" s="133">
        <f>R162</f>
        <v>0</v>
      </c>
      <c r="T161" s="134">
        <f>T162</f>
        <v>0</v>
      </c>
      <c r="AR161" s="128" t="s">
        <v>83</v>
      </c>
      <c r="AT161" s="135" t="s">
        <v>74</v>
      </c>
      <c r="AU161" s="135" t="s">
        <v>83</v>
      </c>
      <c r="AY161" s="128" t="s">
        <v>156</v>
      </c>
      <c r="BK161" s="136">
        <f>BK162</f>
        <v>0</v>
      </c>
    </row>
    <row r="162" spans="2:65" s="1" customFormat="1" ht="16.5" customHeight="1">
      <c r="B162" s="139"/>
      <c r="C162" s="140" t="s">
        <v>211</v>
      </c>
      <c r="D162" s="140" t="s">
        <v>159</v>
      </c>
      <c r="E162" s="141" t="s">
        <v>3122</v>
      </c>
      <c r="F162" s="142" t="s">
        <v>3123</v>
      </c>
      <c r="G162" s="143" t="s">
        <v>234</v>
      </c>
      <c r="H162" s="144">
        <v>2.4500000000000002</v>
      </c>
      <c r="I162" s="145"/>
      <c r="J162" s="146">
        <f>ROUND(I162*H162,2)</f>
        <v>0</v>
      </c>
      <c r="K162" s="147"/>
      <c r="L162" s="32"/>
      <c r="M162" s="148" t="s">
        <v>1</v>
      </c>
      <c r="N162" s="149" t="s">
        <v>41</v>
      </c>
      <c r="P162" s="150">
        <f>O162*H162</f>
        <v>0</v>
      </c>
      <c r="Q162" s="150">
        <v>0</v>
      </c>
      <c r="R162" s="150">
        <f>Q162*H162</f>
        <v>0</v>
      </c>
      <c r="S162" s="150">
        <v>0</v>
      </c>
      <c r="T162" s="151">
        <f>S162*H162</f>
        <v>0</v>
      </c>
      <c r="AR162" s="152" t="s">
        <v>163</v>
      </c>
      <c r="AT162" s="152" t="s">
        <v>159</v>
      </c>
      <c r="AU162" s="152" t="s">
        <v>164</v>
      </c>
      <c r="AY162" s="17" t="s">
        <v>156</v>
      </c>
      <c r="BE162" s="153">
        <f>IF(N162="základná",J162,0)</f>
        <v>0</v>
      </c>
      <c r="BF162" s="153">
        <f>IF(N162="znížená",J162,0)</f>
        <v>0</v>
      </c>
      <c r="BG162" s="153">
        <f>IF(N162="zákl. prenesená",J162,0)</f>
        <v>0</v>
      </c>
      <c r="BH162" s="153">
        <f>IF(N162="zníž. prenesená",J162,0)</f>
        <v>0</v>
      </c>
      <c r="BI162" s="153">
        <f>IF(N162="nulová",J162,0)</f>
        <v>0</v>
      </c>
      <c r="BJ162" s="17" t="s">
        <v>164</v>
      </c>
      <c r="BK162" s="153">
        <f>ROUND(I162*H162,2)</f>
        <v>0</v>
      </c>
      <c r="BL162" s="17" t="s">
        <v>163</v>
      </c>
      <c r="BM162" s="152" t="s">
        <v>3965</v>
      </c>
    </row>
    <row r="163" spans="2:65" s="11" customFormat="1" ht="25.95" customHeight="1">
      <c r="B163" s="127"/>
      <c r="D163" s="128" t="s">
        <v>74</v>
      </c>
      <c r="E163" s="129" t="s">
        <v>3730</v>
      </c>
      <c r="F163" s="129" t="s">
        <v>3731</v>
      </c>
      <c r="I163" s="130"/>
      <c r="J163" s="131">
        <f>BK163</f>
        <v>0</v>
      </c>
      <c r="L163" s="127"/>
      <c r="M163" s="132"/>
      <c r="P163" s="133">
        <f>P164+P167+P170+P173+P176+P185+P192+P205+P214+P219+P222+P227+P230+P234</f>
        <v>0</v>
      </c>
      <c r="R163" s="133">
        <f>R164+R167+R170+R173+R176+R185+R192+R205+R214+R219+R222+R227+R230+R234</f>
        <v>1.47E-3</v>
      </c>
      <c r="T163" s="134">
        <f>T164+T167+T170+T173+T176+T185+T192+T205+T214+T219+T222+T227+T230+T234</f>
        <v>0</v>
      </c>
      <c r="AR163" s="128" t="s">
        <v>83</v>
      </c>
      <c r="AT163" s="135" t="s">
        <v>74</v>
      </c>
      <c r="AU163" s="135" t="s">
        <v>75</v>
      </c>
      <c r="AY163" s="128" t="s">
        <v>156</v>
      </c>
      <c r="BK163" s="136">
        <f>BK164+BK167+BK170+BK173+BK176+BK185+BK192+BK205+BK214+BK219+BK222+BK227+BK230+BK234</f>
        <v>0</v>
      </c>
    </row>
    <row r="164" spans="2:65" s="11" customFormat="1" ht="22.95" customHeight="1">
      <c r="B164" s="127"/>
      <c r="D164" s="128" t="s">
        <v>74</v>
      </c>
      <c r="E164" s="137" t="s">
        <v>3141</v>
      </c>
      <c r="F164" s="137" t="s">
        <v>3142</v>
      </c>
      <c r="I164" s="130"/>
      <c r="J164" s="138">
        <f>BK164</f>
        <v>0</v>
      </c>
      <c r="L164" s="127"/>
      <c r="M164" s="132"/>
      <c r="P164" s="133">
        <f>SUM(P165:P166)</f>
        <v>0</v>
      </c>
      <c r="R164" s="133">
        <f>SUM(R165:R166)</f>
        <v>1.47E-3</v>
      </c>
      <c r="T164" s="134">
        <f>SUM(T165:T166)</f>
        <v>0</v>
      </c>
      <c r="AR164" s="128" t="s">
        <v>83</v>
      </c>
      <c r="AT164" s="135" t="s">
        <v>74</v>
      </c>
      <c r="AU164" s="135" t="s">
        <v>83</v>
      </c>
      <c r="AY164" s="128" t="s">
        <v>156</v>
      </c>
      <c r="BK164" s="136">
        <f>SUM(BK165:BK166)</f>
        <v>0</v>
      </c>
    </row>
    <row r="165" spans="2:65" s="1" customFormat="1" ht="24.15" customHeight="1">
      <c r="B165" s="139"/>
      <c r="C165" s="140" t="s">
        <v>245</v>
      </c>
      <c r="D165" s="140" t="s">
        <v>159</v>
      </c>
      <c r="E165" s="141" t="s">
        <v>3143</v>
      </c>
      <c r="F165" s="142" t="s">
        <v>3966</v>
      </c>
      <c r="G165" s="143" t="s">
        <v>402</v>
      </c>
      <c r="H165" s="144">
        <v>7</v>
      </c>
      <c r="I165" s="145"/>
      <c r="J165" s="146">
        <f>ROUND(I165*H165,2)</f>
        <v>0</v>
      </c>
      <c r="K165" s="147"/>
      <c r="L165" s="32"/>
      <c r="M165" s="148" t="s">
        <v>1</v>
      </c>
      <c r="N165" s="149" t="s">
        <v>41</v>
      </c>
      <c r="P165" s="150">
        <f>O165*H165</f>
        <v>0</v>
      </c>
      <c r="Q165" s="150">
        <v>0</v>
      </c>
      <c r="R165" s="150">
        <f>Q165*H165</f>
        <v>0</v>
      </c>
      <c r="S165" s="150">
        <v>0</v>
      </c>
      <c r="T165" s="151">
        <f>S165*H165</f>
        <v>0</v>
      </c>
      <c r="AR165" s="152" t="s">
        <v>163</v>
      </c>
      <c r="AT165" s="152" t="s">
        <v>159</v>
      </c>
      <c r="AU165" s="152" t="s">
        <v>164</v>
      </c>
      <c r="AY165" s="17" t="s">
        <v>156</v>
      </c>
      <c r="BE165" s="153">
        <f>IF(N165="základná",J165,0)</f>
        <v>0</v>
      </c>
      <c r="BF165" s="153">
        <f>IF(N165="znížená",J165,0)</f>
        <v>0</v>
      </c>
      <c r="BG165" s="153">
        <f>IF(N165="zákl. prenesená",J165,0)</f>
        <v>0</v>
      </c>
      <c r="BH165" s="153">
        <f>IF(N165="zníž. prenesená",J165,0)</f>
        <v>0</v>
      </c>
      <c r="BI165" s="153">
        <f>IF(N165="nulová",J165,0)</f>
        <v>0</v>
      </c>
      <c r="BJ165" s="17" t="s">
        <v>164</v>
      </c>
      <c r="BK165" s="153">
        <f>ROUND(I165*H165,2)</f>
        <v>0</v>
      </c>
      <c r="BL165" s="17" t="s">
        <v>163</v>
      </c>
      <c r="BM165" s="152" t="s">
        <v>3967</v>
      </c>
    </row>
    <row r="166" spans="2:65" s="1" customFormat="1" ht="16.5" customHeight="1">
      <c r="B166" s="139"/>
      <c r="C166" s="167" t="s">
        <v>252</v>
      </c>
      <c r="D166" s="167" t="s">
        <v>207</v>
      </c>
      <c r="E166" s="168" t="s">
        <v>3146</v>
      </c>
      <c r="F166" s="169" t="s">
        <v>3968</v>
      </c>
      <c r="G166" s="170" t="s">
        <v>402</v>
      </c>
      <c r="H166" s="171">
        <v>7</v>
      </c>
      <c r="I166" s="172"/>
      <c r="J166" s="173">
        <f>ROUND(I166*H166,2)</f>
        <v>0</v>
      </c>
      <c r="K166" s="174"/>
      <c r="L166" s="175"/>
      <c r="M166" s="176" t="s">
        <v>1</v>
      </c>
      <c r="N166" s="177" t="s">
        <v>41</v>
      </c>
      <c r="P166" s="150">
        <f>O166*H166</f>
        <v>0</v>
      </c>
      <c r="Q166" s="150">
        <v>2.1000000000000001E-4</v>
      </c>
      <c r="R166" s="150">
        <f>Q166*H166</f>
        <v>1.47E-3</v>
      </c>
      <c r="S166" s="150">
        <v>0</v>
      </c>
      <c r="T166" s="151">
        <f>S166*H166</f>
        <v>0</v>
      </c>
      <c r="AR166" s="152" t="s">
        <v>211</v>
      </c>
      <c r="AT166" s="152" t="s">
        <v>207</v>
      </c>
      <c r="AU166" s="152" t="s">
        <v>164</v>
      </c>
      <c r="AY166" s="17" t="s">
        <v>156</v>
      </c>
      <c r="BE166" s="153">
        <f>IF(N166="základná",J166,0)</f>
        <v>0</v>
      </c>
      <c r="BF166" s="153">
        <f>IF(N166="znížená",J166,0)</f>
        <v>0</v>
      </c>
      <c r="BG166" s="153">
        <f>IF(N166="zákl. prenesená",J166,0)</f>
        <v>0</v>
      </c>
      <c r="BH166" s="153">
        <f>IF(N166="zníž. prenesená",J166,0)</f>
        <v>0</v>
      </c>
      <c r="BI166" s="153">
        <f>IF(N166="nulová",J166,0)</f>
        <v>0</v>
      </c>
      <c r="BJ166" s="17" t="s">
        <v>164</v>
      </c>
      <c r="BK166" s="153">
        <f>ROUND(I166*H166,2)</f>
        <v>0</v>
      </c>
      <c r="BL166" s="17" t="s">
        <v>163</v>
      </c>
      <c r="BM166" s="152" t="s">
        <v>3969</v>
      </c>
    </row>
    <row r="167" spans="2:65" s="11" customFormat="1" ht="22.95" customHeight="1">
      <c r="B167" s="127"/>
      <c r="D167" s="128" t="s">
        <v>74</v>
      </c>
      <c r="E167" s="137" t="s">
        <v>3970</v>
      </c>
      <c r="F167" s="137" t="s">
        <v>3971</v>
      </c>
      <c r="I167" s="130"/>
      <c r="J167" s="138">
        <f>BK167</f>
        <v>0</v>
      </c>
      <c r="L167" s="127"/>
      <c r="M167" s="132"/>
      <c r="P167" s="133">
        <f>SUM(P168:P169)</f>
        <v>0</v>
      </c>
      <c r="R167" s="133">
        <f>SUM(R168:R169)</f>
        <v>0</v>
      </c>
      <c r="T167" s="134">
        <f>SUM(T168:T169)</f>
        <v>0</v>
      </c>
      <c r="AR167" s="128" t="s">
        <v>83</v>
      </c>
      <c r="AT167" s="135" t="s">
        <v>74</v>
      </c>
      <c r="AU167" s="135" t="s">
        <v>83</v>
      </c>
      <c r="AY167" s="128" t="s">
        <v>156</v>
      </c>
      <c r="BK167" s="136">
        <f>SUM(BK168:BK169)</f>
        <v>0</v>
      </c>
    </row>
    <row r="168" spans="2:65" s="1" customFormat="1" ht="16.5" customHeight="1">
      <c r="B168" s="139"/>
      <c r="C168" s="140" t="s">
        <v>256</v>
      </c>
      <c r="D168" s="140" t="s">
        <v>159</v>
      </c>
      <c r="E168" s="141" t="s">
        <v>3972</v>
      </c>
      <c r="F168" s="142" t="s">
        <v>3973</v>
      </c>
      <c r="G168" s="143" t="s">
        <v>203</v>
      </c>
      <c r="H168" s="144">
        <v>30</v>
      </c>
      <c r="I168" s="145"/>
      <c r="J168" s="146">
        <f>ROUND(I168*H168,2)</f>
        <v>0</v>
      </c>
      <c r="K168" s="147"/>
      <c r="L168" s="32"/>
      <c r="M168" s="148" t="s">
        <v>1</v>
      </c>
      <c r="N168" s="149" t="s">
        <v>41</v>
      </c>
      <c r="P168" s="150">
        <f>O168*H168</f>
        <v>0</v>
      </c>
      <c r="Q168" s="150">
        <v>0</v>
      </c>
      <c r="R168" s="150">
        <f>Q168*H168</f>
        <v>0</v>
      </c>
      <c r="S168" s="150">
        <v>0</v>
      </c>
      <c r="T168" s="151">
        <f>S168*H168</f>
        <v>0</v>
      </c>
      <c r="AR168" s="152" t="s">
        <v>163</v>
      </c>
      <c r="AT168" s="152" t="s">
        <v>159</v>
      </c>
      <c r="AU168" s="152" t="s">
        <v>164</v>
      </c>
      <c r="AY168" s="17" t="s">
        <v>156</v>
      </c>
      <c r="BE168" s="153">
        <f>IF(N168="základná",J168,0)</f>
        <v>0</v>
      </c>
      <c r="BF168" s="153">
        <f>IF(N168="znížená",J168,0)</f>
        <v>0</v>
      </c>
      <c r="BG168" s="153">
        <f>IF(N168="zákl. prenesená",J168,0)</f>
        <v>0</v>
      </c>
      <c r="BH168" s="153">
        <f>IF(N168="zníž. prenesená",J168,0)</f>
        <v>0</v>
      </c>
      <c r="BI168" s="153">
        <f>IF(N168="nulová",J168,0)</f>
        <v>0</v>
      </c>
      <c r="BJ168" s="17" t="s">
        <v>164</v>
      </c>
      <c r="BK168" s="153">
        <f>ROUND(I168*H168,2)</f>
        <v>0</v>
      </c>
      <c r="BL168" s="17" t="s">
        <v>163</v>
      </c>
      <c r="BM168" s="152" t="s">
        <v>3974</v>
      </c>
    </row>
    <row r="169" spans="2:65" s="1" customFormat="1" ht="16.5" customHeight="1">
      <c r="B169" s="139"/>
      <c r="C169" s="167" t="s">
        <v>260</v>
      </c>
      <c r="D169" s="167" t="s">
        <v>207</v>
      </c>
      <c r="E169" s="168" t="s">
        <v>3975</v>
      </c>
      <c r="F169" s="169" t="s">
        <v>3976</v>
      </c>
      <c r="G169" s="170" t="s">
        <v>203</v>
      </c>
      <c r="H169" s="171">
        <v>30</v>
      </c>
      <c r="I169" s="172"/>
      <c r="J169" s="173">
        <f>ROUND(I169*H169,2)</f>
        <v>0</v>
      </c>
      <c r="K169" s="174"/>
      <c r="L169" s="175"/>
      <c r="M169" s="176" t="s">
        <v>1</v>
      </c>
      <c r="N169" s="177" t="s">
        <v>41</v>
      </c>
      <c r="P169" s="150">
        <f>O169*H169</f>
        <v>0</v>
      </c>
      <c r="Q169" s="150">
        <v>0</v>
      </c>
      <c r="R169" s="150">
        <f>Q169*H169</f>
        <v>0</v>
      </c>
      <c r="S169" s="150">
        <v>0</v>
      </c>
      <c r="T169" s="151">
        <f>S169*H169</f>
        <v>0</v>
      </c>
      <c r="AR169" s="152" t="s">
        <v>211</v>
      </c>
      <c r="AT169" s="152" t="s">
        <v>207</v>
      </c>
      <c r="AU169" s="152" t="s">
        <v>164</v>
      </c>
      <c r="AY169" s="17" t="s">
        <v>156</v>
      </c>
      <c r="BE169" s="153">
        <f>IF(N169="základná",J169,0)</f>
        <v>0</v>
      </c>
      <c r="BF169" s="153">
        <f>IF(N169="znížená",J169,0)</f>
        <v>0</v>
      </c>
      <c r="BG169" s="153">
        <f>IF(N169="zákl. prenesená",J169,0)</f>
        <v>0</v>
      </c>
      <c r="BH169" s="153">
        <f>IF(N169="zníž. prenesená",J169,0)</f>
        <v>0</v>
      </c>
      <c r="BI169" s="153">
        <f>IF(N169="nulová",J169,0)</f>
        <v>0</v>
      </c>
      <c r="BJ169" s="17" t="s">
        <v>164</v>
      </c>
      <c r="BK169" s="153">
        <f>ROUND(I169*H169,2)</f>
        <v>0</v>
      </c>
      <c r="BL169" s="17" t="s">
        <v>163</v>
      </c>
      <c r="BM169" s="152" t="s">
        <v>3977</v>
      </c>
    </row>
    <row r="170" spans="2:65" s="11" customFormat="1" ht="22.95" customHeight="1">
      <c r="B170" s="127"/>
      <c r="D170" s="128" t="s">
        <v>74</v>
      </c>
      <c r="E170" s="137" t="s">
        <v>3978</v>
      </c>
      <c r="F170" s="137" t="s">
        <v>3979</v>
      </c>
      <c r="I170" s="130"/>
      <c r="J170" s="138">
        <f>BK170</f>
        <v>0</v>
      </c>
      <c r="L170" s="127"/>
      <c r="M170" s="132"/>
      <c r="P170" s="133">
        <f>SUM(P171:P172)</f>
        <v>0</v>
      </c>
      <c r="R170" s="133">
        <f>SUM(R171:R172)</f>
        <v>0</v>
      </c>
      <c r="T170" s="134">
        <f>SUM(T171:T172)</f>
        <v>0</v>
      </c>
      <c r="AR170" s="128" t="s">
        <v>83</v>
      </c>
      <c r="AT170" s="135" t="s">
        <v>74</v>
      </c>
      <c r="AU170" s="135" t="s">
        <v>83</v>
      </c>
      <c r="AY170" s="128" t="s">
        <v>156</v>
      </c>
      <c r="BK170" s="136">
        <f>SUM(BK171:BK172)</f>
        <v>0</v>
      </c>
    </row>
    <row r="171" spans="2:65" s="1" customFormat="1" ht="16.5" customHeight="1">
      <c r="B171" s="139"/>
      <c r="C171" s="140" t="s">
        <v>264</v>
      </c>
      <c r="D171" s="140" t="s">
        <v>159</v>
      </c>
      <c r="E171" s="141" t="s">
        <v>3980</v>
      </c>
      <c r="F171" s="142" t="s">
        <v>3981</v>
      </c>
      <c r="G171" s="143" t="s">
        <v>203</v>
      </c>
      <c r="H171" s="144">
        <v>10</v>
      </c>
      <c r="I171" s="145"/>
      <c r="J171" s="146">
        <f>ROUND(I171*H171,2)</f>
        <v>0</v>
      </c>
      <c r="K171" s="147"/>
      <c r="L171" s="32"/>
      <c r="M171" s="148" t="s">
        <v>1</v>
      </c>
      <c r="N171" s="149" t="s">
        <v>41</v>
      </c>
      <c r="P171" s="150">
        <f>O171*H171</f>
        <v>0</v>
      </c>
      <c r="Q171" s="150">
        <v>0</v>
      </c>
      <c r="R171" s="150">
        <f>Q171*H171</f>
        <v>0</v>
      </c>
      <c r="S171" s="150">
        <v>0</v>
      </c>
      <c r="T171" s="151">
        <f>S171*H171</f>
        <v>0</v>
      </c>
      <c r="AR171" s="152" t="s">
        <v>163</v>
      </c>
      <c r="AT171" s="152" t="s">
        <v>159</v>
      </c>
      <c r="AU171" s="152" t="s">
        <v>164</v>
      </c>
      <c r="AY171" s="17" t="s">
        <v>156</v>
      </c>
      <c r="BE171" s="153">
        <f>IF(N171="základná",J171,0)</f>
        <v>0</v>
      </c>
      <c r="BF171" s="153">
        <f>IF(N171="znížená",J171,0)</f>
        <v>0</v>
      </c>
      <c r="BG171" s="153">
        <f>IF(N171="zákl. prenesená",J171,0)</f>
        <v>0</v>
      </c>
      <c r="BH171" s="153">
        <f>IF(N171="zníž. prenesená",J171,0)</f>
        <v>0</v>
      </c>
      <c r="BI171" s="153">
        <f>IF(N171="nulová",J171,0)</f>
        <v>0</v>
      </c>
      <c r="BJ171" s="17" t="s">
        <v>164</v>
      </c>
      <c r="BK171" s="153">
        <f>ROUND(I171*H171,2)</f>
        <v>0</v>
      </c>
      <c r="BL171" s="17" t="s">
        <v>163</v>
      </c>
      <c r="BM171" s="152" t="s">
        <v>3982</v>
      </c>
    </row>
    <row r="172" spans="2:65" s="1" customFormat="1" ht="16.5" customHeight="1">
      <c r="B172" s="139"/>
      <c r="C172" s="167" t="s">
        <v>268</v>
      </c>
      <c r="D172" s="167" t="s">
        <v>207</v>
      </c>
      <c r="E172" s="168" t="s">
        <v>3983</v>
      </c>
      <c r="F172" s="169" t="s">
        <v>3984</v>
      </c>
      <c r="G172" s="170" t="s">
        <v>203</v>
      </c>
      <c r="H172" s="171">
        <v>10</v>
      </c>
      <c r="I172" s="172"/>
      <c r="J172" s="173">
        <f>ROUND(I172*H172,2)</f>
        <v>0</v>
      </c>
      <c r="K172" s="174"/>
      <c r="L172" s="175"/>
      <c r="M172" s="176" t="s">
        <v>1</v>
      </c>
      <c r="N172" s="177" t="s">
        <v>41</v>
      </c>
      <c r="P172" s="150">
        <f>O172*H172</f>
        <v>0</v>
      </c>
      <c r="Q172" s="150">
        <v>0</v>
      </c>
      <c r="R172" s="150">
        <f>Q172*H172</f>
        <v>0</v>
      </c>
      <c r="S172" s="150">
        <v>0</v>
      </c>
      <c r="T172" s="151">
        <f>S172*H172</f>
        <v>0</v>
      </c>
      <c r="AR172" s="152" t="s">
        <v>211</v>
      </c>
      <c r="AT172" s="152" t="s">
        <v>207</v>
      </c>
      <c r="AU172" s="152" t="s">
        <v>164</v>
      </c>
      <c r="AY172" s="17" t="s">
        <v>156</v>
      </c>
      <c r="BE172" s="153">
        <f>IF(N172="základná",J172,0)</f>
        <v>0</v>
      </c>
      <c r="BF172" s="153">
        <f>IF(N172="znížená",J172,0)</f>
        <v>0</v>
      </c>
      <c r="BG172" s="153">
        <f>IF(N172="zákl. prenesená",J172,0)</f>
        <v>0</v>
      </c>
      <c r="BH172" s="153">
        <f>IF(N172="zníž. prenesená",J172,0)</f>
        <v>0</v>
      </c>
      <c r="BI172" s="153">
        <f>IF(N172="nulová",J172,0)</f>
        <v>0</v>
      </c>
      <c r="BJ172" s="17" t="s">
        <v>164</v>
      </c>
      <c r="BK172" s="153">
        <f>ROUND(I172*H172,2)</f>
        <v>0</v>
      </c>
      <c r="BL172" s="17" t="s">
        <v>163</v>
      </c>
      <c r="BM172" s="152" t="s">
        <v>3985</v>
      </c>
    </row>
    <row r="173" spans="2:65" s="11" customFormat="1" ht="22.95" customHeight="1">
      <c r="B173" s="127"/>
      <c r="D173" s="128" t="s">
        <v>74</v>
      </c>
      <c r="E173" s="137" t="s">
        <v>3986</v>
      </c>
      <c r="F173" s="137" t="s">
        <v>3987</v>
      </c>
      <c r="I173" s="130"/>
      <c r="J173" s="138">
        <f>BK173</f>
        <v>0</v>
      </c>
      <c r="L173" s="127"/>
      <c r="M173" s="132"/>
      <c r="P173" s="133">
        <f>SUM(P174:P175)</f>
        <v>0</v>
      </c>
      <c r="R173" s="133">
        <f>SUM(R174:R175)</f>
        <v>0</v>
      </c>
      <c r="T173" s="134">
        <f>SUM(T174:T175)</f>
        <v>0</v>
      </c>
      <c r="AR173" s="128" t="s">
        <v>83</v>
      </c>
      <c r="AT173" s="135" t="s">
        <v>74</v>
      </c>
      <c r="AU173" s="135" t="s">
        <v>83</v>
      </c>
      <c r="AY173" s="128" t="s">
        <v>156</v>
      </c>
      <c r="BK173" s="136">
        <f>SUM(BK174:BK175)</f>
        <v>0</v>
      </c>
    </row>
    <row r="174" spans="2:65" s="1" customFormat="1" ht="16.5" customHeight="1">
      <c r="B174" s="139"/>
      <c r="C174" s="140" t="s">
        <v>272</v>
      </c>
      <c r="D174" s="140" t="s">
        <v>159</v>
      </c>
      <c r="E174" s="141" t="s">
        <v>3988</v>
      </c>
      <c r="F174" s="142" t="s">
        <v>3989</v>
      </c>
      <c r="G174" s="143" t="s">
        <v>402</v>
      </c>
      <c r="H174" s="144">
        <v>450</v>
      </c>
      <c r="I174" s="145"/>
      <c r="J174" s="146">
        <f>ROUND(I174*H174,2)</f>
        <v>0</v>
      </c>
      <c r="K174" s="147"/>
      <c r="L174" s="32"/>
      <c r="M174" s="148" t="s">
        <v>1</v>
      </c>
      <c r="N174" s="149" t="s">
        <v>41</v>
      </c>
      <c r="P174" s="150">
        <f>O174*H174</f>
        <v>0</v>
      </c>
      <c r="Q174" s="150">
        <v>0</v>
      </c>
      <c r="R174" s="150">
        <f>Q174*H174</f>
        <v>0</v>
      </c>
      <c r="S174" s="150">
        <v>0</v>
      </c>
      <c r="T174" s="151">
        <f>S174*H174</f>
        <v>0</v>
      </c>
      <c r="AR174" s="152" t="s">
        <v>163</v>
      </c>
      <c r="AT174" s="152" t="s">
        <v>159</v>
      </c>
      <c r="AU174" s="152" t="s">
        <v>164</v>
      </c>
      <c r="AY174" s="17" t="s">
        <v>156</v>
      </c>
      <c r="BE174" s="153">
        <f>IF(N174="základná",J174,0)</f>
        <v>0</v>
      </c>
      <c r="BF174" s="153">
        <f>IF(N174="znížená",J174,0)</f>
        <v>0</v>
      </c>
      <c r="BG174" s="153">
        <f>IF(N174="zákl. prenesená",J174,0)</f>
        <v>0</v>
      </c>
      <c r="BH174" s="153">
        <f>IF(N174="zníž. prenesená",J174,0)</f>
        <v>0</v>
      </c>
      <c r="BI174" s="153">
        <f>IF(N174="nulová",J174,0)</f>
        <v>0</v>
      </c>
      <c r="BJ174" s="17" t="s">
        <v>164</v>
      </c>
      <c r="BK174" s="153">
        <f>ROUND(I174*H174,2)</f>
        <v>0</v>
      </c>
      <c r="BL174" s="17" t="s">
        <v>163</v>
      </c>
      <c r="BM174" s="152" t="s">
        <v>3990</v>
      </c>
    </row>
    <row r="175" spans="2:65" s="1" customFormat="1" ht="16.5" customHeight="1">
      <c r="B175" s="139"/>
      <c r="C175" s="167" t="s">
        <v>276</v>
      </c>
      <c r="D175" s="167" t="s">
        <v>207</v>
      </c>
      <c r="E175" s="168" t="s">
        <v>3991</v>
      </c>
      <c r="F175" s="169" t="s">
        <v>3992</v>
      </c>
      <c r="G175" s="170" t="s">
        <v>402</v>
      </c>
      <c r="H175" s="171">
        <v>450</v>
      </c>
      <c r="I175" s="172"/>
      <c r="J175" s="173">
        <f>ROUND(I175*H175,2)</f>
        <v>0</v>
      </c>
      <c r="K175" s="174"/>
      <c r="L175" s="175"/>
      <c r="M175" s="176" t="s">
        <v>1</v>
      </c>
      <c r="N175" s="177" t="s">
        <v>41</v>
      </c>
      <c r="P175" s="150">
        <f>O175*H175</f>
        <v>0</v>
      </c>
      <c r="Q175" s="150">
        <v>0</v>
      </c>
      <c r="R175" s="150">
        <f>Q175*H175</f>
        <v>0</v>
      </c>
      <c r="S175" s="150">
        <v>0</v>
      </c>
      <c r="T175" s="151">
        <f>S175*H175</f>
        <v>0</v>
      </c>
      <c r="AR175" s="152" t="s">
        <v>211</v>
      </c>
      <c r="AT175" s="152" t="s">
        <v>207</v>
      </c>
      <c r="AU175" s="152" t="s">
        <v>164</v>
      </c>
      <c r="AY175" s="17" t="s">
        <v>156</v>
      </c>
      <c r="BE175" s="153">
        <f>IF(N175="základná",J175,0)</f>
        <v>0</v>
      </c>
      <c r="BF175" s="153">
        <f>IF(N175="znížená",J175,0)</f>
        <v>0</v>
      </c>
      <c r="BG175" s="153">
        <f>IF(N175="zákl. prenesená",J175,0)</f>
        <v>0</v>
      </c>
      <c r="BH175" s="153">
        <f>IF(N175="zníž. prenesená",J175,0)</f>
        <v>0</v>
      </c>
      <c r="BI175" s="153">
        <f>IF(N175="nulová",J175,0)</f>
        <v>0</v>
      </c>
      <c r="BJ175" s="17" t="s">
        <v>164</v>
      </c>
      <c r="BK175" s="153">
        <f>ROUND(I175*H175,2)</f>
        <v>0</v>
      </c>
      <c r="BL175" s="17" t="s">
        <v>163</v>
      </c>
      <c r="BM175" s="152" t="s">
        <v>3993</v>
      </c>
    </row>
    <row r="176" spans="2:65" s="11" customFormat="1" ht="22.95" customHeight="1">
      <c r="B176" s="127"/>
      <c r="D176" s="128" t="s">
        <v>74</v>
      </c>
      <c r="E176" s="137" t="s">
        <v>3828</v>
      </c>
      <c r="F176" s="137" t="s">
        <v>3829</v>
      </c>
      <c r="I176" s="130"/>
      <c r="J176" s="138">
        <f>BK176</f>
        <v>0</v>
      </c>
      <c r="L176" s="127"/>
      <c r="M176" s="132"/>
      <c r="P176" s="133">
        <f>SUM(P177:P184)</f>
        <v>0</v>
      </c>
      <c r="R176" s="133">
        <f>SUM(R177:R184)</f>
        <v>0</v>
      </c>
      <c r="T176" s="134">
        <f>SUM(T177:T184)</f>
        <v>0</v>
      </c>
      <c r="AR176" s="128" t="s">
        <v>83</v>
      </c>
      <c r="AT176" s="135" t="s">
        <v>74</v>
      </c>
      <c r="AU176" s="135" t="s">
        <v>83</v>
      </c>
      <c r="AY176" s="128" t="s">
        <v>156</v>
      </c>
      <c r="BK176" s="136">
        <f>SUM(BK177:BK184)</f>
        <v>0</v>
      </c>
    </row>
    <row r="177" spans="2:65" s="1" customFormat="1" ht="24.15" customHeight="1">
      <c r="B177" s="139"/>
      <c r="C177" s="140" t="s">
        <v>280</v>
      </c>
      <c r="D177" s="140" t="s">
        <v>159</v>
      </c>
      <c r="E177" s="141" t="s">
        <v>3994</v>
      </c>
      <c r="F177" s="142" t="s">
        <v>3995</v>
      </c>
      <c r="G177" s="143" t="s">
        <v>203</v>
      </c>
      <c r="H177" s="144">
        <v>14</v>
      </c>
      <c r="I177" s="145"/>
      <c r="J177" s="146">
        <f t="shared" ref="J177:J184" si="0">ROUND(I177*H177,2)</f>
        <v>0</v>
      </c>
      <c r="K177" s="147"/>
      <c r="L177" s="32"/>
      <c r="M177" s="148" t="s">
        <v>1</v>
      </c>
      <c r="N177" s="149" t="s">
        <v>41</v>
      </c>
      <c r="P177" s="150">
        <f t="shared" ref="P177:P184" si="1">O177*H177</f>
        <v>0</v>
      </c>
      <c r="Q177" s="150">
        <v>0</v>
      </c>
      <c r="R177" s="150">
        <f t="shared" ref="R177:R184" si="2">Q177*H177</f>
        <v>0</v>
      </c>
      <c r="S177" s="150">
        <v>0</v>
      </c>
      <c r="T177" s="151">
        <f t="shared" ref="T177:T184" si="3">S177*H177</f>
        <v>0</v>
      </c>
      <c r="AR177" s="152" t="s">
        <v>163</v>
      </c>
      <c r="AT177" s="152" t="s">
        <v>159</v>
      </c>
      <c r="AU177" s="152" t="s">
        <v>164</v>
      </c>
      <c r="AY177" s="17" t="s">
        <v>156</v>
      </c>
      <c r="BE177" s="153">
        <f t="shared" ref="BE177:BE184" si="4">IF(N177="základná",J177,0)</f>
        <v>0</v>
      </c>
      <c r="BF177" s="153">
        <f t="shared" ref="BF177:BF184" si="5">IF(N177="znížená",J177,0)</f>
        <v>0</v>
      </c>
      <c r="BG177" s="153">
        <f t="shared" ref="BG177:BG184" si="6">IF(N177="zákl. prenesená",J177,0)</f>
        <v>0</v>
      </c>
      <c r="BH177" s="153">
        <f t="shared" ref="BH177:BH184" si="7">IF(N177="zníž. prenesená",J177,0)</f>
        <v>0</v>
      </c>
      <c r="BI177" s="153">
        <f t="shared" ref="BI177:BI184" si="8">IF(N177="nulová",J177,0)</f>
        <v>0</v>
      </c>
      <c r="BJ177" s="17" t="s">
        <v>164</v>
      </c>
      <c r="BK177" s="153">
        <f t="shared" ref="BK177:BK184" si="9">ROUND(I177*H177,2)</f>
        <v>0</v>
      </c>
      <c r="BL177" s="17" t="s">
        <v>163</v>
      </c>
      <c r="BM177" s="152" t="s">
        <v>3996</v>
      </c>
    </row>
    <row r="178" spans="2:65" s="1" customFormat="1" ht="24.15" customHeight="1">
      <c r="B178" s="139"/>
      <c r="C178" s="167" t="s">
        <v>284</v>
      </c>
      <c r="D178" s="167" t="s">
        <v>207</v>
      </c>
      <c r="E178" s="168" t="s">
        <v>3997</v>
      </c>
      <c r="F178" s="169" t="s">
        <v>3998</v>
      </c>
      <c r="G178" s="170" t="s">
        <v>203</v>
      </c>
      <c r="H178" s="171">
        <v>14</v>
      </c>
      <c r="I178" s="172"/>
      <c r="J178" s="173">
        <f t="shared" si="0"/>
        <v>0</v>
      </c>
      <c r="K178" s="174"/>
      <c r="L178" s="175"/>
      <c r="M178" s="176" t="s">
        <v>1</v>
      </c>
      <c r="N178" s="177" t="s">
        <v>41</v>
      </c>
      <c r="P178" s="150">
        <f t="shared" si="1"/>
        <v>0</v>
      </c>
      <c r="Q178" s="150">
        <v>0</v>
      </c>
      <c r="R178" s="150">
        <f t="shared" si="2"/>
        <v>0</v>
      </c>
      <c r="S178" s="150">
        <v>0</v>
      </c>
      <c r="T178" s="151">
        <f t="shared" si="3"/>
        <v>0</v>
      </c>
      <c r="AR178" s="152" t="s">
        <v>211</v>
      </c>
      <c r="AT178" s="152" t="s">
        <v>207</v>
      </c>
      <c r="AU178" s="152" t="s">
        <v>164</v>
      </c>
      <c r="AY178" s="17" t="s">
        <v>156</v>
      </c>
      <c r="BE178" s="153">
        <f t="shared" si="4"/>
        <v>0</v>
      </c>
      <c r="BF178" s="153">
        <f t="shared" si="5"/>
        <v>0</v>
      </c>
      <c r="BG178" s="153">
        <f t="shared" si="6"/>
        <v>0</v>
      </c>
      <c r="BH178" s="153">
        <f t="shared" si="7"/>
        <v>0</v>
      </c>
      <c r="BI178" s="153">
        <f t="shared" si="8"/>
        <v>0</v>
      </c>
      <c r="BJ178" s="17" t="s">
        <v>164</v>
      </c>
      <c r="BK178" s="153">
        <f t="shared" si="9"/>
        <v>0</v>
      </c>
      <c r="BL178" s="17" t="s">
        <v>163</v>
      </c>
      <c r="BM178" s="152" t="s">
        <v>3999</v>
      </c>
    </row>
    <row r="179" spans="2:65" s="1" customFormat="1" ht="24.15" customHeight="1">
      <c r="B179" s="139"/>
      <c r="C179" s="140" t="s">
        <v>288</v>
      </c>
      <c r="D179" s="140" t="s">
        <v>159</v>
      </c>
      <c r="E179" s="141" t="s">
        <v>4000</v>
      </c>
      <c r="F179" s="142" t="s">
        <v>4001</v>
      </c>
      <c r="G179" s="143" t="s">
        <v>203</v>
      </c>
      <c r="H179" s="144">
        <v>1</v>
      </c>
      <c r="I179" s="145"/>
      <c r="J179" s="146">
        <f t="shared" si="0"/>
        <v>0</v>
      </c>
      <c r="K179" s="147"/>
      <c r="L179" s="32"/>
      <c r="M179" s="148" t="s">
        <v>1</v>
      </c>
      <c r="N179" s="149" t="s">
        <v>41</v>
      </c>
      <c r="P179" s="150">
        <f t="shared" si="1"/>
        <v>0</v>
      </c>
      <c r="Q179" s="150">
        <v>0</v>
      </c>
      <c r="R179" s="150">
        <f t="shared" si="2"/>
        <v>0</v>
      </c>
      <c r="S179" s="150">
        <v>0</v>
      </c>
      <c r="T179" s="151">
        <f t="shared" si="3"/>
        <v>0</v>
      </c>
      <c r="AR179" s="152" t="s">
        <v>163</v>
      </c>
      <c r="AT179" s="152" t="s">
        <v>159</v>
      </c>
      <c r="AU179" s="152" t="s">
        <v>164</v>
      </c>
      <c r="AY179" s="17" t="s">
        <v>156</v>
      </c>
      <c r="BE179" s="153">
        <f t="shared" si="4"/>
        <v>0</v>
      </c>
      <c r="BF179" s="153">
        <f t="shared" si="5"/>
        <v>0</v>
      </c>
      <c r="BG179" s="153">
        <f t="shared" si="6"/>
        <v>0</v>
      </c>
      <c r="BH179" s="153">
        <f t="shared" si="7"/>
        <v>0</v>
      </c>
      <c r="BI179" s="153">
        <f t="shared" si="8"/>
        <v>0</v>
      </c>
      <c r="BJ179" s="17" t="s">
        <v>164</v>
      </c>
      <c r="BK179" s="153">
        <f t="shared" si="9"/>
        <v>0</v>
      </c>
      <c r="BL179" s="17" t="s">
        <v>163</v>
      </c>
      <c r="BM179" s="152" t="s">
        <v>4002</v>
      </c>
    </row>
    <row r="180" spans="2:65" s="1" customFormat="1" ht="24.15" customHeight="1">
      <c r="B180" s="139"/>
      <c r="C180" s="167" t="s">
        <v>292</v>
      </c>
      <c r="D180" s="167" t="s">
        <v>207</v>
      </c>
      <c r="E180" s="168" t="s">
        <v>4003</v>
      </c>
      <c r="F180" s="169" t="s">
        <v>4004</v>
      </c>
      <c r="G180" s="170" t="s">
        <v>203</v>
      </c>
      <c r="H180" s="171">
        <v>1</v>
      </c>
      <c r="I180" s="172"/>
      <c r="J180" s="173">
        <f t="shared" si="0"/>
        <v>0</v>
      </c>
      <c r="K180" s="174"/>
      <c r="L180" s="175"/>
      <c r="M180" s="176" t="s">
        <v>1</v>
      </c>
      <c r="N180" s="177" t="s">
        <v>41</v>
      </c>
      <c r="P180" s="150">
        <f t="shared" si="1"/>
        <v>0</v>
      </c>
      <c r="Q180" s="150">
        <v>0</v>
      </c>
      <c r="R180" s="150">
        <f t="shared" si="2"/>
        <v>0</v>
      </c>
      <c r="S180" s="150">
        <v>0</v>
      </c>
      <c r="T180" s="151">
        <f t="shared" si="3"/>
        <v>0</v>
      </c>
      <c r="AR180" s="152" t="s">
        <v>211</v>
      </c>
      <c r="AT180" s="152" t="s">
        <v>207</v>
      </c>
      <c r="AU180" s="152" t="s">
        <v>164</v>
      </c>
      <c r="AY180" s="17" t="s">
        <v>156</v>
      </c>
      <c r="BE180" s="153">
        <f t="shared" si="4"/>
        <v>0</v>
      </c>
      <c r="BF180" s="153">
        <f t="shared" si="5"/>
        <v>0</v>
      </c>
      <c r="BG180" s="153">
        <f t="shared" si="6"/>
        <v>0</v>
      </c>
      <c r="BH180" s="153">
        <f t="shared" si="7"/>
        <v>0</v>
      </c>
      <c r="BI180" s="153">
        <f t="shared" si="8"/>
        <v>0</v>
      </c>
      <c r="BJ180" s="17" t="s">
        <v>164</v>
      </c>
      <c r="BK180" s="153">
        <f t="shared" si="9"/>
        <v>0</v>
      </c>
      <c r="BL180" s="17" t="s">
        <v>163</v>
      </c>
      <c r="BM180" s="152" t="s">
        <v>4005</v>
      </c>
    </row>
    <row r="181" spans="2:65" s="1" customFormat="1" ht="24.15" customHeight="1">
      <c r="B181" s="139"/>
      <c r="C181" s="140" t="s">
        <v>296</v>
      </c>
      <c r="D181" s="140" t="s">
        <v>159</v>
      </c>
      <c r="E181" s="141" t="s">
        <v>4006</v>
      </c>
      <c r="F181" s="142" t="s">
        <v>4007</v>
      </c>
      <c r="G181" s="143" t="s">
        <v>203</v>
      </c>
      <c r="H181" s="144">
        <v>3</v>
      </c>
      <c r="I181" s="145"/>
      <c r="J181" s="146">
        <f t="shared" si="0"/>
        <v>0</v>
      </c>
      <c r="K181" s="147"/>
      <c r="L181" s="32"/>
      <c r="M181" s="148" t="s">
        <v>1</v>
      </c>
      <c r="N181" s="149" t="s">
        <v>41</v>
      </c>
      <c r="P181" s="150">
        <f t="shared" si="1"/>
        <v>0</v>
      </c>
      <c r="Q181" s="150">
        <v>0</v>
      </c>
      <c r="R181" s="150">
        <f t="shared" si="2"/>
        <v>0</v>
      </c>
      <c r="S181" s="150">
        <v>0</v>
      </c>
      <c r="T181" s="151">
        <f t="shared" si="3"/>
        <v>0</v>
      </c>
      <c r="AR181" s="152" t="s">
        <v>163</v>
      </c>
      <c r="AT181" s="152" t="s">
        <v>159</v>
      </c>
      <c r="AU181" s="152" t="s">
        <v>164</v>
      </c>
      <c r="AY181" s="17" t="s">
        <v>156</v>
      </c>
      <c r="BE181" s="153">
        <f t="shared" si="4"/>
        <v>0</v>
      </c>
      <c r="BF181" s="153">
        <f t="shared" si="5"/>
        <v>0</v>
      </c>
      <c r="BG181" s="153">
        <f t="shared" si="6"/>
        <v>0</v>
      </c>
      <c r="BH181" s="153">
        <f t="shared" si="7"/>
        <v>0</v>
      </c>
      <c r="BI181" s="153">
        <f t="shared" si="8"/>
        <v>0</v>
      </c>
      <c r="BJ181" s="17" t="s">
        <v>164</v>
      </c>
      <c r="BK181" s="153">
        <f t="shared" si="9"/>
        <v>0</v>
      </c>
      <c r="BL181" s="17" t="s">
        <v>163</v>
      </c>
      <c r="BM181" s="152" t="s">
        <v>4008</v>
      </c>
    </row>
    <row r="182" spans="2:65" s="1" customFormat="1" ht="24.15" customHeight="1">
      <c r="B182" s="139"/>
      <c r="C182" s="167" t="s">
        <v>300</v>
      </c>
      <c r="D182" s="167" t="s">
        <v>207</v>
      </c>
      <c r="E182" s="168" t="s">
        <v>4009</v>
      </c>
      <c r="F182" s="169" t="s">
        <v>4010</v>
      </c>
      <c r="G182" s="170" t="s">
        <v>203</v>
      </c>
      <c r="H182" s="171">
        <v>3</v>
      </c>
      <c r="I182" s="172"/>
      <c r="J182" s="173">
        <f t="shared" si="0"/>
        <v>0</v>
      </c>
      <c r="K182" s="174"/>
      <c r="L182" s="175"/>
      <c r="M182" s="176" t="s">
        <v>1</v>
      </c>
      <c r="N182" s="177" t="s">
        <v>41</v>
      </c>
      <c r="P182" s="150">
        <f t="shared" si="1"/>
        <v>0</v>
      </c>
      <c r="Q182" s="150">
        <v>0</v>
      </c>
      <c r="R182" s="150">
        <f t="shared" si="2"/>
        <v>0</v>
      </c>
      <c r="S182" s="150">
        <v>0</v>
      </c>
      <c r="T182" s="151">
        <f t="shared" si="3"/>
        <v>0</v>
      </c>
      <c r="AR182" s="152" t="s">
        <v>211</v>
      </c>
      <c r="AT182" s="152" t="s">
        <v>207</v>
      </c>
      <c r="AU182" s="152" t="s">
        <v>164</v>
      </c>
      <c r="AY182" s="17" t="s">
        <v>156</v>
      </c>
      <c r="BE182" s="153">
        <f t="shared" si="4"/>
        <v>0</v>
      </c>
      <c r="BF182" s="153">
        <f t="shared" si="5"/>
        <v>0</v>
      </c>
      <c r="BG182" s="153">
        <f t="shared" si="6"/>
        <v>0</v>
      </c>
      <c r="BH182" s="153">
        <f t="shared" si="7"/>
        <v>0</v>
      </c>
      <c r="BI182" s="153">
        <f t="shared" si="8"/>
        <v>0</v>
      </c>
      <c r="BJ182" s="17" t="s">
        <v>164</v>
      </c>
      <c r="BK182" s="153">
        <f t="shared" si="9"/>
        <v>0</v>
      </c>
      <c r="BL182" s="17" t="s">
        <v>163</v>
      </c>
      <c r="BM182" s="152" t="s">
        <v>4011</v>
      </c>
    </row>
    <row r="183" spans="2:65" s="1" customFormat="1" ht="24.15" customHeight="1">
      <c r="B183" s="139"/>
      <c r="C183" s="140" t="s">
        <v>8</v>
      </c>
      <c r="D183" s="140" t="s">
        <v>159</v>
      </c>
      <c r="E183" s="141" t="s">
        <v>4012</v>
      </c>
      <c r="F183" s="142" t="s">
        <v>4013</v>
      </c>
      <c r="G183" s="143" t="s">
        <v>203</v>
      </c>
      <c r="H183" s="144">
        <v>1</v>
      </c>
      <c r="I183" s="145"/>
      <c r="J183" s="146">
        <f t="shared" si="0"/>
        <v>0</v>
      </c>
      <c r="K183" s="147"/>
      <c r="L183" s="32"/>
      <c r="M183" s="148" t="s">
        <v>1</v>
      </c>
      <c r="N183" s="149" t="s">
        <v>41</v>
      </c>
      <c r="P183" s="150">
        <f t="shared" si="1"/>
        <v>0</v>
      </c>
      <c r="Q183" s="150">
        <v>0</v>
      </c>
      <c r="R183" s="150">
        <f t="shared" si="2"/>
        <v>0</v>
      </c>
      <c r="S183" s="150">
        <v>0</v>
      </c>
      <c r="T183" s="151">
        <f t="shared" si="3"/>
        <v>0</v>
      </c>
      <c r="AR183" s="152" t="s">
        <v>163</v>
      </c>
      <c r="AT183" s="152" t="s">
        <v>159</v>
      </c>
      <c r="AU183" s="152" t="s">
        <v>164</v>
      </c>
      <c r="AY183" s="17" t="s">
        <v>156</v>
      </c>
      <c r="BE183" s="153">
        <f t="shared" si="4"/>
        <v>0</v>
      </c>
      <c r="BF183" s="153">
        <f t="shared" si="5"/>
        <v>0</v>
      </c>
      <c r="BG183" s="153">
        <f t="shared" si="6"/>
        <v>0</v>
      </c>
      <c r="BH183" s="153">
        <f t="shared" si="7"/>
        <v>0</v>
      </c>
      <c r="BI183" s="153">
        <f t="shared" si="8"/>
        <v>0</v>
      </c>
      <c r="BJ183" s="17" t="s">
        <v>164</v>
      </c>
      <c r="BK183" s="153">
        <f t="shared" si="9"/>
        <v>0</v>
      </c>
      <c r="BL183" s="17" t="s">
        <v>163</v>
      </c>
      <c r="BM183" s="152" t="s">
        <v>4014</v>
      </c>
    </row>
    <row r="184" spans="2:65" s="1" customFormat="1" ht="24.15" customHeight="1">
      <c r="B184" s="139"/>
      <c r="C184" s="167" t="s">
        <v>307</v>
      </c>
      <c r="D184" s="167" t="s">
        <v>207</v>
      </c>
      <c r="E184" s="168" t="s">
        <v>4015</v>
      </c>
      <c r="F184" s="169" t="s">
        <v>4016</v>
      </c>
      <c r="G184" s="170" t="s">
        <v>203</v>
      </c>
      <c r="H184" s="171">
        <v>1</v>
      </c>
      <c r="I184" s="172"/>
      <c r="J184" s="173">
        <f t="shared" si="0"/>
        <v>0</v>
      </c>
      <c r="K184" s="174"/>
      <c r="L184" s="175"/>
      <c r="M184" s="176" t="s">
        <v>1</v>
      </c>
      <c r="N184" s="177" t="s">
        <v>41</v>
      </c>
      <c r="P184" s="150">
        <f t="shared" si="1"/>
        <v>0</v>
      </c>
      <c r="Q184" s="150">
        <v>0</v>
      </c>
      <c r="R184" s="150">
        <f t="shared" si="2"/>
        <v>0</v>
      </c>
      <c r="S184" s="150">
        <v>0</v>
      </c>
      <c r="T184" s="151">
        <f t="shared" si="3"/>
        <v>0</v>
      </c>
      <c r="AR184" s="152" t="s">
        <v>211</v>
      </c>
      <c r="AT184" s="152" t="s">
        <v>207</v>
      </c>
      <c r="AU184" s="152" t="s">
        <v>164</v>
      </c>
      <c r="AY184" s="17" t="s">
        <v>156</v>
      </c>
      <c r="BE184" s="153">
        <f t="shared" si="4"/>
        <v>0</v>
      </c>
      <c r="BF184" s="153">
        <f t="shared" si="5"/>
        <v>0</v>
      </c>
      <c r="BG184" s="153">
        <f t="shared" si="6"/>
        <v>0</v>
      </c>
      <c r="BH184" s="153">
        <f t="shared" si="7"/>
        <v>0</v>
      </c>
      <c r="BI184" s="153">
        <f t="shared" si="8"/>
        <v>0</v>
      </c>
      <c r="BJ184" s="17" t="s">
        <v>164</v>
      </c>
      <c r="BK184" s="153">
        <f t="shared" si="9"/>
        <v>0</v>
      </c>
      <c r="BL184" s="17" t="s">
        <v>163</v>
      </c>
      <c r="BM184" s="152" t="s">
        <v>4017</v>
      </c>
    </row>
    <row r="185" spans="2:65" s="11" customFormat="1" ht="22.95" customHeight="1">
      <c r="B185" s="127"/>
      <c r="D185" s="128" t="s">
        <v>74</v>
      </c>
      <c r="E185" s="137" t="s">
        <v>4018</v>
      </c>
      <c r="F185" s="137" t="s">
        <v>4019</v>
      </c>
      <c r="I185" s="130"/>
      <c r="J185" s="138">
        <f>BK185</f>
        <v>0</v>
      </c>
      <c r="L185" s="127"/>
      <c r="M185" s="132"/>
      <c r="P185" s="133">
        <f>SUM(P186:P191)</f>
        <v>0</v>
      </c>
      <c r="R185" s="133">
        <f>SUM(R186:R191)</f>
        <v>0</v>
      </c>
      <c r="T185" s="134">
        <f>SUM(T186:T191)</f>
        <v>0</v>
      </c>
      <c r="AR185" s="128" t="s">
        <v>83</v>
      </c>
      <c r="AT185" s="135" t="s">
        <v>74</v>
      </c>
      <c r="AU185" s="135" t="s">
        <v>83</v>
      </c>
      <c r="AY185" s="128" t="s">
        <v>156</v>
      </c>
      <c r="BK185" s="136">
        <f>SUM(BK186:BK191)</f>
        <v>0</v>
      </c>
    </row>
    <row r="186" spans="2:65" s="1" customFormat="1" ht="16.5" customHeight="1">
      <c r="B186" s="139"/>
      <c r="C186" s="140" t="s">
        <v>311</v>
      </c>
      <c r="D186" s="140" t="s">
        <v>159</v>
      </c>
      <c r="E186" s="141" t="s">
        <v>4020</v>
      </c>
      <c r="F186" s="142" t="s">
        <v>4021</v>
      </c>
      <c r="G186" s="143" t="s">
        <v>203</v>
      </c>
      <c r="H186" s="144">
        <v>14</v>
      </c>
      <c r="I186" s="145"/>
      <c r="J186" s="146">
        <f t="shared" ref="J186:J191" si="10">ROUND(I186*H186,2)</f>
        <v>0</v>
      </c>
      <c r="K186" s="147"/>
      <c r="L186" s="32"/>
      <c r="M186" s="148" t="s">
        <v>1</v>
      </c>
      <c r="N186" s="149" t="s">
        <v>41</v>
      </c>
      <c r="P186" s="150">
        <f t="shared" ref="P186:P191" si="11">O186*H186</f>
        <v>0</v>
      </c>
      <c r="Q186" s="150">
        <v>0</v>
      </c>
      <c r="R186" s="150">
        <f t="shared" ref="R186:R191" si="12">Q186*H186</f>
        <v>0</v>
      </c>
      <c r="S186" s="150">
        <v>0</v>
      </c>
      <c r="T186" s="151">
        <f t="shared" ref="T186:T191" si="13">S186*H186</f>
        <v>0</v>
      </c>
      <c r="AR186" s="152" t="s">
        <v>163</v>
      </c>
      <c r="AT186" s="152" t="s">
        <v>159</v>
      </c>
      <c r="AU186" s="152" t="s">
        <v>164</v>
      </c>
      <c r="AY186" s="17" t="s">
        <v>156</v>
      </c>
      <c r="BE186" s="153">
        <f t="shared" ref="BE186:BE191" si="14">IF(N186="základná",J186,0)</f>
        <v>0</v>
      </c>
      <c r="BF186" s="153">
        <f t="shared" ref="BF186:BF191" si="15">IF(N186="znížená",J186,0)</f>
        <v>0</v>
      </c>
      <c r="BG186" s="153">
        <f t="shared" ref="BG186:BG191" si="16">IF(N186="zákl. prenesená",J186,0)</f>
        <v>0</v>
      </c>
      <c r="BH186" s="153">
        <f t="shared" ref="BH186:BH191" si="17">IF(N186="zníž. prenesená",J186,0)</f>
        <v>0</v>
      </c>
      <c r="BI186" s="153">
        <f t="shared" ref="BI186:BI191" si="18">IF(N186="nulová",J186,0)</f>
        <v>0</v>
      </c>
      <c r="BJ186" s="17" t="s">
        <v>164</v>
      </c>
      <c r="BK186" s="153">
        <f t="shared" ref="BK186:BK191" si="19">ROUND(I186*H186,2)</f>
        <v>0</v>
      </c>
      <c r="BL186" s="17" t="s">
        <v>163</v>
      </c>
      <c r="BM186" s="152" t="s">
        <v>4022</v>
      </c>
    </row>
    <row r="187" spans="2:65" s="1" customFormat="1" ht="16.5" customHeight="1">
      <c r="B187" s="139"/>
      <c r="C187" s="167" t="s">
        <v>315</v>
      </c>
      <c r="D187" s="167" t="s">
        <v>207</v>
      </c>
      <c r="E187" s="168" t="s">
        <v>4023</v>
      </c>
      <c r="F187" s="169" t="s">
        <v>4024</v>
      </c>
      <c r="G187" s="170" t="s">
        <v>203</v>
      </c>
      <c r="H187" s="171">
        <v>14</v>
      </c>
      <c r="I187" s="172"/>
      <c r="J187" s="173">
        <f t="shared" si="10"/>
        <v>0</v>
      </c>
      <c r="K187" s="174"/>
      <c r="L187" s="175"/>
      <c r="M187" s="176" t="s">
        <v>1</v>
      </c>
      <c r="N187" s="177" t="s">
        <v>41</v>
      </c>
      <c r="P187" s="150">
        <f t="shared" si="11"/>
        <v>0</v>
      </c>
      <c r="Q187" s="150">
        <v>0</v>
      </c>
      <c r="R187" s="150">
        <f t="shared" si="12"/>
        <v>0</v>
      </c>
      <c r="S187" s="150">
        <v>0</v>
      </c>
      <c r="T187" s="151">
        <f t="shared" si="13"/>
        <v>0</v>
      </c>
      <c r="AR187" s="152" t="s">
        <v>211</v>
      </c>
      <c r="AT187" s="152" t="s">
        <v>207</v>
      </c>
      <c r="AU187" s="152" t="s">
        <v>164</v>
      </c>
      <c r="AY187" s="17" t="s">
        <v>156</v>
      </c>
      <c r="BE187" s="153">
        <f t="shared" si="14"/>
        <v>0</v>
      </c>
      <c r="BF187" s="153">
        <f t="shared" si="15"/>
        <v>0</v>
      </c>
      <c r="BG187" s="153">
        <f t="shared" si="16"/>
        <v>0</v>
      </c>
      <c r="BH187" s="153">
        <f t="shared" si="17"/>
        <v>0</v>
      </c>
      <c r="BI187" s="153">
        <f t="shared" si="18"/>
        <v>0</v>
      </c>
      <c r="BJ187" s="17" t="s">
        <v>164</v>
      </c>
      <c r="BK187" s="153">
        <f t="shared" si="19"/>
        <v>0</v>
      </c>
      <c r="BL187" s="17" t="s">
        <v>163</v>
      </c>
      <c r="BM187" s="152" t="s">
        <v>4025</v>
      </c>
    </row>
    <row r="188" spans="2:65" s="1" customFormat="1" ht="16.5" customHeight="1">
      <c r="B188" s="139"/>
      <c r="C188" s="140" t="s">
        <v>319</v>
      </c>
      <c r="D188" s="140" t="s">
        <v>159</v>
      </c>
      <c r="E188" s="141" t="s">
        <v>4026</v>
      </c>
      <c r="F188" s="142" t="s">
        <v>4027</v>
      </c>
      <c r="G188" s="143" t="s">
        <v>203</v>
      </c>
      <c r="H188" s="144">
        <v>13</v>
      </c>
      <c r="I188" s="145"/>
      <c r="J188" s="146">
        <f t="shared" si="10"/>
        <v>0</v>
      </c>
      <c r="K188" s="147"/>
      <c r="L188" s="32"/>
      <c r="M188" s="148" t="s">
        <v>1</v>
      </c>
      <c r="N188" s="149" t="s">
        <v>41</v>
      </c>
      <c r="P188" s="150">
        <f t="shared" si="11"/>
        <v>0</v>
      </c>
      <c r="Q188" s="150">
        <v>0</v>
      </c>
      <c r="R188" s="150">
        <f t="shared" si="12"/>
        <v>0</v>
      </c>
      <c r="S188" s="150">
        <v>0</v>
      </c>
      <c r="T188" s="151">
        <f t="shared" si="13"/>
        <v>0</v>
      </c>
      <c r="AR188" s="152" t="s">
        <v>163</v>
      </c>
      <c r="AT188" s="152" t="s">
        <v>159</v>
      </c>
      <c r="AU188" s="152" t="s">
        <v>164</v>
      </c>
      <c r="AY188" s="17" t="s">
        <v>156</v>
      </c>
      <c r="BE188" s="153">
        <f t="shared" si="14"/>
        <v>0</v>
      </c>
      <c r="BF188" s="153">
        <f t="shared" si="15"/>
        <v>0</v>
      </c>
      <c r="BG188" s="153">
        <f t="shared" si="16"/>
        <v>0</v>
      </c>
      <c r="BH188" s="153">
        <f t="shared" si="17"/>
        <v>0</v>
      </c>
      <c r="BI188" s="153">
        <f t="shared" si="18"/>
        <v>0</v>
      </c>
      <c r="BJ188" s="17" t="s">
        <v>164</v>
      </c>
      <c r="BK188" s="153">
        <f t="shared" si="19"/>
        <v>0</v>
      </c>
      <c r="BL188" s="17" t="s">
        <v>163</v>
      </c>
      <c r="BM188" s="152" t="s">
        <v>4028</v>
      </c>
    </row>
    <row r="189" spans="2:65" s="1" customFormat="1" ht="16.5" customHeight="1">
      <c r="B189" s="139"/>
      <c r="C189" s="167" t="s">
        <v>323</v>
      </c>
      <c r="D189" s="167" t="s">
        <v>207</v>
      </c>
      <c r="E189" s="168" t="s">
        <v>4029</v>
      </c>
      <c r="F189" s="169" t="s">
        <v>4030</v>
      </c>
      <c r="G189" s="170" t="s">
        <v>203</v>
      </c>
      <c r="H189" s="171">
        <v>13</v>
      </c>
      <c r="I189" s="172"/>
      <c r="J189" s="173">
        <f t="shared" si="10"/>
        <v>0</v>
      </c>
      <c r="K189" s="174"/>
      <c r="L189" s="175"/>
      <c r="M189" s="176" t="s">
        <v>1</v>
      </c>
      <c r="N189" s="177" t="s">
        <v>41</v>
      </c>
      <c r="P189" s="150">
        <f t="shared" si="11"/>
        <v>0</v>
      </c>
      <c r="Q189" s="150">
        <v>0</v>
      </c>
      <c r="R189" s="150">
        <f t="shared" si="12"/>
        <v>0</v>
      </c>
      <c r="S189" s="150">
        <v>0</v>
      </c>
      <c r="T189" s="151">
        <f t="shared" si="13"/>
        <v>0</v>
      </c>
      <c r="AR189" s="152" t="s">
        <v>211</v>
      </c>
      <c r="AT189" s="152" t="s">
        <v>207</v>
      </c>
      <c r="AU189" s="152" t="s">
        <v>164</v>
      </c>
      <c r="AY189" s="17" t="s">
        <v>156</v>
      </c>
      <c r="BE189" s="153">
        <f t="shared" si="14"/>
        <v>0</v>
      </c>
      <c r="BF189" s="153">
        <f t="shared" si="15"/>
        <v>0</v>
      </c>
      <c r="BG189" s="153">
        <f t="shared" si="16"/>
        <v>0</v>
      </c>
      <c r="BH189" s="153">
        <f t="shared" si="17"/>
        <v>0</v>
      </c>
      <c r="BI189" s="153">
        <f t="shared" si="18"/>
        <v>0</v>
      </c>
      <c r="BJ189" s="17" t="s">
        <v>164</v>
      </c>
      <c r="BK189" s="153">
        <f t="shared" si="19"/>
        <v>0</v>
      </c>
      <c r="BL189" s="17" t="s">
        <v>163</v>
      </c>
      <c r="BM189" s="152" t="s">
        <v>4031</v>
      </c>
    </row>
    <row r="190" spans="2:65" s="1" customFormat="1" ht="16.5" customHeight="1">
      <c r="B190" s="139"/>
      <c r="C190" s="140" t="s">
        <v>327</v>
      </c>
      <c r="D190" s="140" t="s">
        <v>159</v>
      </c>
      <c r="E190" s="141" t="s">
        <v>4032</v>
      </c>
      <c r="F190" s="142" t="s">
        <v>4033</v>
      </c>
      <c r="G190" s="143" t="s">
        <v>203</v>
      </c>
      <c r="H190" s="144">
        <v>1</v>
      </c>
      <c r="I190" s="145"/>
      <c r="J190" s="146">
        <f t="shared" si="10"/>
        <v>0</v>
      </c>
      <c r="K190" s="147"/>
      <c r="L190" s="32"/>
      <c r="M190" s="148" t="s">
        <v>1</v>
      </c>
      <c r="N190" s="149" t="s">
        <v>41</v>
      </c>
      <c r="P190" s="150">
        <f t="shared" si="11"/>
        <v>0</v>
      </c>
      <c r="Q190" s="150">
        <v>0</v>
      </c>
      <c r="R190" s="150">
        <f t="shared" si="12"/>
        <v>0</v>
      </c>
      <c r="S190" s="150">
        <v>0</v>
      </c>
      <c r="T190" s="151">
        <f t="shared" si="13"/>
        <v>0</v>
      </c>
      <c r="AR190" s="152" t="s">
        <v>163</v>
      </c>
      <c r="AT190" s="152" t="s">
        <v>159</v>
      </c>
      <c r="AU190" s="152" t="s">
        <v>164</v>
      </c>
      <c r="AY190" s="17" t="s">
        <v>156</v>
      </c>
      <c r="BE190" s="153">
        <f t="shared" si="14"/>
        <v>0</v>
      </c>
      <c r="BF190" s="153">
        <f t="shared" si="15"/>
        <v>0</v>
      </c>
      <c r="BG190" s="153">
        <f t="shared" si="16"/>
        <v>0</v>
      </c>
      <c r="BH190" s="153">
        <f t="shared" si="17"/>
        <v>0</v>
      </c>
      <c r="BI190" s="153">
        <f t="shared" si="18"/>
        <v>0</v>
      </c>
      <c r="BJ190" s="17" t="s">
        <v>164</v>
      </c>
      <c r="BK190" s="153">
        <f t="shared" si="19"/>
        <v>0</v>
      </c>
      <c r="BL190" s="17" t="s">
        <v>163</v>
      </c>
      <c r="BM190" s="152" t="s">
        <v>4034</v>
      </c>
    </row>
    <row r="191" spans="2:65" s="1" customFormat="1" ht="16.5" customHeight="1">
      <c r="B191" s="139"/>
      <c r="C191" s="167" t="s">
        <v>331</v>
      </c>
      <c r="D191" s="167" t="s">
        <v>207</v>
      </c>
      <c r="E191" s="168" t="s">
        <v>4035</v>
      </c>
      <c r="F191" s="169" t="s">
        <v>4036</v>
      </c>
      <c r="G191" s="170" t="s">
        <v>203</v>
      </c>
      <c r="H191" s="171">
        <v>1</v>
      </c>
      <c r="I191" s="172"/>
      <c r="J191" s="173">
        <f t="shared" si="10"/>
        <v>0</v>
      </c>
      <c r="K191" s="174"/>
      <c r="L191" s="175"/>
      <c r="M191" s="176" t="s">
        <v>1</v>
      </c>
      <c r="N191" s="177" t="s">
        <v>41</v>
      </c>
      <c r="P191" s="150">
        <f t="shared" si="11"/>
        <v>0</v>
      </c>
      <c r="Q191" s="150">
        <v>0</v>
      </c>
      <c r="R191" s="150">
        <f t="shared" si="12"/>
        <v>0</v>
      </c>
      <c r="S191" s="150">
        <v>0</v>
      </c>
      <c r="T191" s="151">
        <f t="shared" si="13"/>
        <v>0</v>
      </c>
      <c r="AR191" s="152" t="s">
        <v>211</v>
      </c>
      <c r="AT191" s="152" t="s">
        <v>207</v>
      </c>
      <c r="AU191" s="152" t="s">
        <v>164</v>
      </c>
      <c r="AY191" s="17" t="s">
        <v>156</v>
      </c>
      <c r="BE191" s="153">
        <f t="shared" si="14"/>
        <v>0</v>
      </c>
      <c r="BF191" s="153">
        <f t="shared" si="15"/>
        <v>0</v>
      </c>
      <c r="BG191" s="153">
        <f t="shared" si="16"/>
        <v>0</v>
      </c>
      <c r="BH191" s="153">
        <f t="shared" si="17"/>
        <v>0</v>
      </c>
      <c r="BI191" s="153">
        <f t="shared" si="18"/>
        <v>0</v>
      </c>
      <c r="BJ191" s="17" t="s">
        <v>164</v>
      </c>
      <c r="BK191" s="153">
        <f t="shared" si="19"/>
        <v>0</v>
      </c>
      <c r="BL191" s="17" t="s">
        <v>163</v>
      </c>
      <c r="BM191" s="152" t="s">
        <v>4037</v>
      </c>
    </row>
    <row r="192" spans="2:65" s="11" customFormat="1" ht="22.95" customHeight="1">
      <c r="B192" s="127"/>
      <c r="D192" s="128" t="s">
        <v>74</v>
      </c>
      <c r="E192" s="137" t="s">
        <v>3836</v>
      </c>
      <c r="F192" s="137" t="s">
        <v>3837</v>
      </c>
      <c r="I192" s="130"/>
      <c r="J192" s="138">
        <f>BK192</f>
        <v>0</v>
      </c>
      <c r="L192" s="127"/>
      <c r="M192" s="132"/>
      <c r="P192" s="133">
        <f>SUM(P193:P204)</f>
        <v>0</v>
      </c>
      <c r="R192" s="133">
        <f>SUM(R193:R204)</f>
        <v>0</v>
      </c>
      <c r="T192" s="134">
        <f>SUM(T193:T204)</f>
        <v>0</v>
      </c>
      <c r="AR192" s="128" t="s">
        <v>83</v>
      </c>
      <c r="AT192" s="135" t="s">
        <v>74</v>
      </c>
      <c r="AU192" s="135" t="s">
        <v>83</v>
      </c>
      <c r="AY192" s="128" t="s">
        <v>156</v>
      </c>
      <c r="BK192" s="136">
        <f>SUM(BK193:BK204)</f>
        <v>0</v>
      </c>
    </row>
    <row r="193" spans="2:65" s="1" customFormat="1" ht="16.5" customHeight="1">
      <c r="B193" s="139"/>
      <c r="C193" s="140" t="s">
        <v>335</v>
      </c>
      <c r="D193" s="140" t="s">
        <v>159</v>
      </c>
      <c r="E193" s="141" t="s">
        <v>4038</v>
      </c>
      <c r="F193" s="142" t="s">
        <v>4039</v>
      </c>
      <c r="G193" s="143" t="s">
        <v>203</v>
      </c>
      <c r="H193" s="144">
        <v>4</v>
      </c>
      <c r="I193" s="145"/>
      <c r="J193" s="146">
        <f t="shared" ref="J193:J204" si="20">ROUND(I193*H193,2)</f>
        <v>0</v>
      </c>
      <c r="K193" s="147"/>
      <c r="L193" s="32"/>
      <c r="M193" s="148" t="s">
        <v>1</v>
      </c>
      <c r="N193" s="149" t="s">
        <v>41</v>
      </c>
      <c r="P193" s="150">
        <f t="shared" ref="P193:P204" si="21">O193*H193</f>
        <v>0</v>
      </c>
      <c r="Q193" s="150">
        <v>0</v>
      </c>
      <c r="R193" s="150">
        <f t="shared" ref="R193:R204" si="22">Q193*H193</f>
        <v>0</v>
      </c>
      <c r="S193" s="150">
        <v>0</v>
      </c>
      <c r="T193" s="151">
        <f t="shared" ref="T193:T204" si="23">S193*H193</f>
        <v>0</v>
      </c>
      <c r="AR193" s="152" t="s">
        <v>163</v>
      </c>
      <c r="AT193" s="152" t="s">
        <v>159</v>
      </c>
      <c r="AU193" s="152" t="s">
        <v>164</v>
      </c>
      <c r="AY193" s="17" t="s">
        <v>156</v>
      </c>
      <c r="BE193" s="153">
        <f t="shared" ref="BE193:BE204" si="24">IF(N193="základná",J193,0)</f>
        <v>0</v>
      </c>
      <c r="BF193" s="153">
        <f t="shared" ref="BF193:BF204" si="25">IF(N193="znížená",J193,0)</f>
        <v>0</v>
      </c>
      <c r="BG193" s="153">
        <f t="shared" ref="BG193:BG204" si="26">IF(N193="zákl. prenesená",J193,0)</f>
        <v>0</v>
      </c>
      <c r="BH193" s="153">
        <f t="shared" ref="BH193:BH204" si="27">IF(N193="zníž. prenesená",J193,0)</f>
        <v>0</v>
      </c>
      <c r="BI193" s="153">
        <f t="shared" ref="BI193:BI204" si="28">IF(N193="nulová",J193,0)</f>
        <v>0</v>
      </c>
      <c r="BJ193" s="17" t="s">
        <v>164</v>
      </c>
      <c r="BK193" s="153">
        <f t="shared" ref="BK193:BK204" si="29">ROUND(I193*H193,2)</f>
        <v>0</v>
      </c>
      <c r="BL193" s="17" t="s">
        <v>163</v>
      </c>
      <c r="BM193" s="152" t="s">
        <v>4040</v>
      </c>
    </row>
    <row r="194" spans="2:65" s="1" customFormat="1" ht="16.5" customHeight="1">
      <c r="B194" s="139"/>
      <c r="C194" s="167" t="s">
        <v>341</v>
      </c>
      <c r="D194" s="167" t="s">
        <v>207</v>
      </c>
      <c r="E194" s="168" t="s">
        <v>4041</v>
      </c>
      <c r="F194" s="169" t="s">
        <v>4042</v>
      </c>
      <c r="G194" s="170" t="s">
        <v>203</v>
      </c>
      <c r="H194" s="171">
        <v>4</v>
      </c>
      <c r="I194" s="172"/>
      <c r="J194" s="173">
        <f t="shared" si="20"/>
        <v>0</v>
      </c>
      <c r="K194" s="174"/>
      <c r="L194" s="175"/>
      <c r="M194" s="176" t="s">
        <v>1</v>
      </c>
      <c r="N194" s="177" t="s">
        <v>41</v>
      </c>
      <c r="P194" s="150">
        <f t="shared" si="21"/>
        <v>0</v>
      </c>
      <c r="Q194" s="150">
        <v>0</v>
      </c>
      <c r="R194" s="150">
        <f t="shared" si="22"/>
        <v>0</v>
      </c>
      <c r="S194" s="150">
        <v>0</v>
      </c>
      <c r="T194" s="151">
        <f t="shared" si="23"/>
        <v>0</v>
      </c>
      <c r="AR194" s="152" t="s">
        <v>211</v>
      </c>
      <c r="AT194" s="152" t="s">
        <v>207</v>
      </c>
      <c r="AU194" s="152" t="s">
        <v>164</v>
      </c>
      <c r="AY194" s="17" t="s">
        <v>156</v>
      </c>
      <c r="BE194" s="153">
        <f t="shared" si="24"/>
        <v>0</v>
      </c>
      <c r="BF194" s="153">
        <f t="shared" si="25"/>
        <v>0</v>
      </c>
      <c r="BG194" s="153">
        <f t="shared" si="26"/>
        <v>0</v>
      </c>
      <c r="BH194" s="153">
        <f t="shared" si="27"/>
        <v>0</v>
      </c>
      <c r="BI194" s="153">
        <f t="shared" si="28"/>
        <v>0</v>
      </c>
      <c r="BJ194" s="17" t="s">
        <v>164</v>
      </c>
      <c r="BK194" s="153">
        <f t="shared" si="29"/>
        <v>0</v>
      </c>
      <c r="BL194" s="17" t="s">
        <v>163</v>
      </c>
      <c r="BM194" s="152" t="s">
        <v>4043</v>
      </c>
    </row>
    <row r="195" spans="2:65" s="1" customFormat="1" ht="16.5" customHeight="1">
      <c r="B195" s="139"/>
      <c r="C195" s="140" t="s">
        <v>349</v>
      </c>
      <c r="D195" s="140" t="s">
        <v>159</v>
      </c>
      <c r="E195" s="141" t="s">
        <v>3838</v>
      </c>
      <c r="F195" s="142" t="s">
        <v>3839</v>
      </c>
      <c r="G195" s="143" t="s">
        <v>203</v>
      </c>
      <c r="H195" s="144">
        <v>2</v>
      </c>
      <c r="I195" s="145"/>
      <c r="J195" s="146">
        <f t="shared" si="20"/>
        <v>0</v>
      </c>
      <c r="K195" s="147"/>
      <c r="L195" s="32"/>
      <c r="M195" s="148" t="s">
        <v>1</v>
      </c>
      <c r="N195" s="149" t="s">
        <v>41</v>
      </c>
      <c r="P195" s="150">
        <f t="shared" si="21"/>
        <v>0</v>
      </c>
      <c r="Q195" s="150">
        <v>0</v>
      </c>
      <c r="R195" s="150">
        <f t="shared" si="22"/>
        <v>0</v>
      </c>
      <c r="S195" s="150">
        <v>0</v>
      </c>
      <c r="T195" s="151">
        <f t="shared" si="23"/>
        <v>0</v>
      </c>
      <c r="AR195" s="152" t="s">
        <v>163</v>
      </c>
      <c r="AT195" s="152" t="s">
        <v>159</v>
      </c>
      <c r="AU195" s="152" t="s">
        <v>164</v>
      </c>
      <c r="AY195" s="17" t="s">
        <v>156</v>
      </c>
      <c r="BE195" s="153">
        <f t="shared" si="24"/>
        <v>0</v>
      </c>
      <c r="BF195" s="153">
        <f t="shared" si="25"/>
        <v>0</v>
      </c>
      <c r="BG195" s="153">
        <f t="shared" si="26"/>
        <v>0</v>
      </c>
      <c r="BH195" s="153">
        <f t="shared" si="27"/>
        <v>0</v>
      </c>
      <c r="BI195" s="153">
        <f t="shared" si="28"/>
        <v>0</v>
      </c>
      <c r="BJ195" s="17" t="s">
        <v>164</v>
      </c>
      <c r="BK195" s="153">
        <f t="shared" si="29"/>
        <v>0</v>
      </c>
      <c r="BL195" s="17" t="s">
        <v>163</v>
      </c>
      <c r="BM195" s="152" t="s">
        <v>4044</v>
      </c>
    </row>
    <row r="196" spans="2:65" s="1" customFormat="1" ht="16.5" customHeight="1">
      <c r="B196" s="139"/>
      <c r="C196" s="167" t="s">
        <v>364</v>
      </c>
      <c r="D196" s="167" t="s">
        <v>207</v>
      </c>
      <c r="E196" s="168" t="s">
        <v>3841</v>
      </c>
      <c r="F196" s="169" t="s">
        <v>3842</v>
      </c>
      <c r="G196" s="170" t="s">
        <v>203</v>
      </c>
      <c r="H196" s="171">
        <v>2</v>
      </c>
      <c r="I196" s="172"/>
      <c r="J196" s="173">
        <f t="shared" si="20"/>
        <v>0</v>
      </c>
      <c r="K196" s="174"/>
      <c r="L196" s="175"/>
      <c r="M196" s="176" t="s">
        <v>1</v>
      </c>
      <c r="N196" s="177" t="s">
        <v>41</v>
      </c>
      <c r="P196" s="150">
        <f t="shared" si="21"/>
        <v>0</v>
      </c>
      <c r="Q196" s="150">
        <v>0</v>
      </c>
      <c r="R196" s="150">
        <f t="shared" si="22"/>
        <v>0</v>
      </c>
      <c r="S196" s="150">
        <v>0</v>
      </c>
      <c r="T196" s="151">
        <f t="shared" si="23"/>
        <v>0</v>
      </c>
      <c r="AR196" s="152" t="s">
        <v>211</v>
      </c>
      <c r="AT196" s="152" t="s">
        <v>207</v>
      </c>
      <c r="AU196" s="152" t="s">
        <v>164</v>
      </c>
      <c r="AY196" s="17" t="s">
        <v>156</v>
      </c>
      <c r="BE196" s="153">
        <f t="shared" si="24"/>
        <v>0</v>
      </c>
      <c r="BF196" s="153">
        <f t="shared" si="25"/>
        <v>0</v>
      </c>
      <c r="BG196" s="153">
        <f t="shared" si="26"/>
        <v>0</v>
      </c>
      <c r="BH196" s="153">
        <f t="shared" si="27"/>
        <v>0</v>
      </c>
      <c r="BI196" s="153">
        <f t="shared" si="28"/>
        <v>0</v>
      </c>
      <c r="BJ196" s="17" t="s">
        <v>164</v>
      </c>
      <c r="BK196" s="153">
        <f t="shared" si="29"/>
        <v>0</v>
      </c>
      <c r="BL196" s="17" t="s">
        <v>163</v>
      </c>
      <c r="BM196" s="152" t="s">
        <v>4045</v>
      </c>
    </row>
    <row r="197" spans="2:65" s="1" customFormat="1" ht="16.5" customHeight="1">
      <c r="B197" s="139"/>
      <c r="C197" s="140" t="s">
        <v>368</v>
      </c>
      <c r="D197" s="140" t="s">
        <v>159</v>
      </c>
      <c r="E197" s="141" t="s">
        <v>3844</v>
      </c>
      <c r="F197" s="142" t="s">
        <v>3845</v>
      </c>
      <c r="G197" s="143" t="s">
        <v>203</v>
      </c>
      <c r="H197" s="144">
        <v>7</v>
      </c>
      <c r="I197" s="145"/>
      <c r="J197" s="146">
        <f t="shared" si="20"/>
        <v>0</v>
      </c>
      <c r="K197" s="147"/>
      <c r="L197" s="32"/>
      <c r="M197" s="148" t="s">
        <v>1</v>
      </c>
      <c r="N197" s="149" t="s">
        <v>41</v>
      </c>
      <c r="P197" s="150">
        <f t="shared" si="21"/>
        <v>0</v>
      </c>
      <c r="Q197" s="150">
        <v>0</v>
      </c>
      <c r="R197" s="150">
        <f t="shared" si="22"/>
        <v>0</v>
      </c>
      <c r="S197" s="150">
        <v>0</v>
      </c>
      <c r="T197" s="151">
        <f t="shared" si="23"/>
        <v>0</v>
      </c>
      <c r="AR197" s="152" t="s">
        <v>163</v>
      </c>
      <c r="AT197" s="152" t="s">
        <v>159</v>
      </c>
      <c r="AU197" s="152" t="s">
        <v>164</v>
      </c>
      <c r="AY197" s="17" t="s">
        <v>156</v>
      </c>
      <c r="BE197" s="153">
        <f t="shared" si="24"/>
        <v>0</v>
      </c>
      <c r="BF197" s="153">
        <f t="shared" si="25"/>
        <v>0</v>
      </c>
      <c r="BG197" s="153">
        <f t="shared" si="26"/>
        <v>0</v>
      </c>
      <c r="BH197" s="153">
        <f t="shared" si="27"/>
        <v>0</v>
      </c>
      <c r="BI197" s="153">
        <f t="shared" si="28"/>
        <v>0</v>
      </c>
      <c r="BJ197" s="17" t="s">
        <v>164</v>
      </c>
      <c r="BK197" s="153">
        <f t="shared" si="29"/>
        <v>0</v>
      </c>
      <c r="BL197" s="17" t="s">
        <v>163</v>
      </c>
      <c r="BM197" s="152" t="s">
        <v>4046</v>
      </c>
    </row>
    <row r="198" spans="2:65" s="1" customFormat="1" ht="16.5" customHeight="1">
      <c r="B198" s="139"/>
      <c r="C198" s="167" t="s">
        <v>373</v>
      </c>
      <c r="D198" s="167" t="s">
        <v>207</v>
      </c>
      <c r="E198" s="168" t="s">
        <v>3847</v>
      </c>
      <c r="F198" s="169" t="s">
        <v>3848</v>
      </c>
      <c r="G198" s="170" t="s">
        <v>203</v>
      </c>
      <c r="H198" s="171">
        <v>7</v>
      </c>
      <c r="I198" s="172"/>
      <c r="J198" s="173">
        <f t="shared" si="20"/>
        <v>0</v>
      </c>
      <c r="K198" s="174"/>
      <c r="L198" s="175"/>
      <c r="M198" s="176" t="s">
        <v>1</v>
      </c>
      <c r="N198" s="177" t="s">
        <v>41</v>
      </c>
      <c r="P198" s="150">
        <f t="shared" si="21"/>
        <v>0</v>
      </c>
      <c r="Q198" s="150">
        <v>0</v>
      </c>
      <c r="R198" s="150">
        <f t="shared" si="22"/>
        <v>0</v>
      </c>
      <c r="S198" s="150">
        <v>0</v>
      </c>
      <c r="T198" s="151">
        <f t="shared" si="23"/>
        <v>0</v>
      </c>
      <c r="AR198" s="152" t="s">
        <v>211</v>
      </c>
      <c r="AT198" s="152" t="s">
        <v>207</v>
      </c>
      <c r="AU198" s="152" t="s">
        <v>164</v>
      </c>
      <c r="AY198" s="17" t="s">
        <v>156</v>
      </c>
      <c r="BE198" s="153">
        <f t="shared" si="24"/>
        <v>0</v>
      </c>
      <c r="BF198" s="153">
        <f t="shared" si="25"/>
        <v>0</v>
      </c>
      <c r="BG198" s="153">
        <f t="shared" si="26"/>
        <v>0</v>
      </c>
      <c r="BH198" s="153">
        <f t="shared" si="27"/>
        <v>0</v>
      </c>
      <c r="BI198" s="153">
        <f t="shared" si="28"/>
        <v>0</v>
      </c>
      <c r="BJ198" s="17" t="s">
        <v>164</v>
      </c>
      <c r="BK198" s="153">
        <f t="shared" si="29"/>
        <v>0</v>
      </c>
      <c r="BL198" s="17" t="s">
        <v>163</v>
      </c>
      <c r="BM198" s="152" t="s">
        <v>4047</v>
      </c>
    </row>
    <row r="199" spans="2:65" s="1" customFormat="1" ht="16.5" customHeight="1">
      <c r="B199" s="139"/>
      <c r="C199" s="140" t="s">
        <v>380</v>
      </c>
      <c r="D199" s="140" t="s">
        <v>159</v>
      </c>
      <c r="E199" s="141" t="s">
        <v>3850</v>
      </c>
      <c r="F199" s="142" t="s">
        <v>3851</v>
      </c>
      <c r="G199" s="143" t="s">
        <v>203</v>
      </c>
      <c r="H199" s="144">
        <v>6</v>
      </c>
      <c r="I199" s="145"/>
      <c r="J199" s="146">
        <f t="shared" si="20"/>
        <v>0</v>
      </c>
      <c r="K199" s="147"/>
      <c r="L199" s="32"/>
      <c r="M199" s="148" t="s">
        <v>1</v>
      </c>
      <c r="N199" s="149" t="s">
        <v>41</v>
      </c>
      <c r="P199" s="150">
        <f t="shared" si="21"/>
        <v>0</v>
      </c>
      <c r="Q199" s="150">
        <v>0</v>
      </c>
      <c r="R199" s="150">
        <f t="shared" si="22"/>
        <v>0</v>
      </c>
      <c r="S199" s="150">
        <v>0</v>
      </c>
      <c r="T199" s="151">
        <f t="shared" si="23"/>
        <v>0</v>
      </c>
      <c r="AR199" s="152" t="s">
        <v>163</v>
      </c>
      <c r="AT199" s="152" t="s">
        <v>159</v>
      </c>
      <c r="AU199" s="152" t="s">
        <v>164</v>
      </c>
      <c r="AY199" s="17" t="s">
        <v>156</v>
      </c>
      <c r="BE199" s="153">
        <f t="shared" si="24"/>
        <v>0</v>
      </c>
      <c r="BF199" s="153">
        <f t="shared" si="25"/>
        <v>0</v>
      </c>
      <c r="BG199" s="153">
        <f t="shared" si="26"/>
        <v>0</v>
      </c>
      <c r="BH199" s="153">
        <f t="shared" si="27"/>
        <v>0</v>
      </c>
      <c r="BI199" s="153">
        <f t="shared" si="28"/>
        <v>0</v>
      </c>
      <c r="BJ199" s="17" t="s">
        <v>164</v>
      </c>
      <c r="BK199" s="153">
        <f t="shared" si="29"/>
        <v>0</v>
      </c>
      <c r="BL199" s="17" t="s">
        <v>163</v>
      </c>
      <c r="BM199" s="152" t="s">
        <v>4048</v>
      </c>
    </row>
    <row r="200" spans="2:65" s="1" customFormat="1" ht="16.5" customHeight="1">
      <c r="B200" s="139"/>
      <c r="C200" s="167" t="s">
        <v>385</v>
      </c>
      <c r="D200" s="167" t="s">
        <v>207</v>
      </c>
      <c r="E200" s="168" t="s">
        <v>3853</v>
      </c>
      <c r="F200" s="169" t="s">
        <v>3854</v>
      </c>
      <c r="G200" s="170" t="s">
        <v>203</v>
      </c>
      <c r="H200" s="171">
        <v>6</v>
      </c>
      <c r="I200" s="172"/>
      <c r="J200" s="173">
        <f t="shared" si="20"/>
        <v>0</v>
      </c>
      <c r="K200" s="174"/>
      <c r="L200" s="175"/>
      <c r="M200" s="176" t="s">
        <v>1</v>
      </c>
      <c r="N200" s="177" t="s">
        <v>41</v>
      </c>
      <c r="P200" s="150">
        <f t="shared" si="21"/>
        <v>0</v>
      </c>
      <c r="Q200" s="150">
        <v>0</v>
      </c>
      <c r="R200" s="150">
        <f t="shared" si="22"/>
        <v>0</v>
      </c>
      <c r="S200" s="150">
        <v>0</v>
      </c>
      <c r="T200" s="151">
        <f t="shared" si="23"/>
        <v>0</v>
      </c>
      <c r="AR200" s="152" t="s">
        <v>211</v>
      </c>
      <c r="AT200" s="152" t="s">
        <v>207</v>
      </c>
      <c r="AU200" s="152" t="s">
        <v>164</v>
      </c>
      <c r="AY200" s="17" t="s">
        <v>156</v>
      </c>
      <c r="BE200" s="153">
        <f t="shared" si="24"/>
        <v>0</v>
      </c>
      <c r="BF200" s="153">
        <f t="shared" si="25"/>
        <v>0</v>
      </c>
      <c r="BG200" s="153">
        <f t="shared" si="26"/>
        <v>0</v>
      </c>
      <c r="BH200" s="153">
        <f t="shared" si="27"/>
        <v>0</v>
      </c>
      <c r="BI200" s="153">
        <f t="shared" si="28"/>
        <v>0</v>
      </c>
      <c r="BJ200" s="17" t="s">
        <v>164</v>
      </c>
      <c r="BK200" s="153">
        <f t="shared" si="29"/>
        <v>0</v>
      </c>
      <c r="BL200" s="17" t="s">
        <v>163</v>
      </c>
      <c r="BM200" s="152" t="s">
        <v>4049</v>
      </c>
    </row>
    <row r="201" spans="2:65" s="1" customFormat="1" ht="16.5" customHeight="1">
      <c r="B201" s="139"/>
      <c r="C201" s="140" t="s">
        <v>395</v>
      </c>
      <c r="D201" s="140" t="s">
        <v>159</v>
      </c>
      <c r="E201" s="141" t="s">
        <v>3856</v>
      </c>
      <c r="F201" s="142" t="s">
        <v>3857</v>
      </c>
      <c r="G201" s="143" t="s">
        <v>203</v>
      </c>
      <c r="H201" s="144">
        <v>1</v>
      </c>
      <c r="I201" s="145"/>
      <c r="J201" s="146">
        <f t="shared" si="20"/>
        <v>0</v>
      </c>
      <c r="K201" s="147"/>
      <c r="L201" s="32"/>
      <c r="M201" s="148" t="s">
        <v>1</v>
      </c>
      <c r="N201" s="149" t="s">
        <v>41</v>
      </c>
      <c r="P201" s="150">
        <f t="shared" si="21"/>
        <v>0</v>
      </c>
      <c r="Q201" s="150">
        <v>0</v>
      </c>
      <c r="R201" s="150">
        <f t="shared" si="22"/>
        <v>0</v>
      </c>
      <c r="S201" s="150">
        <v>0</v>
      </c>
      <c r="T201" s="151">
        <f t="shared" si="23"/>
        <v>0</v>
      </c>
      <c r="AR201" s="152" t="s">
        <v>163</v>
      </c>
      <c r="AT201" s="152" t="s">
        <v>159</v>
      </c>
      <c r="AU201" s="152" t="s">
        <v>164</v>
      </c>
      <c r="AY201" s="17" t="s">
        <v>156</v>
      </c>
      <c r="BE201" s="153">
        <f t="shared" si="24"/>
        <v>0</v>
      </c>
      <c r="BF201" s="153">
        <f t="shared" si="25"/>
        <v>0</v>
      </c>
      <c r="BG201" s="153">
        <f t="shared" si="26"/>
        <v>0</v>
      </c>
      <c r="BH201" s="153">
        <f t="shared" si="27"/>
        <v>0</v>
      </c>
      <c r="BI201" s="153">
        <f t="shared" si="28"/>
        <v>0</v>
      </c>
      <c r="BJ201" s="17" t="s">
        <v>164</v>
      </c>
      <c r="BK201" s="153">
        <f t="shared" si="29"/>
        <v>0</v>
      </c>
      <c r="BL201" s="17" t="s">
        <v>163</v>
      </c>
      <c r="BM201" s="152" t="s">
        <v>4050</v>
      </c>
    </row>
    <row r="202" spans="2:65" s="1" customFormat="1" ht="16.5" customHeight="1">
      <c r="B202" s="139"/>
      <c r="C202" s="167" t="s">
        <v>399</v>
      </c>
      <c r="D202" s="167" t="s">
        <v>207</v>
      </c>
      <c r="E202" s="168" t="s">
        <v>3859</v>
      </c>
      <c r="F202" s="169" t="s">
        <v>3860</v>
      </c>
      <c r="G202" s="170" t="s">
        <v>203</v>
      </c>
      <c r="H202" s="171">
        <v>1</v>
      </c>
      <c r="I202" s="172"/>
      <c r="J202" s="173">
        <f t="shared" si="20"/>
        <v>0</v>
      </c>
      <c r="K202" s="174"/>
      <c r="L202" s="175"/>
      <c r="M202" s="176" t="s">
        <v>1</v>
      </c>
      <c r="N202" s="177" t="s">
        <v>41</v>
      </c>
      <c r="P202" s="150">
        <f t="shared" si="21"/>
        <v>0</v>
      </c>
      <c r="Q202" s="150">
        <v>0</v>
      </c>
      <c r="R202" s="150">
        <f t="shared" si="22"/>
        <v>0</v>
      </c>
      <c r="S202" s="150">
        <v>0</v>
      </c>
      <c r="T202" s="151">
        <f t="shared" si="23"/>
        <v>0</v>
      </c>
      <c r="AR202" s="152" t="s">
        <v>211</v>
      </c>
      <c r="AT202" s="152" t="s">
        <v>207</v>
      </c>
      <c r="AU202" s="152" t="s">
        <v>164</v>
      </c>
      <c r="AY202" s="17" t="s">
        <v>156</v>
      </c>
      <c r="BE202" s="153">
        <f t="shared" si="24"/>
        <v>0</v>
      </c>
      <c r="BF202" s="153">
        <f t="shared" si="25"/>
        <v>0</v>
      </c>
      <c r="BG202" s="153">
        <f t="shared" si="26"/>
        <v>0</v>
      </c>
      <c r="BH202" s="153">
        <f t="shared" si="27"/>
        <v>0</v>
      </c>
      <c r="BI202" s="153">
        <f t="shared" si="28"/>
        <v>0</v>
      </c>
      <c r="BJ202" s="17" t="s">
        <v>164</v>
      </c>
      <c r="BK202" s="153">
        <f t="shared" si="29"/>
        <v>0</v>
      </c>
      <c r="BL202" s="17" t="s">
        <v>163</v>
      </c>
      <c r="BM202" s="152" t="s">
        <v>4051</v>
      </c>
    </row>
    <row r="203" spans="2:65" s="1" customFormat="1" ht="16.5" customHeight="1">
      <c r="B203" s="139"/>
      <c r="C203" s="140" t="s">
        <v>404</v>
      </c>
      <c r="D203" s="140" t="s">
        <v>159</v>
      </c>
      <c r="E203" s="141" t="s">
        <v>4052</v>
      </c>
      <c r="F203" s="142" t="s">
        <v>4053</v>
      </c>
      <c r="G203" s="143" t="s">
        <v>203</v>
      </c>
      <c r="H203" s="144">
        <v>2</v>
      </c>
      <c r="I203" s="145"/>
      <c r="J203" s="146">
        <f t="shared" si="20"/>
        <v>0</v>
      </c>
      <c r="K203" s="147"/>
      <c r="L203" s="32"/>
      <c r="M203" s="148" t="s">
        <v>1</v>
      </c>
      <c r="N203" s="149" t="s">
        <v>41</v>
      </c>
      <c r="P203" s="150">
        <f t="shared" si="21"/>
        <v>0</v>
      </c>
      <c r="Q203" s="150">
        <v>0</v>
      </c>
      <c r="R203" s="150">
        <f t="shared" si="22"/>
        <v>0</v>
      </c>
      <c r="S203" s="150">
        <v>0</v>
      </c>
      <c r="T203" s="151">
        <f t="shared" si="23"/>
        <v>0</v>
      </c>
      <c r="AR203" s="152" t="s">
        <v>163</v>
      </c>
      <c r="AT203" s="152" t="s">
        <v>159</v>
      </c>
      <c r="AU203" s="152" t="s">
        <v>164</v>
      </c>
      <c r="AY203" s="17" t="s">
        <v>156</v>
      </c>
      <c r="BE203" s="153">
        <f t="shared" si="24"/>
        <v>0</v>
      </c>
      <c r="BF203" s="153">
        <f t="shared" si="25"/>
        <v>0</v>
      </c>
      <c r="BG203" s="153">
        <f t="shared" si="26"/>
        <v>0</v>
      </c>
      <c r="BH203" s="153">
        <f t="shared" si="27"/>
        <v>0</v>
      </c>
      <c r="BI203" s="153">
        <f t="shared" si="28"/>
        <v>0</v>
      </c>
      <c r="BJ203" s="17" t="s">
        <v>164</v>
      </c>
      <c r="BK203" s="153">
        <f t="shared" si="29"/>
        <v>0</v>
      </c>
      <c r="BL203" s="17" t="s">
        <v>163</v>
      </c>
      <c r="BM203" s="152" t="s">
        <v>4054</v>
      </c>
    </row>
    <row r="204" spans="2:65" s="1" customFormat="1" ht="16.5" customHeight="1">
      <c r="B204" s="139"/>
      <c r="C204" s="167" t="s">
        <v>420</v>
      </c>
      <c r="D204" s="167" t="s">
        <v>207</v>
      </c>
      <c r="E204" s="168" t="s">
        <v>4055</v>
      </c>
      <c r="F204" s="169" t="s">
        <v>4056</v>
      </c>
      <c r="G204" s="170" t="s">
        <v>203</v>
      </c>
      <c r="H204" s="171">
        <v>2</v>
      </c>
      <c r="I204" s="172"/>
      <c r="J204" s="173">
        <f t="shared" si="20"/>
        <v>0</v>
      </c>
      <c r="K204" s="174"/>
      <c r="L204" s="175"/>
      <c r="M204" s="176" t="s">
        <v>1</v>
      </c>
      <c r="N204" s="177" t="s">
        <v>41</v>
      </c>
      <c r="P204" s="150">
        <f t="shared" si="21"/>
        <v>0</v>
      </c>
      <c r="Q204" s="150">
        <v>0</v>
      </c>
      <c r="R204" s="150">
        <f t="shared" si="22"/>
        <v>0</v>
      </c>
      <c r="S204" s="150">
        <v>0</v>
      </c>
      <c r="T204" s="151">
        <f t="shared" si="23"/>
        <v>0</v>
      </c>
      <c r="AR204" s="152" t="s">
        <v>211</v>
      </c>
      <c r="AT204" s="152" t="s">
        <v>207</v>
      </c>
      <c r="AU204" s="152" t="s">
        <v>164</v>
      </c>
      <c r="AY204" s="17" t="s">
        <v>156</v>
      </c>
      <c r="BE204" s="153">
        <f t="shared" si="24"/>
        <v>0</v>
      </c>
      <c r="BF204" s="153">
        <f t="shared" si="25"/>
        <v>0</v>
      </c>
      <c r="BG204" s="153">
        <f t="shared" si="26"/>
        <v>0</v>
      </c>
      <c r="BH204" s="153">
        <f t="shared" si="27"/>
        <v>0</v>
      </c>
      <c r="BI204" s="153">
        <f t="shared" si="28"/>
        <v>0</v>
      </c>
      <c r="BJ204" s="17" t="s">
        <v>164</v>
      </c>
      <c r="BK204" s="153">
        <f t="shared" si="29"/>
        <v>0</v>
      </c>
      <c r="BL204" s="17" t="s">
        <v>163</v>
      </c>
      <c r="BM204" s="152" t="s">
        <v>4057</v>
      </c>
    </row>
    <row r="205" spans="2:65" s="11" customFormat="1" ht="22.95" customHeight="1">
      <c r="B205" s="127"/>
      <c r="D205" s="128" t="s">
        <v>74</v>
      </c>
      <c r="E205" s="137" t="s">
        <v>3868</v>
      </c>
      <c r="F205" s="137" t="s">
        <v>3869</v>
      </c>
      <c r="I205" s="130"/>
      <c r="J205" s="138">
        <f>BK205</f>
        <v>0</v>
      </c>
      <c r="L205" s="127"/>
      <c r="M205" s="132"/>
      <c r="P205" s="133">
        <f>SUM(P206:P213)</f>
        <v>0</v>
      </c>
      <c r="R205" s="133">
        <f>SUM(R206:R213)</f>
        <v>0</v>
      </c>
      <c r="T205" s="134">
        <f>SUM(T206:T213)</f>
        <v>0</v>
      </c>
      <c r="AR205" s="128" t="s">
        <v>83</v>
      </c>
      <c r="AT205" s="135" t="s">
        <v>74</v>
      </c>
      <c r="AU205" s="135" t="s">
        <v>83</v>
      </c>
      <c r="AY205" s="128" t="s">
        <v>156</v>
      </c>
      <c r="BK205" s="136">
        <f>SUM(BK206:BK213)</f>
        <v>0</v>
      </c>
    </row>
    <row r="206" spans="2:65" s="1" customFormat="1" ht="16.5" customHeight="1">
      <c r="B206" s="139"/>
      <c r="C206" s="140" t="s">
        <v>426</v>
      </c>
      <c r="D206" s="140" t="s">
        <v>159</v>
      </c>
      <c r="E206" s="141" t="s">
        <v>3870</v>
      </c>
      <c r="F206" s="142" t="s">
        <v>3871</v>
      </c>
      <c r="G206" s="143" t="s">
        <v>203</v>
      </c>
      <c r="H206" s="144">
        <v>8</v>
      </c>
      <c r="I206" s="145"/>
      <c r="J206" s="146">
        <f t="shared" ref="J206:J213" si="30">ROUND(I206*H206,2)</f>
        <v>0</v>
      </c>
      <c r="K206" s="147"/>
      <c r="L206" s="32"/>
      <c r="M206" s="148" t="s">
        <v>1</v>
      </c>
      <c r="N206" s="149" t="s">
        <v>41</v>
      </c>
      <c r="P206" s="150">
        <f t="shared" ref="P206:P213" si="31">O206*H206</f>
        <v>0</v>
      </c>
      <c r="Q206" s="150">
        <v>0</v>
      </c>
      <c r="R206" s="150">
        <f t="shared" ref="R206:R213" si="32">Q206*H206</f>
        <v>0</v>
      </c>
      <c r="S206" s="150">
        <v>0</v>
      </c>
      <c r="T206" s="151">
        <f t="shared" ref="T206:T213" si="33">S206*H206</f>
        <v>0</v>
      </c>
      <c r="AR206" s="152" t="s">
        <v>163</v>
      </c>
      <c r="AT206" s="152" t="s">
        <v>159</v>
      </c>
      <c r="AU206" s="152" t="s">
        <v>164</v>
      </c>
      <c r="AY206" s="17" t="s">
        <v>156</v>
      </c>
      <c r="BE206" s="153">
        <f t="shared" ref="BE206:BE213" si="34">IF(N206="základná",J206,0)</f>
        <v>0</v>
      </c>
      <c r="BF206" s="153">
        <f t="shared" ref="BF206:BF213" si="35">IF(N206="znížená",J206,0)</f>
        <v>0</v>
      </c>
      <c r="BG206" s="153">
        <f t="shared" ref="BG206:BG213" si="36">IF(N206="zákl. prenesená",J206,0)</f>
        <v>0</v>
      </c>
      <c r="BH206" s="153">
        <f t="shared" ref="BH206:BH213" si="37">IF(N206="zníž. prenesená",J206,0)</f>
        <v>0</v>
      </c>
      <c r="BI206" s="153">
        <f t="shared" ref="BI206:BI213" si="38">IF(N206="nulová",J206,0)</f>
        <v>0</v>
      </c>
      <c r="BJ206" s="17" t="s">
        <v>164</v>
      </c>
      <c r="BK206" s="153">
        <f t="shared" ref="BK206:BK213" si="39">ROUND(I206*H206,2)</f>
        <v>0</v>
      </c>
      <c r="BL206" s="17" t="s">
        <v>163</v>
      </c>
      <c r="BM206" s="152" t="s">
        <v>4058</v>
      </c>
    </row>
    <row r="207" spans="2:65" s="1" customFormat="1" ht="16.5" customHeight="1">
      <c r="B207" s="139"/>
      <c r="C207" s="167" t="s">
        <v>430</v>
      </c>
      <c r="D207" s="167" t="s">
        <v>207</v>
      </c>
      <c r="E207" s="168" t="s">
        <v>3873</v>
      </c>
      <c r="F207" s="169" t="s">
        <v>3874</v>
      </c>
      <c r="G207" s="170" t="s">
        <v>203</v>
      </c>
      <c r="H207" s="171">
        <v>8</v>
      </c>
      <c r="I207" s="172"/>
      <c r="J207" s="173">
        <f t="shared" si="30"/>
        <v>0</v>
      </c>
      <c r="K207" s="174"/>
      <c r="L207" s="175"/>
      <c r="M207" s="176" t="s">
        <v>1</v>
      </c>
      <c r="N207" s="177" t="s">
        <v>41</v>
      </c>
      <c r="P207" s="150">
        <f t="shared" si="31"/>
        <v>0</v>
      </c>
      <c r="Q207" s="150">
        <v>0</v>
      </c>
      <c r="R207" s="150">
        <f t="shared" si="32"/>
        <v>0</v>
      </c>
      <c r="S207" s="150">
        <v>0</v>
      </c>
      <c r="T207" s="151">
        <f t="shared" si="33"/>
        <v>0</v>
      </c>
      <c r="AR207" s="152" t="s">
        <v>211</v>
      </c>
      <c r="AT207" s="152" t="s">
        <v>207</v>
      </c>
      <c r="AU207" s="152" t="s">
        <v>164</v>
      </c>
      <c r="AY207" s="17" t="s">
        <v>156</v>
      </c>
      <c r="BE207" s="153">
        <f t="shared" si="34"/>
        <v>0</v>
      </c>
      <c r="BF207" s="153">
        <f t="shared" si="35"/>
        <v>0</v>
      </c>
      <c r="BG207" s="153">
        <f t="shared" si="36"/>
        <v>0</v>
      </c>
      <c r="BH207" s="153">
        <f t="shared" si="37"/>
        <v>0</v>
      </c>
      <c r="BI207" s="153">
        <f t="shared" si="38"/>
        <v>0</v>
      </c>
      <c r="BJ207" s="17" t="s">
        <v>164</v>
      </c>
      <c r="BK207" s="153">
        <f t="shared" si="39"/>
        <v>0</v>
      </c>
      <c r="BL207" s="17" t="s">
        <v>163</v>
      </c>
      <c r="BM207" s="152" t="s">
        <v>4059</v>
      </c>
    </row>
    <row r="208" spans="2:65" s="1" customFormat="1" ht="16.5" customHeight="1">
      <c r="B208" s="139"/>
      <c r="C208" s="140" t="s">
        <v>436</v>
      </c>
      <c r="D208" s="140" t="s">
        <v>159</v>
      </c>
      <c r="E208" s="141" t="s">
        <v>3876</v>
      </c>
      <c r="F208" s="142" t="s">
        <v>3877</v>
      </c>
      <c r="G208" s="143" t="s">
        <v>203</v>
      </c>
      <c r="H208" s="144">
        <v>6</v>
      </c>
      <c r="I208" s="145"/>
      <c r="J208" s="146">
        <f t="shared" si="30"/>
        <v>0</v>
      </c>
      <c r="K208" s="147"/>
      <c r="L208" s="32"/>
      <c r="M208" s="148" t="s">
        <v>1</v>
      </c>
      <c r="N208" s="149" t="s">
        <v>41</v>
      </c>
      <c r="P208" s="150">
        <f t="shared" si="31"/>
        <v>0</v>
      </c>
      <c r="Q208" s="150">
        <v>0</v>
      </c>
      <c r="R208" s="150">
        <f t="shared" si="32"/>
        <v>0</v>
      </c>
      <c r="S208" s="150">
        <v>0</v>
      </c>
      <c r="T208" s="151">
        <f t="shared" si="33"/>
        <v>0</v>
      </c>
      <c r="AR208" s="152" t="s">
        <v>163</v>
      </c>
      <c r="AT208" s="152" t="s">
        <v>159</v>
      </c>
      <c r="AU208" s="152" t="s">
        <v>164</v>
      </c>
      <c r="AY208" s="17" t="s">
        <v>156</v>
      </c>
      <c r="BE208" s="153">
        <f t="shared" si="34"/>
        <v>0</v>
      </c>
      <c r="BF208" s="153">
        <f t="shared" si="35"/>
        <v>0</v>
      </c>
      <c r="BG208" s="153">
        <f t="shared" si="36"/>
        <v>0</v>
      </c>
      <c r="BH208" s="153">
        <f t="shared" si="37"/>
        <v>0</v>
      </c>
      <c r="BI208" s="153">
        <f t="shared" si="38"/>
        <v>0</v>
      </c>
      <c r="BJ208" s="17" t="s">
        <v>164</v>
      </c>
      <c r="BK208" s="153">
        <f t="shared" si="39"/>
        <v>0</v>
      </c>
      <c r="BL208" s="17" t="s">
        <v>163</v>
      </c>
      <c r="BM208" s="152" t="s">
        <v>4060</v>
      </c>
    </row>
    <row r="209" spans="2:65" s="1" customFormat="1" ht="16.5" customHeight="1">
      <c r="B209" s="139"/>
      <c r="C209" s="167" t="s">
        <v>442</v>
      </c>
      <c r="D209" s="167" t="s">
        <v>207</v>
      </c>
      <c r="E209" s="168" t="s">
        <v>3879</v>
      </c>
      <c r="F209" s="169" t="s">
        <v>3880</v>
      </c>
      <c r="G209" s="170" t="s">
        <v>203</v>
      </c>
      <c r="H209" s="171">
        <v>6</v>
      </c>
      <c r="I209" s="172"/>
      <c r="J209" s="173">
        <f t="shared" si="30"/>
        <v>0</v>
      </c>
      <c r="K209" s="174"/>
      <c r="L209" s="175"/>
      <c r="M209" s="176" t="s">
        <v>1</v>
      </c>
      <c r="N209" s="177" t="s">
        <v>41</v>
      </c>
      <c r="P209" s="150">
        <f t="shared" si="31"/>
        <v>0</v>
      </c>
      <c r="Q209" s="150">
        <v>0</v>
      </c>
      <c r="R209" s="150">
        <f t="shared" si="32"/>
        <v>0</v>
      </c>
      <c r="S209" s="150">
        <v>0</v>
      </c>
      <c r="T209" s="151">
        <f t="shared" si="33"/>
        <v>0</v>
      </c>
      <c r="AR209" s="152" t="s">
        <v>211</v>
      </c>
      <c r="AT209" s="152" t="s">
        <v>207</v>
      </c>
      <c r="AU209" s="152" t="s">
        <v>164</v>
      </c>
      <c r="AY209" s="17" t="s">
        <v>156</v>
      </c>
      <c r="BE209" s="153">
        <f t="shared" si="34"/>
        <v>0</v>
      </c>
      <c r="BF209" s="153">
        <f t="shared" si="35"/>
        <v>0</v>
      </c>
      <c r="BG209" s="153">
        <f t="shared" si="36"/>
        <v>0</v>
      </c>
      <c r="BH209" s="153">
        <f t="shared" si="37"/>
        <v>0</v>
      </c>
      <c r="BI209" s="153">
        <f t="shared" si="38"/>
        <v>0</v>
      </c>
      <c r="BJ209" s="17" t="s">
        <v>164</v>
      </c>
      <c r="BK209" s="153">
        <f t="shared" si="39"/>
        <v>0</v>
      </c>
      <c r="BL209" s="17" t="s">
        <v>163</v>
      </c>
      <c r="BM209" s="152" t="s">
        <v>4061</v>
      </c>
    </row>
    <row r="210" spans="2:65" s="1" customFormat="1" ht="16.5" customHeight="1">
      <c r="B210" s="139"/>
      <c r="C210" s="140" t="s">
        <v>446</v>
      </c>
      <c r="D210" s="140" t="s">
        <v>159</v>
      </c>
      <c r="E210" s="141" t="s">
        <v>4062</v>
      </c>
      <c r="F210" s="142" t="s">
        <v>4063</v>
      </c>
      <c r="G210" s="143" t="s">
        <v>203</v>
      </c>
      <c r="H210" s="144">
        <v>2</v>
      </c>
      <c r="I210" s="145"/>
      <c r="J210" s="146">
        <f t="shared" si="30"/>
        <v>0</v>
      </c>
      <c r="K210" s="147"/>
      <c r="L210" s="32"/>
      <c r="M210" s="148" t="s">
        <v>1</v>
      </c>
      <c r="N210" s="149" t="s">
        <v>41</v>
      </c>
      <c r="P210" s="150">
        <f t="shared" si="31"/>
        <v>0</v>
      </c>
      <c r="Q210" s="150">
        <v>0</v>
      </c>
      <c r="R210" s="150">
        <f t="shared" si="32"/>
        <v>0</v>
      </c>
      <c r="S210" s="150">
        <v>0</v>
      </c>
      <c r="T210" s="151">
        <f t="shared" si="33"/>
        <v>0</v>
      </c>
      <c r="AR210" s="152" t="s">
        <v>163</v>
      </c>
      <c r="AT210" s="152" t="s">
        <v>159</v>
      </c>
      <c r="AU210" s="152" t="s">
        <v>164</v>
      </c>
      <c r="AY210" s="17" t="s">
        <v>156</v>
      </c>
      <c r="BE210" s="153">
        <f t="shared" si="34"/>
        <v>0</v>
      </c>
      <c r="BF210" s="153">
        <f t="shared" si="35"/>
        <v>0</v>
      </c>
      <c r="BG210" s="153">
        <f t="shared" si="36"/>
        <v>0</v>
      </c>
      <c r="BH210" s="153">
        <f t="shared" si="37"/>
        <v>0</v>
      </c>
      <c r="BI210" s="153">
        <f t="shared" si="38"/>
        <v>0</v>
      </c>
      <c r="BJ210" s="17" t="s">
        <v>164</v>
      </c>
      <c r="BK210" s="153">
        <f t="shared" si="39"/>
        <v>0</v>
      </c>
      <c r="BL210" s="17" t="s">
        <v>163</v>
      </c>
      <c r="BM210" s="152" t="s">
        <v>4064</v>
      </c>
    </row>
    <row r="211" spans="2:65" s="1" customFormat="1" ht="16.5" customHeight="1">
      <c r="B211" s="139"/>
      <c r="C211" s="167" t="s">
        <v>450</v>
      </c>
      <c r="D211" s="167" t="s">
        <v>207</v>
      </c>
      <c r="E211" s="168" t="s">
        <v>4065</v>
      </c>
      <c r="F211" s="169" t="s">
        <v>4066</v>
      </c>
      <c r="G211" s="170" t="s">
        <v>203</v>
      </c>
      <c r="H211" s="171">
        <v>2</v>
      </c>
      <c r="I211" s="172"/>
      <c r="J211" s="173">
        <f t="shared" si="30"/>
        <v>0</v>
      </c>
      <c r="K211" s="174"/>
      <c r="L211" s="175"/>
      <c r="M211" s="176" t="s">
        <v>1</v>
      </c>
      <c r="N211" s="177" t="s">
        <v>41</v>
      </c>
      <c r="P211" s="150">
        <f t="shared" si="31"/>
        <v>0</v>
      </c>
      <c r="Q211" s="150">
        <v>0</v>
      </c>
      <c r="R211" s="150">
        <f t="shared" si="32"/>
        <v>0</v>
      </c>
      <c r="S211" s="150">
        <v>0</v>
      </c>
      <c r="T211" s="151">
        <f t="shared" si="33"/>
        <v>0</v>
      </c>
      <c r="AR211" s="152" t="s">
        <v>211</v>
      </c>
      <c r="AT211" s="152" t="s">
        <v>207</v>
      </c>
      <c r="AU211" s="152" t="s">
        <v>164</v>
      </c>
      <c r="AY211" s="17" t="s">
        <v>156</v>
      </c>
      <c r="BE211" s="153">
        <f t="shared" si="34"/>
        <v>0</v>
      </c>
      <c r="BF211" s="153">
        <f t="shared" si="35"/>
        <v>0</v>
      </c>
      <c r="BG211" s="153">
        <f t="shared" si="36"/>
        <v>0</v>
      </c>
      <c r="BH211" s="153">
        <f t="shared" si="37"/>
        <v>0</v>
      </c>
      <c r="BI211" s="153">
        <f t="shared" si="38"/>
        <v>0</v>
      </c>
      <c r="BJ211" s="17" t="s">
        <v>164</v>
      </c>
      <c r="BK211" s="153">
        <f t="shared" si="39"/>
        <v>0</v>
      </c>
      <c r="BL211" s="17" t="s">
        <v>163</v>
      </c>
      <c r="BM211" s="152" t="s">
        <v>4067</v>
      </c>
    </row>
    <row r="212" spans="2:65" s="1" customFormat="1" ht="16.5" customHeight="1">
      <c r="B212" s="139"/>
      <c r="C212" s="140" t="s">
        <v>454</v>
      </c>
      <c r="D212" s="140" t="s">
        <v>159</v>
      </c>
      <c r="E212" s="141" t="s">
        <v>3882</v>
      </c>
      <c r="F212" s="142" t="s">
        <v>3883</v>
      </c>
      <c r="G212" s="143" t="s">
        <v>203</v>
      </c>
      <c r="H212" s="144">
        <v>12</v>
      </c>
      <c r="I212" s="145"/>
      <c r="J212" s="146">
        <f t="shared" si="30"/>
        <v>0</v>
      </c>
      <c r="K212" s="147"/>
      <c r="L212" s="32"/>
      <c r="M212" s="148" t="s">
        <v>1</v>
      </c>
      <c r="N212" s="149" t="s">
        <v>41</v>
      </c>
      <c r="P212" s="150">
        <f t="shared" si="31"/>
        <v>0</v>
      </c>
      <c r="Q212" s="150">
        <v>0</v>
      </c>
      <c r="R212" s="150">
        <f t="shared" si="32"/>
        <v>0</v>
      </c>
      <c r="S212" s="150">
        <v>0</v>
      </c>
      <c r="T212" s="151">
        <f t="shared" si="33"/>
        <v>0</v>
      </c>
      <c r="AR212" s="152" t="s">
        <v>163</v>
      </c>
      <c r="AT212" s="152" t="s">
        <v>159</v>
      </c>
      <c r="AU212" s="152" t="s">
        <v>164</v>
      </c>
      <c r="AY212" s="17" t="s">
        <v>156</v>
      </c>
      <c r="BE212" s="153">
        <f t="shared" si="34"/>
        <v>0</v>
      </c>
      <c r="BF212" s="153">
        <f t="shared" si="35"/>
        <v>0</v>
      </c>
      <c r="BG212" s="153">
        <f t="shared" si="36"/>
        <v>0</v>
      </c>
      <c r="BH212" s="153">
        <f t="shared" si="37"/>
        <v>0</v>
      </c>
      <c r="BI212" s="153">
        <f t="shared" si="38"/>
        <v>0</v>
      </c>
      <c r="BJ212" s="17" t="s">
        <v>164</v>
      </c>
      <c r="BK212" s="153">
        <f t="shared" si="39"/>
        <v>0</v>
      </c>
      <c r="BL212" s="17" t="s">
        <v>163</v>
      </c>
      <c r="BM212" s="152" t="s">
        <v>4068</v>
      </c>
    </row>
    <row r="213" spans="2:65" s="1" customFormat="1" ht="16.5" customHeight="1">
      <c r="B213" s="139"/>
      <c r="C213" s="167" t="s">
        <v>458</v>
      </c>
      <c r="D213" s="167" t="s">
        <v>207</v>
      </c>
      <c r="E213" s="168" t="s">
        <v>3885</v>
      </c>
      <c r="F213" s="169" t="s">
        <v>3886</v>
      </c>
      <c r="G213" s="170" t="s">
        <v>203</v>
      </c>
      <c r="H213" s="171">
        <v>12</v>
      </c>
      <c r="I213" s="172"/>
      <c r="J213" s="173">
        <f t="shared" si="30"/>
        <v>0</v>
      </c>
      <c r="K213" s="174"/>
      <c r="L213" s="175"/>
      <c r="M213" s="176" t="s">
        <v>1</v>
      </c>
      <c r="N213" s="177" t="s">
        <v>41</v>
      </c>
      <c r="P213" s="150">
        <f t="shared" si="31"/>
        <v>0</v>
      </c>
      <c r="Q213" s="150">
        <v>0</v>
      </c>
      <c r="R213" s="150">
        <f t="shared" si="32"/>
        <v>0</v>
      </c>
      <c r="S213" s="150">
        <v>0</v>
      </c>
      <c r="T213" s="151">
        <f t="shared" si="33"/>
        <v>0</v>
      </c>
      <c r="AR213" s="152" t="s">
        <v>211</v>
      </c>
      <c r="AT213" s="152" t="s">
        <v>207</v>
      </c>
      <c r="AU213" s="152" t="s">
        <v>164</v>
      </c>
      <c r="AY213" s="17" t="s">
        <v>156</v>
      </c>
      <c r="BE213" s="153">
        <f t="shared" si="34"/>
        <v>0</v>
      </c>
      <c r="BF213" s="153">
        <f t="shared" si="35"/>
        <v>0</v>
      </c>
      <c r="BG213" s="153">
        <f t="shared" si="36"/>
        <v>0</v>
      </c>
      <c r="BH213" s="153">
        <f t="shared" si="37"/>
        <v>0</v>
      </c>
      <c r="BI213" s="153">
        <f t="shared" si="38"/>
        <v>0</v>
      </c>
      <c r="BJ213" s="17" t="s">
        <v>164</v>
      </c>
      <c r="BK213" s="153">
        <f t="shared" si="39"/>
        <v>0</v>
      </c>
      <c r="BL213" s="17" t="s">
        <v>163</v>
      </c>
      <c r="BM213" s="152" t="s">
        <v>4069</v>
      </c>
    </row>
    <row r="214" spans="2:65" s="11" customFormat="1" ht="22.95" customHeight="1">
      <c r="B214" s="127"/>
      <c r="D214" s="128" t="s">
        <v>74</v>
      </c>
      <c r="E214" s="137" t="s">
        <v>3888</v>
      </c>
      <c r="F214" s="137" t="s">
        <v>4070</v>
      </c>
      <c r="I214" s="130"/>
      <c r="J214" s="138">
        <f>BK214</f>
        <v>0</v>
      </c>
      <c r="L214" s="127"/>
      <c r="M214" s="132"/>
      <c r="P214" s="133">
        <f>SUM(P215:P218)</f>
        <v>0</v>
      </c>
      <c r="R214" s="133">
        <f>SUM(R215:R218)</f>
        <v>0</v>
      </c>
      <c r="T214" s="134">
        <f>SUM(T215:T218)</f>
        <v>0</v>
      </c>
      <c r="AR214" s="128" t="s">
        <v>83</v>
      </c>
      <c r="AT214" s="135" t="s">
        <v>74</v>
      </c>
      <c r="AU214" s="135" t="s">
        <v>83</v>
      </c>
      <c r="AY214" s="128" t="s">
        <v>156</v>
      </c>
      <c r="BK214" s="136">
        <f>SUM(BK215:BK218)</f>
        <v>0</v>
      </c>
    </row>
    <row r="215" spans="2:65" s="1" customFormat="1" ht="16.5" customHeight="1">
      <c r="B215" s="139"/>
      <c r="C215" s="140" t="s">
        <v>745</v>
      </c>
      <c r="D215" s="140" t="s">
        <v>159</v>
      </c>
      <c r="E215" s="141" t="s">
        <v>3890</v>
      </c>
      <c r="F215" s="142" t="s">
        <v>3891</v>
      </c>
      <c r="G215" s="143" t="s">
        <v>203</v>
      </c>
      <c r="H215" s="144">
        <v>10</v>
      </c>
      <c r="I215" s="145"/>
      <c r="J215" s="146">
        <f>ROUND(I215*H215,2)</f>
        <v>0</v>
      </c>
      <c r="K215" s="147"/>
      <c r="L215" s="32"/>
      <c r="M215" s="148" t="s">
        <v>1</v>
      </c>
      <c r="N215" s="149" t="s">
        <v>41</v>
      </c>
      <c r="P215" s="150">
        <f>O215*H215</f>
        <v>0</v>
      </c>
      <c r="Q215" s="150">
        <v>0</v>
      </c>
      <c r="R215" s="150">
        <f>Q215*H215</f>
        <v>0</v>
      </c>
      <c r="S215" s="150">
        <v>0</v>
      </c>
      <c r="T215" s="151">
        <f>S215*H215</f>
        <v>0</v>
      </c>
      <c r="AR215" s="152" t="s">
        <v>163</v>
      </c>
      <c r="AT215" s="152" t="s">
        <v>159</v>
      </c>
      <c r="AU215" s="152" t="s">
        <v>164</v>
      </c>
      <c r="AY215" s="17" t="s">
        <v>156</v>
      </c>
      <c r="BE215" s="153">
        <f>IF(N215="základná",J215,0)</f>
        <v>0</v>
      </c>
      <c r="BF215" s="153">
        <f>IF(N215="znížená",J215,0)</f>
        <v>0</v>
      </c>
      <c r="BG215" s="153">
        <f>IF(N215="zákl. prenesená",J215,0)</f>
        <v>0</v>
      </c>
      <c r="BH215" s="153">
        <f>IF(N215="zníž. prenesená",J215,0)</f>
        <v>0</v>
      </c>
      <c r="BI215" s="153">
        <f>IF(N215="nulová",J215,0)</f>
        <v>0</v>
      </c>
      <c r="BJ215" s="17" t="s">
        <v>164</v>
      </c>
      <c r="BK215" s="153">
        <f>ROUND(I215*H215,2)</f>
        <v>0</v>
      </c>
      <c r="BL215" s="17" t="s">
        <v>163</v>
      </c>
      <c r="BM215" s="152" t="s">
        <v>4071</v>
      </c>
    </row>
    <row r="216" spans="2:65" s="1" customFormat="1" ht="16.5" customHeight="1">
      <c r="B216" s="139"/>
      <c r="C216" s="167" t="s">
        <v>753</v>
      </c>
      <c r="D216" s="167" t="s">
        <v>207</v>
      </c>
      <c r="E216" s="168" t="s">
        <v>3893</v>
      </c>
      <c r="F216" s="169" t="s">
        <v>3894</v>
      </c>
      <c r="G216" s="170" t="s">
        <v>203</v>
      </c>
      <c r="H216" s="171">
        <v>10</v>
      </c>
      <c r="I216" s="172"/>
      <c r="J216" s="173">
        <f>ROUND(I216*H216,2)</f>
        <v>0</v>
      </c>
      <c r="K216" s="174"/>
      <c r="L216" s="175"/>
      <c r="M216" s="176" t="s">
        <v>1</v>
      </c>
      <c r="N216" s="177" t="s">
        <v>41</v>
      </c>
      <c r="P216" s="150">
        <f>O216*H216</f>
        <v>0</v>
      </c>
      <c r="Q216" s="150">
        <v>0</v>
      </c>
      <c r="R216" s="150">
        <f>Q216*H216</f>
        <v>0</v>
      </c>
      <c r="S216" s="150">
        <v>0</v>
      </c>
      <c r="T216" s="151">
        <f>S216*H216</f>
        <v>0</v>
      </c>
      <c r="AR216" s="152" t="s">
        <v>211</v>
      </c>
      <c r="AT216" s="152" t="s">
        <v>207</v>
      </c>
      <c r="AU216" s="152" t="s">
        <v>164</v>
      </c>
      <c r="AY216" s="17" t="s">
        <v>156</v>
      </c>
      <c r="BE216" s="153">
        <f>IF(N216="základná",J216,0)</f>
        <v>0</v>
      </c>
      <c r="BF216" s="153">
        <f>IF(N216="znížená",J216,0)</f>
        <v>0</v>
      </c>
      <c r="BG216" s="153">
        <f>IF(N216="zákl. prenesená",J216,0)</f>
        <v>0</v>
      </c>
      <c r="BH216" s="153">
        <f>IF(N216="zníž. prenesená",J216,0)</f>
        <v>0</v>
      </c>
      <c r="BI216" s="153">
        <f>IF(N216="nulová",J216,0)</f>
        <v>0</v>
      </c>
      <c r="BJ216" s="17" t="s">
        <v>164</v>
      </c>
      <c r="BK216" s="153">
        <f>ROUND(I216*H216,2)</f>
        <v>0</v>
      </c>
      <c r="BL216" s="17" t="s">
        <v>163</v>
      </c>
      <c r="BM216" s="152" t="s">
        <v>4072</v>
      </c>
    </row>
    <row r="217" spans="2:65" s="1" customFormat="1" ht="16.5" customHeight="1">
      <c r="B217" s="139"/>
      <c r="C217" s="140" t="s">
        <v>757</v>
      </c>
      <c r="D217" s="140" t="s">
        <v>159</v>
      </c>
      <c r="E217" s="141" t="s">
        <v>3896</v>
      </c>
      <c r="F217" s="142" t="s">
        <v>3897</v>
      </c>
      <c r="G217" s="143" t="s">
        <v>203</v>
      </c>
      <c r="H217" s="144">
        <v>10</v>
      </c>
      <c r="I217" s="145"/>
      <c r="J217" s="146">
        <f>ROUND(I217*H217,2)</f>
        <v>0</v>
      </c>
      <c r="K217" s="147"/>
      <c r="L217" s="32"/>
      <c r="M217" s="148" t="s">
        <v>1</v>
      </c>
      <c r="N217" s="149" t="s">
        <v>41</v>
      </c>
      <c r="P217" s="150">
        <f>O217*H217</f>
        <v>0</v>
      </c>
      <c r="Q217" s="150">
        <v>0</v>
      </c>
      <c r="R217" s="150">
        <f>Q217*H217</f>
        <v>0</v>
      </c>
      <c r="S217" s="150">
        <v>0</v>
      </c>
      <c r="T217" s="151">
        <f>S217*H217</f>
        <v>0</v>
      </c>
      <c r="AR217" s="152" t="s">
        <v>163</v>
      </c>
      <c r="AT217" s="152" t="s">
        <v>159</v>
      </c>
      <c r="AU217" s="152" t="s">
        <v>164</v>
      </c>
      <c r="AY217" s="17" t="s">
        <v>156</v>
      </c>
      <c r="BE217" s="153">
        <f>IF(N217="základná",J217,0)</f>
        <v>0</v>
      </c>
      <c r="BF217" s="153">
        <f>IF(N217="znížená",J217,0)</f>
        <v>0</v>
      </c>
      <c r="BG217" s="153">
        <f>IF(N217="zákl. prenesená",J217,0)</f>
        <v>0</v>
      </c>
      <c r="BH217" s="153">
        <f>IF(N217="zníž. prenesená",J217,0)</f>
        <v>0</v>
      </c>
      <c r="BI217" s="153">
        <f>IF(N217="nulová",J217,0)</f>
        <v>0</v>
      </c>
      <c r="BJ217" s="17" t="s">
        <v>164</v>
      </c>
      <c r="BK217" s="153">
        <f>ROUND(I217*H217,2)</f>
        <v>0</v>
      </c>
      <c r="BL217" s="17" t="s">
        <v>163</v>
      </c>
      <c r="BM217" s="152" t="s">
        <v>4073</v>
      </c>
    </row>
    <row r="218" spans="2:65" s="1" customFormat="1" ht="16.5" customHeight="1">
      <c r="B218" s="139"/>
      <c r="C218" s="167" t="s">
        <v>761</v>
      </c>
      <c r="D218" s="167" t="s">
        <v>207</v>
      </c>
      <c r="E218" s="168" t="s">
        <v>3899</v>
      </c>
      <c r="F218" s="169" t="s">
        <v>3900</v>
      </c>
      <c r="G218" s="170" t="s">
        <v>203</v>
      </c>
      <c r="H218" s="171">
        <v>10</v>
      </c>
      <c r="I218" s="172"/>
      <c r="J218" s="173">
        <f>ROUND(I218*H218,2)</f>
        <v>0</v>
      </c>
      <c r="K218" s="174"/>
      <c r="L218" s="175"/>
      <c r="M218" s="176" t="s">
        <v>1</v>
      </c>
      <c r="N218" s="177" t="s">
        <v>41</v>
      </c>
      <c r="P218" s="150">
        <f>O218*H218</f>
        <v>0</v>
      </c>
      <c r="Q218" s="150">
        <v>0</v>
      </c>
      <c r="R218" s="150">
        <f>Q218*H218</f>
        <v>0</v>
      </c>
      <c r="S218" s="150">
        <v>0</v>
      </c>
      <c r="T218" s="151">
        <f>S218*H218</f>
        <v>0</v>
      </c>
      <c r="AR218" s="152" t="s">
        <v>211</v>
      </c>
      <c r="AT218" s="152" t="s">
        <v>207</v>
      </c>
      <c r="AU218" s="152" t="s">
        <v>164</v>
      </c>
      <c r="AY218" s="17" t="s">
        <v>156</v>
      </c>
      <c r="BE218" s="153">
        <f>IF(N218="základná",J218,0)</f>
        <v>0</v>
      </c>
      <c r="BF218" s="153">
        <f>IF(N218="znížená",J218,0)</f>
        <v>0</v>
      </c>
      <c r="BG218" s="153">
        <f>IF(N218="zákl. prenesená",J218,0)</f>
        <v>0</v>
      </c>
      <c r="BH218" s="153">
        <f>IF(N218="zníž. prenesená",J218,0)</f>
        <v>0</v>
      </c>
      <c r="BI218" s="153">
        <f>IF(N218="nulová",J218,0)</f>
        <v>0</v>
      </c>
      <c r="BJ218" s="17" t="s">
        <v>164</v>
      </c>
      <c r="BK218" s="153">
        <f>ROUND(I218*H218,2)</f>
        <v>0</v>
      </c>
      <c r="BL218" s="17" t="s">
        <v>163</v>
      </c>
      <c r="BM218" s="152" t="s">
        <v>4074</v>
      </c>
    </row>
    <row r="219" spans="2:65" s="11" customFormat="1" ht="22.95" customHeight="1">
      <c r="B219" s="127"/>
      <c r="D219" s="128" t="s">
        <v>74</v>
      </c>
      <c r="E219" s="137" t="s">
        <v>3902</v>
      </c>
      <c r="F219" s="137" t="s">
        <v>3903</v>
      </c>
      <c r="I219" s="130"/>
      <c r="J219" s="138">
        <f>BK219</f>
        <v>0</v>
      </c>
      <c r="L219" s="127"/>
      <c r="M219" s="132"/>
      <c r="P219" s="133">
        <f>SUM(P220:P221)</f>
        <v>0</v>
      </c>
      <c r="R219" s="133">
        <f>SUM(R220:R221)</f>
        <v>0</v>
      </c>
      <c r="T219" s="134">
        <f>SUM(T220:T221)</f>
        <v>0</v>
      </c>
      <c r="AR219" s="128" t="s">
        <v>83</v>
      </c>
      <c r="AT219" s="135" t="s">
        <v>74</v>
      </c>
      <c r="AU219" s="135" t="s">
        <v>83</v>
      </c>
      <c r="AY219" s="128" t="s">
        <v>156</v>
      </c>
      <c r="BK219" s="136">
        <f>SUM(BK220:BK221)</f>
        <v>0</v>
      </c>
    </row>
    <row r="220" spans="2:65" s="1" customFormat="1" ht="16.5" customHeight="1">
      <c r="B220" s="139"/>
      <c r="C220" s="140" t="s">
        <v>767</v>
      </c>
      <c r="D220" s="140" t="s">
        <v>159</v>
      </c>
      <c r="E220" s="141" t="s">
        <v>3904</v>
      </c>
      <c r="F220" s="142" t="s">
        <v>3905</v>
      </c>
      <c r="G220" s="143" t="s">
        <v>402</v>
      </c>
      <c r="H220" s="144">
        <v>1750</v>
      </c>
      <c r="I220" s="145"/>
      <c r="J220" s="146">
        <f>ROUND(I220*H220,2)</f>
        <v>0</v>
      </c>
      <c r="K220" s="147"/>
      <c r="L220" s="32"/>
      <c r="M220" s="148" t="s">
        <v>1</v>
      </c>
      <c r="N220" s="149" t="s">
        <v>41</v>
      </c>
      <c r="P220" s="150">
        <f>O220*H220</f>
        <v>0</v>
      </c>
      <c r="Q220" s="150">
        <v>0</v>
      </c>
      <c r="R220" s="150">
        <f>Q220*H220</f>
        <v>0</v>
      </c>
      <c r="S220" s="150">
        <v>0</v>
      </c>
      <c r="T220" s="151">
        <f>S220*H220</f>
        <v>0</v>
      </c>
      <c r="AR220" s="152" t="s">
        <v>163</v>
      </c>
      <c r="AT220" s="152" t="s">
        <v>159</v>
      </c>
      <c r="AU220" s="152" t="s">
        <v>164</v>
      </c>
      <c r="AY220" s="17" t="s">
        <v>156</v>
      </c>
      <c r="BE220" s="153">
        <f>IF(N220="základná",J220,0)</f>
        <v>0</v>
      </c>
      <c r="BF220" s="153">
        <f>IF(N220="znížená",J220,0)</f>
        <v>0</v>
      </c>
      <c r="BG220" s="153">
        <f>IF(N220="zákl. prenesená",J220,0)</f>
        <v>0</v>
      </c>
      <c r="BH220" s="153">
        <f>IF(N220="zníž. prenesená",J220,0)</f>
        <v>0</v>
      </c>
      <c r="BI220" s="153">
        <f>IF(N220="nulová",J220,0)</f>
        <v>0</v>
      </c>
      <c r="BJ220" s="17" t="s">
        <v>164</v>
      </c>
      <c r="BK220" s="153">
        <f>ROUND(I220*H220,2)</f>
        <v>0</v>
      </c>
      <c r="BL220" s="17" t="s">
        <v>163</v>
      </c>
      <c r="BM220" s="152" t="s">
        <v>4075</v>
      </c>
    </row>
    <row r="221" spans="2:65" s="1" customFormat="1" ht="16.5" customHeight="1">
      <c r="B221" s="139"/>
      <c r="C221" s="167" t="s">
        <v>773</v>
      </c>
      <c r="D221" s="167" t="s">
        <v>207</v>
      </c>
      <c r="E221" s="168" t="s">
        <v>3907</v>
      </c>
      <c r="F221" s="169" t="s">
        <v>3908</v>
      </c>
      <c r="G221" s="170" t="s">
        <v>402</v>
      </c>
      <c r="H221" s="171">
        <v>1750</v>
      </c>
      <c r="I221" s="172"/>
      <c r="J221" s="173">
        <f>ROUND(I221*H221,2)</f>
        <v>0</v>
      </c>
      <c r="K221" s="174"/>
      <c r="L221" s="175"/>
      <c r="M221" s="176" t="s">
        <v>1</v>
      </c>
      <c r="N221" s="177" t="s">
        <v>41</v>
      </c>
      <c r="P221" s="150">
        <f>O221*H221</f>
        <v>0</v>
      </c>
      <c r="Q221" s="150">
        <v>0</v>
      </c>
      <c r="R221" s="150">
        <f>Q221*H221</f>
        <v>0</v>
      </c>
      <c r="S221" s="150">
        <v>0</v>
      </c>
      <c r="T221" s="151">
        <f>S221*H221</f>
        <v>0</v>
      </c>
      <c r="AR221" s="152" t="s">
        <v>211</v>
      </c>
      <c r="AT221" s="152" t="s">
        <v>207</v>
      </c>
      <c r="AU221" s="152" t="s">
        <v>164</v>
      </c>
      <c r="AY221" s="17" t="s">
        <v>156</v>
      </c>
      <c r="BE221" s="153">
        <f>IF(N221="základná",J221,0)</f>
        <v>0</v>
      </c>
      <c r="BF221" s="153">
        <f>IF(N221="znížená",J221,0)</f>
        <v>0</v>
      </c>
      <c r="BG221" s="153">
        <f>IF(N221="zákl. prenesená",J221,0)</f>
        <v>0</v>
      </c>
      <c r="BH221" s="153">
        <f>IF(N221="zníž. prenesená",J221,0)</f>
        <v>0</v>
      </c>
      <c r="BI221" s="153">
        <f>IF(N221="nulová",J221,0)</f>
        <v>0</v>
      </c>
      <c r="BJ221" s="17" t="s">
        <v>164</v>
      </c>
      <c r="BK221" s="153">
        <f>ROUND(I221*H221,2)</f>
        <v>0</v>
      </c>
      <c r="BL221" s="17" t="s">
        <v>163</v>
      </c>
      <c r="BM221" s="152" t="s">
        <v>4076</v>
      </c>
    </row>
    <row r="222" spans="2:65" s="11" customFormat="1" ht="22.95" customHeight="1">
      <c r="B222" s="127"/>
      <c r="D222" s="128" t="s">
        <v>74</v>
      </c>
      <c r="E222" s="137" t="s">
        <v>3910</v>
      </c>
      <c r="F222" s="137" t="s">
        <v>3911</v>
      </c>
      <c r="I222" s="130"/>
      <c r="J222" s="138">
        <f>BK222</f>
        <v>0</v>
      </c>
      <c r="L222" s="127"/>
      <c r="M222" s="132"/>
      <c r="P222" s="133">
        <f>SUM(P223:P226)</f>
        <v>0</v>
      </c>
      <c r="R222" s="133">
        <f>SUM(R223:R226)</f>
        <v>0</v>
      </c>
      <c r="T222" s="134">
        <f>SUM(T223:T226)</f>
        <v>0</v>
      </c>
      <c r="AR222" s="128" t="s">
        <v>83</v>
      </c>
      <c r="AT222" s="135" t="s">
        <v>74</v>
      </c>
      <c r="AU222" s="135" t="s">
        <v>83</v>
      </c>
      <c r="AY222" s="128" t="s">
        <v>156</v>
      </c>
      <c r="BK222" s="136">
        <f>SUM(BK223:BK226)</f>
        <v>0</v>
      </c>
    </row>
    <row r="223" spans="2:65" s="1" customFormat="1" ht="16.5" customHeight="1">
      <c r="B223" s="139"/>
      <c r="C223" s="140" t="s">
        <v>777</v>
      </c>
      <c r="D223" s="140" t="s">
        <v>159</v>
      </c>
      <c r="E223" s="141" t="s">
        <v>3912</v>
      </c>
      <c r="F223" s="142" t="s">
        <v>3913</v>
      </c>
      <c r="G223" s="143" t="s">
        <v>402</v>
      </c>
      <c r="H223" s="144">
        <v>260</v>
      </c>
      <c r="I223" s="145"/>
      <c r="J223" s="146">
        <f>ROUND(I223*H223,2)</f>
        <v>0</v>
      </c>
      <c r="K223" s="147"/>
      <c r="L223" s="32"/>
      <c r="M223" s="148" t="s">
        <v>1</v>
      </c>
      <c r="N223" s="149" t="s">
        <v>41</v>
      </c>
      <c r="P223" s="150">
        <f>O223*H223</f>
        <v>0</v>
      </c>
      <c r="Q223" s="150">
        <v>0</v>
      </c>
      <c r="R223" s="150">
        <f>Q223*H223</f>
        <v>0</v>
      </c>
      <c r="S223" s="150">
        <v>0</v>
      </c>
      <c r="T223" s="151">
        <f>S223*H223</f>
        <v>0</v>
      </c>
      <c r="AR223" s="152" t="s">
        <v>163</v>
      </c>
      <c r="AT223" s="152" t="s">
        <v>159</v>
      </c>
      <c r="AU223" s="152" t="s">
        <v>164</v>
      </c>
      <c r="AY223" s="17" t="s">
        <v>156</v>
      </c>
      <c r="BE223" s="153">
        <f>IF(N223="základná",J223,0)</f>
        <v>0</v>
      </c>
      <c r="BF223" s="153">
        <f>IF(N223="znížená",J223,0)</f>
        <v>0</v>
      </c>
      <c r="BG223" s="153">
        <f>IF(N223="zákl. prenesená",J223,0)</f>
        <v>0</v>
      </c>
      <c r="BH223" s="153">
        <f>IF(N223="zníž. prenesená",J223,0)</f>
        <v>0</v>
      </c>
      <c r="BI223" s="153">
        <f>IF(N223="nulová",J223,0)</f>
        <v>0</v>
      </c>
      <c r="BJ223" s="17" t="s">
        <v>164</v>
      </c>
      <c r="BK223" s="153">
        <f>ROUND(I223*H223,2)</f>
        <v>0</v>
      </c>
      <c r="BL223" s="17" t="s">
        <v>163</v>
      </c>
      <c r="BM223" s="152" t="s">
        <v>4077</v>
      </c>
    </row>
    <row r="224" spans="2:65" s="1" customFormat="1" ht="16.5" customHeight="1">
      <c r="B224" s="139"/>
      <c r="C224" s="167" t="s">
        <v>785</v>
      </c>
      <c r="D224" s="167" t="s">
        <v>207</v>
      </c>
      <c r="E224" s="168" t="s">
        <v>3915</v>
      </c>
      <c r="F224" s="169" t="s">
        <v>3916</v>
      </c>
      <c r="G224" s="170" t="s">
        <v>402</v>
      </c>
      <c r="H224" s="171">
        <v>260</v>
      </c>
      <c r="I224" s="172"/>
      <c r="J224" s="173">
        <f>ROUND(I224*H224,2)</f>
        <v>0</v>
      </c>
      <c r="K224" s="174"/>
      <c r="L224" s="175"/>
      <c r="M224" s="176" t="s">
        <v>1</v>
      </c>
      <c r="N224" s="177" t="s">
        <v>41</v>
      </c>
      <c r="P224" s="150">
        <f>O224*H224</f>
        <v>0</v>
      </c>
      <c r="Q224" s="150">
        <v>0</v>
      </c>
      <c r="R224" s="150">
        <f>Q224*H224</f>
        <v>0</v>
      </c>
      <c r="S224" s="150">
        <v>0</v>
      </c>
      <c r="T224" s="151">
        <f>S224*H224</f>
        <v>0</v>
      </c>
      <c r="AR224" s="152" t="s">
        <v>211</v>
      </c>
      <c r="AT224" s="152" t="s">
        <v>207</v>
      </c>
      <c r="AU224" s="152" t="s">
        <v>164</v>
      </c>
      <c r="AY224" s="17" t="s">
        <v>156</v>
      </c>
      <c r="BE224" s="153">
        <f>IF(N224="základná",J224,0)</f>
        <v>0</v>
      </c>
      <c r="BF224" s="153">
        <f>IF(N224="znížená",J224,0)</f>
        <v>0</v>
      </c>
      <c r="BG224" s="153">
        <f>IF(N224="zákl. prenesená",J224,0)</f>
        <v>0</v>
      </c>
      <c r="BH224" s="153">
        <f>IF(N224="zníž. prenesená",J224,0)</f>
        <v>0</v>
      </c>
      <c r="BI224" s="153">
        <f>IF(N224="nulová",J224,0)</f>
        <v>0</v>
      </c>
      <c r="BJ224" s="17" t="s">
        <v>164</v>
      </c>
      <c r="BK224" s="153">
        <f>ROUND(I224*H224,2)</f>
        <v>0</v>
      </c>
      <c r="BL224" s="17" t="s">
        <v>163</v>
      </c>
      <c r="BM224" s="152" t="s">
        <v>4078</v>
      </c>
    </row>
    <row r="225" spans="2:65" s="1" customFormat="1" ht="16.5" customHeight="1">
      <c r="B225" s="139"/>
      <c r="C225" s="140" t="s">
        <v>791</v>
      </c>
      <c r="D225" s="140" t="s">
        <v>159</v>
      </c>
      <c r="E225" s="141" t="s">
        <v>4079</v>
      </c>
      <c r="F225" s="142" t="s">
        <v>4080</v>
      </c>
      <c r="G225" s="143" t="s">
        <v>402</v>
      </c>
      <c r="H225" s="144">
        <v>60</v>
      </c>
      <c r="I225" s="145"/>
      <c r="J225" s="146">
        <f>ROUND(I225*H225,2)</f>
        <v>0</v>
      </c>
      <c r="K225" s="147"/>
      <c r="L225" s="32"/>
      <c r="M225" s="148" t="s">
        <v>1</v>
      </c>
      <c r="N225" s="149" t="s">
        <v>41</v>
      </c>
      <c r="P225" s="150">
        <f>O225*H225</f>
        <v>0</v>
      </c>
      <c r="Q225" s="150">
        <v>0</v>
      </c>
      <c r="R225" s="150">
        <f>Q225*H225</f>
        <v>0</v>
      </c>
      <c r="S225" s="150">
        <v>0</v>
      </c>
      <c r="T225" s="151">
        <f>S225*H225</f>
        <v>0</v>
      </c>
      <c r="AR225" s="152" t="s">
        <v>163</v>
      </c>
      <c r="AT225" s="152" t="s">
        <v>159</v>
      </c>
      <c r="AU225" s="152" t="s">
        <v>164</v>
      </c>
      <c r="AY225" s="17" t="s">
        <v>156</v>
      </c>
      <c r="BE225" s="153">
        <f>IF(N225="základná",J225,0)</f>
        <v>0</v>
      </c>
      <c r="BF225" s="153">
        <f>IF(N225="znížená",J225,0)</f>
        <v>0</v>
      </c>
      <c r="BG225" s="153">
        <f>IF(N225="zákl. prenesená",J225,0)</f>
        <v>0</v>
      </c>
      <c r="BH225" s="153">
        <f>IF(N225="zníž. prenesená",J225,0)</f>
        <v>0</v>
      </c>
      <c r="BI225" s="153">
        <f>IF(N225="nulová",J225,0)</f>
        <v>0</v>
      </c>
      <c r="BJ225" s="17" t="s">
        <v>164</v>
      </c>
      <c r="BK225" s="153">
        <f>ROUND(I225*H225,2)</f>
        <v>0</v>
      </c>
      <c r="BL225" s="17" t="s">
        <v>163</v>
      </c>
      <c r="BM225" s="152" t="s">
        <v>4081</v>
      </c>
    </row>
    <row r="226" spans="2:65" s="1" customFormat="1" ht="16.5" customHeight="1">
      <c r="B226" s="139"/>
      <c r="C226" s="167" t="s">
        <v>797</v>
      </c>
      <c r="D226" s="167" t="s">
        <v>207</v>
      </c>
      <c r="E226" s="168" t="s">
        <v>4082</v>
      </c>
      <c r="F226" s="169" t="s">
        <v>4083</v>
      </c>
      <c r="G226" s="170" t="s">
        <v>402</v>
      </c>
      <c r="H226" s="171">
        <v>60</v>
      </c>
      <c r="I226" s="172"/>
      <c r="J226" s="173">
        <f>ROUND(I226*H226,2)</f>
        <v>0</v>
      </c>
      <c r="K226" s="174"/>
      <c r="L226" s="175"/>
      <c r="M226" s="176" t="s">
        <v>1</v>
      </c>
      <c r="N226" s="177" t="s">
        <v>41</v>
      </c>
      <c r="P226" s="150">
        <f>O226*H226</f>
        <v>0</v>
      </c>
      <c r="Q226" s="150">
        <v>0</v>
      </c>
      <c r="R226" s="150">
        <f>Q226*H226</f>
        <v>0</v>
      </c>
      <c r="S226" s="150">
        <v>0</v>
      </c>
      <c r="T226" s="151">
        <f>S226*H226</f>
        <v>0</v>
      </c>
      <c r="AR226" s="152" t="s">
        <v>211</v>
      </c>
      <c r="AT226" s="152" t="s">
        <v>207</v>
      </c>
      <c r="AU226" s="152" t="s">
        <v>164</v>
      </c>
      <c r="AY226" s="17" t="s">
        <v>156</v>
      </c>
      <c r="BE226" s="153">
        <f>IF(N226="základná",J226,0)</f>
        <v>0</v>
      </c>
      <c r="BF226" s="153">
        <f>IF(N226="znížená",J226,0)</f>
        <v>0</v>
      </c>
      <c r="BG226" s="153">
        <f>IF(N226="zákl. prenesená",J226,0)</f>
        <v>0</v>
      </c>
      <c r="BH226" s="153">
        <f>IF(N226="zníž. prenesená",J226,0)</f>
        <v>0</v>
      </c>
      <c r="BI226" s="153">
        <f>IF(N226="nulová",J226,0)</f>
        <v>0</v>
      </c>
      <c r="BJ226" s="17" t="s">
        <v>164</v>
      </c>
      <c r="BK226" s="153">
        <f>ROUND(I226*H226,2)</f>
        <v>0</v>
      </c>
      <c r="BL226" s="17" t="s">
        <v>163</v>
      </c>
      <c r="BM226" s="152" t="s">
        <v>4084</v>
      </c>
    </row>
    <row r="227" spans="2:65" s="11" customFormat="1" ht="22.95" customHeight="1">
      <c r="B227" s="127"/>
      <c r="D227" s="128" t="s">
        <v>74</v>
      </c>
      <c r="E227" s="137" t="s">
        <v>4085</v>
      </c>
      <c r="F227" s="137" t="s">
        <v>4086</v>
      </c>
      <c r="I227" s="130"/>
      <c r="J227" s="138">
        <f>BK227</f>
        <v>0</v>
      </c>
      <c r="L227" s="127"/>
      <c r="M227" s="132"/>
      <c r="P227" s="133">
        <f>SUM(P228:P229)</f>
        <v>0</v>
      </c>
      <c r="R227" s="133">
        <f>SUM(R228:R229)</f>
        <v>0</v>
      </c>
      <c r="T227" s="134">
        <f>SUM(T228:T229)</f>
        <v>0</v>
      </c>
      <c r="AR227" s="128" t="s">
        <v>83</v>
      </c>
      <c r="AT227" s="135" t="s">
        <v>74</v>
      </c>
      <c r="AU227" s="135" t="s">
        <v>83</v>
      </c>
      <c r="AY227" s="128" t="s">
        <v>156</v>
      </c>
      <c r="BK227" s="136">
        <f>SUM(BK228:BK229)</f>
        <v>0</v>
      </c>
    </row>
    <row r="228" spans="2:65" s="1" customFormat="1" ht="24.15" customHeight="1">
      <c r="B228" s="139"/>
      <c r="C228" s="140" t="s">
        <v>801</v>
      </c>
      <c r="D228" s="140" t="s">
        <v>159</v>
      </c>
      <c r="E228" s="141" t="s">
        <v>4087</v>
      </c>
      <c r="F228" s="142" t="s">
        <v>4088</v>
      </c>
      <c r="G228" s="143" t="s">
        <v>402</v>
      </c>
      <c r="H228" s="144">
        <v>10</v>
      </c>
      <c r="I228" s="145"/>
      <c r="J228" s="146">
        <f>ROUND(I228*H228,2)</f>
        <v>0</v>
      </c>
      <c r="K228" s="147"/>
      <c r="L228" s="32"/>
      <c r="M228" s="148" t="s">
        <v>1</v>
      </c>
      <c r="N228" s="149" t="s">
        <v>41</v>
      </c>
      <c r="P228" s="150">
        <f>O228*H228</f>
        <v>0</v>
      </c>
      <c r="Q228" s="150">
        <v>0</v>
      </c>
      <c r="R228" s="150">
        <f>Q228*H228</f>
        <v>0</v>
      </c>
      <c r="S228" s="150">
        <v>0</v>
      </c>
      <c r="T228" s="151">
        <f>S228*H228</f>
        <v>0</v>
      </c>
      <c r="AR228" s="152" t="s">
        <v>163</v>
      </c>
      <c r="AT228" s="152" t="s">
        <v>159</v>
      </c>
      <c r="AU228" s="152" t="s">
        <v>164</v>
      </c>
      <c r="AY228" s="17" t="s">
        <v>156</v>
      </c>
      <c r="BE228" s="153">
        <f>IF(N228="základná",J228,0)</f>
        <v>0</v>
      </c>
      <c r="BF228" s="153">
        <f>IF(N228="znížená",J228,0)</f>
        <v>0</v>
      </c>
      <c r="BG228" s="153">
        <f>IF(N228="zákl. prenesená",J228,0)</f>
        <v>0</v>
      </c>
      <c r="BH228" s="153">
        <f>IF(N228="zníž. prenesená",J228,0)</f>
        <v>0</v>
      </c>
      <c r="BI228" s="153">
        <f>IF(N228="nulová",J228,0)</f>
        <v>0</v>
      </c>
      <c r="BJ228" s="17" t="s">
        <v>164</v>
      </c>
      <c r="BK228" s="153">
        <f>ROUND(I228*H228,2)</f>
        <v>0</v>
      </c>
      <c r="BL228" s="17" t="s">
        <v>163</v>
      </c>
      <c r="BM228" s="152" t="s">
        <v>4089</v>
      </c>
    </row>
    <row r="229" spans="2:65" s="1" customFormat="1" ht="24.15" customHeight="1">
      <c r="B229" s="139"/>
      <c r="C229" s="167" t="s">
        <v>807</v>
      </c>
      <c r="D229" s="167" t="s">
        <v>207</v>
      </c>
      <c r="E229" s="168" t="s">
        <v>4090</v>
      </c>
      <c r="F229" s="169" t="s">
        <v>4091</v>
      </c>
      <c r="G229" s="170" t="s">
        <v>402</v>
      </c>
      <c r="H229" s="171">
        <v>10</v>
      </c>
      <c r="I229" s="172"/>
      <c r="J229" s="173">
        <f>ROUND(I229*H229,2)</f>
        <v>0</v>
      </c>
      <c r="K229" s="174"/>
      <c r="L229" s="175"/>
      <c r="M229" s="176" t="s">
        <v>1</v>
      </c>
      <c r="N229" s="177" t="s">
        <v>41</v>
      </c>
      <c r="P229" s="150">
        <f>O229*H229</f>
        <v>0</v>
      </c>
      <c r="Q229" s="150">
        <v>0</v>
      </c>
      <c r="R229" s="150">
        <f>Q229*H229</f>
        <v>0</v>
      </c>
      <c r="S229" s="150">
        <v>0</v>
      </c>
      <c r="T229" s="151">
        <f>S229*H229</f>
        <v>0</v>
      </c>
      <c r="AR229" s="152" t="s">
        <v>211</v>
      </c>
      <c r="AT229" s="152" t="s">
        <v>207</v>
      </c>
      <c r="AU229" s="152" t="s">
        <v>164</v>
      </c>
      <c r="AY229" s="17" t="s">
        <v>156</v>
      </c>
      <c r="BE229" s="153">
        <f>IF(N229="základná",J229,0)</f>
        <v>0</v>
      </c>
      <c r="BF229" s="153">
        <f>IF(N229="znížená",J229,0)</f>
        <v>0</v>
      </c>
      <c r="BG229" s="153">
        <f>IF(N229="zákl. prenesená",J229,0)</f>
        <v>0</v>
      </c>
      <c r="BH229" s="153">
        <f>IF(N229="zníž. prenesená",J229,0)</f>
        <v>0</v>
      </c>
      <c r="BI229" s="153">
        <f>IF(N229="nulová",J229,0)</f>
        <v>0</v>
      </c>
      <c r="BJ229" s="17" t="s">
        <v>164</v>
      </c>
      <c r="BK229" s="153">
        <f>ROUND(I229*H229,2)</f>
        <v>0</v>
      </c>
      <c r="BL229" s="17" t="s">
        <v>163</v>
      </c>
      <c r="BM229" s="152" t="s">
        <v>4092</v>
      </c>
    </row>
    <row r="230" spans="2:65" s="11" customFormat="1" ht="22.95" customHeight="1">
      <c r="B230" s="127"/>
      <c r="D230" s="128" t="s">
        <v>74</v>
      </c>
      <c r="E230" s="137" t="s">
        <v>3231</v>
      </c>
      <c r="F230" s="137" t="s">
        <v>3232</v>
      </c>
      <c r="I230" s="130"/>
      <c r="J230" s="138">
        <f>BK230</f>
        <v>0</v>
      </c>
      <c r="L230" s="127"/>
      <c r="M230" s="132"/>
      <c r="P230" s="133">
        <f>SUM(P231:P233)</f>
        <v>0</v>
      </c>
      <c r="R230" s="133">
        <f>SUM(R231:R233)</f>
        <v>0</v>
      </c>
      <c r="T230" s="134">
        <f>SUM(T231:T233)</f>
        <v>0</v>
      </c>
      <c r="AR230" s="128" t="s">
        <v>83</v>
      </c>
      <c r="AT230" s="135" t="s">
        <v>74</v>
      </c>
      <c r="AU230" s="135" t="s">
        <v>83</v>
      </c>
      <c r="AY230" s="128" t="s">
        <v>156</v>
      </c>
      <c r="BK230" s="136">
        <f>SUM(BK231:BK233)</f>
        <v>0</v>
      </c>
    </row>
    <row r="231" spans="2:65" s="1" customFormat="1" ht="16.5" customHeight="1">
      <c r="B231" s="139"/>
      <c r="C231" s="140" t="s">
        <v>815</v>
      </c>
      <c r="D231" s="140" t="s">
        <v>159</v>
      </c>
      <c r="E231" s="141" t="s">
        <v>3233</v>
      </c>
      <c r="F231" s="142" t="s">
        <v>3234</v>
      </c>
      <c r="G231" s="143" t="s">
        <v>203</v>
      </c>
      <c r="H231" s="144">
        <v>1</v>
      </c>
      <c r="I231" s="145"/>
      <c r="J231" s="146">
        <f>ROUND(I231*H231,2)</f>
        <v>0</v>
      </c>
      <c r="K231" s="147"/>
      <c r="L231" s="32"/>
      <c r="M231" s="148" t="s">
        <v>1</v>
      </c>
      <c r="N231" s="149" t="s">
        <v>41</v>
      </c>
      <c r="P231" s="150">
        <f>O231*H231</f>
        <v>0</v>
      </c>
      <c r="Q231" s="150">
        <v>0</v>
      </c>
      <c r="R231" s="150">
        <f>Q231*H231</f>
        <v>0</v>
      </c>
      <c r="S231" s="150">
        <v>0</v>
      </c>
      <c r="T231" s="151">
        <f>S231*H231</f>
        <v>0</v>
      </c>
      <c r="AR231" s="152" t="s">
        <v>163</v>
      </c>
      <c r="AT231" s="152" t="s">
        <v>159</v>
      </c>
      <c r="AU231" s="152" t="s">
        <v>164</v>
      </c>
      <c r="AY231" s="17" t="s">
        <v>156</v>
      </c>
      <c r="BE231" s="153">
        <f>IF(N231="základná",J231,0)</f>
        <v>0</v>
      </c>
      <c r="BF231" s="153">
        <f>IF(N231="znížená",J231,0)</f>
        <v>0</v>
      </c>
      <c r="BG231" s="153">
        <f>IF(N231="zákl. prenesená",J231,0)</f>
        <v>0</v>
      </c>
      <c r="BH231" s="153">
        <f>IF(N231="zníž. prenesená",J231,0)</f>
        <v>0</v>
      </c>
      <c r="BI231" s="153">
        <f>IF(N231="nulová",J231,0)</f>
        <v>0</v>
      </c>
      <c r="BJ231" s="17" t="s">
        <v>164</v>
      </c>
      <c r="BK231" s="153">
        <f>ROUND(I231*H231,2)</f>
        <v>0</v>
      </c>
      <c r="BL231" s="17" t="s">
        <v>163</v>
      </c>
      <c r="BM231" s="152" t="s">
        <v>4093</v>
      </c>
    </row>
    <row r="232" spans="2:65" s="1" customFormat="1" ht="16.5" customHeight="1">
      <c r="B232" s="139"/>
      <c r="C232" s="140" t="s">
        <v>819</v>
      </c>
      <c r="D232" s="140" t="s">
        <v>159</v>
      </c>
      <c r="E232" s="141" t="s">
        <v>3236</v>
      </c>
      <c r="F232" s="142" t="s">
        <v>3237</v>
      </c>
      <c r="G232" s="143" t="s">
        <v>3238</v>
      </c>
      <c r="H232" s="144">
        <v>24</v>
      </c>
      <c r="I232" s="145"/>
      <c r="J232" s="146">
        <f>ROUND(I232*H232,2)</f>
        <v>0</v>
      </c>
      <c r="K232" s="147"/>
      <c r="L232" s="32"/>
      <c r="M232" s="148" t="s">
        <v>1</v>
      </c>
      <c r="N232" s="149" t="s">
        <v>41</v>
      </c>
      <c r="P232" s="150">
        <f>O232*H232</f>
        <v>0</v>
      </c>
      <c r="Q232" s="150">
        <v>0</v>
      </c>
      <c r="R232" s="150">
        <f>Q232*H232</f>
        <v>0</v>
      </c>
      <c r="S232" s="150">
        <v>0</v>
      </c>
      <c r="T232" s="151">
        <f>S232*H232</f>
        <v>0</v>
      </c>
      <c r="AR232" s="152" t="s">
        <v>163</v>
      </c>
      <c r="AT232" s="152" t="s">
        <v>159</v>
      </c>
      <c r="AU232" s="152" t="s">
        <v>164</v>
      </c>
      <c r="AY232" s="17" t="s">
        <v>156</v>
      </c>
      <c r="BE232" s="153">
        <f>IF(N232="základná",J232,0)</f>
        <v>0</v>
      </c>
      <c r="BF232" s="153">
        <f>IF(N232="znížená",J232,0)</f>
        <v>0</v>
      </c>
      <c r="BG232" s="153">
        <f>IF(N232="zákl. prenesená",J232,0)</f>
        <v>0</v>
      </c>
      <c r="BH232" s="153">
        <f>IF(N232="zníž. prenesená",J232,0)</f>
        <v>0</v>
      </c>
      <c r="BI232" s="153">
        <f>IF(N232="nulová",J232,0)</f>
        <v>0</v>
      </c>
      <c r="BJ232" s="17" t="s">
        <v>164</v>
      </c>
      <c r="BK232" s="153">
        <f>ROUND(I232*H232,2)</f>
        <v>0</v>
      </c>
      <c r="BL232" s="17" t="s">
        <v>163</v>
      </c>
      <c r="BM232" s="152" t="s">
        <v>4094</v>
      </c>
    </row>
    <row r="233" spans="2:65" s="1" customFormat="1" ht="16.5" customHeight="1">
      <c r="B233" s="139"/>
      <c r="C233" s="140" t="s">
        <v>1085</v>
      </c>
      <c r="D233" s="140" t="s">
        <v>159</v>
      </c>
      <c r="E233" s="141" t="s">
        <v>3240</v>
      </c>
      <c r="F233" s="142" t="s">
        <v>3241</v>
      </c>
      <c r="G233" s="143" t="s">
        <v>203</v>
      </c>
      <c r="H233" s="144">
        <v>1</v>
      </c>
      <c r="I233" s="145"/>
      <c r="J233" s="146">
        <f>ROUND(I233*H233,2)</f>
        <v>0</v>
      </c>
      <c r="K233" s="147"/>
      <c r="L233" s="32"/>
      <c r="M233" s="148" t="s">
        <v>1</v>
      </c>
      <c r="N233" s="149" t="s">
        <v>41</v>
      </c>
      <c r="P233" s="150">
        <f>O233*H233</f>
        <v>0</v>
      </c>
      <c r="Q233" s="150">
        <v>0</v>
      </c>
      <c r="R233" s="150">
        <f>Q233*H233</f>
        <v>0</v>
      </c>
      <c r="S233" s="150">
        <v>0</v>
      </c>
      <c r="T233" s="151">
        <f>S233*H233</f>
        <v>0</v>
      </c>
      <c r="AR233" s="152" t="s">
        <v>163</v>
      </c>
      <c r="AT233" s="152" t="s">
        <v>159</v>
      </c>
      <c r="AU233" s="152" t="s">
        <v>164</v>
      </c>
      <c r="AY233" s="17" t="s">
        <v>156</v>
      </c>
      <c r="BE233" s="153">
        <f>IF(N233="základná",J233,0)</f>
        <v>0</v>
      </c>
      <c r="BF233" s="153">
        <f>IF(N233="znížená",J233,0)</f>
        <v>0</v>
      </c>
      <c r="BG233" s="153">
        <f>IF(N233="zákl. prenesená",J233,0)</f>
        <v>0</v>
      </c>
      <c r="BH233" s="153">
        <f>IF(N233="zníž. prenesená",J233,0)</f>
        <v>0</v>
      </c>
      <c r="BI233" s="153">
        <f>IF(N233="nulová",J233,0)</f>
        <v>0</v>
      </c>
      <c r="BJ233" s="17" t="s">
        <v>164</v>
      </c>
      <c r="BK233" s="153">
        <f>ROUND(I233*H233,2)</f>
        <v>0</v>
      </c>
      <c r="BL233" s="17" t="s">
        <v>163</v>
      </c>
      <c r="BM233" s="152" t="s">
        <v>4095</v>
      </c>
    </row>
    <row r="234" spans="2:65" s="11" customFormat="1" ht="22.95" customHeight="1">
      <c r="B234" s="127"/>
      <c r="D234" s="128" t="s">
        <v>74</v>
      </c>
      <c r="E234" s="137" t="s">
        <v>3243</v>
      </c>
      <c r="F234" s="137" t="s">
        <v>3244</v>
      </c>
      <c r="I234" s="130"/>
      <c r="J234" s="138">
        <f>BK234</f>
        <v>0</v>
      </c>
      <c r="L234" s="127"/>
      <c r="M234" s="132"/>
      <c r="P234" s="133">
        <f>SUM(P235:P238)</f>
        <v>0</v>
      </c>
      <c r="R234" s="133">
        <f>SUM(R235:R238)</f>
        <v>0</v>
      </c>
      <c r="T234" s="134">
        <f>SUM(T235:T238)</f>
        <v>0</v>
      </c>
      <c r="AR234" s="128" t="s">
        <v>83</v>
      </c>
      <c r="AT234" s="135" t="s">
        <v>74</v>
      </c>
      <c r="AU234" s="135" t="s">
        <v>83</v>
      </c>
      <c r="AY234" s="128" t="s">
        <v>156</v>
      </c>
      <c r="BK234" s="136">
        <f>SUM(BK235:BK238)</f>
        <v>0</v>
      </c>
    </row>
    <row r="235" spans="2:65" s="1" customFormat="1" ht="16.5" customHeight="1">
      <c r="B235" s="139"/>
      <c r="C235" s="140" t="s">
        <v>1089</v>
      </c>
      <c r="D235" s="140" t="s">
        <v>159</v>
      </c>
      <c r="E235" s="141" t="s">
        <v>3921</v>
      </c>
      <c r="F235" s="142" t="s">
        <v>3922</v>
      </c>
      <c r="G235" s="143" t="s">
        <v>3238</v>
      </c>
      <c r="H235" s="144">
        <v>48</v>
      </c>
      <c r="I235" s="145"/>
      <c r="J235" s="146">
        <f>ROUND(I235*H235,2)</f>
        <v>0</v>
      </c>
      <c r="K235" s="147"/>
      <c r="L235" s="32"/>
      <c r="M235" s="148" t="s">
        <v>1</v>
      </c>
      <c r="N235" s="149" t="s">
        <v>41</v>
      </c>
      <c r="P235" s="150">
        <f>O235*H235</f>
        <v>0</v>
      </c>
      <c r="Q235" s="150">
        <v>0</v>
      </c>
      <c r="R235" s="150">
        <f>Q235*H235</f>
        <v>0</v>
      </c>
      <c r="S235" s="150">
        <v>0</v>
      </c>
      <c r="T235" s="151">
        <f>S235*H235</f>
        <v>0</v>
      </c>
      <c r="AR235" s="152" t="s">
        <v>163</v>
      </c>
      <c r="AT235" s="152" t="s">
        <v>159</v>
      </c>
      <c r="AU235" s="152" t="s">
        <v>164</v>
      </c>
      <c r="AY235" s="17" t="s">
        <v>156</v>
      </c>
      <c r="BE235" s="153">
        <f>IF(N235="základná",J235,0)</f>
        <v>0</v>
      </c>
      <c r="BF235" s="153">
        <f>IF(N235="znížená",J235,0)</f>
        <v>0</v>
      </c>
      <c r="BG235" s="153">
        <f>IF(N235="zákl. prenesená",J235,0)</f>
        <v>0</v>
      </c>
      <c r="BH235" s="153">
        <f>IF(N235="zníž. prenesená",J235,0)</f>
        <v>0</v>
      </c>
      <c r="BI235" s="153">
        <f>IF(N235="nulová",J235,0)</f>
        <v>0</v>
      </c>
      <c r="BJ235" s="17" t="s">
        <v>164</v>
      </c>
      <c r="BK235" s="153">
        <f>ROUND(I235*H235,2)</f>
        <v>0</v>
      </c>
      <c r="BL235" s="17" t="s">
        <v>163</v>
      </c>
      <c r="BM235" s="152" t="s">
        <v>4096</v>
      </c>
    </row>
    <row r="236" spans="2:65" s="1" customFormat="1" ht="16.5" customHeight="1">
      <c r="B236" s="139"/>
      <c r="C236" s="140" t="s">
        <v>1095</v>
      </c>
      <c r="D236" s="140" t="s">
        <v>159</v>
      </c>
      <c r="E236" s="141" t="s">
        <v>3245</v>
      </c>
      <c r="F236" s="142" t="s">
        <v>3246</v>
      </c>
      <c r="G236" s="143" t="s">
        <v>3238</v>
      </c>
      <c r="H236" s="144">
        <v>80</v>
      </c>
      <c r="I236" s="145"/>
      <c r="J236" s="146">
        <f>ROUND(I236*H236,2)</f>
        <v>0</v>
      </c>
      <c r="K236" s="147"/>
      <c r="L236" s="32"/>
      <c r="M236" s="148" t="s">
        <v>1</v>
      </c>
      <c r="N236" s="149" t="s">
        <v>41</v>
      </c>
      <c r="P236" s="150">
        <f>O236*H236</f>
        <v>0</v>
      </c>
      <c r="Q236" s="150">
        <v>0</v>
      </c>
      <c r="R236" s="150">
        <f>Q236*H236</f>
        <v>0</v>
      </c>
      <c r="S236" s="150">
        <v>0</v>
      </c>
      <c r="T236" s="151">
        <f>S236*H236</f>
        <v>0</v>
      </c>
      <c r="AR236" s="152" t="s">
        <v>163</v>
      </c>
      <c r="AT236" s="152" t="s">
        <v>159</v>
      </c>
      <c r="AU236" s="152" t="s">
        <v>164</v>
      </c>
      <c r="AY236" s="17" t="s">
        <v>156</v>
      </c>
      <c r="BE236" s="153">
        <f>IF(N236="základná",J236,0)</f>
        <v>0</v>
      </c>
      <c r="BF236" s="153">
        <f>IF(N236="znížená",J236,0)</f>
        <v>0</v>
      </c>
      <c r="BG236" s="153">
        <f>IF(N236="zákl. prenesená",J236,0)</f>
        <v>0</v>
      </c>
      <c r="BH236" s="153">
        <f>IF(N236="zníž. prenesená",J236,0)</f>
        <v>0</v>
      </c>
      <c r="BI236" s="153">
        <f>IF(N236="nulová",J236,0)</f>
        <v>0</v>
      </c>
      <c r="BJ236" s="17" t="s">
        <v>164</v>
      </c>
      <c r="BK236" s="153">
        <f>ROUND(I236*H236,2)</f>
        <v>0</v>
      </c>
      <c r="BL236" s="17" t="s">
        <v>163</v>
      </c>
      <c r="BM236" s="152" t="s">
        <v>4097</v>
      </c>
    </row>
    <row r="237" spans="2:65" s="1" customFormat="1" ht="16.5" customHeight="1">
      <c r="B237" s="139"/>
      <c r="C237" s="140" t="s">
        <v>1099</v>
      </c>
      <c r="D237" s="140" t="s">
        <v>159</v>
      </c>
      <c r="E237" s="141" t="s">
        <v>3248</v>
      </c>
      <c r="F237" s="142" t="s">
        <v>4098</v>
      </c>
      <c r="G237" s="143" t="s">
        <v>162</v>
      </c>
      <c r="H237" s="144">
        <v>1</v>
      </c>
      <c r="I237" s="145"/>
      <c r="J237" s="146">
        <f>ROUND(I237*H237,2)</f>
        <v>0</v>
      </c>
      <c r="K237" s="147"/>
      <c r="L237" s="32"/>
      <c r="M237" s="148" t="s">
        <v>1</v>
      </c>
      <c r="N237" s="149" t="s">
        <v>41</v>
      </c>
      <c r="P237" s="150">
        <f>O237*H237</f>
        <v>0</v>
      </c>
      <c r="Q237" s="150">
        <v>0</v>
      </c>
      <c r="R237" s="150">
        <f>Q237*H237</f>
        <v>0</v>
      </c>
      <c r="S237" s="150">
        <v>0</v>
      </c>
      <c r="T237" s="151">
        <f>S237*H237</f>
        <v>0</v>
      </c>
      <c r="AR237" s="152" t="s">
        <v>163</v>
      </c>
      <c r="AT237" s="152" t="s">
        <v>159</v>
      </c>
      <c r="AU237" s="152" t="s">
        <v>164</v>
      </c>
      <c r="AY237" s="17" t="s">
        <v>156</v>
      </c>
      <c r="BE237" s="153">
        <f>IF(N237="základná",J237,0)</f>
        <v>0</v>
      </c>
      <c r="BF237" s="153">
        <f>IF(N237="znížená",J237,0)</f>
        <v>0</v>
      </c>
      <c r="BG237" s="153">
        <f>IF(N237="zákl. prenesená",J237,0)</f>
        <v>0</v>
      </c>
      <c r="BH237" s="153">
        <f>IF(N237="zníž. prenesená",J237,0)</f>
        <v>0</v>
      </c>
      <c r="BI237" s="153">
        <f>IF(N237="nulová",J237,0)</f>
        <v>0</v>
      </c>
      <c r="BJ237" s="17" t="s">
        <v>164</v>
      </c>
      <c r="BK237" s="153">
        <f>ROUND(I237*H237,2)</f>
        <v>0</v>
      </c>
      <c r="BL237" s="17" t="s">
        <v>163</v>
      </c>
      <c r="BM237" s="152" t="s">
        <v>4099</v>
      </c>
    </row>
    <row r="238" spans="2:65" s="1" customFormat="1" ht="16.5" customHeight="1">
      <c r="B238" s="139"/>
      <c r="C238" s="140" t="s">
        <v>1103</v>
      </c>
      <c r="D238" s="140" t="s">
        <v>159</v>
      </c>
      <c r="E238" s="141" t="s">
        <v>3251</v>
      </c>
      <c r="F238" s="142" t="s">
        <v>3252</v>
      </c>
      <c r="G238" s="143" t="s">
        <v>203</v>
      </c>
      <c r="H238" s="144">
        <v>1</v>
      </c>
      <c r="I238" s="145"/>
      <c r="J238" s="146">
        <f>ROUND(I238*H238,2)</f>
        <v>0</v>
      </c>
      <c r="K238" s="147"/>
      <c r="L238" s="32"/>
      <c r="M238" s="148" t="s">
        <v>1</v>
      </c>
      <c r="N238" s="149" t="s">
        <v>41</v>
      </c>
      <c r="P238" s="150">
        <f>O238*H238</f>
        <v>0</v>
      </c>
      <c r="Q238" s="150">
        <v>0</v>
      </c>
      <c r="R238" s="150">
        <f>Q238*H238</f>
        <v>0</v>
      </c>
      <c r="S238" s="150">
        <v>0</v>
      </c>
      <c r="T238" s="151">
        <f>S238*H238</f>
        <v>0</v>
      </c>
      <c r="AR238" s="152" t="s">
        <v>163</v>
      </c>
      <c r="AT238" s="152" t="s">
        <v>159</v>
      </c>
      <c r="AU238" s="152" t="s">
        <v>164</v>
      </c>
      <c r="AY238" s="17" t="s">
        <v>156</v>
      </c>
      <c r="BE238" s="153">
        <f>IF(N238="základná",J238,0)</f>
        <v>0</v>
      </c>
      <c r="BF238" s="153">
        <f>IF(N238="znížená",J238,0)</f>
        <v>0</v>
      </c>
      <c r="BG238" s="153">
        <f>IF(N238="zákl. prenesená",J238,0)</f>
        <v>0</v>
      </c>
      <c r="BH238" s="153">
        <f>IF(N238="zníž. prenesená",J238,0)</f>
        <v>0</v>
      </c>
      <c r="BI238" s="153">
        <f>IF(N238="nulová",J238,0)</f>
        <v>0</v>
      </c>
      <c r="BJ238" s="17" t="s">
        <v>164</v>
      </c>
      <c r="BK238" s="153">
        <f>ROUND(I238*H238,2)</f>
        <v>0</v>
      </c>
      <c r="BL238" s="17" t="s">
        <v>163</v>
      </c>
      <c r="BM238" s="152" t="s">
        <v>4100</v>
      </c>
    </row>
    <row r="239" spans="2:65" s="11" customFormat="1" ht="25.95" customHeight="1">
      <c r="B239" s="127"/>
      <c r="D239" s="128" t="s">
        <v>74</v>
      </c>
      <c r="E239" s="129" t="s">
        <v>3348</v>
      </c>
      <c r="F239" s="129" t="s">
        <v>3349</v>
      </c>
      <c r="I239" s="130"/>
      <c r="J239" s="131">
        <f>BK239</f>
        <v>0</v>
      </c>
      <c r="L239" s="127"/>
      <c r="M239" s="132"/>
      <c r="P239" s="133">
        <f>P240+P243+P245+P247</f>
        <v>0</v>
      </c>
      <c r="R239" s="133">
        <f>R240+R243+R245+R247</f>
        <v>11.643469999999999</v>
      </c>
      <c r="T239" s="134">
        <f>T240+T243+T245+T247</f>
        <v>0</v>
      </c>
      <c r="AR239" s="128" t="s">
        <v>83</v>
      </c>
      <c r="AT239" s="135" t="s">
        <v>74</v>
      </c>
      <c r="AU239" s="135" t="s">
        <v>75</v>
      </c>
      <c r="AY239" s="128" t="s">
        <v>156</v>
      </c>
      <c r="BK239" s="136">
        <f>BK240+BK243+BK245+BK247</f>
        <v>0</v>
      </c>
    </row>
    <row r="240" spans="2:65" s="11" customFormat="1" ht="22.95" customHeight="1">
      <c r="B240" s="127"/>
      <c r="D240" s="128" t="s">
        <v>74</v>
      </c>
      <c r="E240" s="137" t="s">
        <v>3927</v>
      </c>
      <c r="F240" s="137" t="s">
        <v>4101</v>
      </c>
      <c r="I240" s="130"/>
      <c r="J240" s="138">
        <f>BK240</f>
        <v>0</v>
      </c>
      <c r="L240" s="127"/>
      <c r="M240" s="132"/>
      <c r="P240" s="133">
        <f>SUM(P241:P242)</f>
        <v>0</v>
      </c>
      <c r="R240" s="133">
        <f>SUM(R241:R242)</f>
        <v>0</v>
      </c>
      <c r="T240" s="134">
        <f>SUM(T241:T242)</f>
        <v>0</v>
      </c>
      <c r="AR240" s="128" t="s">
        <v>83</v>
      </c>
      <c r="AT240" s="135" t="s">
        <v>74</v>
      </c>
      <c r="AU240" s="135" t="s">
        <v>83</v>
      </c>
      <c r="AY240" s="128" t="s">
        <v>156</v>
      </c>
      <c r="BK240" s="136">
        <f>SUM(BK241:BK242)</f>
        <v>0</v>
      </c>
    </row>
    <row r="241" spans="2:65" s="1" customFormat="1" ht="16.5" customHeight="1">
      <c r="B241" s="139"/>
      <c r="C241" s="140" t="s">
        <v>1109</v>
      </c>
      <c r="D241" s="140" t="s">
        <v>159</v>
      </c>
      <c r="E241" s="141" t="s">
        <v>3929</v>
      </c>
      <c r="F241" s="142" t="s">
        <v>3930</v>
      </c>
      <c r="G241" s="143" t="s">
        <v>352</v>
      </c>
      <c r="H241" s="144">
        <v>51.35</v>
      </c>
      <c r="I241" s="145"/>
      <c r="J241" s="146">
        <f>ROUND(I241*H241,2)</f>
        <v>0</v>
      </c>
      <c r="K241" s="147"/>
      <c r="L241" s="32"/>
      <c r="M241" s="148" t="s">
        <v>1</v>
      </c>
      <c r="N241" s="149" t="s">
        <v>41</v>
      </c>
      <c r="P241" s="150">
        <f>O241*H241</f>
        <v>0</v>
      </c>
      <c r="Q241" s="150">
        <v>0</v>
      </c>
      <c r="R241" s="150">
        <f>Q241*H241</f>
        <v>0</v>
      </c>
      <c r="S241" s="150">
        <v>0</v>
      </c>
      <c r="T241" s="151">
        <f>S241*H241</f>
        <v>0</v>
      </c>
      <c r="AR241" s="152" t="s">
        <v>163</v>
      </c>
      <c r="AT241" s="152" t="s">
        <v>159</v>
      </c>
      <c r="AU241" s="152" t="s">
        <v>164</v>
      </c>
      <c r="AY241" s="17" t="s">
        <v>156</v>
      </c>
      <c r="BE241" s="153">
        <f>IF(N241="základná",J241,0)</f>
        <v>0</v>
      </c>
      <c r="BF241" s="153">
        <f>IF(N241="znížená",J241,0)</f>
        <v>0</v>
      </c>
      <c r="BG241" s="153">
        <f>IF(N241="zákl. prenesená",J241,0)</f>
        <v>0</v>
      </c>
      <c r="BH241" s="153">
        <f>IF(N241="zníž. prenesená",J241,0)</f>
        <v>0</v>
      </c>
      <c r="BI241" s="153">
        <f>IF(N241="nulová",J241,0)</f>
        <v>0</v>
      </c>
      <c r="BJ241" s="17" t="s">
        <v>164</v>
      </c>
      <c r="BK241" s="153">
        <f>ROUND(I241*H241,2)</f>
        <v>0</v>
      </c>
      <c r="BL241" s="17" t="s">
        <v>163</v>
      </c>
      <c r="BM241" s="152" t="s">
        <v>4102</v>
      </c>
    </row>
    <row r="242" spans="2:65" s="1" customFormat="1" ht="24.15" customHeight="1">
      <c r="B242" s="139"/>
      <c r="C242" s="167" t="s">
        <v>1113</v>
      </c>
      <c r="D242" s="167" t="s">
        <v>207</v>
      </c>
      <c r="E242" s="168" t="s">
        <v>3932</v>
      </c>
      <c r="F242" s="169" t="s">
        <v>3933</v>
      </c>
      <c r="G242" s="170" t="s">
        <v>352</v>
      </c>
      <c r="H242" s="171">
        <v>51.35</v>
      </c>
      <c r="I242" s="172"/>
      <c r="J242" s="173">
        <f>ROUND(I242*H242,2)</f>
        <v>0</v>
      </c>
      <c r="K242" s="174"/>
      <c r="L242" s="175"/>
      <c r="M242" s="176" t="s">
        <v>1</v>
      </c>
      <c r="N242" s="177" t="s">
        <v>41</v>
      </c>
      <c r="P242" s="150">
        <f>O242*H242</f>
        <v>0</v>
      </c>
      <c r="Q242" s="150">
        <v>0</v>
      </c>
      <c r="R242" s="150">
        <f>Q242*H242</f>
        <v>0</v>
      </c>
      <c r="S242" s="150">
        <v>0</v>
      </c>
      <c r="T242" s="151">
        <f>S242*H242</f>
        <v>0</v>
      </c>
      <c r="AR242" s="152" t="s">
        <v>211</v>
      </c>
      <c r="AT242" s="152" t="s">
        <v>207</v>
      </c>
      <c r="AU242" s="152" t="s">
        <v>164</v>
      </c>
      <c r="AY242" s="17" t="s">
        <v>156</v>
      </c>
      <c r="BE242" s="153">
        <f>IF(N242="základná",J242,0)</f>
        <v>0</v>
      </c>
      <c r="BF242" s="153">
        <f>IF(N242="znížená",J242,0)</f>
        <v>0</v>
      </c>
      <c r="BG242" s="153">
        <f>IF(N242="zákl. prenesená",J242,0)</f>
        <v>0</v>
      </c>
      <c r="BH242" s="153">
        <f>IF(N242="zníž. prenesená",J242,0)</f>
        <v>0</v>
      </c>
      <c r="BI242" s="153">
        <f>IF(N242="nulová",J242,0)</f>
        <v>0</v>
      </c>
      <c r="BJ242" s="17" t="s">
        <v>164</v>
      </c>
      <c r="BK242" s="153">
        <f>ROUND(I242*H242,2)</f>
        <v>0</v>
      </c>
      <c r="BL242" s="17" t="s">
        <v>163</v>
      </c>
      <c r="BM242" s="152" t="s">
        <v>4103</v>
      </c>
    </row>
    <row r="243" spans="2:65" s="11" customFormat="1" ht="22.95" customHeight="1">
      <c r="B243" s="127"/>
      <c r="D243" s="128" t="s">
        <v>74</v>
      </c>
      <c r="E243" s="137" t="s">
        <v>3935</v>
      </c>
      <c r="F243" s="137" t="s">
        <v>3936</v>
      </c>
      <c r="I243" s="130"/>
      <c r="J243" s="138">
        <f>BK243</f>
        <v>0</v>
      </c>
      <c r="L243" s="127"/>
      <c r="M243" s="132"/>
      <c r="P243" s="133">
        <f>P244</f>
        <v>0</v>
      </c>
      <c r="R243" s="133">
        <f>R244</f>
        <v>7.9399999999999998E-2</v>
      </c>
      <c r="T243" s="134">
        <f>T244</f>
        <v>0</v>
      </c>
      <c r="AR243" s="128" t="s">
        <v>83</v>
      </c>
      <c r="AT243" s="135" t="s">
        <v>74</v>
      </c>
      <c r="AU243" s="135" t="s">
        <v>83</v>
      </c>
      <c r="AY243" s="128" t="s">
        <v>156</v>
      </c>
      <c r="BK243" s="136">
        <f>BK244</f>
        <v>0</v>
      </c>
    </row>
    <row r="244" spans="2:65" s="1" customFormat="1" ht="24.15" customHeight="1">
      <c r="B244" s="139"/>
      <c r="C244" s="140" t="s">
        <v>1117</v>
      </c>
      <c r="D244" s="140" t="s">
        <v>159</v>
      </c>
      <c r="E244" s="141" t="s">
        <v>3937</v>
      </c>
      <c r="F244" s="142" t="s">
        <v>3938</v>
      </c>
      <c r="G244" s="143" t="s">
        <v>203</v>
      </c>
      <c r="H244" s="144">
        <v>5</v>
      </c>
      <c r="I244" s="145"/>
      <c r="J244" s="146">
        <f>ROUND(I244*H244,2)</f>
        <v>0</v>
      </c>
      <c r="K244" s="147"/>
      <c r="L244" s="32"/>
      <c r="M244" s="148" t="s">
        <v>1</v>
      </c>
      <c r="N244" s="149" t="s">
        <v>41</v>
      </c>
      <c r="P244" s="150">
        <f>O244*H244</f>
        <v>0</v>
      </c>
      <c r="Q244" s="150">
        <v>1.5879999999999998E-2</v>
      </c>
      <c r="R244" s="150">
        <f>Q244*H244</f>
        <v>7.9399999999999998E-2</v>
      </c>
      <c r="S244" s="150">
        <v>0</v>
      </c>
      <c r="T244" s="151">
        <f>S244*H244</f>
        <v>0</v>
      </c>
      <c r="AR244" s="152" t="s">
        <v>163</v>
      </c>
      <c r="AT244" s="152" t="s">
        <v>159</v>
      </c>
      <c r="AU244" s="152" t="s">
        <v>164</v>
      </c>
      <c r="AY244" s="17" t="s">
        <v>156</v>
      </c>
      <c r="BE244" s="153">
        <f>IF(N244="základná",J244,0)</f>
        <v>0</v>
      </c>
      <c r="BF244" s="153">
        <f>IF(N244="znížená",J244,0)</f>
        <v>0</v>
      </c>
      <c r="BG244" s="153">
        <f>IF(N244="zákl. prenesená",J244,0)</f>
        <v>0</v>
      </c>
      <c r="BH244" s="153">
        <f>IF(N244="zníž. prenesená",J244,0)</f>
        <v>0</v>
      </c>
      <c r="BI244" s="153">
        <f>IF(N244="nulová",J244,0)</f>
        <v>0</v>
      </c>
      <c r="BJ244" s="17" t="s">
        <v>164</v>
      </c>
      <c r="BK244" s="153">
        <f>ROUND(I244*H244,2)</f>
        <v>0</v>
      </c>
      <c r="BL244" s="17" t="s">
        <v>163</v>
      </c>
      <c r="BM244" s="152" t="s">
        <v>4104</v>
      </c>
    </row>
    <row r="245" spans="2:65" s="11" customFormat="1" ht="22.95" customHeight="1">
      <c r="B245" s="127"/>
      <c r="D245" s="128" t="s">
        <v>74</v>
      </c>
      <c r="E245" s="137" t="s">
        <v>4105</v>
      </c>
      <c r="F245" s="137" t="s">
        <v>4106</v>
      </c>
      <c r="I245" s="130"/>
      <c r="J245" s="138">
        <f>BK245</f>
        <v>0</v>
      </c>
      <c r="L245" s="127"/>
      <c r="M245" s="132"/>
      <c r="P245" s="133">
        <f>P246</f>
        <v>0</v>
      </c>
      <c r="R245" s="133">
        <f>R246</f>
        <v>0.22231999999999996</v>
      </c>
      <c r="T245" s="134">
        <f>T246</f>
        <v>0</v>
      </c>
      <c r="AR245" s="128" t="s">
        <v>83</v>
      </c>
      <c r="AT245" s="135" t="s">
        <v>74</v>
      </c>
      <c r="AU245" s="135" t="s">
        <v>83</v>
      </c>
      <c r="AY245" s="128" t="s">
        <v>156</v>
      </c>
      <c r="BK245" s="136">
        <f>BK246</f>
        <v>0</v>
      </c>
    </row>
    <row r="246" spans="2:65" s="1" customFormat="1" ht="24.15" customHeight="1">
      <c r="B246" s="139"/>
      <c r="C246" s="140" t="s">
        <v>1121</v>
      </c>
      <c r="D246" s="140" t="s">
        <v>159</v>
      </c>
      <c r="E246" s="141" t="s">
        <v>4107</v>
      </c>
      <c r="F246" s="142" t="s">
        <v>4108</v>
      </c>
      <c r="G246" s="143" t="s">
        <v>203</v>
      </c>
      <c r="H246" s="144">
        <v>14</v>
      </c>
      <c r="I246" s="145"/>
      <c r="J246" s="146">
        <f>ROUND(I246*H246,2)</f>
        <v>0</v>
      </c>
      <c r="K246" s="147"/>
      <c r="L246" s="32"/>
      <c r="M246" s="148" t="s">
        <v>1</v>
      </c>
      <c r="N246" s="149" t="s">
        <v>41</v>
      </c>
      <c r="P246" s="150">
        <f>O246*H246</f>
        <v>0</v>
      </c>
      <c r="Q246" s="150">
        <v>1.5879999999999998E-2</v>
      </c>
      <c r="R246" s="150">
        <f>Q246*H246</f>
        <v>0.22231999999999996</v>
      </c>
      <c r="S246" s="150">
        <v>0</v>
      </c>
      <c r="T246" s="151">
        <f>S246*H246</f>
        <v>0</v>
      </c>
      <c r="AR246" s="152" t="s">
        <v>163</v>
      </c>
      <c r="AT246" s="152" t="s">
        <v>159</v>
      </c>
      <c r="AU246" s="152" t="s">
        <v>164</v>
      </c>
      <c r="AY246" s="17" t="s">
        <v>156</v>
      </c>
      <c r="BE246" s="153">
        <f>IF(N246="základná",J246,0)</f>
        <v>0</v>
      </c>
      <c r="BF246" s="153">
        <f>IF(N246="znížená",J246,0)</f>
        <v>0</v>
      </c>
      <c r="BG246" s="153">
        <f>IF(N246="zákl. prenesená",J246,0)</f>
        <v>0</v>
      </c>
      <c r="BH246" s="153">
        <f>IF(N246="zníž. prenesená",J246,0)</f>
        <v>0</v>
      </c>
      <c r="BI246" s="153">
        <f>IF(N246="nulová",J246,0)</f>
        <v>0</v>
      </c>
      <c r="BJ246" s="17" t="s">
        <v>164</v>
      </c>
      <c r="BK246" s="153">
        <f>ROUND(I246*H246,2)</f>
        <v>0</v>
      </c>
      <c r="BL246" s="17" t="s">
        <v>163</v>
      </c>
      <c r="BM246" s="152" t="s">
        <v>4109</v>
      </c>
    </row>
    <row r="247" spans="2:65" s="11" customFormat="1" ht="22.95" customHeight="1">
      <c r="B247" s="127"/>
      <c r="D247" s="128" t="s">
        <v>74</v>
      </c>
      <c r="E247" s="137" t="s">
        <v>2948</v>
      </c>
      <c r="F247" s="137" t="s">
        <v>4110</v>
      </c>
      <c r="I247" s="130"/>
      <c r="J247" s="138">
        <f>BK247</f>
        <v>0</v>
      </c>
      <c r="L247" s="127"/>
      <c r="M247" s="132"/>
      <c r="P247" s="133">
        <f>SUM(P248:P249)</f>
        <v>0</v>
      </c>
      <c r="R247" s="133">
        <f>SUM(R248:R249)</f>
        <v>11.341749999999999</v>
      </c>
      <c r="T247" s="134">
        <f>SUM(T248:T249)</f>
        <v>0</v>
      </c>
      <c r="AR247" s="128" t="s">
        <v>83</v>
      </c>
      <c r="AT247" s="135" t="s">
        <v>74</v>
      </c>
      <c r="AU247" s="135" t="s">
        <v>83</v>
      </c>
      <c r="AY247" s="128" t="s">
        <v>156</v>
      </c>
      <c r="BK247" s="136">
        <f>SUM(BK248:BK249)</f>
        <v>0</v>
      </c>
    </row>
    <row r="248" spans="2:65" s="1" customFormat="1" ht="24.15" customHeight="1">
      <c r="B248" s="139"/>
      <c r="C248" s="140" t="s">
        <v>1125</v>
      </c>
      <c r="D248" s="140" t="s">
        <v>159</v>
      </c>
      <c r="E248" s="141" t="s">
        <v>4111</v>
      </c>
      <c r="F248" s="142" t="s">
        <v>4112</v>
      </c>
      <c r="G248" s="143" t="s">
        <v>162</v>
      </c>
      <c r="H248" s="144">
        <v>5</v>
      </c>
      <c r="I248" s="145"/>
      <c r="J248" s="146">
        <f>ROUND(I248*H248,2)</f>
        <v>0</v>
      </c>
      <c r="K248" s="147"/>
      <c r="L248" s="32"/>
      <c r="M248" s="148" t="s">
        <v>1</v>
      </c>
      <c r="N248" s="149" t="s">
        <v>41</v>
      </c>
      <c r="P248" s="150">
        <f>O248*H248</f>
        <v>0</v>
      </c>
      <c r="Q248" s="150">
        <v>0</v>
      </c>
      <c r="R248" s="150">
        <f>Q248*H248</f>
        <v>0</v>
      </c>
      <c r="S248" s="150">
        <v>0</v>
      </c>
      <c r="T248" s="151">
        <f>S248*H248</f>
        <v>0</v>
      </c>
      <c r="AR248" s="152" t="s">
        <v>163</v>
      </c>
      <c r="AT248" s="152" t="s">
        <v>159</v>
      </c>
      <c r="AU248" s="152" t="s">
        <v>164</v>
      </c>
      <c r="AY248" s="17" t="s">
        <v>156</v>
      </c>
      <c r="BE248" s="153">
        <f>IF(N248="základná",J248,0)</f>
        <v>0</v>
      </c>
      <c r="BF248" s="153">
        <f>IF(N248="znížená",J248,0)</f>
        <v>0</v>
      </c>
      <c r="BG248" s="153">
        <f>IF(N248="zákl. prenesená",J248,0)</f>
        <v>0</v>
      </c>
      <c r="BH248" s="153">
        <f>IF(N248="zníž. prenesená",J248,0)</f>
        <v>0</v>
      </c>
      <c r="BI248" s="153">
        <f>IF(N248="nulová",J248,0)</f>
        <v>0</v>
      </c>
      <c r="BJ248" s="17" t="s">
        <v>164</v>
      </c>
      <c r="BK248" s="153">
        <f>ROUND(I248*H248,2)</f>
        <v>0</v>
      </c>
      <c r="BL248" s="17" t="s">
        <v>163</v>
      </c>
      <c r="BM248" s="152" t="s">
        <v>4113</v>
      </c>
    </row>
    <row r="249" spans="2:65" s="1" customFormat="1" ht="24.15" customHeight="1">
      <c r="B249" s="139"/>
      <c r="C249" s="167" t="s">
        <v>1597</v>
      </c>
      <c r="D249" s="167" t="s">
        <v>207</v>
      </c>
      <c r="E249" s="168" t="s">
        <v>4114</v>
      </c>
      <c r="F249" s="169" t="s">
        <v>4115</v>
      </c>
      <c r="G249" s="170" t="s">
        <v>162</v>
      </c>
      <c r="H249" s="171">
        <v>5</v>
      </c>
      <c r="I249" s="172"/>
      <c r="J249" s="173">
        <f>ROUND(I249*H249,2)</f>
        <v>0</v>
      </c>
      <c r="K249" s="174"/>
      <c r="L249" s="175"/>
      <c r="M249" s="201" t="s">
        <v>1</v>
      </c>
      <c r="N249" s="202" t="s">
        <v>41</v>
      </c>
      <c r="O249" s="156"/>
      <c r="P249" s="157">
        <f>O249*H249</f>
        <v>0</v>
      </c>
      <c r="Q249" s="157">
        <v>2.2683499999999999</v>
      </c>
      <c r="R249" s="157">
        <f>Q249*H249</f>
        <v>11.341749999999999</v>
      </c>
      <c r="S249" s="157">
        <v>0</v>
      </c>
      <c r="T249" s="158">
        <f>S249*H249</f>
        <v>0</v>
      </c>
      <c r="AR249" s="152" t="s">
        <v>211</v>
      </c>
      <c r="AT249" s="152" t="s">
        <v>207</v>
      </c>
      <c r="AU249" s="152" t="s">
        <v>164</v>
      </c>
      <c r="AY249" s="17" t="s">
        <v>156</v>
      </c>
      <c r="BE249" s="153">
        <f>IF(N249="základná",J249,0)</f>
        <v>0</v>
      </c>
      <c r="BF249" s="153">
        <f>IF(N249="znížená",J249,0)</f>
        <v>0</v>
      </c>
      <c r="BG249" s="153">
        <f>IF(N249="zákl. prenesená",J249,0)</f>
        <v>0</v>
      </c>
      <c r="BH249" s="153">
        <f>IF(N249="zníž. prenesená",J249,0)</f>
        <v>0</v>
      </c>
      <c r="BI249" s="153">
        <f>IF(N249="nulová",J249,0)</f>
        <v>0</v>
      </c>
      <c r="BJ249" s="17" t="s">
        <v>164</v>
      </c>
      <c r="BK249" s="153">
        <f>ROUND(I249*H249,2)</f>
        <v>0</v>
      </c>
      <c r="BL249" s="17" t="s">
        <v>163</v>
      </c>
      <c r="BM249" s="152" t="s">
        <v>4116</v>
      </c>
    </row>
    <row r="250" spans="2:65" s="1" customFormat="1" ht="6.9" customHeight="1">
      <c r="B250" s="47"/>
      <c r="C250" s="48"/>
      <c r="D250" s="48"/>
      <c r="E250" s="48"/>
      <c r="F250" s="48"/>
      <c r="G250" s="48"/>
      <c r="H250" s="48"/>
      <c r="I250" s="48"/>
      <c r="J250" s="48"/>
      <c r="K250" s="48"/>
      <c r="L250" s="32"/>
    </row>
  </sheetData>
  <autoFilter ref="C144:K249" xr:uid="{00000000-0009-0000-0000-00000D000000}"/>
  <mergeCells count="9">
    <mergeCell ref="E87:H87"/>
    <mergeCell ref="E135:H135"/>
    <mergeCell ref="E137:H13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  <pageSetUpPr fitToPage="1"/>
  </sheetPr>
  <dimension ref="B2:BM391"/>
  <sheetViews>
    <sheetView showGridLines="0" workbookViewId="0">
      <selection activeCell="I87" sqref="I87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4" t="s">
        <v>6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123</v>
      </c>
    </row>
    <row r="3" spans="2:4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" hidden="1" customHeight="1">
      <c r="B4" s="20"/>
      <c r="D4" s="21" t="s">
        <v>130</v>
      </c>
      <c r="L4" s="20"/>
      <c r="M4" s="91" t="s">
        <v>10</v>
      </c>
      <c r="AT4" s="17" t="s">
        <v>4</v>
      </c>
    </row>
    <row r="5" spans="2:46" ht="6.9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50" t="str">
        <f>'Rekapitulácia stavby'!K6</f>
        <v>Most č. M5850 na ceste II-547 a lávka. Hlinkova ul., Košice</v>
      </c>
      <c r="F7" s="251"/>
      <c r="G7" s="251"/>
      <c r="H7" s="251"/>
      <c r="L7" s="20"/>
    </row>
    <row r="8" spans="2:46" s="1" customFormat="1" ht="12" hidden="1" customHeight="1">
      <c r="B8" s="32"/>
      <c r="D8" s="27" t="s">
        <v>131</v>
      </c>
      <c r="L8" s="32"/>
    </row>
    <row r="9" spans="2:46" s="1" customFormat="1" ht="16.5" hidden="1" customHeight="1">
      <c r="B9" s="32"/>
      <c r="E9" s="246" t="s">
        <v>4117</v>
      </c>
      <c r="F9" s="249"/>
      <c r="G9" s="249"/>
      <c r="H9" s="249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17. 2. 2026</v>
      </c>
      <c r="L12" s="32"/>
    </row>
    <row r="13" spans="2:46" s="1" customFormat="1" ht="10.95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" hidden="1" customHeight="1">
      <c r="B16" s="32"/>
      <c r="L16" s="32"/>
    </row>
    <row r="17" spans="2:12" s="1" customFormat="1" ht="12" hidden="1" customHeight="1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hidden="1" customHeight="1">
      <c r="B18" s="32"/>
      <c r="E18" s="252" t="str">
        <f>'Rekapitulácia stavby'!E14</f>
        <v>Vyplň údaj</v>
      </c>
      <c r="F18" s="238"/>
      <c r="G18" s="238"/>
      <c r="H18" s="238"/>
      <c r="I18" s="27" t="s">
        <v>27</v>
      </c>
      <c r="J18" s="28" t="str">
        <f>'Rekapitulácia stavby'!AN14</f>
        <v>Vyplň údaj</v>
      </c>
      <c r="L18" s="32"/>
    </row>
    <row r="19" spans="2:12" s="1" customFormat="1" ht="6.9" hidden="1" customHeight="1">
      <c r="B19" s="32"/>
      <c r="L19" s="32"/>
    </row>
    <row r="20" spans="2:12" s="1" customFormat="1" ht="12" hidden="1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" hidden="1" customHeight="1">
      <c r="B22" s="32"/>
      <c r="L22" s="32"/>
    </row>
    <row r="23" spans="2:12" s="1" customFormat="1" ht="12" hidden="1" customHeight="1">
      <c r="B23" s="32"/>
      <c r="D23" s="27" t="s">
        <v>32</v>
      </c>
      <c r="I23" s="27" t="s">
        <v>25</v>
      </c>
      <c r="J23" s="25" t="s">
        <v>1</v>
      </c>
      <c r="L23" s="32"/>
    </row>
    <row r="24" spans="2:12" s="1" customFormat="1" ht="18" hidden="1" customHeight="1">
      <c r="B24" s="32"/>
      <c r="E24" s="25" t="s">
        <v>33</v>
      </c>
      <c r="I24" s="27" t="s">
        <v>27</v>
      </c>
      <c r="J24" s="25" t="s">
        <v>1</v>
      </c>
      <c r="L24" s="32"/>
    </row>
    <row r="25" spans="2:12" s="1" customFormat="1" ht="6.9" hidden="1" customHeight="1">
      <c r="B25" s="32"/>
      <c r="L25" s="32"/>
    </row>
    <row r="26" spans="2:12" s="1" customFormat="1" ht="12" hidden="1" customHeight="1">
      <c r="B26" s="32"/>
      <c r="D26" s="27" t="s">
        <v>34</v>
      </c>
      <c r="L26" s="32"/>
    </row>
    <row r="27" spans="2:12" s="7" customFormat="1" ht="16.5" hidden="1" customHeight="1">
      <c r="B27" s="92"/>
      <c r="E27" s="242" t="s">
        <v>1</v>
      </c>
      <c r="F27" s="242"/>
      <c r="G27" s="242"/>
      <c r="H27" s="242"/>
      <c r="L27" s="92"/>
    </row>
    <row r="28" spans="2:12" s="1" customFormat="1" ht="6.9" hidden="1" customHeight="1">
      <c r="B28" s="32"/>
      <c r="L28" s="32"/>
    </row>
    <row r="29" spans="2:12" s="1" customFormat="1" ht="6.9" hidden="1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hidden="1" customHeight="1">
      <c r="B30" s="32"/>
      <c r="D30" s="93" t="s">
        <v>35</v>
      </c>
      <c r="J30" s="69">
        <f>ROUND(J127, 2)</f>
        <v>0</v>
      </c>
      <c r="L30" s="32"/>
    </row>
    <row r="31" spans="2:12" s="1" customFormat="1" ht="6.9" hidden="1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" hidden="1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" hidden="1" customHeight="1">
      <c r="B33" s="32"/>
      <c r="D33" s="58" t="s">
        <v>39</v>
      </c>
      <c r="E33" s="37" t="s">
        <v>40</v>
      </c>
      <c r="F33" s="94">
        <f>ROUND((SUM(BE127:BE390)),  2)</f>
        <v>0</v>
      </c>
      <c r="G33" s="95"/>
      <c r="H33" s="95"/>
      <c r="I33" s="96">
        <v>0.23</v>
      </c>
      <c r="J33" s="94">
        <f>ROUND(((SUM(BE127:BE390))*I33),  2)</f>
        <v>0</v>
      </c>
      <c r="L33" s="32"/>
    </row>
    <row r="34" spans="2:12" s="1" customFormat="1" ht="14.4" hidden="1" customHeight="1">
      <c r="B34" s="32"/>
      <c r="E34" s="37" t="s">
        <v>41</v>
      </c>
      <c r="F34" s="97">
        <f>ROUND((SUM(BF127:BF390)),  2)</f>
        <v>0</v>
      </c>
      <c r="I34" s="98">
        <v>0.23</v>
      </c>
      <c r="J34" s="97">
        <f>ROUND(((SUM(BF127:BF390))*I34),  2)</f>
        <v>0</v>
      </c>
      <c r="L34" s="32"/>
    </row>
    <row r="35" spans="2:12" s="1" customFormat="1" ht="14.4" hidden="1" customHeight="1">
      <c r="B35" s="32"/>
      <c r="E35" s="27" t="s">
        <v>42</v>
      </c>
      <c r="F35" s="97">
        <f>ROUND((SUM(BG127:BG390)),  2)</f>
        <v>0</v>
      </c>
      <c r="I35" s="98">
        <v>0.23</v>
      </c>
      <c r="J35" s="97">
        <f>0</f>
        <v>0</v>
      </c>
      <c r="L35" s="32"/>
    </row>
    <row r="36" spans="2:12" s="1" customFormat="1" ht="14.4" hidden="1" customHeight="1">
      <c r="B36" s="32"/>
      <c r="E36" s="27" t="s">
        <v>43</v>
      </c>
      <c r="F36" s="97">
        <f>ROUND((SUM(BH127:BH390)),  2)</f>
        <v>0</v>
      </c>
      <c r="I36" s="98">
        <v>0.23</v>
      </c>
      <c r="J36" s="97">
        <f>0</f>
        <v>0</v>
      </c>
      <c r="L36" s="32"/>
    </row>
    <row r="37" spans="2:12" s="1" customFormat="1" ht="14.4" hidden="1" customHeight="1">
      <c r="B37" s="32"/>
      <c r="E37" s="37" t="s">
        <v>44</v>
      </c>
      <c r="F37" s="94">
        <f>ROUND((SUM(BI127:BI390)),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" hidden="1" customHeight="1">
      <c r="B38" s="32"/>
      <c r="L38" s="32"/>
    </row>
    <row r="39" spans="2:12" s="1" customFormat="1" ht="25.35" hidden="1" customHeight="1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" hidden="1" customHeight="1">
      <c r="B40" s="32"/>
      <c r="L40" s="32"/>
    </row>
    <row r="41" spans="2:12" ht="14.4" hidden="1" customHeight="1">
      <c r="B41" s="20"/>
      <c r="L41" s="20"/>
    </row>
    <row r="42" spans="2:12" ht="14.4" hidden="1" customHeight="1">
      <c r="B42" s="20"/>
      <c r="L42" s="20"/>
    </row>
    <row r="43" spans="2:12" ht="14.4" hidden="1" customHeight="1">
      <c r="B43" s="20"/>
      <c r="L43" s="20"/>
    </row>
    <row r="44" spans="2:12" ht="14.4" hidden="1" customHeight="1">
      <c r="B44" s="20"/>
      <c r="L44" s="20"/>
    </row>
    <row r="45" spans="2:12" ht="14.4" hidden="1" customHeight="1">
      <c r="B45" s="20"/>
      <c r="L45" s="20"/>
    </row>
    <row r="46" spans="2:12" ht="14.4" hidden="1" customHeight="1">
      <c r="B46" s="20"/>
      <c r="L46" s="20"/>
    </row>
    <row r="47" spans="2:12" ht="14.4" hidden="1" customHeight="1">
      <c r="B47" s="20"/>
      <c r="L47" s="20"/>
    </row>
    <row r="48" spans="2:12" ht="14.4" hidden="1" customHeight="1">
      <c r="B48" s="20"/>
      <c r="L48" s="20"/>
    </row>
    <row r="49" spans="2:12" ht="14.4" hidden="1" customHeight="1">
      <c r="B49" s="20"/>
      <c r="L49" s="20"/>
    </row>
    <row r="50" spans="2:12" s="1" customFormat="1" ht="14.4" hidden="1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3.2" hidden="1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3.2" hidden="1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3.2" hidden="1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" hidden="1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78" spans="2:12" hidden="1"/>
    <row r="79" spans="2:12" hidden="1"/>
    <row r="80" spans="2:12" hidden="1"/>
    <row r="81" spans="2:47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" customHeight="1">
      <c r="B82" s="32"/>
      <c r="C82" s="21" t="s">
        <v>133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50" t="str">
        <f>E7</f>
        <v>Most č. M5850 na ceste II-547 a lávka. Hlinkova ul., Košice</v>
      </c>
      <c r="F85" s="251"/>
      <c r="G85" s="251"/>
      <c r="H85" s="251"/>
      <c r="L85" s="32"/>
    </row>
    <row r="86" spans="2:47" s="1" customFormat="1" ht="12" customHeight="1">
      <c r="B86" s="32"/>
      <c r="C86" s="27" t="s">
        <v>131</v>
      </c>
      <c r="L86" s="32"/>
    </row>
    <row r="87" spans="2:47" s="1" customFormat="1" ht="16.5" customHeight="1">
      <c r="B87" s="32"/>
      <c r="E87" s="246" t="str">
        <f>E9</f>
        <v>SO 651-00 - Úprava trakčného vedenia ŽSR</v>
      </c>
      <c r="F87" s="249"/>
      <c r="G87" s="249"/>
      <c r="H87" s="249"/>
      <c r="I87" s="206" t="s">
        <v>4984</v>
      </c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Košice</v>
      </c>
      <c r="I89" s="27" t="s">
        <v>22</v>
      </c>
      <c r="J89" s="55" t="str">
        <f>IF(J12="","",J12)</f>
        <v>17. 2. 2026</v>
      </c>
      <c r="L89" s="32"/>
    </row>
    <row r="90" spans="2:47" s="1" customFormat="1" ht="6.9" customHeight="1">
      <c r="B90" s="32"/>
      <c r="L90" s="32"/>
    </row>
    <row r="91" spans="2:47" s="1" customFormat="1" ht="25.65" customHeight="1">
      <c r="B91" s="32"/>
      <c r="C91" s="27" t="s">
        <v>24</v>
      </c>
      <c r="F91" s="25" t="str">
        <f>E15</f>
        <v>Mesto Košice</v>
      </c>
      <c r="I91" s="27" t="s">
        <v>30</v>
      </c>
      <c r="J91" s="30" t="str">
        <f>E21</f>
        <v>TUNROAD Engineering, s.r.o.</v>
      </c>
      <c r="L91" s="32"/>
    </row>
    <row r="92" spans="2:47" s="1" customFormat="1" ht="15.15" customHeight="1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>kolektív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134</v>
      </c>
      <c r="D94" s="99"/>
      <c r="E94" s="99"/>
      <c r="F94" s="99"/>
      <c r="G94" s="99"/>
      <c r="H94" s="99"/>
      <c r="I94" s="99"/>
      <c r="J94" s="108" t="s">
        <v>135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5" customHeight="1">
      <c r="B96" s="32"/>
      <c r="C96" s="109" t="s">
        <v>136</v>
      </c>
      <c r="J96" s="69">
        <f>J127</f>
        <v>0</v>
      </c>
      <c r="L96" s="32"/>
      <c r="AU96" s="17" t="s">
        <v>137</v>
      </c>
    </row>
    <row r="97" spans="2:12" s="8" customFormat="1" ht="24.9" customHeight="1">
      <c r="B97" s="110"/>
      <c r="D97" s="111" t="s">
        <v>3710</v>
      </c>
      <c r="E97" s="112"/>
      <c r="F97" s="112"/>
      <c r="G97" s="112"/>
      <c r="H97" s="112"/>
      <c r="I97" s="112"/>
      <c r="J97" s="113">
        <f>J128</f>
        <v>0</v>
      </c>
      <c r="L97" s="110"/>
    </row>
    <row r="98" spans="2:12" s="9" customFormat="1" ht="19.95" customHeight="1">
      <c r="B98" s="114"/>
      <c r="D98" s="115" t="s">
        <v>4118</v>
      </c>
      <c r="E98" s="116"/>
      <c r="F98" s="116"/>
      <c r="G98" s="116"/>
      <c r="H98" s="116"/>
      <c r="I98" s="116"/>
      <c r="J98" s="117">
        <f>J129</f>
        <v>0</v>
      </c>
      <c r="L98" s="114"/>
    </row>
    <row r="99" spans="2:12" s="9" customFormat="1" ht="19.95" customHeight="1">
      <c r="B99" s="114"/>
      <c r="D99" s="115" t="s">
        <v>4119</v>
      </c>
      <c r="E99" s="116"/>
      <c r="F99" s="116"/>
      <c r="G99" s="116"/>
      <c r="H99" s="116"/>
      <c r="I99" s="116"/>
      <c r="J99" s="117">
        <f>J153</f>
        <v>0</v>
      </c>
      <c r="L99" s="114"/>
    </row>
    <row r="100" spans="2:12" s="9" customFormat="1" ht="19.95" customHeight="1">
      <c r="B100" s="114"/>
      <c r="D100" s="115" t="s">
        <v>4120</v>
      </c>
      <c r="E100" s="116"/>
      <c r="F100" s="116"/>
      <c r="G100" s="116"/>
      <c r="H100" s="116"/>
      <c r="I100" s="116"/>
      <c r="J100" s="117">
        <f>J163</f>
        <v>0</v>
      </c>
      <c r="L100" s="114"/>
    </row>
    <row r="101" spans="2:12" s="9" customFormat="1" ht="19.95" customHeight="1">
      <c r="B101" s="114"/>
      <c r="D101" s="115" t="s">
        <v>4121</v>
      </c>
      <c r="E101" s="116"/>
      <c r="F101" s="116"/>
      <c r="G101" s="116"/>
      <c r="H101" s="116"/>
      <c r="I101" s="116"/>
      <c r="J101" s="117">
        <f>J272</f>
        <v>0</v>
      </c>
      <c r="L101" s="114"/>
    </row>
    <row r="102" spans="2:12" s="9" customFormat="1" ht="19.95" customHeight="1">
      <c r="B102" s="114"/>
      <c r="D102" s="115" t="s">
        <v>4122</v>
      </c>
      <c r="E102" s="116"/>
      <c r="F102" s="116"/>
      <c r="G102" s="116"/>
      <c r="H102" s="116"/>
      <c r="I102" s="116"/>
      <c r="J102" s="117">
        <f>J274</f>
        <v>0</v>
      </c>
      <c r="L102" s="114"/>
    </row>
    <row r="103" spans="2:12" s="9" customFormat="1" ht="19.95" customHeight="1">
      <c r="B103" s="114"/>
      <c r="D103" s="115" t="s">
        <v>4123</v>
      </c>
      <c r="E103" s="116"/>
      <c r="F103" s="116"/>
      <c r="G103" s="116"/>
      <c r="H103" s="116"/>
      <c r="I103" s="116"/>
      <c r="J103" s="117">
        <f>J294</f>
        <v>0</v>
      </c>
      <c r="L103" s="114"/>
    </row>
    <row r="104" spans="2:12" s="9" customFormat="1" ht="19.95" customHeight="1">
      <c r="B104" s="114"/>
      <c r="D104" s="115" t="s">
        <v>4124</v>
      </c>
      <c r="E104" s="116"/>
      <c r="F104" s="116"/>
      <c r="G104" s="116"/>
      <c r="H104" s="116"/>
      <c r="I104" s="116"/>
      <c r="J104" s="117">
        <f>J333</f>
        <v>0</v>
      </c>
      <c r="L104" s="114"/>
    </row>
    <row r="105" spans="2:12" s="9" customFormat="1" ht="19.95" customHeight="1">
      <c r="B105" s="114"/>
      <c r="D105" s="115" t="s">
        <v>4125</v>
      </c>
      <c r="E105" s="116"/>
      <c r="F105" s="116"/>
      <c r="G105" s="116"/>
      <c r="H105" s="116"/>
      <c r="I105" s="116"/>
      <c r="J105" s="117">
        <f>J372</f>
        <v>0</v>
      </c>
      <c r="L105" s="114"/>
    </row>
    <row r="106" spans="2:12" s="9" customFormat="1" ht="19.95" customHeight="1">
      <c r="B106" s="114"/>
      <c r="D106" s="115" t="s">
        <v>4126</v>
      </c>
      <c r="E106" s="116"/>
      <c r="F106" s="116"/>
      <c r="G106" s="116"/>
      <c r="H106" s="116"/>
      <c r="I106" s="116"/>
      <c r="J106" s="117">
        <f>J379</f>
        <v>0</v>
      </c>
      <c r="L106" s="114"/>
    </row>
    <row r="107" spans="2:12" s="9" customFormat="1" ht="19.95" customHeight="1">
      <c r="B107" s="114"/>
      <c r="D107" s="115" t="s">
        <v>4127</v>
      </c>
      <c r="E107" s="116"/>
      <c r="F107" s="116"/>
      <c r="G107" s="116"/>
      <c r="H107" s="116"/>
      <c r="I107" s="116"/>
      <c r="J107" s="117">
        <f>J386</f>
        <v>0</v>
      </c>
      <c r="L107" s="114"/>
    </row>
    <row r="108" spans="2:12" s="1" customFormat="1" ht="21.75" customHeight="1">
      <c r="B108" s="32"/>
      <c r="L108" s="32"/>
    </row>
    <row r="109" spans="2:12" s="1" customFormat="1" ht="6.9" customHeight="1">
      <c r="B109" s="47"/>
      <c r="C109" s="48"/>
      <c r="D109" s="48"/>
      <c r="E109" s="48"/>
      <c r="F109" s="48"/>
      <c r="G109" s="48"/>
      <c r="H109" s="48"/>
      <c r="I109" s="48"/>
      <c r="J109" s="48"/>
      <c r="K109" s="48"/>
      <c r="L109" s="32"/>
    </row>
    <row r="113" spans="2:63" s="1" customFormat="1" ht="6.9" customHeight="1"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32"/>
    </row>
    <row r="114" spans="2:63" s="1" customFormat="1" ht="24.9" customHeight="1">
      <c r="B114" s="32"/>
      <c r="C114" s="21" t="s">
        <v>142</v>
      </c>
      <c r="L114" s="32"/>
    </row>
    <row r="115" spans="2:63" s="1" customFormat="1" ht="6.9" customHeight="1">
      <c r="B115" s="32"/>
      <c r="L115" s="32"/>
    </row>
    <row r="116" spans="2:63" s="1" customFormat="1" ht="12" customHeight="1">
      <c r="B116" s="32"/>
      <c r="C116" s="27" t="s">
        <v>16</v>
      </c>
      <c r="L116" s="32"/>
    </row>
    <row r="117" spans="2:63" s="1" customFormat="1" ht="16.5" customHeight="1">
      <c r="B117" s="32"/>
      <c r="E117" s="250" t="str">
        <f>E7</f>
        <v>Most č. M5850 na ceste II-547 a lávka. Hlinkova ul., Košice</v>
      </c>
      <c r="F117" s="251"/>
      <c r="G117" s="251"/>
      <c r="H117" s="251"/>
      <c r="L117" s="32"/>
    </row>
    <row r="118" spans="2:63" s="1" customFormat="1" ht="12" customHeight="1">
      <c r="B118" s="32"/>
      <c r="C118" s="27" t="s">
        <v>131</v>
      </c>
      <c r="L118" s="32"/>
    </row>
    <row r="119" spans="2:63" s="1" customFormat="1" ht="16.5" customHeight="1">
      <c r="B119" s="32"/>
      <c r="E119" s="246" t="str">
        <f>E9</f>
        <v>SO 651-00 - Úprava trakčného vedenia ŽSR</v>
      </c>
      <c r="F119" s="249"/>
      <c r="G119" s="249"/>
      <c r="H119" s="249"/>
      <c r="I119" s="206" t="s">
        <v>4984</v>
      </c>
      <c r="L119" s="32"/>
    </row>
    <row r="120" spans="2:63" s="1" customFormat="1" ht="6.9" customHeight="1">
      <c r="B120" s="32"/>
      <c r="L120" s="32"/>
    </row>
    <row r="121" spans="2:63" s="1" customFormat="1" ht="12" customHeight="1">
      <c r="B121" s="32"/>
      <c r="C121" s="27" t="s">
        <v>20</v>
      </c>
      <c r="F121" s="25" t="str">
        <f>F12</f>
        <v>Košice</v>
      </c>
      <c r="I121" s="27" t="s">
        <v>22</v>
      </c>
      <c r="J121" s="55" t="str">
        <f>IF(J12="","",J12)</f>
        <v>17. 2. 2026</v>
      </c>
      <c r="L121" s="32"/>
    </row>
    <row r="122" spans="2:63" s="1" customFormat="1" ht="6.9" customHeight="1">
      <c r="B122" s="32"/>
      <c r="L122" s="32"/>
    </row>
    <row r="123" spans="2:63" s="1" customFormat="1" ht="25.65" customHeight="1">
      <c r="B123" s="32"/>
      <c r="C123" s="27" t="s">
        <v>24</v>
      </c>
      <c r="F123" s="25" t="str">
        <f>E15</f>
        <v>Mesto Košice</v>
      </c>
      <c r="I123" s="27" t="s">
        <v>30</v>
      </c>
      <c r="J123" s="30" t="str">
        <f>E21</f>
        <v>TUNROAD Engineering, s.r.o.</v>
      </c>
      <c r="L123" s="32"/>
    </row>
    <row r="124" spans="2:63" s="1" customFormat="1" ht="15.15" customHeight="1">
      <c r="B124" s="32"/>
      <c r="C124" s="27" t="s">
        <v>28</v>
      </c>
      <c r="F124" s="25" t="str">
        <f>IF(E18="","",E18)</f>
        <v>Vyplň údaj</v>
      </c>
      <c r="I124" s="27" t="s">
        <v>32</v>
      </c>
      <c r="J124" s="30" t="str">
        <f>E24</f>
        <v>kolektív</v>
      </c>
      <c r="L124" s="32"/>
    </row>
    <row r="125" spans="2:63" s="1" customFormat="1" ht="10.35" customHeight="1">
      <c r="B125" s="32"/>
      <c r="L125" s="32"/>
    </row>
    <row r="126" spans="2:63" s="10" customFormat="1" ht="29.25" customHeight="1">
      <c r="B126" s="118"/>
      <c r="C126" s="119" t="s">
        <v>143</v>
      </c>
      <c r="D126" s="120" t="s">
        <v>60</v>
      </c>
      <c r="E126" s="120" t="s">
        <v>56</v>
      </c>
      <c r="F126" s="120" t="s">
        <v>57</v>
      </c>
      <c r="G126" s="120" t="s">
        <v>144</v>
      </c>
      <c r="H126" s="120" t="s">
        <v>145</v>
      </c>
      <c r="I126" s="120" t="s">
        <v>146</v>
      </c>
      <c r="J126" s="121" t="s">
        <v>135</v>
      </c>
      <c r="K126" s="122" t="s">
        <v>147</v>
      </c>
      <c r="L126" s="118"/>
      <c r="M126" s="62" t="s">
        <v>1</v>
      </c>
      <c r="N126" s="63" t="s">
        <v>39</v>
      </c>
      <c r="O126" s="63" t="s">
        <v>148</v>
      </c>
      <c r="P126" s="63" t="s">
        <v>149</v>
      </c>
      <c r="Q126" s="63" t="s">
        <v>150</v>
      </c>
      <c r="R126" s="63" t="s">
        <v>151</v>
      </c>
      <c r="S126" s="63" t="s">
        <v>152</v>
      </c>
      <c r="T126" s="64" t="s">
        <v>153</v>
      </c>
    </row>
    <row r="127" spans="2:63" s="1" customFormat="1" ht="22.95" customHeight="1">
      <c r="B127" s="32"/>
      <c r="C127" s="67" t="s">
        <v>136</v>
      </c>
      <c r="J127" s="123">
        <f>BK127</f>
        <v>0</v>
      </c>
      <c r="L127" s="32"/>
      <c r="M127" s="65"/>
      <c r="N127" s="56"/>
      <c r="O127" s="56"/>
      <c r="P127" s="124">
        <f>P128</f>
        <v>0</v>
      </c>
      <c r="Q127" s="56"/>
      <c r="R127" s="124">
        <f>R128</f>
        <v>0</v>
      </c>
      <c r="S127" s="56"/>
      <c r="T127" s="125">
        <f>T128</f>
        <v>0</v>
      </c>
      <c r="AT127" s="17" t="s">
        <v>74</v>
      </c>
      <c r="AU127" s="17" t="s">
        <v>137</v>
      </c>
      <c r="BK127" s="126">
        <f>BK128</f>
        <v>0</v>
      </c>
    </row>
    <row r="128" spans="2:63" s="11" customFormat="1" ht="25.95" customHeight="1">
      <c r="B128" s="127"/>
      <c r="D128" s="128" t="s">
        <v>74</v>
      </c>
      <c r="E128" s="129" t="s">
        <v>3730</v>
      </c>
      <c r="F128" s="129" t="s">
        <v>3731</v>
      </c>
      <c r="I128" s="130"/>
      <c r="J128" s="131">
        <f>BK128</f>
        <v>0</v>
      </c>
      <c r="L128" s="127"/>
      <c r="M128" s="132"/>
      <c r="P128" s="133">
        <f>P129+P153+P163+P272+P274+P294+P333+P372+P379+P386</f>
        <v>0</v>
      </c>
      <c r="R128" s="133">
        <f>R129+R153+R163+R272+R274+R294+R333+R372+R379+R386</f>
        <v>0</v>
      </c>
      <c r="T128" s="134">
        <f>T129+T153+T163+T272+T274+T294+T333+T372+T379+T386</f>
        <v>0</v>
      </c>
      <c r="AR128" s="128" t="s">
        <v>83</v>
      </c>
      <c r="AT128" s="135" t="s">
        <v>74</v>
      </c>
      <c r="AU128" s="135" t="s">
        <v>75</v>
      </c>
      <c r="AY128" s="128" t="s">
        <v>156</v>
      </c>
      <c r="BK128" s="136">
        <f>BK129+BK153+BK163+BK272+BK274+BK294+BK333+BK372+BK379+BK386</f>
        <v>0</v>
      </c>
    </row>
    <row r="129" spans="2:65" s="11" customFormat="1" ht="22.95" customHeight="1">
      <c r="B129" s="127"/>
      <c r="D129" s="128" t="s">
        <v>74</v>
      </c>
      <c r="E129" s="137" t="s">
        <v>4128</v>
      </c>
      <c r="F129" s="137" t="s">
        <v>4129</v>
      </c>
      <c r="I129" s="130"/>
      <c r="J129" s="138">
        <f>BK129</f>
        <v>0</v>
      </c>
      <c r="L129" s="127"/>
      <c r="M129" s="132"/>
      <c r="P129" s="133">
        <f>SUM(P130:P152)</f>
        <v>0</v>
      </c>
      <c r="R129" s="133">
        <f>SUM(R130:R152)</f>
        <v>0</v>
      </c>
      <c r="T129" s="134">
        <f>SUM(T130:T152)</f>
        <v>0</v>
      </c>
      <c r="AR129" s="128" t="s">
        <v>83</v>
      </c>
      <c r="AT129" s="135" t="s">
        <v>74</v>
      </c>
      <c r="AU129" s="135" t="s">
        <v>83</v>
      </c>
      <c r="AY129" s="128" t="s">
        <v>156</v>
      </c>
      <c r="BK129" s="136">
        <f>SUM(BK130:BK152)</f>
        <v>0</v>
      </c>
    </row>
    <row r="130" spans="2:65" s="1" customFormat="1" ht="16.5" customHeight="1">
      <c r="B130" s="139"/>
      <c r="C130" s="140" t="s">
        <v>83</v>
      </c>
      <c r="D130" s="140" t="s">
        <v>159</v>
      </c>
      <c r="E130" s="141" t="s">
        <v>4130</v>
      </c>
      <c r="F130" s="142" t="s">
        <v>4131</v>
      </c>
      <c r="G130" s="143" t="s">
        <v>203</v>
      </c>
      <c r="H130" s="144">
        <v>3</v>
      </c>
      <c r="I130" s="145"/>
      <c r="J130" s="146">
        <f t="shared" ref="J130:J152" si="0">ROUND(I130*H130,2)</f>
        <v>0</v>
      </c>
      <c r="K130" s="147"/>
      <c r="L130" s="32"/>
      <c r="M130" s="148" t="s">
        <v>1</v>
      </c>
      <c r="N130" s="149" t="s">
        <v>41</v>
      </c>
      <c r="P130" s="150">
        <f t="shared" ref="P130:P152" si="1">O130*H130</f>
        <v>0</v>
      </c>
      <c r="Q130" s="150">
        <v>0</v>
      </c>
      <c r="R130" s="150">
        <f t="shared" ref="R130:R152" si="2">Q130*H130</f>
        <v>0</v>
      </c>
      <c r="S130" s="150">
        <v>0</v>
      </c>
      <c r="T130" s="151">
        <f t="shared" ref="T130:T152" si="3">S130*H130</f>
        <v>0</v>
      </c>
      <c r="AR130" s="152" t="s">
        <v>163</v>
      </c>
      <c r="AT130" s="152" t="s">
        <v>159</v>
      </c>
      <c r="AU130" s="152" t="s">
        <v>164</v>
      </c>
      <c r="AY130" s="17" t="s">
        <v>156</v>
      </c>
      <c r="BE130" s="153">
        <f t="shared" ref="BE130:BE152" si="4">IF(N130="základná",J130,0)</f>
        <v>0</v>
      </c>
      <c r="BF130" s="153">
        <f t="shared" ref="BF130:BF152" si="5">IF(N130="znížená",J130,0)</f>
        <v>0</v>
      </c>
      <c r="BG130" s="153">
        <f t="shared" ref="BG130:BG152" si="6">IF(N130="zákl. prenesená",J130,0)</f>
        <v>0</v>
      </c>
      <c r="BH130" s="153">
        <f t="shared" ref="BH130:BH152" si="7">IF(N130="zníž. prenesená",J130,0)</f>
        <v>0</v>
      </c>
      <c r="BI130" s="153">
        <f t="shared" ref="BI130:BI152" si="8">IF(N130="nulová",J130,0)</f>
        <v>0</v>
      </c>
      <c r="BJ130" s="17" t="s">
        <v>164</v>
      </c>
      <c r="BK130" s="153">
        <f t="shared" ref="BK130:BK152" si="9">ROUND(I130*H130,2)</f>
        <v>0</v>
      </c>
      <c r="BL130" s="17" t="s">
        <v>163</v>
      </c>
      <c r="BM130" s="152" t="s">
        <v>4132</v>
      </c>
    </row>
    <row r="131" spans="2:65" s="1" customFormat="1" ht="16.5" customHeight="1">
      <c r="B131" s="139"/>
      <c r="C131" s="167" t="s">
        <v>164</v>
      </c>
      <c r="D131" s="167" t="s">
        <v>207</v>
      </c>
      <c r="E131" s="168" t="s">
        <v>4133</v>
      </c>
      <c r="F131" s="169" t="s">
        <v>4134</v>
      </c>
      <c r="G131" s="170" t="s">
        <v>203</v>
      </c>
      <c r="H131" s="171">
        <v>3</v>
      </c>
      <c r="I131" s="172"/>
      <c r="J131" s="173">
        <f t="shared" si="0"/>
        <v>0</v>
      </c>
      <c r="K131" s="174"/>
      <c r="L131" s="175"/>
      <c r="M131" s="176" t="s">
        <v>1</v>
      </c>
      <c r="N131" s="177" t="s">
        <v>41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211</v>
      </c>
      <c r="AT131" s="152" t="s">
        <v>207</v>
      </c>
      <c r="AU131" s="152" t="s">
        <v>164</v>
      </c>
      <c r="AY131" s="17" t="s">
        <v>156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7" t="s">
        <v>164</v>
      </c>
      <c r="BK131" s="153">
        <f t="shared" si="9"/>
        <v>0</v>
      </c>
      <c r="BL131" s="17" t="s">
        <v>163</v>
      </c>
      <c r="BM131" s="152" t="s">
        <v>4135</v>
      </c>
    </row>
    <row r="132" spans="2:65" s="1" customFormat="1" ht="24.15" customHeight="1">
      <c r="B132" s="139"/>
      <c r="C132" s="140" t="s">
        <v>169</v>
      </c>
      <c r="D132" s="140" t="s">
        <v>159</v>
      </c>
      <c r="E132" s="141" t="s">
        <v>4136</v>
      </c>
      <c r="F132" s="142" t="s">
        <v>4137</v>
      </c>
      <c r="G132" s="143" t="s">
        <v>234</v>
      </c>
      <c r="H132" s="144">
        <v>13.44</v>
      </c>
      <c r="I132" s="145"/>
      <c r="J132" s="146">
        <f t="shared" si="0"/>
        <v>0</v>
      </c>
      <c r="K132" s="147"/>
      <c r="L132" s="32"/>
      <c r="M132" s="148" t="s">
        <v>1</v>
      </c>
      <c r="N132" s="149" t="s">
        <v>41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163</v>
      </c>
      <c r="AT132" s="152" t="s">
        <v>159</v>
      </c>
      <c r="AU132" s="152" t="s">
        <v>164</v>
      </c>
      <c r="AY132" s="17" t="s">
        <v>156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7" t="s">
        <v>164</v>
      </c>
      <c r="BK132" s="153">
        <f t="shared" si="9"/>
        <v>0</v>
      </c>
      <c r="BL132" s="17" t="s">
        <v>163</v>
      </c>
      <c r="BM132" s="152" t="s">
        <v>4138</v>
      </c>
    </row>
    <row r="133" spans="2:65" s="1" customFormat="1" ht="24.15" customHeight="1">
      <c r="B133" s="139"/>
      <c r="C133" s="167" t="s">
        <v>163</v>
      </c>
      <c r="D133" s="167" t="s">
        <v>207</v>
      </c>
      <c r="E133" s="168" t="s">
        <v>4139</v>
      </c>
      <c r="F133" s="169" t="s">
        <v>4140</v>
      </c>
      <c r="G133" s="170" t="s">
        <v>234</v>
      </c>
      <c r="H133" s="171">
        <v>13.44</v>
      </c>
      <c r="I133" s="172"/>
      <c r="J133" s="173">
        <f t="shared" si="0"/>
        <v>0</v>
      </c>
      <c r="K133" s="174"/>
      <c r="L133" s="175"/>
      <c r="M133" s="176" t="s">
        <v>1</v>
      </c>
      <c r="N133" s="177" t="s">
        <v>41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211</v>
      </c>
      <c r="AT133" s="152" t="s">
        <v>207</v>
      </c>
      <c r="AU133" s="152" t="s">
        <v>164</v>
      </c>
      <c r="AY133" s="17" t="s">
        <v>156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7" t="s">
        <v>164</v>
      </c>
      <c r="BK133" s="153">
        <f t="shared" si="9"/>
        <v>0</v>
      </c>
      <c r="BL133" s="17" t="s">
        <v>163</v>
      </c>
      <c r="BM133" s="152" t="s">
        <v>4141</v>
      </c>
    </row>
    <row r="134" spans="2:65" s="1" customFormat="1" ht="24.15" customHeight="1">
      <c r="B134" s="139"/>
      <c r="C134" s="140" t="s">
        <v>178</v>
      </c>
      <c r="D134" s="140" t="s">
        <v>159</v>
      </c>
      <c r="E134" s="141" t="s">
        <v>4142</v>
      </c>
      <c r="F134" s="142" t="s">
        <v>4143</v>
      </c>
      <c r="G134" s="143" t="s">
        <v>352</v>
      </c>
      <c r="H134" s="144">
        <v>38.299999999999997</v>
      </c>
      <c r="I134" s="145"/>
      <c r="J134" s="146">
        <f t="shared" si="0"/>
        <v>0</v>
      </c>
      <c r="K134" s="147"/>
      <c r="L134" s="32"/>
      <c r="M134" s="148" t="s">
        <v>1</v>
      </c>
      <c r="N134" s="149" t="s">
        <v>41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163</v>
      </c>
      <c r="AT134" s="152" t="s">
        <v>159</v>
      </c>
      <c r="AU134" s="152" t="s">
        <v>164</v>
      </c>
      <c r="AY134" s="17" t="s">
        <v>156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7" t="s">
        <v>164</v>
      </c>
      <c r="BK134" s="153">
        <f t="shared" si="9"/>
        <v>0</v>
      </c>
      <c r="BL134" s="17" t="s">
        <v>163</v>
      </c>
      <c r="BM134" s="152" t="s">
        <v>4144</v>
      </c>
    </row>
    <row r="135" spans="2:65" s="1" customFormat="1" ht="24.15" customHeight="1">
      <c r="B135" s="139"/>
      <c r="C135" s="167" t="s">
        <v>184</v>
      </c>
      <c r="D135" s="167" t="s">
        <v>207</v>
      </c>
      <c r="E135" s="168" t="s">
        <v>4145</v>
      </c>
      <c r="F135" s="169" t="s">
        <v>4146</v>
      </c>
      <c r="G135" s="170" t="s">
        <v>352</v>
      </c>
      <c r="H135" s="171">
        <v>38.299999999999997</v>
      </c>
      <c r="I135" s="172"/>
      <c r="J135" s="173">
        <f t="shared" si="0"/>
        <v>0</v>
      </c>
      <c r="K135" s="174"/>
      <c r="L135" s="175"/>
      <c r="M135" s="176" t="s">
        <v>1</v>
      </c>
      <c r="N135" s="177" t="s">
        <v>41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211</v>
      </c>
      <c r="AT135" s="152" t="s">
        <v>207</v>
      </c>
      <c r="AU135" s="152" t="s">
        <v>164</v>
      </c>
      <c r="AY135" s="17" t="s">
        <v>156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7" t="s">
        <v>164</v>
      </c>
      <c r="BK135" s="153">
        <f t="shared" si="9"/>
        <v>0</v>
      </c>
      <c r="BL135" s="17" t="s">
        <v>163</v>
      </c>
      <c r="BM135" s="152" t="s">
        <v>4147</v>
      </c>
    </row>
    <row r="136" spans="2:65" s="1" customFormat="1" ht="24.15" customHeight="1">
      <c r="B136" s="139"/>
      <c r="C136" s="167" t="s">
        <v>231</v>
      </c>
      <c r="D136" s="167" t="s">
        <v>207</v>
      </c>
      <c r="E136" s="168" t="s">
        <v>4148</v>
      </c>
      <c r="F136" s="169" t="s">
        <v>4149</v>
      </c>
      <c r="G136" s="170" t="s">
        <v>203</v>
      </c>
      <c r="H136" s="171">
        <v>52</v>
      </c>
      <c r="I136" s="172"/>
      <c r="J136" s="173">
        <f t="shared" si="0"/>
        <v>0</v>
      </c>
      <c r="K136" s="174"/>
      <c r="L136" s="175"/>
      <c r="M136" s="176" t="s">
        <v>1</v>
      </c>
      <c r="N136" s="177" t="s">
        <v>41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211</v>
      </c>
      <c r="AT136" s="152" t="s">
        <v>207</v>
      </c>
      <c r="AU136" s="152" t="s">
        <v>164</v>
      </c>
      <c r="AY136" s="17" t="s">
        <v>156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7" t="s">
        <v>164</v>
      </c>
      <c r="BK136" s="153">
        <f t="shared" si="9"/>
        <v>0</v>
      </c>
      <c r="BL136" s="17" t="s">
        <v>163</v>
      </c>
      <c r="BM136" s="152" t="s">
        <v>4150</v>
      </c>
    </row>
    <row r="137" spans="2:65" s="1" customFormat="1" ht="16.5" customHeight="1">
      <c r="B137" s="139"/>
      <c r="C137" s="167" t="s">
        <v>211</v>
      </c>
      <c r="D137" s="167" t="s">
        <v>207</v>
      </c>
      <c r="E137" s="168" t="s">
        <v>4151</v>
      </c>
      <c r="F137" s="169" t="s">
        <v>4152</v>
      </c>
      <c r="G137" s="170" t="s">
        <v>203</v>
      </c>
      <c r="H137" s="171">
        <v>4</v>
      </c>
      <c r="I137" s="172"/>
      <c r="J137" s="173">
        <f t="shared" si="0"/>
        <v>0</v>
      </c>
      <c r="K137" s="174"/>
      <c r="L137" s="175"/>
      <c r="M137" s="176" t="s">
        <v>1</v>
      </c>
      <c r="N137" s="177" t="s">
        <v>41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211</v>
      </c>
      <c r="AT137" s="152" t="s">
        <v>207</v>
      </c>
      <c r="AU137" s="152" t="s">
        <v>164</v>
      </c>
      <c r="AY137" s="17" t="s">
        <v>156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7" t="s">
        <v>164</v>
      </c>
      <c r="BK137" s="153">
        <f t="shared" si="9"/>
        <v>0</v>
      </c>
      <c r="BL137" s="17" t="s">
        <v>163</v>
      </c>
      <c r="BM137" s="152" t="s">
        <v>4153</v>
      </c>
    </row>
    <row r="138" spans="2:65" s="1" customFormat="1" ht="16.5" customHeight="1">
      <c r="B138" s="139"/>
      <c r="C138" s="167" t="s">
        <v>245</v>
      </c>
      <c r="D138" s="167" t="s">
        <v>207</v>
      </c>
      <c r="E138" s="168" t="s">
        <v>4154</v>
      </c>
      <c r="F138" s="169" t="s">
        <v>4155</v>
      </c>
      <c r="G138" s="170" t="s">
        <v>203</v>
      </c>
      <c r="H138" s="171">
        <v>20</v>
      </c>
      <c r="I138" s="172"/>
      <c r="J138" s="173">
        <f t="shared" si="0"/>
        <v>0</v>
      </c>
      <c r="K138" s="174"/>
      <c r="L138" s="175"/>
      <c r="M138" s="176" t="s">
        <v>1</v>
      </c>
      <c r="N138" s="177" t="s">
        <v>41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211</v>
      </c>
      <c r="AT138" s="152" t="s">
        <v>207</v>
      </c>
      <c r="AU138" s="152" t="s">
        <v>164</v>
      </c>
      <c r="AY138" s="17" t="s">
        <v>156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7" t="s">
        <v>164</v>
      </c>
      <c r="BK138" s="153">
        <f t="shared" si="9"/>
        <v>0</v>
      </c>
      <c r="BL138" s="17" t="s">
        <v>163</v>
      </c>
      <c r="BM138" s="152" t="s">
        <v>4156</v>
      </c>
    </row>
    <row r="139" spans="2:65" s="1" customFormat="1" ht="24.15" customHeight="1">
      <c r="B139" s="139"/>
      <c r="C139" s="167" t="s">
        <v>252</v>
      </c>
      <c r="D139" s="167" t="s">
        <v>207</v>
      </c>
      <c r="E139" s="168" t="s">
        <v>4157</v>
      </c>
      <c r="F139" s="169" t="s">
        <v>4158</v>
      </c>
      <c r="G139" s="170" t="s">
        <v>203</v>
      </c>
      <c r="H139" s="171">
        <v>2</v>
      </c>
      <c r="I139" s="172"/>
      <c r="J139" s="173">
        <f t="shared" si="0"/>
        <v>0</v>
      </c>
      <c r="K139" s="174"/>
      <c r="L139" s="175"/>
      <c r="M139" s="176" t="s">
        <v>1</v>
      </c>
      <c r="N139" s="177" t="s">
        <v>41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211</v>
      </c>
      <c r="AT139" s="152" t="s">
        <v>207</v>
      </c>
      <c r="AU139" s="152" t="s">
        <v>164</v>
      </c>
      <c r="AY139" s="17" t="s">
        <v>156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7" t="s">
        <v>164</v>
      </c>
      <c r="BK139" s="153">
        <f t="shared" si="9"/>
        <v>0</v>
      </c>
      <c r="BL139" s="17" t="s">
        <v>163</v>
      </c>
      <c r="BM139" s="152" t="s">
        <v>4159</v>
      </c>
    </row>
    <row r="140" spans="2:65" s="1" customFormat="1" ht="16.5" customHeight="1">
      <c r="B140" s="139"/>
      <c r="C140" s="140" t="s">
        <v>256</v>
      </c>
      <c r="D140" s="140" t="s">
        <v>159</v>
      </c>
      <c r="E140" s="141" t="s">
        <v>4160</v>
      </c>
      <c r="F140" s="142" t="s">
        <v>4161</v>
      </c>
      <c r="G140" s="143" t="s">
        <v>203</v>
      </c>
      <c r="H140" s="144">
        <v>6</v>
      </c>
      <c r="I140" s="145"/>
      <c r="J140" s="146">
        <f t="shared" si="0"/>
        <v>0</v>
      </c>
      <c r="K140" s="147"/>
      <c r="L140" s="32"/>
      <c r="M140" s="148" t="s">
        <v>1</v>
      </c>
      <c r="N140" s="149" t="s">
        <v>41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163</v>
      </c>
      <c r="AT140" s="152" t="s">
        <v>159</v>
      </c>
      <c r="AU140" s="152" t="s">
        <v>164</v>
      </c>
      <c r="AY140" s="17" t="s">
        <v>156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7" t="s">
        <v>164</v>
      </c>
      <c r="BK140" s="153">
        <f t="shared" si="9"/>
        <v>0</v>
      </c>
      <c r="BL140" s="17" t="s">
        <v>163</v>
      </c>
      <c r="BM140" s="152" t="s">
        <v>4162</v>
      </c>
    </row>
    <row r="141" spans="2:65" s="1" customFormat="1" ht="24.15" customHeight="1">
      <c r="B141" s="139"/>
      <c r="C141" s="140" t="s">
        <v>260</v>
      </c>
      <c r="D141" s="140" t="s">
        <v>159</v>
      </c>
      <c r="E141" s="141" t="s">
        <v>4163</v>
      </c>
      <c r="F141" s="142" t="s">
        <v>4164</v>
      </c>
      <c r="G141" s="143" t="s">
        <v>203</v>
      </c>
      <c r="H141" s="144">
        <v>6</v>
      </c>
      <c r="I141" s="145"/>
      <c r="J141" s="146">
        <f t="shared" si="0"/>
        <v>0</v>
      </c>
      <c r="K141" s="147"/>
      <c r="L141" s="32"/>
      <c r="M141" s="148" t="s">
        <v>1</v>
      </c>
      <c r="N141" s="149" t="s">
        <v>41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163</v>
      </c>
      <c r="AT141" s="152" t="s">
        <v>159</v>
      </c>
      <c r="AU141" s="152" t="s">
        <v>164</v>
      </c>
      <c r="AY141" s="17" t="s">
        <v>156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7" t="s">
        <v>164</v>
      </c>
      <c r="BK141" s="153">
        <f t="shared" si="9"/>
        <v>0</v>
      </c>
      <c r="BL141" s="17" t="s">
        <v>163</v>
      </c>
      <c r="BM141" s="152" t="s">
        <v>4165</v>
      </c>
    </row>
    <row r="142" spans="2:65" s="1" customFormat="1" ht="33" customHeight="1">
      <c r="B142" s="139"/>
      <c r="C142" s="140" t="s">
        <v>264</v>
      </c>
      <c r="D142" s="140" t="s">
        <v>159</v>
      </c>
      <c r="E142" s="141" t="s">
        <v>4166</v>
      </c>
      <c r="F142" s="142" t="s">
        <v>4167</v>
      </c>
      <c r="G142" s="143" t="s">
        <v>203</v>
      </c>
      <c r="H142" s="144">
        <v>2</v>
      </c>
      <c r="I142" s="145"/>
      <c r="J142" s="146">
        <f t="shared" si="0"/>
        <v>0</v>
      </c>
      <c r="K142" s="147"/>
      <c r="L142" s="32"/>
      <c r="M142" s="148" t="s">
        <v>1</v>
      </c>
      <c r="N142" s="149" t="s">
        <v>41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163</v>
      </c>
      <c r="AT142" s="152" t="s">
        <v>159</v>
      </c>
      <c r="AU142" s="152" t="s">
        <v>164</v>
      </c>
      <c r="AY142" s="17" t="s">
        <v>156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7" t="s">
        <v>164</v>
      </c>
      <c r="BK142" s="153">
        <f t="shared" si="9"/>
        <v>0</v>
      </c>
      <c r="BL142" s="17" t="s">
        <v>163</v>
      </c>
      <c r="BM142" s="152" t="s">
        <v>4168</v>
      </c>
    </row>
    <row r="143" spans="2:65" s="1" customFormat="1" ht="33" customHeight="1">
      <c r="B143" s="139"/>
      <c r="C143" s="167" t="s">
        <v>268</v>
      </c>
      <c r="D143" s="167" t="s">
        <v>207</v>
      </c>
      <c r="E143" s="168" t="s">
        <v>4169</v>
      </c>
      <c r="F143" s="169" t="s">
        <v>4170</v>
      </c>
      <c r="G143" s="170" t="s">
        <v>352</v>
      </c>
      <c r="H143" s="171">
        <v>2.2000000000000002</v>
      </c>
      <c r="I143" s="172"/>
      <c r="J143" s="173">
        <f t="shared" si="0"/>
        <v>0</v>
      </c>
      <c r="K143" s="174"/>
      <c r="L143" s="175"/>
      <c r="M143" s="176" t="s">
        <v>1</v>
      </c>
      <c r="N143" s="177" t="s">
        <v>41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211</v>
      </c>
      <c r="AT143" s="152" t="s">
        <v>207</v>
      </c>
      <c r="AU143" s="152" t="s">
        <v>164</v>
      </c>
      <c r="AY143" s="17" t="s">
        <v>156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7" t="s">
        <v>164</v>
      </c>
      <c r="BK143" s="153">
        <f t="shared" si="9"/>
        <v>0</v>
      </c>
      <c r="BL143" s="17" t="s">
        <v>163</v>
      </c>
      <c r="BM143" s="152" t="s">
        <v>4171</v>
      </c>
    </row>
    <row r="144" spans="2:65" s="1" customFormat="1" ht="24.15" customHeight="1">
      <c r="B144" s="139"/>
      <c r="C144" s="167" t="s">
        <v>272</v>
      </c>
      <c r="D144" s="167" t="s">
        <v>207</v>
      </c>
      <c r="E144" s="168" t="s">
        <v>4172</v>
      </c>
      <c r="F144" s="169" t="s">
        <v>4173</v>
      </c>
      <c r="G144" s="170" t="s">
        <v>352</v>
      </c>
      <c r="H144" s="171">
        <v>1.62</v>
      </c>
      <c r="I144" s="172"/>
      <c r="J144" s="173">
        <f t="shared" si="0"/>
        <v>0</v>
      </c>
      <c r="K144" s="174"/>
      <c r="L144" s="175"/>
      <c r="M144" s="176" t="s">
        <v>1</v>
      </c>
      <c r="N144" s="177" t="s">
        <v>41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211</v>
      </c>
      <c r="AT144" s="152" t="s">
        <v>207</v>
      </c>
      <c r="AU144" s="152" t="s">
        <v>164</v>
      </c>
      <c r="AY144" s="17" t="s">
        <v>156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7" t="s">
        <v>164</v>
      </c>
      <c r="BK144" s="153">
        <f t="shared" si="9"/>
        <v>0</v>
      </c>
      <c r="BL144" s="17" t="s">
        <v>163</v>
      </c>
      <c r="BM144" s="152" t="s">
        <v>4174</v>
      </c>
    </row>
    <row r="145" spans="2:65" s="1" customFormat="1" ht="33" customHeight="1">
      <c r="B145" s="139"/>
      <c r="C145" s="140" t="s">
        <v>276</v>
      </c>
      <c r="D145" s="140" t="s">
        <v>159</v>
      </c>
      <c r="E145" s="141" t="s">
        <v>4175</v>
      </c>
      <c r="F145" s="142" t="s">
        <v>4176</v>
      </c>
      <c r="G145" s="143" t="s">
        <v>203</v>
      </c>
      <c r="H145" s="144">
        <v>2</v>
      </c>
      <c r="I145" s="145"/>
      <c r="J145" s="146">
        <f t="shared" si="0"/>
        <v>0</v>
      </c>
      <c r="K145" s="147"/>
      <c r="L145" s="32"/>
      <c r="M145" s="148" t="s">
        <v>1</v>
      </c>
      <c r="N145" s="149" t="s">
        <v>41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163</v>
      </c>
      <c r="AT145" s="152" t="s">
        <v>159</v>
      </c>
      <c r="AU145" s="152" t="s">
        <v>164</v>
      </c>
      <c r="AY145" s="17" t="s">
        <v>156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7" t="s">
        <v>164</v>
      </c>
      <c r="BK145" s="153">
        <f t="shared" si="9"/>
        <v>0</v>
      </c>
      <c r="BL145" s="17" t="s">
        <v>163</v>
      </c>
      <c r="BM145" s="152" t="s">
        <v>4177</v>
      </c>
    </row>
    <row r="146" spans="2:65" s="1" customFormat="1" ht="24.15" customHeight="1">
      <c r="B146" s="139"/>
      <c r="C146" s="140" t="s">
        <v>280</v>
      </c>
      <c r="D146" s="140" t="s">
        <v>159</v>
      </c>
      <c r="E146" s="141" t="s">
        <v>4178</v>
      </c>
      <c r="F146" s="142" t="s">
        <v>4179</v>
      </c>
      <c r="G146" s="143" t="s">
        <v>352</v>
      </c>
      <c r="H146" s="144">
        <v>61.6</v>
      </c>
      <c r="I146" s="145"/>
      <c r="J146" s="146">
        <f t="shared" si="0"/>
        <v>0</v>
      </c>
      <c r="K146" s="147"/>
      <c r="L146" s="32"/>
      <c r="M146" s="148" t="s">
        <v>1</v>
      </c>
      <c r="N146" s="149" t="s">
        <v>41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163</v>
      </c>
      <c r="AT146" s="152" t="s">
        <v>159</v>
      </c>
      <c r="AU146" s="152" t="s">
        <v>164</v>
      </c>
      <c r="AY146" s="17" t="s">
        <v>156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7" t="s">
        <v>164</v>
      </c>
      <c r="BK146" s="153">
        <f t="shared" si="9"/>
        <v>0</v>
      </c>
      <c r="BL146" s="17" t="s">
        <v>163</v>
      </c>
      <c r="BM146" s="152" t="s">
        <v>4180</v>
      </c>
    </row>
    <row r="147" spans="2:65" s="1" customFormat="1" ht="24.15" customHeight="1">
      <c r="B147" s="139"/>
      <c r="C147" s="140" t="s">
        <v>284</v>
      </c>
      <c r="D147" s="140" t="s">
        <v>159</v>
      </c>
      <c r="E147" s="141" t="s">
        <v>4181</v>
      </c>
      <c r="F147" s="142" t="s">
        <v>4182</v>
      </c>
      <c r="G147" s="143" t="s">
        <v>352</v>
      </c>
      <c r="H147" s="144">
        <v>24.5</v>
      </c>
      <c r="I147" s="145"/>
      <c r="J147" s="146">
        <f t="shared" si="0"/>
        <v>0</v>
      </c>
      <c r="K147" s="147"/>
      <c r="L147" s="32"/>
      <c r="M147" s="148" t="s">
        <v>1</v>
      </c>
      <c r="N147" s="149" t="s">
        <v>41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163</v>
      </c>
      <c r="AT147" s="152" t="s">
        <v>159</v>
      </c>
      <c r="AU147" s="152" t="s">
        <v>164</v>
      </c>
      <c r="AY147" s="17" t="s">
        <v>156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7" t="s">
        <v>164</v>
      </c>
      <c r="BK147" s="153">
        <f t="shared" si="9"/>
        <v>0</v>
      </c>
      <c r="BL147" s="17" t="s">
        <v>163</v>
      </c>
      <c r="BM147" s="152" t="s">
        <v>4183</v>
      </c>
    </row>
    <row r="148" spans="2:65" s="1" customFormat="1" ht="16.5" customHeight="1">
      <c r="B148" s="139"/>
      <c r="C148" s="140" t="s">
        <v>288</v>
      </c>
      <c r="D148" s="140" t="s">
        <v>159</v>
      </c>
      <c r="E148" s="141" t="s">
        <v>4184</v>
      </c>
      <c r="F148" s="142" t="s">
        <v>4185</v>
      </c>
      <c r="G148" s="143" t="s">
        <v>3238</v>
      </c>
      <c r="H148" s="144">
        <v>24</v>
      </c>
      <c r="I148" s="145"/>
      <c r="J148" s="146">
        <f t="shared" si="0"/>
        <v>0</v>
      </c>
      <c r="K148" s="147"/>
      <c r="L148" s="32"/>
      <c r="M148" s="148" t="s">
        <v>1</v>
      </c>
      <c r="N148" s="149" t="s">
        <v>41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163</v>
      </c>
      <c r="AT148" s="152" t="s">
        <v>159</v>
      </c>
      <c r="AU148" s="152" t="s">
        <v>164</v>
      </c>
      <c r="AY148" s="17" t="s">
        <v>156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7" t="s">
        <v>164</v>
      </c>
      <c r="BK148" s="153">
        <f t="shared" si="9"/>
        <v>0</v>
      </c>
      <c r="BL148" s="17" t="s">
        <v>163</v>
      </c>
      <c r="BM148" s="152" t="s">
        <v>4186</v>
      </c>
    </row>
    <row r="149" spans="2:65" s="1" customFormat="1" ht="24.15" customHeight="1">
      <c r="B149" s="139"/>
      <c r="C149" s="140" t="s">
        <v>292</v>
      </c>
      <c r="D149" s="140" t="s">
        <v>159</v>
      </c>
      <c r="E149" s="141" t="s">
        <v>4187</v>
      </c>
      <c r="F149" s="142" t="s">
        <v>4188</v>
      </c>
      <c r="G149" s="143" t="s">
        <v>352</v>
      </c>
      <c r="H149" s="144">
        <v>37.1</v>
      </c>
      <c r="I149" s="145"/>
      <c r="J149" s="146">
        <f t="shared" si="0"/>
        <v>0</v>
      </c>
      <c r="K149" s="147"/>
      <c r="L149" s="32"/>
      <c r="M149" s="148" t="s">
        <v>1</v>
      </c>
      <c r="N149" s="149" t="s">
        <v>41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163</v>
      </c>
      <c r="AT149" s="152" t="s">
        <v>159</v>
      </c>
      <c r="AU149" s="152" t="s">
        <v>164</v>
      </c>
      <c r="AY149" s="17" t="s">
        <v>156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7" t="s">
        <v>164</v>
      </c>
      <c r="BK149" s="153">
        <f t="shared" si="9"/>
        <v>0</v>
      </c>
      <c r="BL149" s="17" t="s">
        <v>163</v>
      </c>
      <c r="BM149" s="152" t="s">
        <v>4189</v>
      </c>
    </row>
    <row r="150" spans="2:65" s="1" customFormat="1" ht="16.5" customHeight="1">
      <c r="B150" s="139"/>
      <c r="C150" s="140" t="s">
        <v>296</v>
      </c>
      <c r="D150" s="140" t="s">
        <v>159</v>
      </c>
      <c r="E150" s="141" t="s">
        <v>4190</v>
      </c>
      <c r="F150" s="142" t="s">
        <v>4191</v>
      </c>
      <c r="G150" s="143" t="s">
        <v>352</v>
      </c>
      <c r="H150" s="144">
        <v>37.1</v>
      </c>
      <c r="I150" s="145"/>
      <c r="J150" s="146">
        <f t="shared" si="0"/>
        <v>0</v>
      </c>
      <c r="K150" s="147"/>
      <c r="L150" s="32"/>
      <c r="M150" s="148" t="s">
        <v>1</v>
      </c>
      <c r="N150" s="149" t="s">
        <v>41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163</v>
      </c>
      <c r="AT150" s="152" t="s">
        <v>159</v>
      </c>
      <c r="AU150" s="152" t="s">
        <v>164</v>
      </c>
      <c r="AY150" s="17" t="s">
        <v>156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7" t="s">
        <v>164</v>
      </c>
      <c r="BK150" s="153">
        <f t="shared" si="9"/>
        <v>0</v>
      </c>
      <c r="BL150" s="17" t="s">
        <v>163</v>
      </c>
      <c r="BM150" s="152" t="s">
        <v>4192</v>
      </c>
    </row>
    <row r="151" spans="2:65" s="1" customFormat="1" ht="16.5" customHeight="1">
      <c r="B151" s="139"/>
      <c r="C151" s="140" t="s">
        <v>300</v>
      </c>
      <c r="D151" s="140" t="s">
        <v>159</v>
      </c>
      <c r="E151" s="141" t="s">
        <v>4193</v>
      </c>
      <c r="F151" s="142" t="s">
        <v>4194</v>
      </c>
      <c r="G151" s="143" t="s">
        <v>352</v>
      </c>
      <c r="H151" s="144">
        <v>279</v>
      </c>
      <c r="I151" s="145"/>
      <c r="J151" s="146">
        <f t="shared" si="0"/>
        <v>0</v>
      </c>
      <c r="K151" s="147"/>
      <c r="L151" s="32"/>
      <c r="M151" s="148" t="s">
        <v>1</v>
      </c>
      <c r="N151" s="149" t="s">
        <v>41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163</v>
      </c>
      <c r="AT151" s="152" t="s">
        <v>159</v>
      </c>
      <c r="AU151" s="152" t="s">
        <v>164</v>
      </c>
      <c r="AY151" s="17" t="s">
        <v>156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7" t="s">
        <v>164</v>
      </c>
      <c r="BK151" s="153">
        <f t="shared" si="9"/>
        <v>0</v>
      </c>
      <c r="BL151" s="17" t="s">
        <v>163</v>
      </c>
      <c r="BM151" s="152" t="s">
        <v>4195</v>
      </c>
    </row>
    <row r="152" spans="2:65" s="1" customFormat="1" ht="16.5" customHeight="1">
      <c r="B152" s="139"/>
      <c r="C152" s="140" t="s">
        <v>8</v>
      </c>
      <c r="D152" s="140" t="s">
        <v>159</v>
      </c>
      <c r="E152" s="141" t="s">
        <v>4196</v>
      </c>
      <c r="F152" s="142" t="s">
        <v>4197</v>
      </c>
      <c r="G152" s="143" t="s">
        <v>352</v>
      </c>
      <c r="H152" s="144">
        <v>9.1999999999999993</v>
      </c>
      <c r="I152" s="145"/>
      <c r="J152" s="146">
        <f t="shared" si="0"/>
        <v>0</v>
      </c>
      <c r="K152" s="147"/>
      <c r="L152" s="32"/>
      <c r="M152" s="148" t="s">
        <v>1</v>
      </c>
      <c r="N152" s="149" t="s">
        <v>41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163</v>
      </c>
      <c r="AT152" s="152" t="s">
        <v>159</v>
      </c>
      <c r="AU152" s="152" t="s">
        <v>164</v>
      </c>
      <c r="AY152" s="17" t="s">
        <v>156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7" t="s">
        <v>164</v>
      </c>
      <c r="BK152" s="153">
        <f t="shared" si="9"/>
        <v>0</v>
      </c>
      <c r="BL152" s="17" t="s">
        <v>163</v>
      </c>
      <c r="BM152" s="152" t="s">
        <v>4198</v>
      </c>
    </row>
    <row r="153" spans="2:65" s="11" customFormat="1" ht="22.95" customHeight="1">
      <c r="B153" s="127"/>
      <c r="D153" s="128" t="s">
        <v>74</v>
      </c>
      <c r="E153" s="137" t="s">
        <v>4199</v>
      </c>
      <c r="F153" s="137" t="s">
        <v>4200</v>
      </c>
      <c r="I153" s="130"/>
      <c r="J153" s="138">
        <f>BK153</f>
        <v>0</v>
      </c>
      <c r="L153" s="127"/>
      <c r="M153" s="132"/>
      <c r="P153" s="133">
        <f>SUM(P154:P162)</f>
        <v>0</v>
      </c>
      <c r="R153" s="133">
        <f>SUM(R154:R162)</f>
        <v>0</v>
      </c>
      <c r="T153" s="134">
        <f>SUM(T154:T162)</f>
        <v>0</v>
      </c>
      <c r="AR153" s="128" t="s">
        <v>83</v>
      </c>
      <c r="AT153" s="135" t="s">
        <v>74</v>
      </c>
      <c r="AU153" s="135" t="s">
        <v>83</v>
      </c>
      <c r="AY153" s="128" t="s">
        <v>156</v>
      </c>
      <c r="BK153" s="136">
        <f>SUM(BK154:BK162)</f>
        <v>0</v>
      </c>
    </row>
    <row r="154" spans="2:65" s="1" customFormat="1" ht="16.5" customHeight="1">
      <c r="B154" s="139"/>
      <c r="C154" s="140" t="s">
        <v>307</v>
      </c>
      <c r="D154" s="140" t="s">
        <v>159</v>
      </c>
      <c r="E154" s="141" t="s">
        <v>4201</v>
      </c>
      <c r="F154" s="142" t="s">
        <v>4202</v>
      </c>
      <c r="G154" s="143" t="s">
        <v>203</v>
      </c>
      <c r="H154" s="144">
        <v>2</v>
      </c>
      <c r="I154" s="145"/>
      <c r="J154" s="146">
        <f t="shared" ref="J154:J162" si="10">ROUND(I154*H154,2)</f>
        <v>0</v>
      </c>
      <c r="K154" s="147"/>
      <c r="L154" s="32"/>
      <c r="M154" s="148" t="s">
        <v>1</v>
      </c>
      <c r="N154" s="149" t="s">
        <v>41</v>
      </c>
      <c r="P154" s="150">
        <f t="shared" ref="P154:P162" si="11">O154*H154</f>
        <v>0</v>
      </c>
      <c r="Q154" s="150">
        <v>0</v>
      </c>
      <c r="R154" s="150">
        <f t="shared" ref="R154:R162" si="12">Q154*H154</f>
        <v>0</v>
      </c>
      <c r="S154" s="150">
        <v>0</v>
      </c>
      <c r="T154" s="151">
        <f t="shared" ref="T154:T162" si="13">S154*H154</f>
        <v>0</v>
      </c>
      <c r="AR154" s="152" t="s">
        <v>163</v>
      </c>
      <c r="AT154" s="152" t="s">
        <v>159</v>
      </c>
      <c r="AU154" s="152" t="s">
        <v>164</v>
      </c>
      <c r="AY154" s="17" t="s">
        <v>156</v>
      </c>
      <c r="BE154" s="153">
        <f t="shared" ref="BE154:BE162" si="14">IF(N154="základná",J154,0)</f>
        <v>0</v>
      </c>
      <c r="BF154" s="153">
        <f t="shared" ref="BF154:BF162" si="15">IF(N154="znížená",J154,0)</f>
        <v>0</v>
      </c>
      <c r="BG154" s="153">
        <f t="shared" ref="BG154:BG162" si="16">IF(N154="zákl. prenesená",J154,0)</f>
        <v>0</v>
      </c>
      <c r="BH154" s="153">
        <f t="shared" ref="BH154:BH162" si="17">IF(N154="zníž. prenesená",J154,0)</f>
        <v>0</v>
      </c>
      <c r="BI154" s="153">
        <f t="shared" ref="BI154:BI162" si="18">IF(N154="nulová",J154,0)</f>
        <v>0</v>
      </c>
      <c r="BJ154" s="17" t="s">
        <v>164</v>
      </c>
      <c r="BK154" s="153">
        <f t="shared" ref="BK154:BK162" si="19">ROUND(I154*H154,2)</f>
        <v>0</v>
      </c>
      <c r="BL154" s="17" t="s">
        <v>163</v>
      </c>
      <c r="BM154" s="152" t="s">
        <v>4203</v>
      </c>
    </row>
    <row r="155" spans="2:65" s="1" customFormat="1" ht="24.15" customHeight="1">
      <c r="B155" s="139"/>
      <c r="C155" s="167" t="s">
        <v>311</v>
      </c>
      <c r="D155" s="167" t="s">
        <v>207</v>
      </c>
      <c r="E155" s="168" t="s">
        <v>4204</v>
      </c>
      <c r="F155" s="169" t="s">
        <v>4205</v>
      </c>
      <c r="G155" s="170" t="s">
        <v>203</v>
      </c>
      <c r="H155" s="171">
        <v>2</v>
      </c>
      <c r="I155" s="172"/>
      <c r="J155" s="173">
        <f t="shared" si="10"/>
        <v>0</v>
      </c>
      <c r="K155" s="174"/>
      <c r="L155" s="175"/>
      <c r="M155" s="176" t="s">
        <v>1</v>
      </c>
      <c r="N155" s="177" t="s">
        <v>41</v>
      </c>
      <c r="P155" s="150">
        <f t="shared" si="11"/>
        <v>0</v>
      </c>
      <c r="Q155" s="150">
        <v>0</v>
      </c>
      <c r="R155" s="150">
        <f t="shared" si="12"/>
        <v>0</v>
      </c>
      <c r="S155" s="150">
        <v>0</v>
      </c>
      <c r="T155" s="151">
        <f t="shared" si="13"/>
        <v>0</v>
      </c>
      <c r="AR155" s="152" t="s">
        <v>211</v>
      </c>
      <c r="AT155" s="152" t="s">
        <v>207</v>
      </c>
      <c r="AU155" s="152" t="s">
        <v>164</v>
      </c>
      <c r="AY155" s="17" t="s">
        <v>156</v>
      </c>
      <c r="BE155" s="153">
        <f t="shared" si="14"/>
        <v>0</v>
      </c>
      <c r="BF155" s="153">
        <f t="shared" si="15"/>
        <v>0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7" t="s">
        <v>164</v>
      </c>
      <c r="BK155" s="153">
        <f t="shared" si="19"/>
        <v>0</v>
      </c>
      <c r="BL155" s="17" t="s">
        <v>163</v>
      </c>
      <c r="BM155" s="152" t="s">
        <v>4206</v>
      </c>
    </row>
    <row r="156" spans="2:65" s="1" customFormat="1" ht="16.5" customHeight="1">
      <c r="B156" s="139"/>
      <c r="C156" s="140" t="s">
        <v>315</v>
      </c>
      <c r="D156" s="140" t="s">
        <v>159</v>
      </c>
      <c r="E156" s="141" t="s">
        <v>4207</v>
      </c>
      <c r="F156" s="142" t="s">
        <v>4208</v>
      </c>
      <c r="G156" s="143" t="s">
        <v>203</v>
      </c>
      <c r="H156" s="144">
        <v>4</v>
      </c>
      <c r="I156" s="145"/>
      <c r="J156" s="146">
        <f t="shared" si="10"/>
        <v>0</v>
      </c>
      <c r="K156" s="147"/>
      <c r="L156" s="32"/>
      <c r="M156" s="148" t="s">
        <v>1</v>
      </c>
      <c r="N156" s="149" t="s">
        <v>41</v>
      </c>
      <c r="P156" s="150">
        <f t="shared" si="11"/>
        <v>0</v>
      </c>
      <c r="Q156" s="150">
        <v>0</v>
      </c>
      <c r="R156" s="150">
        <f t="shared" si="12"/>
        <v>0</v>
      </c>
      <c r="S156" s="150">
        <v>0</v>
      </c>
      <c r="T156" s="151">
        <f t="shared" si="13"/>
        <v>0</v>
      </c>
      <c r="AR156" s="152" t="s">
        <v>163</v>
      </c>
      <c r="AT156" s="152" t="s">
        <v>159</v>
      </c>
      <c r="AU156" s="152" t="s">
        <v>164</v>
      </c>
      <c r="AY156" s="17" t="s">
        <v>156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7" t="s">
        <v>164</v>
      </c>
      <c r="BK156" s="153">
        <f t="shared" si="19"/>
        <v>0</v>
      </c>
      <c r="BL156" s="17" t="s">
        <v>163</v>
      </c>
      <c r="BM156" s="152" t="s">
        <v>4209</v>
      </c>
    </row>
    <row r="157" spans="2:65" s="1" customFormat="1" ht="24.15" customHeight="1">
      <c r="B157" s="139"/>
      <c r="C157" s="167" t="s">
        <v>319</v>
      </c>
      <c r="D157" s="167" t="s">
        <v>207</v>
      </c>
      <c r="E157" s="168" t="s">
        <v>4210</v>
      </c>
      <c r="F157" s="169" t="s">
        <v>4211</v>
      </c>
      <c r="G157" s="170" t="s">
        <v>203</v>
      </c>
      <c r="H157" s="171">
        <v>2</v>
      </c>
      <c r="I157" s="172"/>
      <c r="J157" s="173">
        <f t="shared" si="10"/>
        <v>0</v>
      </c>
      <c r="K157" s="174"/>
      <c r="L157" s="175"/>
      <c r="M157" s="176" t="s">
        <v>1</v>
      </c>
      <c r="N157" s="177" t="s">
        <v>41</v>
      </c>
      <c r="P157" s="150">
        <f t="shared" si="11"/>
        <v>0</v>
      </c>
      <c r="Q157" s="150">
        <v>0</v>
      </c>
      <c r="R157" s="150">
        <f t="shared" si="12"/>
        <v>0</v>
      </c>
      <c r="S157" s="150">
        <v>0</v>
      </c>
      <c r="T157" s="151">
        <f t="shared" si="13"/>
        <v>0</v>
      </c>
      <c r="AR157" s="152" t="s">
        <v>211</v>
      </c>
      <c r="AT157" s="152" t="s">
        <v>207</v>
      </c>
      <c r="AU157" s="152" t="s">
        <v>164</v>
      </c>
      <c r="AY157" s="17" t="s">
        <v>156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7" t="s">
        <v>164</v>
      </c>
      <c r="BK157" s="153">
        <f t="shared" si="19"/>
        <v>0</v>
      </c>
      <c r="BL157" s="17" t="s">
        <v>163</v>
      </c>
      <c r="BM157" s="152" t="s">
        <v>4212</v>
      </c>
    </row>
    <row r="158" spans="2:65" s="1" customFormat="1" ht="24.15" customHeight="1">
      <c r="B158" s="139"/>
      <c r="C158" s="167" t="s">
        <v>323</v>
      </c>
      <c r="D158" s="167" t="s">
        <v>207</v>
      </c>
      <c r="E158" s="168" t="s">
        <v>4213</v>
      </c>
      <c r="F158" s="169" t="s">
        <v>4214</v>
      </c>
      <c r="G158" s="170" t="s">
        <v>203</v>
      </c>
      <c r="H158" s="171">
        <v>2</v>
      </c>
      <c r="I158" s="172"/>
      <c r="J158" s="173">
        <f t="shared" si="10"/>
        <v>0</v>
      </c>
      <c r="K158" s="174"/>
      <c r="L158" s="175"/>
      <c r="M158" s="176" t="s">
        <v>1</v>
      </c>
      <c r="N158" s="177" t="s">
        <v>41</v>
      </c>
      <c r="P158" s="150">
        <f t="shared" si="11"/>
        <v>0</v>
      </c>
      <c r="Q158" s="150">
        <v>0</v>
      </c>
      <c r="R158" s="150">
        <f t="shared" si="12"/>
        <v>0</v>
      </c>
      <c r="S158" s="150">
        <v>0</v>
      </c>
      <c r="T158" s="151">
        <f t="shared" si="13"/>
        <v>0</v>
      </c>
      <c r="AR158" s="152" t="s">
        <v>211</v>
      </c>
      <c r="AT158" s="152" t="s">
        <v>207</v>
      </c>
      <c r="AU158" s="152" t="s">
        <v>164</v>
      </c>
      <c r="AY158" s="17" t="s">
        <v>156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7" t="s">
        <v>164</v>
      </c>
      <c r="BK158" s="153">
        <f t="shared" si="19"/>
        <v>0</v>
      </c>
      <c r="BL158" s="17" t="s">
        <v>163</v>
      </c>
      <c r="BM158" s="152" t="s">
        <v>4215</v>
      </c>
    </row>
    <row r="159" spans="2:65" s="1" customFormat="1" ht="16.5" customHeight="1">
      <c r="B159" s="139"/>
      <c r="C159" s="167" t="s">
        <v>327</v>
      </c>
      <c r="D159" s="167" t="s">
        <v>207</v>
      </c>
      <c r="E159" s="168" t="s">
        <v>4216</v>
      </c>
      <c r="F159" s="169" t="s">
        <v>4217</v>
      </c>
      <c r="G159" s="170" t="s">
        <v>402</v>
      </c>
      <c r="H159" s="171">
        <v>15.6</v>
      </c>
      <c r="I159" s="172"/>
      <c r="J159" s="173">
        <f t="shared" si="10"/>
        <v>0</v>
      </c>
      <c r="K159" s="174"/>
      <c r="L159" s="175"/>
      <c r="M159" s="176" t="s">
        <v>1</v>
      </c>
      <c r="N159" s="177" t="s">
        <v>41</v>
      </c>
      <c r="P159" s="150">
        <f t="shared" si="11"/>
        <v>0</v>
      </c>
      <c r="Q159" s="150">
        <v>0</v>
      </c>
      <c r="R159" s="150">
        <f t="shared" si="12"/>
        <v>0</v>
      </c>
      <c r="S159" s="150">
        <v>0</v>
      </c>
      <c r="T159" s="151">
        <f t="shared" si="13"/>
        <v>0</v>
      </c>
      <c r="AR159" s="152" t="s">
        <v>211</v>
      </c>
      <c r="AT159" s="152" t="s">
        <v>207</v>
      </c>
      <c r="AU159" s="152" t="s">
        <v>164</v>
      </c>
      <c r="AY159" s="17" t="s">
        <v>156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7" t="s">
        <v>164</v>
      </c>
      <c r="BK159" s="153">
        <f t="shared" si="19"/>
        <v>0</v>
      </c>
      <c r="BL159" s="17" t="s">
        <v>163</v>
      </c>
      <c r="BM159" s="152" t="s">
        <v>4218</v>
      </c>
    </row>
    <row r="160" spans="2:65" s="1" customFormat="1" ht="24.15" customHeight="1">
      <c r="B160" s="139"/>
      <c r="C160" s="140" t="s">
        <v>331</v>
      </c>
      <c r="D160" s="140" t="s">
        <v>159</v>
      </c>
      <c r="E160" s="141" t="s">
        <v>4219</v>
      </c>
      <c r="F160" s="142" t="s">
        <v>4220</v>
      </c>
      <c r="G160" s="143" t="s">
        <v>203</v>
      </c>
      <c r="H160" s="144">
        <v>2</v>
      </c>
      <c r="I160" s="145"/>
      <c r="J160" s="146">
        <f t="shared" si="10"/>
        <v>0</v>
      </c>
      <c r="K160" s="147"/>
      <c r="L160" s="32"/>
      <c r="M160" s="148" t="s">
        <v>1</v>
      </c>
      <c r="N160" s="149" t="s">
        <v>41</v>
      </c>
      <c r="P160" s="150">
        <f t="shared" si="11"/>
        <v>0</v>
      </c>
      <c r="Q160" s="150">
        <v>0</v>
      </c>
      <c r="R160" s="150">
        <f t="shared" si="12"/>
        <v>0</v>
      </c>
      <c r="S160" s="150">
        <v>0</v>
      </c>
      <c r="T160" s="151">
        <f t="shared" si="13"/>
        <v>0</v>
      </c>
      <c r="AR160" s="152" t="s">
        <v>163</v>
      </c>
      <c r="AT160" s="152" t="s">
        <v>159</v>
      </c>
      <c r="AU160" s="152" t="s">
        <v>164</v>
      </c>
      <c r="AY160" s="17" t="s">
        <v>156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7" t="s">
        <v>164</v>
      </c>
      <c r="BK160" s="153">
        <f t="shared" si="19"/>
        <v>0</v>
      </c>
      <c r="BL160" s="17" t="s">
        <v>163</v>
      </c>
      <c r="BM160" s="152" t="s">
        <v>4221</v>
      </c>
    </row>
    <row r="161" spans="2:65" s="1" customFormat="1" ht="24.15" customHeight="1">
      <c r="B161" s="139"/>
      <c r="C161" s="167" t="s">
        <v>335</v>
      </c>
      <c r="D161" s="167" t="s">
        <v>207</v>
      </c>
      <c r="E161" s="168" t="s">
        <v>4222</v>
      </c>
      <c r="F161" s="169" t="s">
        <v>4223</v>
      </c>
      <c r="G161" s="170" t="s">
        <v>203</v>
      </c>
      <c r="H161" s="171">
        <v>2</v>
      </c>
      <c r="I161" s="172"/>
      <c r="J161" s="173">
        <f t="shared" si="10"/>
        <v>0</v>
      </c>
      <c r="K161" s="174"/>
      <c r="L161" s="175"/>
      <c r="M161" s="176" t="s">
        <v>1</v>
      </c>
      <c r="N161" s="177" t="s">
        <v>41</v>
      </c>
      <c r="P161" s="150">
        <f t="shared" si="11"/>
        <v>0</v>
      </c>
      <c r="Q161" s="150">
        <v>0</v>
      </c>
      <c r="R161" s="150">
        <f t="shared" si="12"/>
        <v>0</v>
      </c>
      <c r="S161" s="150">
        <v>0</v>
      </c>
      <c r="T161" s="151">
        <f t="shared" si="13"/>
        <v>0</v>
      </c>
      <c r="AR161" s="152" t="s">
        <v>211</v>
      </c>
      <c r="AT161" s="152" t="s">
        <v>207</v>
      </c>
      <c r="AU161" s="152" t="s">
        <v>164</v>
      </c>
      <c r="AY161" s="17" t="s">
        <v>156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7" t="s">
        <v>164</v>
      </c>
      <c r="BK161" s="153">
        <f t="shared" si="19"/>
        <v>0</v>
      </c>
      <c r="BL161" s="17" t="s">
        <v>163</v>
      </c>
      <c r="BM161" s="152" t="s">
        <v>4224</v>
      </c>
    </row>
    <row r="162" spans="2:65" s="1" customFormat="1" ht="21.75" customHeight="1">
      <c r="B162" s="139"/>
      <c r="C162" s="140" t="s">
        <v>341</v>
      </c>
      <c r="D162" s="140" t="s">
        <v>159</v>
      </c>
      <c r="E162" s="141" t="s">
        <v>4225</v>
      </c>
      <c r="F162" s="142" t="s">
        <v>4226</v>
      </c>
      <c r="G162" s="143" t="s">
        <v>203</v>
      </c>
      <c r="H162" s="144">
        <v>1</v>
      </c>
      <c r="I162" s="145"/>
      <c r="J162" s="146">
        <f t="shared" si="10"/>
        <v>0</v>
      </c>
      <c r="K162" s="147"/>
      <c r="L162" s="32"/>
      <c r="M162" s="148" t="s">
        <v>1</v>
      </c>
      <c r="N162" s="149" t="s">
        <v>41</v>
      </c>
      <c r="P162" s="150">
        <f t="shared" si="11"/>
        <v>0</v>
      </c>
      <c r="Q162" s="150">
        <v>0</v>
      </c>
      <c r="R162" s="150">
        <f t="shared" si="12"/>
        <v>0</v>
      </c>
      <c r="S162" s="150">
        <v>0</v>
      </c>
      <c r="T162" s="151">
        <f t="shared" si="13"/>
        <v>0</v>
      </c>
      <c r="AR162" s="152" t="s">
        <v>163</v>
      </c>
      <c r="AT162" s="152" t="s">
        <v>159</v>
      </c>
      <c r="AU162" s="152" t="s">
        <v>164</v>
      </c>
      <c r="AY162" s="17" t="s">
        <v>156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7" t="s">
        <v>164</v>
      </c>
      <c r="BK162" s="153">
        <f t="shared" si="19"/>
        <v>0</v>
      </c>
      <c r="BL162" s="17" t="s">
        <v>163</v>
      </c>
      <c r="BM162" s="152" t="s">
        <v>4227</v>
      </c>
    </row>
    <row r="163" spans="2:65" s="11" customFormat="1" ht="22.95" customHeight="1">
      <c r="B163" s="127"/>
      <c r="D163" s="128" t="s">
        <v>74</v>
      </c>
      <c r="E163" s="137" t="s">
        <v>4228</v>
      </c>
      <c r="F163" s="137" t="s">
        <v>4229</v>
      </c>
      <c r="I163" s="130"/>
      <c r="J163" s="138">
        <f>BK163</f>
        <v>0</v>
      </c>
      <c r="L163" s="127"/>
      <c r="M163" s="132"/>
      <c r="P163" s="133">
        <f>SUM(P164:P271)</f>
        <v>0</v>
      </c>
      <c r="R163" s="133">
        <f>SUM(R164:R271)</f>
        <v>0</v>
      </c>
      <c r="T163" s="134">
        <f>SUM(T164:T271)</f>
        <v>0</v>
      </c>
      <c r="AR163" s="128" t="s">
        <v>83</v>
      </c>
      <c r="AT163" s="135" t="s">
        <v>74</v>
      </c>
      <c r="AU163" s="135" t="s">
        <v>83</v>
      </c>
      <c r="AY163" s="128" t="s">
        <v>156</v>
      </c>
      <c r="BK163" s="136">
        <f>SUM(BK164:BK271)</f>
        <v>0</v>
      </c>
    </row>
    <row r="164" spans="2:65" s="1" customFormat="1" ht="16.5" customHeight="1">
      <c r="B164" s="139"/>
      <c r="C164" s="140" t="s">
        <v>349</v>
      </c>
      <c r="D164" s="140" t="s">
        <v>159</v>
      </c>
      <c r="E164" s="141" t="s">
        <v>4230</v>
      </c>
      <c r="F164" s="142" t="s">
        <v>4231</v>
      </c>
      <c r="G164" s="143" t="s">
        <v>203</v>
      </c>
      <c r="H164" s="144">
        <v>8</v>
      </c>
      <c r="I164" s="145"/>
      <c r="J164" s="146">
        <f t="shared" ref="J164:J195" si="20">ROUND(I164*H164,2)</f>
        <v>0</v>
      </c>
      <c r="K164" s="147"/>
      <c r="L164" s="32"/>
      <c r="M164" s="148" t="s">
        <v>1</v>
      </c>
      <c r="N164" s="149" t="s">
        <v>41</v>
      </c>
      <c r="P164" s="150">
        <f t="shared" ref="P164:P195" si="21">O164*H164</f>
        <v>0</v>
      </c>
      <c r="Q164" s="150">
        <v>0</v>
      </c>
      <c r="R164" s="150">
        <f t="shared" ref="R164:R195" si="22">Q164*H164</f>
        <v>0</v>
      </c>
      <c r="S164" s="150">
        <v>0</v>
      </c>
      <c r="T164" s="151">
        <f t="shared" ref="T164:T195" si="23">S164*H164</f>
        <v>0</v>
      </c>
      <c r="AR164" s="152" t="s">
        <v>163</v>
      </c>
      <c r="AT164" s="152" t="s">
        <v>159</v>
      </c>
      <c r="AU164" s="152" t="s">
        <v>164</v>
      </c>
      <c r="AY164" s="17" t="s">
        <v>156</v>
      </c>
      <c r="BE164" s="153">
        <f t="shared" ref="BE164:BE195" si="24">IF(N164="základná",J164,0)</f>
        <v>0</v>
      </c>
      <c r="BF164" s="153">
        <f t="shared" ref="BF164:BF195" si="25">IF(N164="znížená",J164,0)</f>
        <v>0</v>
      </c>
      <c r="BG164" s="153">
        <f t="shared" ref="BG164:BG195" si="26">IF(N164="zákl. prenesená",J164,0)</f>
        <v>0</v>
      </c>
      <c r="BH164" s="153">
        <f t="shared" ref="BH164:BH195" si="27">IF(N164="zníž. prenesená",J164,0)</f>
        <v>0</v>
      </c>
      <c r="BI164" s="153">
        <f t="shared" ref="BI164:BI195" si="28">IF(N164="nulová",J164,0)</f>
        <v>0</v>
      </c>
      <c r="BJ164" s="17" t="s">
        <v>164</v>
      </c>
      <c r="BK164" s="153">
        <f t="shared" ref="BK164:BK195" si="29">ROUND(I164*H164,2)</f>
        <v>0</v>
      </c>
      <c r="BL164" s="17" t="s">
        <v>163</v>
      </c>
      <c r="BM164" s="152" t="s">
        <v>4232</v>
      </c>
    </row>
    <row r="165" spans="2:65" s="1" customFormat="1" ht="24.15" customHeight="1">
      <c r="B165" s="139"/>
      <c r="C165" s="167" t="s">
        <v>364</v>
      </c>
      <c r="D165" s="167" t="s">
        <v>207</v>
      </c>
      <c r="E165" s="168" t="s">
        <v>4233</v>
      </c>
      <c r="F165" s="169" t="s">
        <v>4234</v>
      </c>
      <c r="G165" s="170" t="s">
        <v>203</v>
      </c>
      <c r="H165" s="171">
        <v>8</v>
      </c>
      <c r="I165" s="172"/>
      <c r="J165" s="173">
        <f t="shared" si="20"/>
        <v>0</v>
      </c>
      <c r="K165" s="174"/>
      <c r="L165" s="175"/>
      <c r="M165" s="176" t="s">
        <v>1</v>
      </c>
      <c r="N165" s="177" t="s">
        <v>41</v>
      </c>
      <c r="P165" s="150">
        <f t="shared" si="21"/>
        <v>0</v>
      </c>
      <c r="Q165" s="150">
        <v>0</v>
      </c>
      <c r="R165" s="150">
        <f t="shared" si="22"/>
        <v>0</v>
      </c>
      <c r="S165" s="150">
        <v>0</v>
      </c>
      <c r="T165" s="151">
        <f t="shared" si="23"/>
        <v>0</v>
      </c>
      <c r="AR165" s="152" t="s">
        <v>211</v>
      </c>
      <c r="AT165" s="152" t="s">
        <v>207</v>
      </c>
      <c r="AU165" s="152" t="s">
        <v>164</v>
      </c>
      <c r="AY165" s="17" t="s">
        <v>156</v>
      </c>
      <c r="BE165" s="153">
        <f t="shared" si="24"/>
        <v>0</v>
      </c>
      <c r="BF165" s="153">
        <f t="shared" si="25"/>
        <v>0</v>
      </c>
      <c r="BG165" s="153">
        <f t="shared" si="26"/>
        <v>0</v>
      </c>
      <c r="BH165" s="153">
        <f t="shared" si="27"/>
        <v>0</v>
      </c>
      <c r="BI165" s="153">
        <f t="shared" si="28"/>
        <v>0</v>
      </c>
      <c r="BJ165" s="17" t="s">
        <v>164</v>
      </c>
      <c r="BK165" s="153">
        <f t="shared" si="29"/>
        <v>0</v>
      </c>
      <c r="BL165" s="17" t="s">
        <v>163</v>
      </c>
      <c r="BM165" s="152" t="s">
        <v>4235</v>
      </c>
    </row>
    <row r="166" spans="2:65" s="1" customFormat="1" ht="16.5" customHeight="1">
      <c r="B166" s="139"/>
      <c r="C166" s="140" t="s">
        <v>368</v>
      </c>
      <c r="D166" s="140" t="s">
        <v>159</v>
      </c>
      <c r="E166" s="141" t="s">
        <v>4236</v>
      </c>
      <c r="F166" s="142" t="s">
        <v>4237</v>
      </c>
      <c r="G166" s="143" t="s">
        <v>203</v>
      </c>
      <c r="H166" s="144">
        <v>2</v>
      </c>
      <c r="I166" s="145"/>
      <c r="J166" s="146">
        <f t="shared" si="20"/>
        <v>0</v>
      </c>
      <c r="K166" s="147"/>
      <c r="L166" s="32"/>
      <c r="M166" s="148" t="s">
        <v>1</v>
      </c>
      <c r="N166" s="149" t="s">
        <v>41</v>
      </c>
      <c r="P166" s="150">
        <f t="shared" si="21"/>
        <v>0</v>
      </c>
      <c r="Q166" s="150">
        <v>0</v>
      </c>
      <c r="R166" s="150">
        <f t="shared" si="22"/>
        <v>0</v>
      </c>
      <c r="S166" s="150">
        <v>0</v>
      </c>
      <c r="T166" s="151">
        <f t="shared" si="23"/>
        <v>0</v>
      </c>
      <c r="AR166" s="152" t="s">
        <v>163</v>
      </c>
      <c r="AT166" s="152" t="s">
        <v>159</v>
      </c>
      <c r="AU166" s="152" t="s">
        <v>164</v>
      </c>
      <c r="AY166" s="17" t="s">
        <v>156</v>
      </c>
      <c r="BE166" s="153">
        <f t="shared" si="24"/>
        <v>0</v>
      </c>
      <c r="BF166" s="153">
        <f t="shared" si="25"/>
        <v>0</v>
      </c>
      <c r="BG166" s="153">
        <f t="shared" si="26"/>
        <v>0</v>
      </c>
      <c r="BH166" s="153">
        <f t="shared" si="27"/>
        <v>0</v>
      </c>
      <c r="BI166" s="153">
        <f t="shared" si="28"/>
        <v>0</v>
      </c>
      <c r="BJ166" s="17" t="s">
        <v>164</v>
      </c>
      <c r="BK166" s="153">
        <f t="shared" si="29"/>
        <v>0</v>
      </c>
      <c r="BL166" s="17" t="s">
        <v>163</v>
      </c>
      <c r="BM166" s="152" t="s">
        <v>4238</v>
      </c>
    </row>
    <row r="167" spans="2:65" s="1" customFormat="1" ht="21.75" customHeight="1">
      <c r="B167" s="139"/>
      <c r="C167" s="167" t="s">
        <v>373</v>
      </c>
      <c r="D167" s="167" t="s">
        <v>207</v>
      </c>
      <c r="E167" s="168" t="s">
        <v>4239</v>
      </c>
      <c r="F167" s="169" t="s">
        <v>4240</v>
      </c>
      <c r="G167" s="170" t="s">
        <v>203</v>
      </c>
      <c r="H167" s="171">
        <v>2</v>
      </c>
      <c r="I167" s="172"/>
      <c r="J167" s="173">
        <f t="shared" si="20"/>
        <v>0</v>
      </c>
      <c r="K167" s="174"/>
      <c r="L167" s="175"/>
      <c r="M167" s="176" t="s">
        <v>1</v>
      </c>
      <c r="N167" s="177" t="s">
        <v>41</v>
      </c>
      <c r="P167" s="150">
        <f t="shared" si="21"/>
        <v>0</v>
      </c>
      <c r="Q167" s="150">
        <v>0</v>
      </c>
      <c r="R167" s="150">
        <f t="shared" si="22"/>
        <v>0</v>
      </c>
      <c r="S167" s="150">
        <v>0</v>
      </c>
      <c r="T167" s="151">
        <f t="shared" si="23"/>
        <v>0</v>
      </c>
      <c r="AR167" s="152" t="s">
        <v>211</v>
      </c>
      <c r="AT167" s="152" t="s">
        <v>207</v>
      </c>
      <c r="AU167" s="152" t="s">
        <v>164</v>
      </c>
      <c r="AY167" s="17" t="s">
        <v>156</v>
      </c>
      <c r="BE167" s="153">
        <f t="shared" si="24"/>
        <v>0</v>
      </c>
      <c r="BF167" s="153">
        <f t="shared" si="25"/>
        <v>0</v>
      </c>
      <c r="BG167" s="153">
        <f t="shared" si="26"/>
        <v>0</v>
      </c>
      <c r="BH167" s="153">
        <f t="shared" si="27"/>
        <v>0</v>
      </c>
      <c r="BI167" s="153">
        <f t="shared" si="28"/>
        <v>0</v>
      </c>
      <c r="BJ167" s="17" t="s">
        <v>164</v>
      </c>
      <c r="BK167" s="153">
        <f t="shared" si="29"/>
        <v>0</v>
      </c>
      <c r="BL167" s="17" t="s">
        <v>163</v>
      </c>
      <c r="BM167" s="152" t="s">
        <v>4241</v>
      </c>
    </row>
    <row r="168" spans="2:65" s="1" customFormat="1" ht="16.5" customHeight="1">
      <c r="B168" s="139"/>
      <c r="C168" s="140" t="s">
        <v>380</v>
      </c>
      <c r="D168" s="140" t="s">
        <v>159</v>
      </c>
      <c r="E168" s="141" t="s">
        <v>4242</v>
      </c>
      <c r="F168" s="142" t="s">
        <v>4243</v>
      </c>
      <c r="G168" s="143" t="s">
        <v>203</v>
      </c>
      <c r="H168" s="144">
        <v>4</v>
      </c>
      <c r="I168" s="145"/>
      <c r="J168" s="146">
        <f t="shared" si="20"/>
        <v>0</v>
      </c>
      <c r="K168" s="147"/>
      <c r="L168" s="32"/>
      <c r="M168" s="148" t="s">
        <v>1</v>
      </c>
      <c r="N168" s="149" t="s">
        <v>41</v>
      </c>
      <c r="P168" s="150">
        <f t="shared" si="21"/>
        <v>0</v>
      </c>
      <c r="Q168" s="150">
        <v>0</v>
      </c>
      <c r="R168" s="150">
        <f t="shared" si="22"/>
        <v>0</v>
      </c>
      <c r="S168" s="150">
        <v>0</v>
      </c>
      <c r="T168" s="151">
        <f t="shared" si="23"/>
        <v>0</v>
      </c>
      <c r="AR168" s="152" t="s">
        <v>163</v>
      </c>
      <c r="AT168" s="152" t="s">
        <v>159</v>
      </c>
      <c r="AU168" s="152" t="s">
        <v>164</v>
      </c>
      <c r="AY168" s="17" t="s">
        <v>156</v>
      </c>
      <c r="BE168" s="153">
        <f t="shared" si="24"/>
        <v>0</v>
      </c>
      <c r="BF168" s="153">
        <f t="shared" si="25"/>
        <v>0</v>
      </c>
      <c r="BG168" s="153">
        <f t="shared" si="26"/>
        <v>0</v>
      </c>
      <c r="BH168" s="153">
        <f t="shared" si="27"/>
        <v>0</v>
      </c>
      <c r="BI168" s="153">
        <f t="shared" si="28"/>
        <v>0</v>
      </c>
      <c r="BJ168" s="17" t="s">
        <v>164</v>
      </c>
      <c r="BK168" s="153">
        <f t="shared" si="29"/>
        <v>0</v>
      </c>
      <c r="BL168" s="17" t="s">
        <v>163</v>
      </c>
      <c r="BM168" s="152" t="s">
        <v>4244</v>
      </c>
    </row>
    <row r="169" spans="2:65" s="1" customFormat="1" ht="24.15" customHeight="1">
      <c r="B169" s="139"/>
      <c r="C169" s="167" t="s">
        <v>385</v>
      </c>
      <c r="D169" s="167" t="s">
        <v>207</v>
      </c>
      <c r="E169" s="168" t="s">
        <v>4245</v>
      </c>
      <c r="F169" s="169" t="s">
        <v>4246</v>
      </c>
      <c r="G169" s="170" t="s">
        <v>203</v>
      </c>
      <c r="H169" s="171">
        <v>2</v>
      </c>
      <c r="I169" s="172"/>
      <c r="J169" s="173">
        <f t="shared" si="20"/>
        <v>0</v>
      </c>
      <c r="K169" s="174"/>
      <c r="L169" s="175"/>
      <c r="M169" s="176" t="s">
        <v>1</v>
      </c>
      <c r="N169" s="177" t="s">
        <v>41</v>
      </c>
      <c r="P169" s="150">
        <f t="shared" si="21"/>
        <v>0</v>
      </c>
      <c r="Q169" s="150">
        <v>0</v>
      </c>
      <c r="R169" s="150">
        <f t="shared" si="22"/>
        <v>0</v>
      </c>
      <c r="S169" s="150">
        <v>0</v>
      </c>
      <c r="T169" s="151">
        <f t="shared" si="23"/>
        <v>0</v>
      </c>
      <c r="AR169" s="152" t="s">
        <v>211</v>
      </c>
      <c r="AT169" s="152" t="s">
        <v>207</v>
      </c>
      <c r="AU169" s="152" t="s">
        <v>164</v>
      </c>
      <c r="AY169" s="17" t="s">
        <v>156</v>
      </c>
      <c r="BE169" s="153">
        <f t="shared" si="24"/>
        <v>0</v>
      </c>
      <c r="BF169" s="153">
        <f t="shared" si="25"/>
        <v>0</v>
      </c>
      <c r="BG169" s="153">
        <f t="shared" si="26"/>
        <v>0</v>
      </c>
      <c r="BH169" s="153">
        <f t="shared" si="27"/>
        <v>0</v>
      </c>
      <c r="BI169" s="153">
        <f t="shared" si="28"/>
        <v>0</v>
      </c>
      <c r="BJ169" s="17" t="s">
        <v>164</v>
      </c>
      <c r="BK169" s="153">
        <f t="shared" si="29"/>
        <v>0</v>
      </c>
      <c r="BL169" s="17" t="s">
        <v>163</v>
      </c>
      <c r="BM169" s="152" t="s">
        <v>4247</v>
      </c>
    </row>
    <row r="170" spans="2:65" s="1" customFormat="1" ht="24.15" customHeight="1">
      <c r="B170" s="139"/>
      <c r="C170" s="167" t="s">
        <v>395</v>
      </c>
      <c r="D170" s="167" t="s">
        <v>207</v>
      </c>
      <c r="E170" s="168" t="s">
        <v>4248</v>
      </c>
      <c r="F170" s="169" t="s">
        <v>4249</v>
      </c>
      <c r="G170" s="170" t="s">
        <v>203</v>
      </c>
      <c r="H170" s="171">
        <v>1</v>
      </c>
      <c r="I170" s="172"/>
      <c r="J170" s="173">
        <f t="shared" si="20"/>
        <v>0</v>
      </c>
      <c r="K170" s="174"/>
      <c r="L170" s="175"/>
      <c r="M170" s="176" t="s">
        <v>1</v>
      </c>
      <c r="N170" s="177" t="s">
        <v>41</v>
      </c>
      <c r="P170" s="150">
        <f t="shared" si="21"/>
        <v>0</v>
      </c>
      <c r="Q170" s="150">
        <v>0</v>
      </c>
      <c r="R170" s="150">
        <f t="shared" si="22"/>
        <v>0</v>
      </c>
      <c r="S170" s="150">
        <v>0</v>
      </c>
      <c r="T170" s="151">
        <f t="shared" si="23"/>
        <v>0</v>
      </c>
      <c r="AR170" s="152" t="s">
        <v>211</v>
      </c>
      <c r="AT170" s="152" t="s">
        <v>207</v>
      </c>
      <c r="AU170" s="152" t="s">
        <v>164</v>
      </c>
      <c r="AY170" s="17" t="s">
        <v>156</v>
      </c>
      <c r="BE170" s="153">
        <f t="shared" si="24"/>
        <v>0</v>
      </c>
      <c r="BF170" s="153">
        <f t="shared" si="25"/>
        <v>0</v>
      </c>
      <c r="BG170" s="153">
        <f t="shared" si="26"/>
        <v>0</v>
      </c>
      <c r="BH170" s="153">
        <f t="shared" si="27"/>
        <v>0</v>
      </c>
      <c r="BI170" s="153">
        <f t="shared" si="28"/>
        <v>0</v>
      </c>
      <c r="BJ170" s="17" t="s">
        <v>164</v>
      </c>
      <c r="BK170" s="153">
        <f t="shared" si="29"/>
        <v>0</v>
      </c>
      <c r="BL170" s="17" t="s">
        <v>163</v>
      </c>
      <c r="BM170" s="152" t="s">
        <v>4250</v>
      </c>
    </row>
    <row r="171" spans="2:65" s="1" customFormat="1" ht="24.15" customHeight="1">
      <c r="B171" s="139"/>
      <c r="C171" s="167" t="s">
        <v>399</v>
      </c>
      <c r="D171" s="167" t="s">
        <v>207</v>
      </c>
      <c r="E171" s="168" t="s">
        <v>4251</v>
      </c>
      <c r="F171" s="169" t="s">
        <v>4252</v>
      </c>
      <c r="G171" s="170" t="s">
        <v>203</v>
      </c>
      <c r="H171" s="171">
        <v>1</v>
      </c>
      <c r="I171" s="172"/>
      <c r="J171" s="173">
        <f t="shared" si="20"/>
        <v>0</v>
      </c>
      <c r="K171" s="174"/>
      <c r="L171" s="175"/>
      <c r="M171" s="176" t="s">
        <v>1</v>
      </c>
      <c r="N171" s="177" t="s">
        <v>41</v>
      </c>
      <c r="P171" s="150">
        <f t="shared" si="21"/>
        <v>0</v>
      </c>
      <c r="Q171" s="150">
        <v>0</v>
      </c>
      <c r="R171" s="150">
        <f t="shared" si="22"/>
        <v>0</v>
      </c>
      <c r="S171" s="150">
        <v>0</v>
      </c>
      <c r="T171" s="151">
        <f t="shared" si="23"/>
        <v>0</v>
      </c>
      <c r="AR171" s="152" t="s">
        <v>211</v>
      </c>
      <c r="AT171" s="152" t="s">
        <v>207</v>
      </c>
      <c r="AU171" s="152" t="s">
        <v>164</v>
      </c>
      <c r="AY171" s="17" t="s">
        <v>156</v>
      </c>
      <c r="BE171" s="153">
        <f t="shared" si="24"/>
        <v>0</v>
      </c>
      <c r="BF171" s="153">
        <f t="shared" si="25"/>
        <v>0</v>
      </c>
      <c r="BG171" s="153">
        <f t="shared" si="26"/>
        <v>0</v>
      </c>
      <c r="BH171" s="153">
        <f t="shared" si="27"/>
        <v>0</v>
      </c>
      <c r="BI171" s="153">
        <f t="shared" si="28"/>
        <v>0</v>
      </c>
      <c r="BJ171" s="17" t="s">
        <v>164</v>
      </c>
      <c r="BK171" s="153">
        <f t="shared" si="29"/>
        <v>0</v>
      </c>
      <c r="BL171" s="17" t="s">
        <v>163</v>
      </c>
      <c r="BM171" s="152" t="s">
        <v>4253</v>
      </c>
    </row>
    <row r="172" spans="2:65" s="1" customFormat="1" ht="16.5" customHeight="1">
      <c r="B172" s="139"/>
      <c r="C172" s="140" t="s">
        <v>404</v>
      </c>
      <c r="D172" s="140" t="s">
        <v>159</v>
      </c>
      <c r="E172" s="141" t="s">
        <v>4254</v>
      </c>
      <c r="F172" s="142" t="s">
        <v>4255</v>
      </c>
      <c r="G172" s="143" t="s">
        <v>203</v>
      </c>
      <c r="H172" s="144">
        <v>4</v>
      </c>
      <c r="I172" s="145"/>
      <c r="J172" s="146">
        <f t="shared" si="20"/>
        <v>0</v>
      </c>
      <c r="K172" s="147"/>
      <c r="L172" s="32"/>
      <c r="M172" s="148" t="s">
        <v>1</v>
      </c>
      <c r="N172" s="149" t="s">
        <v>41</v>
      </c>
      <c r="P172" s="150">
        <f t="shared" si="21"/>
        <v>0</v>
      </c>
      <c r="Q172" s="150">
        <v>0</v>
      </c>
      <c r="R172" s="150">
        <f t="shared" si="22"/>
        <v>0</v>
      </c>
      <c r="S172" s="150">
        <v>0</v>
      </c>
      <c r="T172" s="151">
        <f t="shared" si="23"/>
        <v>0</v>
      </c>
      <c r="AR172" s="152" t="s">
        <v>163</v>
      </c>
      <c r="AT172" s="152" t="s">
        <v>159</v>
      </c>
      <c r="AU172" s="152" t="s">
        <v>164</v>
      </c>
      <c r="AY172" s="17" t="s">
        <v>156</v>
      </c>
      <c r="BE172" s="153">
        <f t="shared" si="24"/>
        <v>0</v>
      </c>
      <c r="BF172" s="153">
        <f t="shared" si="25"/>
        <v>0</v>
      </c>
      <c r="BG172" s="153">
        <f t="shared" si="26"/>
        <v>0</v>
      </c>
      <c r="BH172" s="153">
        <f t="shared" si="27"/>
        <v>0</v>
      </c>
      <c r="BI172" s="153">
        <f t="shared" si="28"/>
        <v>0</v>
      </c>
      <c r="BJ172" s="17" t="s">
        <v>164</v>
      </c>
      <c r="BK172" s="153">
        <f t="shared" si="29"/>
        <v>0</v>
      </c>
      <c r="BL172" s="17" t="s">
        <v>163</v>
      </c>
      <c r="BM172" s="152" t="s">
        <v>4256</v>
      </c>
    </row>
    <row r="173" spans="2:65" s="1" customFormat="1" ht="33" customHeight="1">
      <c r="B173" s="139"/>
      <c r="C173" s="167" t="s">
        <v>420</v>
      </c>
      <c r="D173" s="167" t="s">
        <v>207</v>
      </c>
      <c r="E173" s="168" t="s">
        <v>4257</v>
      </c>
      <c r="F173" s="169" t="s">
        <v>4258</v>
      </c>
      <c r="G173" s="170" t="s">
        <v>203</v>
      </c>
      <c r="H173" s="171">
        <v>4</v>
      </c>
      <c r="I173" s="172"/>
      <c r="J173" s="173">
        <f t="shared" si="20"/>
        <v>0</v>
      </c>
      <c r="K173" s="174"/>
      <c r="L173" s="175"/>
      <c r="M173" s="176" t="s">
        <v>1</v>
      </c>
      <c r="N173" s="177" t="s">
        <v>41</v>
      </c>
      <c r="P173" s="150">
        <f t="shared" si="21"/>
        <v>0</v>
      </c>
      <c r="Q173" s="150">
        <v>0</v>
      </c>
      <c r="R173" s="150">
        <f t="shared" si="22"/>
        <v>0</v>
      </c>
      <c r="S173" s="150">
        <v>0</v>
      </c>
      <c r="T173" s="151">
        <f t="shared" si="23"/>
        <v>0</v>
      </c>
      <c r="AR173" s="152" t="s">
        <v>211</v>
      </c>
      <c r="AT173" s="152" t="s">
        <v>207</v>
      </c>
      <c r="AU173" s="152" t="s">
        <v>164</v>
      </c>
      <c r="AY173" s="17" t="s">
        <v>156</v>
      </c>
      <c r="BE173" s="153">
        <f t="shared" si="24"/>
        <v>0</v>
      </c>
      <c r="BF173" s="153">
        <f t="shared" si="25"/>
        <v>0</v>
      </c>
      <c r="BG173" s="153">
        <f t="shared" si="26"/>
        <v>0</v>
      </c>
      <c r="BH173" s="153">
        <f t="shared" si="27"/>
        <v>0</v>
      </c>
      <c r="BI173" s="153">
        <f t="shared" si="28"/>
        <v>0</v>
      </c>
      <c r="BJ173" s="17" t="s">
        <v>164</v>
      </c>
      <c r="BK173" s="153">
        <f t="shared" si="29"/>
        <v>0</v>
      </c>
      <c r="BL173" s="17" t="s">
        <v>163</v>
      </c>
      <c r="BM173" s="152" t="s">
        <v>4259</v>
      </c>
    </row>
    <row r="174" spans="2:65" s="1" customFormat="1" ht="24.15" customHeight="1">
      <c r="B174" s="139"/>
      <c r="C174" s="140" t="s">
        <v>426</v>
      </c>
      <c r="D174" s="140" t="s">
        <v>159</v>
      </c>
      <c r="E174" s="141" t="s">
        <v>4260</v>
      </c>
      <c r="F174" s="142" t="s">
        <v>4261</v>
      </c>
      <c r="G174" s="143" t="s">
        <v>203</v>
      </c>
      <c r="H174" s="144">
        <v>3</v>
      </c>
      <c r="I174" s="145"/>
      <c r="J174" s="146">
        <f t="shared" si="20"/>
        <v>0</v>
      </c>
      <c r="K174" s="147"/>
      <c r="L174" s="32"/>
      <c r="M174" s="148" t="s">
        <v>1</v>
      </c>
      <c r="N174" s="149" t="s">
        <v>41</v>
      </c>
      <c r="P174" s="150">
        <f t="shared" si="21"/>
        <v>0</v>
      </c>
      <c r="Q174" s="150">
        <v>0</v>
      </c>
      <c r="R174" s="150">
        <f t="shared" si="22"/>
        <v>0</v>
      </c>
      <c r="S174" s="150">
        <v>0</v>
      </c>
      <c r="T174" s="151">
        <f t="shared" si="23"/>
        <v>0</v>
      </c>
      <c r="AR174" s="152" t="s">
        <v>163</v>
      </c>
      <c r="AT174" s="152" t="s">
        <v>159</v>
      </c>
      <c r="AU174" s="152" t="s">
        <v>164</v>
      </c>
      <c r="AY174" s="17" t="s">
        <v>156</v>
      </c>
      <c r="BE174" s="153">
        <f t="shared" si="24"/>
        <v>0</v>
      </c>
      <c r="BF174" s="153">
        <f t="shared" si="25"/>
        <v>0</v>
      </c>
      <c r="BG174" s="153">
        <f t="shared" si="26"/>
        <v>0</v>
      </c>
      <c r="BH174" s="153">
        <f t="shared" si="27"/>
        <v>0</v>
      </c>
      <c r="BI174" s="153">
        <f t="shared" si="28"/>
        <v>0</v>
      </c>
      <c r="BJ174" s="17" t="s">
        <v>164</v>
      </c>
      <c r="BK174" s="153">
        <f t="shared" si="29"/>
        <v>0</v>
      </c>
      <c r="BL174" s="17" t="s">
        <v>163</v>
      </c>
      <c r="BM174" s="152" t="s">
        <v>4262</v>
      </c>
    </row>
    <row r="175" spans="2:65" s="1" customFormat="1" ht="16.5" customHeight="1">
      <c r="B175" s="139"/>
      <c r="C175" s="140" t="s">
        <v>430</v>
      </c>
      <c r="D175" s="140" t="s">
        <v>159</v>
      </c>
      <c r="E175" s="141" t="s">
        <v>4263</v>
      </c>
      <c r="F175" s="142" t="s">
        <v>4264</v>
      </c>
      <c r="G175" s="143" t="s">
        <v>203</v>
      </c>
      <c r="H175" s="144">
        <v>206</v>
      </c>
      <c r="I175" s="145"/>
      <c r="J175" s="146">
        <f t="shared" si="20"/>
        <v>0</v>
      </c>
      <c r="K175" s="147"/>
      <c r="L175" s="32"/>
      <c r="M175" s="148" t="s">
        <v>1</v>
      </c>
      <c r="N175" s="149" t="s">
        <v>41</v>
      </c>
      <c r="P175" s="150">
        <f t="shared" si="21"/>
        <v>0</v>
      </c>
      <c r="Q175" s="150">
        <v>0</v>
      </c>
      <c r="R175" s="150">
        <f t="shared" si="22"/>
        <v>0</v>
      </c>
      <c r="S175" s="150">
        <v>0</v>
      </c>
      <c r="T175" s="151">
        <f t="shared" si="23"/>
        <v>0</v>
      </c>
      <c r="AR175" s="152" t="s">
        <v>163</v>
      </c>
      <c r="AT175" s="152" t="s">
        <v>159</v>
      </c>
      <c r="AU175" s="152" t="s">
        <v>164</v>
      </c>
      <c r="AY175" s="17" t="s">
        <v>156</v>
      </c>
      <c r="BE175" s="153">
        <f t="shared" si="24"/>
        <v>0</v>
      </c>
      <c r="BF175" s="153">
        <f t="shared" si="25"/>
        <v>0</v>
      </c>
      <c r="BG175" s="153">
        <f t="shared" si="26"/>
        <v>0</v>
      </c>
      <c r="BH175" s="153">
        <f t="shared" si="27"/>
        <v>0</v>
      </c>
      <c r="BI175" s="153">
        <f t="shared" si="28"/>
        <v>0</v>
      </c>
      <c r="BJ175" s="17" t="s">
        <v>164</v>
      </c>
      <c r="BK175" s="153">
        <f t="shared" si="29"/>
        <v>0</v>
      </c>
      <c r="BL175" s="17" t="s">
        <v>163</v>
      </c>
      <c r="BM175" s="152" t="s">
        <v>4265</v>
      </c>
    </row>
    <row r="176" spans="2:65" s="1" customFormat="1" ht="16.5" customHeight="1">
      <c r="B176" s="139"/>
      <c r="C176" s="167" t="s">
        <v>436</v>
      </c>
      <c r="D176" s="167" t="s">
        <v>207</v>
      </c>
      <c r="E176" s="168" t="s">
        <v>4266</v>
      </c>
      <c r="F176" s="169" t="s">
        <v>4267</v>
      </c>
      <c r="G176" s="170" t="s">
        <v>203</v>
      </c>
      <c r="H176" s="171">
        <v>10</v>
      </c>
      <c r="I176" s="172"/>
      <c r="J176" s="173">
        <f t="shared" si="20"/>
        <v>0</v>
      </c>
      <c r="K176" s="174"/>
      <c r="L176" s="175"/>
      <c r="M176" s="176" t="s">
        <v>1</v>
      </c>
      <c r="N176" s="177" t="s">
        <v>41</v>
      </c>
      <c r="P176" s="150">
        <f t="shared" si="21"/>
        <v>0</v>
      </c>
      <c r="Q176" s="150">
        <v>0</v>
      </c>
      <c r="R176" s="150">
        <f t="shared" si="22"/>
        <v>0</v>
      </c>
      <c r="S176" s="150">
        <v>0</v>
      </c>
      <c r="T176" s="151">
        <f t="shared" si="23"/>
        <v>0</v>
      </c>
      <c r="AR176" s="152" t="s">
        <v>211</v>
      </c>
      <c r="AT176" s="152" t="s">
        <v>207</v>
      </c>
      <c r="AU176" s="152" t="s">
        <v>164</v>
      </c>
      <c r="AY176" s="17" t="s">
        <v>156</v>
      </c>
      <c r="BE176" s="153">
        <f t="shared" si="24"/>
        <v>0</v>
      </c>
      <c r="BF176" s="153">
        <f t="shared" si="25"/>
        <v>0</v>
      </c>
      <c r="BG176" s="153">
        <f t="shared" si="26"/>
        <v>0</v>
      </c>
      <c r="BH176" s="153">
        <f t="shared" si="27"/>
        <v>0</v>
      </c>
      <c r="BI176" s="153">
        <f t="shared" si="28"/>
        <v>0</v>
      </c>
      <c r="BJ176" s="17" t="s">
        <v>164</v>
      </c>
      <c r="BK176" s="153">
        <f t="shared" si="29"/>
        <v>0</v>
      </c>
      <c r="BL176" s="17" t="s">
        <v>163</v>
      </c>
      <c r="BM176" s="152" t="s">
        <v>4268</v>
      </c>
    </row>
    <row r="177" spans="2:65" s="1" customFormat="1" ht="16.5" customHeight="1">
      <c r="B177" s="139"/>
      <c r="C177" s="167" t="s">
        <v>442</v>
      </c>
      <c r="D177" s="167" t="s">
        <v>207</v>
      </c>
      <c r="E177" s="168" t="s">
        <v>4269</v>
      </c>
      <c r="F177" s="169" t="s">
        <v>4270</v>
      </c>
      <c r="G177" s="170" t="s">
        <v>203</v>
      </c>
      <c r="H177" s="171">
        <v>196</v>
      </c>
      <c r="I177" s="172"/>
      <c r="J177" s="173">
        <f t="shared" si="20"/>
        <v>0</v>
      </c>
      <c r="K177" s="174"/>
      <c r="L177" s="175"/>
      <c r="M177" s="176" t="s">
        <v>1</v>
      </c>
      <c r="N177" s="177" t="s">
        <v>41</v>
      </c>
      <c r="P177" s="150">
        <f t="shared" si="21"/>
        <v>0</v>
      </c>
      <c r="Q177" s="150">
        <v>0</v>
      </c>
      <c r="R177" s="150">
        <f t="shared" si="22"/>
        <v>0</v>
      </c>
      <c r="S177" s="150">
        <v>0</v>
      </c>
      <c r="T177" s="151">
        <f t="shared" si="23"/>
        <v>0</v>
      </c>
      <c r="AR177" s="152" t="s">
        <v>211</v>
      </c>
      <c r="AT177" s="152" t="s">
        <v>207</v>
      </c>
      <c r="AU177" s="152" t="s">
        <v>164</v>
      </c>
      <c r="AY177" s="17" t="s">
        <v>156</v>
      </c>
      <c r="BE177" s="153">
        <f t="shared" si="24"/>
        <v>0</v>
      </c>
      <c r="BF177" s="153">
        <f t="shared" si="25"/>
        <v>0</v>
      </c>
      <c r="BG177" s="153">
        <f t="shared" si="26"/>
        <v>0</v>
      </c>
      <c r="BH177" s="153">
        <f t="shared" si="27"/>
        <v>0</v>
      </c>
      <c r="BI177" s="153">
        <f t="shared" si="28"/>
        <v>0</v>
      </c>
      <c r="BJ177" s="17" t="s">
        <v>164</v>
      </c>
      <c r="BK177" s="153">
        <f t="shared" si="29"/>
        <v>0</v>
      </c>
      <c r="BL177" s="17" t="s">
        <v>163</v>
      </c>
      <c r="BM177" s="152" t="s">
        <v>4271</v>
      </c>
    </row>
    <row r="178" spans="2:65" s="1" customFormat="1" ht="16.5" customHeight="1">
      <c r="B178" s="139"/>
      <c r="C178" s="140" t="s">
        <v>446</v>
      </c>
      <c r="D178" s="140" t="s">
        <v>159</v>
      </c>
      <c r="E178" s="141" t="s">
        <v>4272</v>
      </c>
      <c r="F178" s="142" t="s">
        <v>4273</v>
      </c>
      <c r="G178" s="143" t="s">
        <v>203</v>
      </c>
      <c r="H178" s="144">
        <v>6</v>
      </c>
      <c r="I178" s="145"/>
      <c r="J178" s="146">
        <f t="shared" si="20"/>
        <v>0</v>
      </c>
      <c r="K178" s="147"/>
      <c r="L178" s="32"/>
      <c r="M178" s="148" t="s">
        <v>1</v>
      </c>
      <c r="N178" s="149" t="s">
        <v>41</v>
      </c>
      <c r="P178" s="150">
        <f t="shared" si="21"/>
        <v>0</v>
      </c>
      <c r="Q178" s="150">
        <v>0</v>
      </c>
      <c r="R178" s="150">
        <f t="shared" si="22"/>
        <v>0</v>
      </c>
      <c r="S178" s="150">
        <v>0</v>
      </c>
      <c r="T178" s="151">
        <f t="shared" si="23"/>
        <v>0</v>
      </c>
      <c r="AR178" s="152" t="s">
        <v>163</v>
      </c>
      <c r="AT178" s="152" t="s">
        <v>159</v>
      </c>
      <c r="AU178" s="152" t="s">
        <v>164</v>
      </c>
      <c r="AY178" s="17" t="s">
        <v>156</v>
      </c>
      <c r="BE178" s="153">
        <f t="shared" si="24"/>
        <v>0</v>
      </c>
      <c r="BF178" s="153">
        <f t="shared" si="25"/>
        <v>0</v>
      </c>
      <c r="BG178" s="153">
        <f t="shared" si="26"/>
        <v>0</v>
      </c>
      <c r="BH178" s="153">
        <f t="shared" si="27"/>
        <v>0</v>
      </c>
      <c r="BI178" s="153">
        <f t="shared" si="28"/>
        <v>0</v>
      </c>
      <c r="BJ178" s="17" t="s">
        <v>164</v>
      </c>
      <c r="BK178" s="153">
        <f t="shared" si="29"/>
        <v>0</v>
      </c>
      <c r="BL178" s="17" t="s">
        <v>163</v>
      </c>
      <c r="BM178" s="152" t="s">
        <v>4274</v>
      </c>
    </row>
    <row r="179" spans="2:65" s="1" customFormat="1" ht="24.15" customHeight="1">
      <c r="B179" s="139"/>
      <c r="C179" s="167" t="s">
        <v>450</v>
      </c>
      <c r="D179" s="167" t="s">
        <v>207</v>
      </c>
      <c r="E179" s="168" t="s">
        <v>4275</v>
      </c>
      <c r="F179" s="169" t="s">
        <v>4276</v>
      </c>
      <c r="G179" s="170" t="s">
        <v>203</v>
      </c>
      <c r="H179" s="171">
        <v>6</v>
      </c>
      <c r="I179" s="172"/>
      <c r="J179" s="173">
        <f t="shared" si="20"/>
        <v>0</v>
      </c>
      <c r="K179" s="174"/>
      <c r="L179" s="175"/>
      <c r="M179" s="176" t="s">
        <v>1</v>
      </c>
      <c r="N179" s="177" t="s">
        <v>41</v>
      </c>
      <c r="P179" s="150">
        <f t="shared" si="21"/>
        <v>0</v>
      </c>
      <c r="Q179" s="150">
        <v>0</v>
      </c>
      <c r="R179" s="150">
        <f t="shared" si="22"/>
        <v>0</v>
      </c>
      <c r="S179" s="150">
        <v>0</v>
      </c>
      <c r="T179" s="151">
        <f t="shared" si="23"/>
        <v>0</v>
      </c>
      <c r="AR179" s="152" t="s">
        <v>211</v>
      </c>
      <c r="AT179" s="152" t="s">
        <v>207</v>
      </c>
      <c r="AU179" s="152" t="s">
        <v>164</v>
      </c>
      <c r="AY179" s="17" t="s">
        <v>156</v>
      </c>
      <c r="BE179" s="153">
        <f t="shared" si="24"/>
        <v>0</v>
      </c>
      <c r="BF179" s="153">
        <f t="shared" si="25"/>
        <v>0</v>
      </c>
      <c r="BG179" s="153">
        <f t="shared" si="26"/>
        <v>0</v>
      </c>
      <c r="BH179" s="153">
        <f t="shared" si="27"/>
        <v>0</v>
      </c>
      <c r="BI179" s="153">
        <f t="shared" si="28"/>
        <v>0</v>
      </c>
      <c r="BJ179" s="17" t="s">
        <v>164</v>
      </c>
      <c r="BK179" s="153">
        <f t="shared" si="29"/>
        <v>0</v>
      </c>
      <c r="BL179" s="17" t="s">
        <v>163</v>
      </c>
      <c r="BM179" s="152" t="s">
        <v>4277</v>
      </c>
    </row>
    <row r="180" spans="2:65" s="1" customFormat="1" ht="16.5" customHeight="1">
      <c r="B180" s="139"/>
      <c r="C180" s="140" t="s">
        <v>454</v>
      </c>
      <c r="D180" s="140" t="s">
        <v>159</v>
      </c>
      <c r="E180" s="141" t="s">
        <v>4278</v>
      </c>
      <c r="F180" s="142" t="s">
        <v>4279</v>
      </c>
      <c r="G180" s="143" t="s">
        <v>203</v>
      </c>
      <c r="H180" s="144">
        <v>2</v>
      </c>
      <c r="I180" s="145"/>
      <c r="J180" s="146">
        <f t="shared" si="20"/>
        <v>0</v>
      </c>
      <c r="K180" s="147"/>
      <c r="L180" s="32"/>
      <c r="M180" s="148" t="s">
        <v>1</v>
      </c>
      <c r="N180" s="149" t="s">
        <v>41</v>
      </c>
      <c r="P180" s="150">
        <f t="shared" si="21"/>
        <v>0</v>
      </c>
      <c r="Q180" s="150">
        <v>0</v>
      </c>
      <c r="R180" s="150">
        <f t="shared" si="22"/>
        <v>0</v>
      </c>
      <c r="S180" s="150">
        <v>0</v>
      </c>
      <c r="T180" s="151">
        <f t="shared" si="23"/>
        <v>0</v>
      </c>
      <c r="AR180" s="152" t="s">
        <v>163</v>
      </c>
      <c r="AT180" s="152" t="s">
        <v>159</v>
      </c>
      <c r="AU180" s="152" t="s">
        <v>164</v>
      </c>
      <c r="AY180" s="17" t="s">
        <v>156</v>
      </c>
      <c r="BE180" s="153">
        <f t="shared" si="24"/>
        <v>0</v>
      </c>
      <c r="BF180" s="153">
        <f t="shared" si="25"/>
        <v>0</v>
      </c>
      <c r="BG180" s="153">
        <f t="shared" si="26"/>
        <v>0</v>
      </c>
      <c r="BH180" s="153">
        <f t="shared" si="27"/>
        <v>0</v>
      </c>
      <c r="BI180" s="153">
        <f t="shared" si="28"/>
        <v>0</v>
      </c>
      <c r="BJ180" s="17" t="s">
        <v>164</v>
      </c>
      <c r="BK180" s="153">
        <f t="shared" si="29"/>
        <v>0</v>
      </c>
      <c r="BL180" s="17" t="s">
        <v>163</v>
      </c>
      <c r="BM180" s="152" t="s">
        <v>4280</v>
      </c>
    </row>
    <row r="181" spans="2:65" s="1" customFormat="1" ht="21.75" customHeight="1">
      <c r="B181" s="139"/>
      <c r="C181" s="167" t="s">
        <v>458</v>
      </c>
      <c r="D181" s="167" t="s">
        <v>207</v>
      </c>
      <c r="E181" s="168" t="s">
        <v>4281</v>
      </c>
      <c r="F181" s="169" t="s">
        <v>4282</v>
      </c>
      <c r="G181" s="170" t="s">
        <v>203</v>
      </c>
      <c r="H181" s="171">
        <v>2</v>
      </c>
      <c r="I181" s="172"/>
      <c r="J181" s="173">
        <f t="shared" si="20"/>
        <v>0</v>
      </c>
      <c r="K181" s="174"/>
      <c r="L181" s="175"/>
      <c r="M181" s="176" t="s">
        <v>1</v>
      </c>
      <c r="N181" s="177" t="s">
        <v>41</v>
      </c>
      <c r="P181" s="150">
        <f t="shared" si="21"/>
        <v>0</v>
      </c>
      <c r="Q181" s="150">
        <v>0</v>
      </c>
      <c r="R181" s="150">
        <f t="shared" si="22"/>
        <v>0</v>
      </c>
      <c r="S181" s="150">
        <v>0</v>
      </c>
      <c r="T181" s="151">
        <f t="shared" si="23"/>
        <v>0</v>
      </c>
      <c r="AR181" s="152" t="s">
        <v>211</v>
      </c>
      <c r="AT181" s="152" t="s">
        <v>207</v>
      </c>
      <c r="AU181" s="152" t="s">
        <v>164</v>
      </c>
      <c r="AY181" s="17" t="s">
        <v>156</v>
      </c>
      <c r="BE181" s="153">
        <f t="shared" si="24"/>
        <v>0</v>
      </c>
      <c r="BF181" s="153">
        <f t="shared" si="25"/>
        <v>0</v>
      </c>
      <c r="BG181" s="153">
        <f t="shared" si="26"/>
        <v>0</v>
      </c>
      <c r="BH181" s="153">
        <f t="shared" si="27"/>
        <v>0</v>
      </c>
      <c r="BI181" s="153">
        <f t="shared" si="28"/>
        <v>0</v>
      </c>
      <c r="BJ181" s="17" t="s">
        <v>164</v>
      </c>
      <c r="BK181" s="153">
        <f t="shared" si="29"/>
        <v>0</v>
      </c>
      <c r="BL181" s="17" t="s">
        <v>163</v>
      </c>
      <c r="BM181" s="152" t="s">
        <v>4283</v>
      </c>
    </row>
    <row r="182" spans="2:65" s="1" customFormat="1" ht="16.5" customHeight="1">
      <c r="B182" s="139"/>
      <c r="C182" s="140" t="s">
        <v>745</v>
      </c>
      <c r="D182" s="140" t="s">
        <v>159</v>
      </c>
      <c r="E182" s="141" t="s">
        <v>4284</v>
      </c>
      <c r="F182" s="142" t="s">
        <v>4285</v>
      </c>
      <c r="G182" s="143" t="s">
        <v>203</v>
      </c>
      <c r="H182" s="144">
        <v>6</v>
      </c>
      <c r="I182" s="145"/>
      <c r="J182" s="146">
        <f t="shared" si="20"/>
        <v>0</v>
      </c>
      <c r="K182" s="147"/>
      <c r="L182" s="32"/>
      <c r="M182" s="148" t="s">
        <v>1</v>
      </c>
      <c r="N182" s="149" t="s">
        <v>41</v>
      </c>
      <c r="P182" s="150">
        <f t="shared" si="21"/>
        <v>0</v>
      </c>
      <c r="Q182" s="150">
        <v>0</v>
      </c>
      <c r="R182" s="150">
        <f t="shared" si="22"/>
        <v>0</v>
      </c>
      <c r="S182" s="150">
        <v>0</v>
      </c>
      <c r="T182" s="151">
        <f t="shared" si="23"/>
        <v>0</v>
      </c>
      <c r="AR182" s="152" t="s">
        <v>163</v>
      </c>
      <c r="AT182" s="152" t="s">
        <v>159</v>
      </c>
      <c r="AU182" s="152" t="s">
        <v>164</v>
      </c>
      <c r="AY182" s="17" t="s">
        <v>156</v>
      </c>
      <c r="BE182" s="153">
        <f t="shared" si="24"/>
        <v>0</v>
      </c>
      <c r="BF182" s="153">
        <f t="shared" si="25"/>
        <v>0</v>
      </c>
      <c r="BG182" s="153">
        <f t="shared" si="26"/>
        <v>0</v>
      </c>
      <c r="BH182" s="153">
        <f t="shared" si="27"/>
        <v>0</v>
      </c>
      <c r="BI182" s="153">
        <f t="shared" si="28"/>
        <v>0</v>
      </c>
      <c r="BJ182" s="17" t="s">
        <v>164</v>
      </c>
      <c r="BK182" s="153">
        <f t="shared" si="29"/>
        <v>0</v>
      </c>
      <c r="BL182" s="17" t="s">
        <v>163</v>
      </c>
      <c r="BM182" s="152" t="s">
        <v>4286</v>
      </c>
    </row>
    <row r="183" spans="2:65" s="1" customFormat="1" ht="21.75" customHeight="1">
      <c r="B183" s="139"/>
      <c r="C183" s="167" t="s">
        <v>753</v>
      </c>
      <c r="D183" s="167" t="s">
        <v>207</v>
      </c>
      <c r="E183" s="168" t="s">
        <v>4287</v>
      </c>
      <c r="F183" s="169" t="s">
        <v>4288</v>
      </c>
      <c r="G183" s="170" t="s">
        <v>203</v>
      </c>
      <c r="H183" s="171">
        <v>2</v>
      </c>
      <c r="I183" s="172"/>
      <c r="J183" s="173">
        <f t="shared" si="20"/>
        <v>0</v>
      </c>
      <c r="K183" s="174"/>
      <c r="L183" s="175"/>
      <c r="M183" s="176" t="s">
        <v>1</v>
      </c>
      <c r="N183" s="177" t="s">
        <v>41</v>
      </c>
      <c r="P183" s="150">
        <f t="shared" si="21"/>
        <v>0</v>
      </c>
      <c r="Q183" s="150">
        <v>0</v>
      </c>
      <c r="R183" s="150">
        <f t="shared" si="22"/>
        <v>0</v>
      </c>
      <c r="S183" s="150">
        <v>0</v>
      </c>
      <c r="T183" s="151">
        <f t="shared" si="23"/>
        <v>0</v>
      </c>
      <c r="AR183" s="152" t="s">
        <v>211</v>
      </c>
      <c r="AT183" s="152" t="s">
        <v>207</v>
      </c>
      <c r="AU183" s="152" t="s">
        <v>164</v>
      </c>
      <c r="AY183" s="17" t="s">
        <v>156</v>
      </c>
      <c r="BE183" s="153">
        <f t="shared" si="24"/>
        <v>0</v>
      </c>
      <c r="BF183" s="153">
        <f t="shared" si="25"/>
        <v>0</v>
      </c>
      <c r="BG183" s="153">
        <f t="shared" si="26"/>
        <v>0</v>
      </c>
      <c r="BH183" s="153">
        <f t="shared" si="27"/>
        <v>0</v>
      </c>
      <c r="BI183" s="153">
        <f t="shared" si="28"/>
        <v>0</v>
      </c>
      <c r="BJ183" s="17" t="s">
        <v>164</v>
      </c>
      <c r="BK183" s="153">
        <f t="shared" si="29"/>
        <v>0</v>
      </c>
      <c r="BL183" s="17" t="s">
        <v>163</v>
      </c>
      <c r="BM183" s="152" t="s">
        <v>4289</v>
      </c>
    </row>
    <row r="184" spans="2:65" s="1" customFormat="1" ht="21.75" customHeight="1">
      <c r="B184" s="139"/>
      <c r="C184" s="167" t="s">
        <v>757</v>
      </c>
      <c r="D184" s="167" t="s">
        <v>207</v>
      </c>
      <c r="E184" s="168" t="s">
        <v>4290</v>
      </c>
      <c r="F184" s="169" t="s">
        <v>4291</v>
      </c>
      <c r="G184" s="170" t="s">
        <v>203</v>
      </c>
      <c r="H184" s="171">
        <v>2</v>
      </c>
      <c r="I184" s="172"/>
      <c r="J184" s="173">
        <f t="shared" si="20"/>
        <v>0</v>
      </c>
      <c r="K184" s="174"/>
      <c r="L184" s="175"/>
      <c r="M184" s="176" t="s">
        <v>1</v>
      </c>
      <c r="N184" s="177" t="s">
        <v>41</v>
      </c>
      <c r="P184" s="150">
        <f t="shared" si="21"/>
        <v>0</v>
      </c>
      <c r="Q184" s="150">
        <v>0</v>
      </c>
      <c r="R184" s="150">
        <f t="shared" si="22"/>
        <v>0</v>
      </c>
      <c r="S184" s="150">
        <v>0</v>
      </c>
      <c r="T184" s="151">
        <f t="shared" si="23"/>
        <v>0</v>
      </c>
      <c r="AR184" s="152" t="s">
        <v>211</v>
      </c>
      <c r="AT184" s="152" t="s">
        <v>207</v>
      </c>
      <c r="AU184" s="152" t="s">
        <v>164</v>
      </c>
      <c r="AY184" s="17" t="s">
        <v>156</v>
      </c>
      <c r="BE184" s="153">
        <f t="shared" si="24"/>
        <v>0</v>
      </c>
      <c r="BF184" s="153">
        <f t="shared" si="25"/>
        <v>0</v>
      </c>
      <c r="BG184" s="153">
        <f t="shared" si="26"/>
        <v>0</v>
      </c>
      <c r="BH184" s="153">
        <f t="shared" si="27"/>
        <v>0</v>
      </c>
      <c r="BI184" s="153">
        <f t="shared" si="28"/>
        <v>0</v>
      </c>
      <c r="BJ184" s="17" t="s">
        <v>164</v>
      </c>
      <c r="BK184" s="153">
        <f t="shared" si="29"/>
        <v>0</v>
      </c>
      <c r="BL184" s="17" t="s">
        <v>163</v>
      </c>
      <c r="BM184" s="152" t="s">
        <v>4292</v>
      </c>
    </row>
    <row r="185" spans="2:65" s="1" customFormat="1" ht="16.5" customHeight="1">
      <c r="B185" s="139"/>
      <c r="C185" s="167" t="s">
        <v>761</v>
      </c>
      <c r="D185" s="167" t="s">
        <v>207</v>
      </c>
      <c r="E185" s="168" t="s">
        <v>4293</v>
      </c>
      <c r="F185" s="169" t="s">
        <v>4294</v>
      </c>
      <c r="G185" s="170" t="s">
        <v>203</v>
      </c>
      <c r="H185" s="171">
        <v>2</v>
      </c>
      <c r="I185" s="172"/>
      <c r="J185" s="173">
        <f t="shared" si="20"/>
        <v>0</v>
      </c>
      <c r="K185" s="174"/>
      <c r="L185" s="175"/>
      <c r="M185" s="176" t="s">
        <v>1</v>
      </c>
      <c r="N185" s="177" t="s">
        <v>41</v>
      </c>
      <c r="P185" s="150">
        <f t="shared" si="21"/>
        <v>0</v>
      </c>
      <c r="Q185" s="150">
        <v>0</v>
      </c>
      <c r="R185" s="150">
        <f t="shared" si="22"/>
        <v>0</v>
      </c>
      <c r="S185" s="150">
        <v>0</v>
      </c>
      <c r="T185" s="151">
        <f t="shared" si="23"/>
        <v>0</v>
      </c>
      <c r="AR185" s="152" t="s">
        <v>211</v>
      </c>
      <c r="AT185" s="152" t="s">
        <v>207</v>
      </c>
      <c r="AU185" s="152" t="s">
        <v>164</v>
      </c>
      <c r="AY185" s="17" t="s">
        <v>156</v>
      </c>
      <c r="BE185" s="153">
        <f t="shared" si="24"/>
        <v>0</v>
      </c>
      <c r="BF185" s="153">
        <f t="shared" si="25"/>
        <v>0</v>
      </c>
      <c r="BG185" s="153">
        <f t="shared" si="26"/>
        <v>0</v>
      </c>
      <c r="BH185" s="153">
        <f t="shared" si="27"/>
        <v>0</v>
      </c>
      <c r="BI185" s="153">
        <f t="shared" si="28"/>
        <v>0</v>
      </c>
      <c r="BJ185" s="17" t="s">
        <v>164</v>
      </c>
      <c r="BK185" s="153">
        <f t="shared" si="29"/>
        <v>0</v>
      </c>
      <c r="BL185" s="17" t="s">
        <v>163</v>
      </c>
      <c r="BM185" s="152" t="s">
        <v>4295</v>
      </c>
    </row>
    <row r="186" spans="2:65" s="1" customFormat="1" ht="16.5" customHeight="1">
      <c r="B186" s="139"/>
      <c r="C186" s="140" t="s">
        <v>767</v>
      </c>
      <c r="D186" s="140" t="s">
        <v>159</v>
      </c>
      <c r="E186" s="141" t="s">
        <v>4296</v>
      </c>
      <c r="F186" s="142" t="s">
        <v>4297</v>
      </c>
      <c r="G186" s="143" t="s">
        <v>203</v>
      </c>
      <c r="H186" s="144">
        <v>8</v>
      </c>
      <c r="I186" s="145"/>
      <c r="J186" s="146">
        <f t="shared" si="20"/>
        <v>0</v>
      </c>
      <c r="K186" s="147"/>
      <c r="L186" s="32"/>
      <c r="M186" s="148" t="s">
        <v>1</v>
      </c>
      <c r="N186" s="149" t="s">
        <v>41</v>
      </c>
      <c r="P186" s="150">
        <f t="shared" si="21"/>
        <v>0</v>
      </c>
      <c r="Q186" s="150">
        <v>0</v>
      </c>
      <c r="R186" s="150">
        <f t="shared" si="22"/>
        <v>0</v>
      </c>
      <c r="S186" s="150">
        <v>0</v>
      </c>
      <c r="T186" s="151">
        <f t="shared" si="23"/>
        <v>0</v>
      </c>
      <c r="AR186" s="152" t="s">
        <v>163</v>
      </c>
      <c r="AT186" s="152" t="s">
        <v>159</v>
      </c>
      <c r="AU186" s="152" t="s">
        <v>164</v>
      </c>
      <c r="AY186" s="17" t="s">
        <v>156</v>
      </c>
      <c r="BE186" s="153">
        <f t="shared" si="24"/>
        <v>0</v>
      </c>
      <c r="BF186" s="153">
        <f t="shared" si="25"/>
        <v>0</v>
      </c>
      <c r="BG186" s="153">
        <f t="shared" si="26"/>
        <v>0</v>
      </c>
      <c r="BH186" s="153">
        <f t="shared" si="27"/>
        <v>0</v>
      </c>
      <c r="BI186" s="153">
        <f t="shared" si="28"/>
        <v>0</v>
      </c>
      <c r="BJ186" s="17" t="s">
        <v>164</v>
      </c>
      <c r="BK186" s="153">
        <f t="shared" si="29"/>
        <v>0</v>
      </c>
      <c r="BL186" s="17" t="s">
        <v>163</v>
      </c>
      <c r="BM186" s="152" t="s">
        <v>4298</v>
      </c>
    </row>
    <row r="187" spans="2:65" s="1" customFormat="1" ht="24.15" customHeight="1">
      <c r="B187" s="139"/>
      <c r="C187" s="167" t="s">
        <v>773</v>
      </c>
      <c r="D187" s="167" t="s">
        <v>207</v>
      </c>
      <c r="E187" s="168" t="s">
        <v>4299</v>
      </c>
      <c r="F187" s="169" t="s">
        <v>4300</v>
      </c>
      <c r="G187" s="170" t="s">
        <v>203</v>
      </c>
      <c r="H187" s="171">
        <v>8</v>
      </c>
      <c r="I187" s="172"/>
      <c r="J187" s="173">
        <f t="shared" si="20"/>
        <v>0</v>
      </c>
      <c r="K187" s="174"/>
      <c r="L187" s="175"/>
      <c r="M187" s="176" t="s">
        <v>1</v>
      </c>
      <c r="N187" s="177" t="s">
        <v>41</v>
      </c>
      <c r="P187" s="150">
        <f t="shared" si="21"/>
        <v>0</v>
      </c>
      <c r="Q187" s="150">
        <v>0</v>
      </c>
      <c r="R187" s="150">
        <f t="shared" si="22"/>
        <v>0</v>
      </c>
      <c r="S187" s="150">
        <v>0</v>
      </c>
      <c r="T187" s="151">
        <f t="shared" si="23"/>
        <v>0</v>
      </c>
      <c r="AR187" s="152" t="s">
        <v>211</v>
      </c>
      <c r="AT187" s="152" t="s">
        <v>207</v>
      </c>
      <c r="AU187" s="152" t="s">
        <v>164</v>
      </c>
      <c r="AY187" s="17" t="s">
        <v>156</v>
      </c>
      <c r="BE187" s="153">
        <f t="shared" si="24"/>
        <v>0</v>
      </c>
      <c r="BF187" s="153">
        <f t="shared" si="25"/>
        <v>0</v>
      </c>
      <c r="BG187" s="153">
        <f t="shared" si="26"/>
        <v>0</v>
      </c>
      <c r="BH187" s="153">
        <f t="shared" si="27"/>
        <v>0</v>
      </c>
      <c r="BI187" s="153">
        <f t="shared" si="28"/>
        <v>0</v>
      </c>
      <c r="BJ187" s="17" t="s">
        <v>164</v>
      </c>
      <c r="BK187" s="153">
        <f t="shared" si="29"/>
        <v>0</v>
      </c>
      <c r="BL187" s="17" t="s">
        <v>163</v>
      </c>
      <c r="BM187" s="152" t="s">
        <v>4301</v>
      </c>
    </row>
    <row r="188" spans="2:65" s="1" customFormat="1" ht="16.5" customHeight="1">
      <c r="B188" s="139"/>
      <c r="C188" s="167" t="s">
        <v>777</v>
      </c>
      <c r="D188" s="167" t="s">
        <v>207</v>
      </c>
      <c r="E188" s="168" t="s">
        <v>4302</v>
      </c>
      <c r="F188" s="169" t="s">
        <v>4303</v>
      </c>
      <c r="G188" s="170" t="s">
        <v>203</v>
      </c>
      <c r="H188" s="171">
        <v>8</v>
      </c>
      <c r="I188" s="172"/>
      <c r="J188" s="173">
        <f t="shared" si="20"/>
        <v>0</v>
      </c>
      <c r="K188" s="174"/>
      <c r="L188" s="175"/>
      <c r="M188" s="176" t="s">
        <v>1</v>
      </c>
      <c r="N188" s="177" t="s">
        <v>41</v>
      </c>
      <c r="P188" s="150">
        <f t="shared" si="21"/>
        <v>0</v>
      </c>
      <c r="Q188" s="150">
        <v>0</v>
      </c>
      <c r="R188" s="150">
        <f t="shared" si="22"/>
        <v>0</v>
      </c>
      <c r="S188" s="150">
        <v>0</v>
      </c>
      <c r="T188" s="151">
        <f t="shared" si="23"/>
        <v>0</v>
      </c>
      <c r="AR188" s="152" t="s">
        <v>211</v>
      </c>
      <c r="AT188" s="152" t="s">
        <v>207</v>
      </c>
      <c r="AU188" s="152" t="s">
        <v>164</v>
      </c>
      <c r="AY188" s="17" t="s">
        <v>156</v>
      </c>
      <c r="BE188" s="153">
        <f t="shared" si="24"/>
        <v>0</v>
      </c>
      <c r="BF188" s="153">
        <f t="shared" si="25"/>
        <v>0</v>
      </c>
      <c r="BG188" s="153">
        <f t="shared" si="26"/>
        <v>0</v>
      </c>
      <c r="BH188" s="153">
        <f t="shared" si="27"/>
        <v>0</v>
      </c>
      <c r="BI188" s="153">
        <f t="shared" si="28"/>
        <v>0</v>
      </c>
      <c r="BJ188" s="17" t="s">
        <v>164</v>
      </c>
      <c r="BK188" s="153">
        <f t="shared" si="29"/>
        <v>0</v>
      </c>
      <c r="BL188" s="17" t="s">
        <v>163</v>
      </c>
      <c r="BM188" s="152" t="s">
        <v>4304</v>
      </c>
    </row>
    <row r="189" spans="2:65" s="1" customFormat="1" ht="24.15" customHeight="1">
      <c r="B189" s="139"/>
      <c r="C189" s="167" t="s">
        <v>785</v>
      </c>
      <c r="D189" s="167" t="s">
        <v>207</v>
      </c>
      <c r="E189" s="168" t="s">
        <v>4305</v>
      </c>
      <c r="F189" s="169" t="s">
        <v>4306</v>
      </c>
      <c r="G189" s="170" t="s">
        <v>203</v>
      </c>
      <c r="H189" s="171">
        <v>4</v>
      </c>
      <c r="I189" s="172"/>
      <c r="J189" s="173">
        <f t="shared" si="20"/>
        <v>0</v>
      </c>
      <c r="K189" s="174"/>
      <c r="L189" s="175"/>
      <c r="M189" s="176" t="s">
        <v>1</v>
      </c>
      <c r="N189" s="177" t="s">
        <v>41</v>
      </c>
      <c r="P189" s="150">
        <f t="shared" si="21"/>
        <v>0</v>
      </c>
      <c r="Q189" s="150">
        <v>0</v>
      </c>
      <c r="R189" s="150">
        <f t="shared" si="22"/>
        <v>0</v>
      </c>
      <c r="S189" s="150">
        <v>0</v>
      </c>
      <c r="T189" s="151">
        <f t="shared" si="23"/>
        <v>0</v>
      </c>
      <c r="AR189" s="152" t="s">
        <v>211</v>
      </c>
      <c r="AT189" s="152" t="s">
        <v>207</v>
      </c>
      <c r="AU189" s="152" t="s">
        <v>164</v>
      </c>
      <c r="AY189" s="17" t="s">
        <v>156</v>
      </c>
      <c r="BE189" s="153">
        <f t="shared" si="24"/>
        <v>0</v>
      </c>
      <c r="BF189" s="153">
        <f t="shared" si="25"/>
        <v>0</v>
      </c>
      <c r="BG189" s="153">
        <f t="shared" si="26"/>
        <v>0</v>
      </c>
      <c r="BH189" s="153">
        <f t="shared" si="27"/>
        <v>0</v>
      </c>
      <c r="BI189" s="153">
        <f t="shared" si="28"/>
        <v>0</v>
      </c>
      <c r="BJ189" s="17" t="s">
        <v>164</v>
      </c>
      <c r="BK189" s="153">
        <f t="shared" si="29"/>
        <v>0</v>
      </c>
      <c r="BL189" s="17" t="s">
        <v>163</v>
      </c>
      <c r="BM189" s="152" t="s">
        <v>4307</v>
      </c>
    </row>
    <row r="190" spans="2:65" s="1" customFormat="1" ht="24.15" customHeight="1">
      <c r="B190" s="139"/>
      <c r="C190" s="140" t="s">
        <v>791</v>
      </c>
      <c r="D190" s="140" t="s">
        <v>159</v>
      </c>
      <c r="E190" s="141" t="s">
        <v>4308</v>
      </c>
      <c r="F190" s="142" t="s">
        <v>4309</v>
      </c>
      <c r="G190" s="143" t="s">
        <v>203</v>
      </c>
      <c r="H190" s="144">
        <v>4</v>
      </c>
      <c r="I190" s="145"/>
      <c r="J190" s="146">
        <f t="shared" si="20"/>
        <v>0</v>
      </c>
      <c r="K190" s="147"/>
      <c r="L190" s="32"/>
      <c r="M190" s="148" t="s">
        <v>1</v>
      </c>
      <c r="N190" s="149" t="s">
        <v>41</v>
      </c>
      <c r="P190" s="150">
        <f t="shared" si="21"/>
        <v>0</v>
      </c>
      <c r="Q190" s="150">
        <v>0</v>
      </c>
      <c r="R190" s="150">
        <f t="shared" si="22"/>
        <v>0</v>
      </c>
      <c r="S190" s="150">
        <v>0</v>
      </c>
      <c r="T190" s="151">
        <f t="shared" si="23"/>
        <v>0</v>
      </c>
      <c r="AR190" s="152" t="s">
        <v>163</v>
      </c>
      <c r="AT190" s="152" t="s">
        <v>159</v>
      </c>
      <c r="AU190" s="152" t="s">
        <v>164</v>
      </c>
      <c r="AY190" s="17" t="s">
        <v>156</v>
      </c>
      <c r="BE190" s="153">
        <f t="shared" si="24"/>
        <v>0</v>
      </c>
      <c r="BF190" s="153">
        <f t="shared" si="25"/>
        <v>0</v>
      </c>
      <c r="BG190" s="153">
        <f t="shared" si="26"/>
        <v>0</v>
      </c>
      <c r="BH190" s="153">
        <f t="shared" si="27"/>
        <v>0</v>
      </c>
      <c r="BI190" s="153">
        <f t="shared" si="28"/>
        <v>0</v>
      </c>
      <c r="BJ190" s="17" t="s">
        <v>164</v>
      </c>
      <c r="BK190" s="153">
        <f t="shared" si="29"/>
        <v>0</v>
      </c>
      <c r="BL190" s="17" t="s">
        <v>163</v>
      </c>
      <c r="BM190" s="152" t="s">
        <v>4310</v>
      </c>
    </row>
    <row r="191" spans="2:65" s="1" customFormat="1" ht="24.15" customHeight="1">
      <c r="B191" s="139"/>
      <c r="C191" s="167" t="s">
        <v>797</v>
      </c>
      <c r="D191" s="167" t="s">
        <v>207</v>
      </c>
      <c r="E191" s="168" t="s">
        <v>4311</v>
      </c>
      <c r="F191" s="169" t="s">
        <v>4312</v>
      </c>
      <c r="G191" s="170" t="s">
        <v>203</v>
      </c>
      <c r="H191" s="171">
        <v>4</v>
      </c>
      <c r="I191" s="172"/>
      <c r="J191" s="173">
        <f t="shared" si="20"/>
        <v>0</v>
      </c>
      <c r="K191" s="174"/>
      <c r="L191" s="175"/>
      <c r="M191" s="176" t="s">
        <v>1</v>
      </c>
      <c r="N191" s="177" t="s">
        <v>41</v>
      </c>
      <c r="P191" s="150">
        <f t="shared" si="21"/>
        <v>0</v>
      </c>
      <c r="Q191" s="150">
        <v>0</v>
      </c>
      <c r="R191" s="150">
        <f t="shared" si="22"/>
        <v>0</v>
      </c>
      <c r="S191" s="150">
        <v>0</v>
      </c>
      <c r="T191" s="151">
        <f t="shared" si="23"/>
        <v>0</v>
      </c>
      <c r="AR191" s="152" t="s">
        <v>211</v>
      </c>
      <c r="AT191" s="152" t="s">
        <v>207</v>
      </c>
      <c r="AU191" s="152" t="s">
        <v>164</v>
      </c>
      <c r="AY191" s="17" t="s">
        <v>156</v>
      </c>
      <c r="BE191" s="153">
        <f t="shared" si="24"/>
        <v>0</v>
      </c>
      <c r="BF191" s="153">
        <f t="shared" si="25"/>
        <v>0</v>
      </c>
      <c r="BG191" s="153">
        <f t="shared" si="26"/>
        <v>0</v>
      </c>
      <c r="BH191" s="153">
        <f t="shared" si="27"/>
        <v>0</v>
      </c>
      <c r="BI191" s="153">
        <f t="shared" si="28"/>
        <v>0</v>
      </c>
      <c r="BJ191" s="17" t="s">
        <v>164</v>
      </c>
      <c r="BK191" s="153">
        <f t="shared" si="29"/>
        <v>0</v>
      </c>
      <c r="BL191" s="17" t="s">
        <v>163</v>
      </c>
      <c r="BM191" s="152" t="s">
        <v>4313</v>
      </c>
    </row>
    <row r="192" spans="2:65" s="1" customFormat="1" ht="21.75" customHeight="1">
      <c r="B192" s="139"/>
      <c r="C192" s="140" t="s">
        <v>801</v>
      </c>
      <c r="D192" s="140" t="s">
        <v>159</v>
      </c>
      <c r="E192" s="141" t="s">
        <v>4314</v>
      </c>
      <c r="F192" s="142" t="s">
        <v>4315</v>
      </c>
      <c r="G192" s="143" t="s">
        <v>203</v>
      </c>
      <c r="H192" s="144">
        <v>8</v>
      </c>
      <c r="I192" s="145"/>
      <c r="J192" s="146">
        <f t="shared" si="20"/>
        <v>0</v>
      </c>
      <c r="K192" s="147"/>
      <c r="L192" s="32"/>
      <c r="M192" s="148" t="s">
        <v>1</v>
      </c>
      <c r="N192" s="149" t="s">
        <v>41</v>
      </c>
      <c r="P192" s="150">
        <f t="shared" si="21"/>
        <v>0</v>
      </c>
      <c r="Q192" s="150">
        <v>0</v>
      </c>
      <c r="R192" s="150">
        <f t="shared" si="22"/>
        <v>0</v>
      </c>
      <c r="S192" s="150">
        <v>0</v>
      </c>
      <c r="T192" s="151">
        <f t="shared" si="23"/>
        <v>0</v>
      </c>
      <c r="AR192" s="152" t="s">
        <v>163</v>
      </c>
      <c r="AT192" s="152" t="s">
        <v>159</v>
      </c>
      <c r="AU192" s="152" t="s">
        <v>164</v>
      </c>
      <c r="AY192" s="17" t="s">
        <v>156</v>
      </c>
      <c r="BE192" s="153">
        <f t="shared" si="24"/>
        <v>0</v>
      </c>
      <c r="BF192" s="153">
        <f t="shared" si="25"/>
        <v>0</v>
      </c>
      <c r="BG192" s="153">
        <f t="shared" si="26"/>
        <v>0</v>
      </c>
      <c r="BH192" s="153">
        <f t="shared" si="27"/>
        <v>0</v>
      </c>
      <c r="BI192" s="153">
        <f t="shared" si="28"/>
        <v>0</v>
      </c>
      <c r="BJ192" s="17" t="s">
        <v>164</v>
      </c>
      <c r="BK192" s="153">
        <f t="shared" si="29"/>
        <v>0</v>
      </c>
      <c r="BL192" s="17" t="s">
        <v>163</v>
      </c>
      <c r="BM192" s="152" t="s">
        <v>4316</v>
      </c>
    </row>
    <row r="193" spans="2:65" s="1" customFormat="1" ht="24.15" customHeight="1">
      <c r="B193" s="139"/>
      <c r="C193" s="167" t="s">
        <v>807</v>
      </c>
      <c r="D193" s="167" t="s">
        <v>207</v>
      </c>
      <c r="E193" s="168" t="s">
        <v>4317</v>
      </c>
      <c r="F193" s="169" t="s">
        <v>4318</v>
      </c>
      <c r="G193" s="170" t="s">
        <v>203</v>
      </c>
      <c r="H193" s="171">
        <v>8</v>
      </c>
      <c r="I193" s="172"/>
      <c r="J193" s="173">
        <f t="shared" si="20"/>
        <v>0</v>
      </c>
      <c r="K193" s="174"/>
      <c r="L193" s="175"/>
      <c r="M193" s="176" t="s">
        <v>1</v>
      </c>
      <c r="N193" s="177" t="s">
        <v>41</v>
      </c>
      <c r="P193" s="150">
        <f t="shared" si="21"/>
        <v>0</v>
      </c>
      <c r="Q193" s="150">
        <v>0</v>
      </c>
      <c r="R193" s="150">
        <f t="shared" si="22"/>
        <v>0</v>
      </c>
      <c r="S193" s="150">
        <v>0</v>
      </c>
      <c r="T193" s="151">
        <f t="shared" si="23"/>
        <v>0</v>
      </c>
      <c r="AR193" s="152" t="s">
        <v>211</v>
      </c>
      <c r="AT193" s="152" t="s">
        <v>207</v>
      </c>
      <c r="AU193" s="152" t="s">
        <v>164</v>
      </c>
      <c r="AY193" s="17" t="s">
        <v>156</v>
      </c>
      <c r="BE193" s="153">
        <f t="shared" si="24"/>
        <v>0</v>
      </c>
      <c r="BF193" s="153">
        <f t="shared" si="25"/>
        <v>0</v>
      </c>
      <c r="BG193" s="153">
        <f t="shared" si="26"/>
        <v>0</v>
      </c>
      <c r="BH193" s="153">
        <f t="shared" si="27"/>
        <v>0</v>
      </c>
      <c r="BI193" s="153">
        <f t="shared" si="28"/>
        <v>0</v>
      </c>
      <c r="BJ193" s="17" t="s">
        <v>164</v>
      </c>
      <c r="BK193" s="153">
        <f t="shared" si="29"/>
        <v>0</v>
      </c>
      <c r="BL193" s="17" t="s">
        <v>163</v>
      </c>
      <c r="BM193" s="152" t="s">
        <v>4319</v>
      </c>
    </row>
    <row r="194" spans="2:65" s="1" customFormat="1" ht="16.5" customHeight="1">
      <c r="B194" s="139"/>
      <c r="C194" s="140" t="s">
        <v>815</v>
      </c>
      <c r="D194" s="140" t="s">
        <v>159</v>
      </c>
      <c r="E194" s="141" t="s">
        <v>4320</v>
      </c>
      <c r="F194" s="142" t="s">
        <v>4321</v>
      </c>
      <c r="G194" s="143" t="s">
        <v>402</v>
      </c>
      <c r="H194" s="144">
        <v>1702</v>
      </c>
      <c r="I194" s="145"/>
      <c r="J194" s="146">
        <f t="shared" si="20"/>
        <v>0</v>
      </c>
      <c r="K194" s="147"/>
      <c r="L194" s="32"/>
      <c r="M194" s="148" t="s">
        <v>1</v>
      </c>
      <c r="N194" s="149" t="s">
        <v>41</v>
      </c>
      <c r="P194" s="150">
        <f t="shared" si="21"/>
        <v>0</v>
      </c>
      <c r="Q194" s="150">
        <v>0</v>
      </c>
      <c r="R194" s="150">
        <f t="shared" si="22"/>
        <v>0</v>
      </c>
      <c r="S194" s="150">
        <v>0</v>
      </c>
      <c r="T194" s="151">
        <f t="shared" si="23"/>
        <v>0</v>
      </c>
      <c r="AR194" s="152" t="s">
        <v>163</v>
      </c>
      <c r="AT194" s="152" t="s">
        <v>159</v>
      </c>
      <c r="AU194" s="152" t="s">
        <v>164</v>
      </c>
      <c r="AY194" s="17" t="s">
        <v>156</v>
      </c>
      <c r="BE194" s="153">
        <f t="shared" si="24"/>
        <v>0</v>
      </c>
      <c r="BF194" s="153">
        <f t="shared" si="25"/>
        <v>0</v>
      </c>
      <c r="BG194" s="153">
        <f t="shared" si="26"/>
        <v>0</v>
      </c>
      <c r="BH194" s="153">
        <f t="shared" si="27"/>
        <v>0</v>
      </c>
      <c r="BI194" s="153">
        <f t="shared" si="28"/>
        <v>0</v>
      </c>
      <c r="BJ194" s="17" t="s">
        <v>164</v>
      </c>
      <c r="BK194" s="153">
        <f t="shared" si="29"/>
        <v>0</v>
      </c>
      <c r="BL194" s="17" t="s">
        <v>163</v>
      </c>
      <c r="BM194" s="152" t="s">
        <v>4322</v>
      </c>
    </row>
    <row r="195" spans="2:65" s="1" customFormat="1" ht="16.5" customHeight="1">
      <c r="B195" s="139"/>
      <c r="C195" s="167" t="s">
        <v>819</v>
      </c>
      <c r="D195" s="167" t="s">
        <v>207</v>
      </c>
      <c r="E195" s="168" t="s">
        <v>4323</v>
      </c>
      <c r="F195" s="169" t="s">
        <v>4324</v>
      </c>
      <c r="G195" s="170" t="s">
        <v>402</v>
      </c>
      <c r="H195" s="171">
        <v>287</v>
      </c>
      <c r="I195" s="172"/>
      <c r="J195" s="173">
        <f t="shared" si="20"/>
        <v>0</v>
      </c>
      <c r="K195" s="174"/>
      <c r="L195" s="175"/>
      <c r="M195" s="176" t="s">
        <v>1</v>
      </c>
      <c r="N195" s="177" t="s">
        <v>41</v>
      </c>
      <c r="P195" s="150">
        <f t="shared" si="21"/>
        <v>0</v>
      </c>
      <c r="Q195" s="150">
        <v>0</v>
      </c>
      <c r="R195" s="150">
        <f t="shared" si="22"/>
        <v>0</v>
      </c>
      <c r="S195" s="150">
        <v>0</v>
      </c>
      <c r="T195" s="151">
        <f t="shared" si="23"/>
        <v>0</v>
      </c>
      <c r="AR195" s="152" t="s">
        <v>211</v>
      </c>
      <c r="AT195" s="152" t="s">
        <v>207</v>
      </c>
      <c r="AU195" s="152" t="s">
        <v>164</v>
      </c>
      <c r="AY195" s="17" t="s">
        <v>156</v>
      </c>
      <c r="BE195" s="153">
        <f t="shared" si="24"/>
        <v>0</v>
      </c>
      <c r="BF195" s="153">
        <f t="shared" si="25"/>
        <v>0</v>
      </c>
      <c r="BG195" s="153">
        <f t="shared" si="26"/>
        <v>0</v>
      </c>
      <c r="BH195" s="153">
        <f t="shared" si="27"/>
        <v>0</v>
      </c>
      <c r="BI195" s="153">
        <f t="shared" si="28"/>
        <v>0</v>
      </c>
      <c r="BJ195" s="17" t="s">
        <v>164</v>
      </c>
      <c r="BK195" s="153">
        <f t="shared" si="29"/>
        <v>0</v>
      </c>
      <c r="BL195" s="17" t="s">
        <v>163</v>
      </c>
      <c r="BM195" s="152" t="s">
        <v>4325</v>
      </c>
    </row>
    <row r="196" spans="2:65" s="1" customFormat="1" ht="16.5" customHeight="1">
      <c r="B196" s="139"/>
      <c r="C196" s="167" t="s">
        <v>1085</v>
      </c>
      <c r="D196" s="167" t="s">
        <v>207</v>
      </c>
      <c r="E196" s="168" t="s">
        <v>4326</v>
      </c>
      <c r="F196" s="169" t="s">
        <v>4327</v>
      </c>
      <c r="G196" s="170" t="s">
        <v>402</v>
      </c>
      <c r="H196" s="171">
        <v>725</v>
      </c>
      <c r="I196" s="172"/>
      <c r="J196" s="173">
        <f t="shared" ref="J196:J227" si="30">ROUND(I196*H196,2)</f>
        <v>0</v>
      </c>
      <c r="K196" s="174"/>
      <c r="L196" s="175"/>
      <c r="M196" s="176" t="s">
        <v>1</v>
      </c>
      <c r="N196" s="177" t="s">
        <v>41</v>
      </c>
      <c r="P196" s="150">
        <f t="shared" ref="P196:P227" si="31">O196*H196</f>
        <v>0</v>
      </c>
      <c r="Q196" s="150">
        <v>0</v>
      </c>
      <c r="R196" s="150">
        <f t="shared" ref="R196:R227" si="32">Q196*H196</f>
        <v>0</v>
      </c>
      <c r="S196" s="150">
        <v>0</v>
      </c>
      <c r="T196" s="151">
        <f t="shared" ref="T196:T227" si="33">S196*H196</f>
        <v>0</v>
      </c>
      <c r="AR196" s="152" t="s">
        <v>211</v>
      </c>
      <c r="AT196" s="152" t="s">
        <v>207</v>
      </c>
      <c r="AU196" s="152" t="s">
        <v>164</v>
      </c>
      <c r="AY196" s="17" t="s">
        <v>156</v>
      </c>
      <c r="BE196" s="153">
        <f t="shared" ref="BE196:BE227" si="34">IF(N196="základná",J196,0)</f>
        <v>0</v>
      </c>
      <c r="BF196" s="153">
        <f t="shared" ref="BF196:BF227" si="35">IF(N196="znížená",J196,0)</f>
        <v>0</v>
      </c>
      <c r="BG196" s="153">
        <f t="shared" ref="BG196:BG227" si="36">IF(N196="zákl. prenesená",J196,0)</f>
        <v>0</v>
      </c>
      <c r="BH196" s="153">
        <f t="shared" ref="BH196:BH227" si="37">IF(N196="zníž. prenesená",J196,0)</f>
        <v>0</v>
      </c>
      <c r="BI196" s="153">
        <f t="shared" ref="BI196:BI227" si="38">IF(N196="nulová",J196,0)</f>
        <v>0</v>
      </c>
      <c r="BJ196" s="17" t="s">
        <v>164</v>
      </c>
      <c r="BK196" s="153">
        <f t="shared" ref="BK196:BK227" si="39">ROUND(I196*H196,2)</f>
        <v>0</v>
      </c>
      <c r="BL196" s="17" t="s">
        <v>163</v>
      </c>
      <c r="BM196" s="152" t="s">
        <v>4328</v>
      </c>
    </row>
    <row r="197" spans="2:65" s="1" customFormat="1" ht="16.5" customHeight="1">
      <c r="B197" s="139"/>
      <c r="C197" s="167" t="s">
        <v>1089</v>
      </c>
      <c r="D197" s="167" t="s">
        <v>207</v>
      </c>
      <c r="E197" s="168" t="s">
        <v>4329</v>
      </c>
      <c r="F197" s="169" t="s">
        <v>4330</v>
      </c>
      <c r="G197" s="170" t="s">
        <v>402</v>
      </c>
      <c r="H197" s="171">
        <v>690</v>
      </c>
      <c r="I197" s="172"/>
      <c r="J197" s="173">
        <f t="shared" si="30"/>
        <v>0</v>
      </c>
      <c r="K197" s="174"/>
      <c r="L197" s="175"/>
      <c r="M197" s="176" t="s">
        <v>1</v>
      </c>
      <c r="N197" s="177" t="s">
        <v>41</v>
      </c>
      <c r="P197" s="150">
        <f t="shared" si="31"/>
        <v>0</v>
      </c>
      <c r="Q197" s="150">
        <v>0</v>
      </c>
      <c r="R197" s="150">
        <f t="shared" si="32"/>
        <v>0</v>
      </c>
      <c r="S197" s="150">
        <v>0</v>
      </c>
      <c r="T197" s="151">
        <f t="shared" si="33"/>
        <v>0</v>
      </c>
      <c r="AR197" s="152" t="s">
        <v>211</v>
      </c>
      <c r="AT197" s="152" t="s">
        <v>207</v>
      </c>
      <c r="AU197" s="152" t="s">
        <v>164</v>
      </c>
      <c r="AY197" s="17" t="s">
        <v>156</v>
      </c>
      <c r="BE197" s="153">
        <f t="shared" si="34"/>
        <v>0</v>
      </c>
      <c r="BF197" s="153">
        <f t="shared" si="35"/>
        <v>0</v>
      </c>
      <c r="BG197" s="153">
        <f t="shared" si="36"/>
        <v>0</v>
      </c>
      <c r="BH197" s="153">
        <f t="shared" si="37"/>
        <v>0</v>
      </c>
      <c r="BI197" s="153">
        <f t="shared" si="38"/>
        <v>0</v>
      </c>
      <c r="BJ197" s="17" t="s">
        <v>164</v>
      </c>
      <c r="BK197" s="153">
        <f t="shared" si="39"/>
        <v>0</v>
      </c>
      <c r="BL197" s="17" t="s">
        <v>163</v>
      </c>
      <c r="BM197" s="152" t="s">
        <v>4331</v>
      </c>
    </row>
    <row r="198" spans="2:65" s="1" customFormat="1" ht="16.5" customHeight="1">
      <c r="B198" s="139"/>
      <c r="C198" s="140" t="s">
        <v>1095</v>
      </c>
      <c r="D198" s="140" t="s">
        <v>159</v>
      </c>
      <c r="E198" s="141" t="s">
        <v>4332</v>
      </c>
      <c r="F198" s="142" t="s">
        <v>4333</v>
      </c>
      <c r="G198" s="143" t="s">
        <v>402</v>
      </c>
      <c r="H198" s="144">
        <v>1900</v>
      </c>
      <c r="I198" s="145"/>
      <c r="J198" s="146">
        <f t="shared" si="30"/>
        <v>0</v>
      </c>
      <c r="K198" s="147"/>
      <c r="L198" s="32"/>
      <c r="M198" s="148" t="s">
        <v>1</v>
      </c>
      <c r="N198" s="149" t="s">
        <v>41</v>
      </c>
      <c r="P198" s="150">
        <f t="shared" si="31"/>
        <v>0</v>
      </c>
      <c r="Q198" s="150">
        <v>0</v>
      </c>
      <c r="R198" s="150">
        <f t="shared" si="32"/>
        <v>0</v>
      </c>
      <c r="S198" s="150">
        <v>0</v>
      </c>
      <c r="T198" s="151">
        <f t="shared" si="33"/>
        <v>0</v>
      </c>
      <c r="AR198" s="152" t="s">
        <v>163</v>
      </c>
      <c r="AT198" s="152" t="s">
        <v>159</v>
      </c>
      <c r="AU198" s="152" t="s">
        <v>164</v>
      </c>
      <c r="AY198" s="17" t="s">
        <v>156</v>
      </c>
      <c r="BE198" s="153">
        <f t="shared" si="34"/>
        <v>0</v>
      </c>
      <c r="BF198" s="153">
        <f t="shared" si="35"/>
        <v>0</v>
      </c>
      <c r="BG198" s="153">
        <f t="shared" si="36"/>
        <v>0</v>
      </c>
      <c r="BH198" s="153">
        <f t="shared" si="37"/>
        <v>0</v>
      </c>
      <c r="BI198" s="153">
        <f t="shared" si="38"/>
        <v>0</v>
      </c>
      <c r="BJ198" s="17" t="s">
        <v>164</v>
      </c>
      <c r="BK198" s="153">
        <f t="shared" si="39"/>
        <v>0</v>
      </c>
      <c r="BL198" s="17" t="s">
        <v>163</v>
      </c>
      <c r="BM198" s="152" t="s">
        <v>4334</v>
      </c>
    </row>
    <row r="199" spans="2:65" s="1" customFormat="1" ht="16.5" customHeight="1">
      <c r="B199" s="139"/>
      <c r="C199" s="140" t="s">
        <v>1099</v>
      </c>
      <c r="D199" s="140" t="s">
        <v>159</v>
      </c>
      <c r="E199" s="141" t="s">
        <v>4335</v>
      </c>
      <c r="F199" s="142" t="s">
        <v>4336</v>
      </c>
      <c r="G199" s="143" t="s">
        <v>402</v>
      </c>
      <c r="H199" s="144">
        <v>725</v>
      </c>
      <c r="I199" s="145"/>
      <c r="J199" s="146">
        <f t="shared" si="30"/>
        <v>0</v>
      </c>
      <c r="K199" s="147"/>
      <c r="L199" s="32"/>
      <c r="M199" s="148" t="s">
        <v>1</v>
      </c>
      <c r="N199" s="149" t="s">
        <v>41</v>
      </c>
      <c r="P199" s="150">
        <f t="shared" si="31"/>
        <v>0</v>
      </c>
      <c r="Q199" s="150">
        <v>0</v>
      </c>
      <c r="R199" s="150">
        <f t="shared" si="32"/>
        <v>0</v>
      </c>
      <c r="S199" s="150">
        <v>0</v>
      </c>
      <c r="T199" s="151">
        <f t="shared" si="33"/>
        <v>0</v>
      </c>
      <c r="AR199" s="152" t="s">
        <v>163</v>
      </c>
      <c r="AT199" s="152" t="s">
        <v>159</v>
      </c>
      <c r="AU199" s="152" t="s">
        <v>164</v>
      </c>
      <c r="AY199" s="17" t="s">
        <v>156</v>
      </c>
      <c r="BE199" s="153">
        <f t="shared" si="34"/>
        <v>0</v>
      </c>
      <c r="BF199" s="153">
        <f t="shared" si="35"/>
        <v>0</v>
      </c>
      <c r="BG199" s="153">
        <f t="shared" si="36"/>
        <v>0</v>
      </c>
      <c r="BH199" s="153">
        <f t="shared" si="37"/>
        <v>0</v>
      </c>
      <c r="BI199" s="153">
        <f t="shared" si="38"/>
        <v>0</v>
      </c>
      <c r="BJ199" s="17" t="s">
        <v>164</v>
      </c>
      <c r="BK199" s="153">
        <f t="shared" si="39"/>
        <v>0</v>
      </c>
      <c r="BL199" s="17" t="s">
        <v>163</v>
      </c>
      <c r="BM199" s="152" t="s">
        <v>4337</v>
      </c>
    </row>
    <row r="200" spans="2:65" s="1" customFormat="1" ht="21.75" customHeight="1">
      <c r="B200" s="139"/>
      <c r="C200" s="140" t="s">
        <v>1103</v>
      </c>
      <c r="D200" s="140" t="s">
        <v>159</v>
      </c>
      <c r="E200" s="141" t="s">
        <v>4338</v>
      </c>
      <c r="F200" s="142" t="s">
        <v>4339</v>
      </c>
      <c r="G200" s="143" t="s">
        <v>203</v>
      </c>
      <c r="H200" s="144">
        <v>4</v>
      </c>
      <c r="I200" s="145"/>
      <c r="J200" s="146">
        <f t="shared" si="30"/>
        <v>0</v>
      </c>
      <c r="K200" s="147"/>
      <c r="L200" s="32"/>
      <c r="M200" s="148" t="s">
        <v>1</v>
      </c>
      <c r="N200" s="149" t="s">
        <v>41</v>
      </c>
      <c r="P200" s="150">
        <f t="shared" si="31"/>
        <v>0</v>
      </c>
      <c r="Q200" s="150">
        <v>0</v>
      </c>
      <c r="R200" s="150">
        <f t="shared" si="32"/>
        <v>0</v>
      </c>
      <c r="S200" s="150">
        <v>0</v>
      </c>
      <c r="T200" s="151">
        <f t="shared" si="33"/>
        <v>0</v>
      </c>
      <c r="AR200" s="152" t="s">
        <v>163</v>
      </c>
      <c r="AT200" s="152" t="s">
        <v>159</v>
      </c>
      <c r="AU200" s="152" t="s">
        <v>164</v>
      </c>
      <c r="AY200" s="17" t="s">
        <v>156</v>
      </c>
      <c r="BE200" s="153">
        <f t="shared" si="34"/>
        <v>0</v>
      </c>
      <c r="BF200" s="153">
        <f t="shared" si="35"/>
        <v>0</v>
      </c>
      <c r="BG200" s="153">
        <f t="shared" si="36"/>
        <v>0</v>
      </c>
      <c r="BH200" s="153">
        <f t="shared" si="37"/>
        <v>0</v>
      </c>
      <c r="BI200" s="153">
        <f t="shared" si="38"/>
        <v>0</v>
      </c>
      <c r="BJ200" s="17" t="s">
        <v>164</v>
      </c>
      <c r="BK200" s="153">
        <f t="shared" si="39"/>
        <v>0</v>
      </c>
      <c r="BL200" s="17" t="s">
        <v>163</v>
      </c>
      <c r="BM200" s="152" t="s">
        <v>4340</v>
      </c>
    </row>
    <row r="201" spans="2:65" s="1" customFormat="1" ht="24.15" customHeight="1">
      <c r="B201" s="139"/>
      <c r="C201" s="140" t="s">
        <v>1109</v>
      </c>
      <c r="D201" s="140" t="s">
        <v>159</v>
      </c>
      <c r="E201" s="141" t="s">
        <v>4341</v>
      </c>
      <c r="F201" s="142" t="s">
        <v>4342</v>
      </c>
      <c r="G201" s="143" t="s">
        <v>203</v>
      </c>
      <c r="H201" s="144">
        <v>4</v>
      </c>
      <c r="I201" s="145"/>
      <c r="J201" s="146">
        <f t="shared" si="30"/>
        <v>0</v>
      </c>
      <c r="K201" s="147"/>
      <c r="L201" s="32"/>
      <c r="M201" s="148" t="s">
        <v>1</v>
      </c>
      <c r="N201" s="149" t="s">
        <v>41</v>
      </c>
      <c r="P201" s="150">
        <f t="shared" si="31"/>
        <v>0</v>
      </c>
      <c r="Q201" s="150">
        <v>0</v>
      </c>
      <c r="R201" s="150">
        <f t="shared" si="32"/>
        <v>0</v>
      </c>
      <c r="S201" s="150">
        <v>0</v>
      </c>
      <c r="T201" s="151">
        <f t="shared" si="33"/>
        <v>0</v>
      </c>
      <c r="AR201" s="152" t="s">
        <v>163</v>
      </c>
      <c r="AT201" s="152" t="s">
        <v>159</v>
      </c>
      <c r="AU201" s="152" t="s">
        <v>164</v>
      </c>
      <c r="AY201" s="17" t="s">
        <v>156</v>
      </c>
      <c r="BE201" s="153">
        <f t="shared" si="34"/>
        <v>0</v>
      </c>
      <c r="BF201" s="153">
        <f t="shared" si="35"/>
        <v>0</v>
      </c>
      <c r="BG201" s="153">
        <f t="shared" si="36"/>
        <v>0</v>
      </c>
      <c r="BH201" s="153">
        <f t="shared" si="37"/>
        <v>0</v>
      </c>
      <c r="BI201" s="153">
        <f t="shared" si="38"/>
        <v>0</v>
      </c>
      <c r="BJ201" s="17" t="s">
        <v>164</v>
      </c>
      <c r="BK201" s="153">
        <f t="shared" si="39"/>
        <v>0</v>
      </c>
      <c r="BL201" s="17" t="s">
        <v>163</v>
      </c>
      <c r="BM201" s="152" t="s">
        <v>4343</v>
      </c>
    </row>
    <row r="202" spans="2:65" s="1" customFormat="1" ht="21.75" customHeight="1">
      <c r="B202" s="139"/>
      <c r="C202" s="140" t="s">
        <v>1113</v>
      </c>
      <c r="D202" s="140" t="s">
        <v>159</v>
      </c>
      <c r="E202" s="141" t="s">
        <v>4344</v>
      </c>
      <c r="F202" s="142" t="s">
        <v>4345</v>
      </c>
      <c r="G202" s="143" t="s">
        <v>203</v>
      </c>
      <c r="H202" s="144">
        <v>8</v>
      </c>
      <c r="I202" s="145"/>
      <c r="J202" s="146">
        <f t="shared" si="30"/>
        <v>0</v>
      </c>
      <c r="K202" s="147"/>
      <c r="L202" s="32"/>
      <c r="M202" s="148" t="s">
        <v>1</v>
      </c>
      <c r="N202" s="149" t="s">
        <v>41</v>
      </c>
      <c r="P202" s="150">
        <f t="shared" si="31"/>
        <v>0</v>
      </c>
      <c r="Q202" s="150">
        <v>0</v>
      </c>
      <c r="R202" s="150">
        <f t="shared" si="32"/>
        <v>0</v>
      </c>
      <c r="S202" s="150">
        <v>0</v>
      </c>
      <c r="T202" s="151">
        <f t="shared" si="33"/>
        <v>0</v>
      </c>
      <c r="AR202" s="152" t="s">
        <v>163</v>
      </c>
      <c r="AT202" s="152" t="s">
        <v>159</v>
      </c>
      <c r="AU202" s="152" t="s">
        <v>164</v>
      </c>
      <c r="AY202" s="17" t="s">
        <v>156</v>
      </c>
      <c r="BE202" s="153">
        <f t="shared" si="34"/>
        <v>0</v>
      </c>
      <c r="BF202" s="153">
        <f t="shared" si="35"/>
        <v>0</v>
      </c>
      <c r="BG202" s="153">
        <f t="shared" si="36"/>
        <v>0</v>
      </c>
      <c r="BH202" s="153">
        <f t="shared" si="37"/>
        <v>0</v>
      </c>
      <c r="BI202" s="153">
        <f t="shared" si="38"/>
        <v>0</v>
      </c>
      <c r="BJ202" s="17" t="s">
        <v>164</v>
      </c>
      <c r="BK202" s="153">
        <f t="shared" si="39"/>
        <v>0</v>
      </c>
      <c r="BL202" s="17" t="s">
        <v>163</v>
      </c>
      <c r="BM202" s="152" t="s">
        <v>4346</v>
      </c>
    </row>
    <row r="203" spans="2:65" s="1" customFormat="1" ht="16.5" customHeight="1">
      <c r="B203" s="139"/>
      <c r="C203" s="140" t="s">
        <v>1117</v>
      </c>
      <c r="D203" s="140" t="s">
        <v>159</v>
      </c>
      <c r="E203" s="141" t="s">
        <v>4347</v>
      </c>
      <c r="F203" s="142" t="s">
        <v>4348</v>
      </c>
      <c r="G203" s="143" t="s">
        <v>3285</v>
      </c>
      <c r="H203" s="144">
        <v>1.9</v>
      </c>
      <c r="I203" s="145"/>
      <c r="J203" s="146">
        <f t="shared" si="30"/>
        <v>0</v>
      </c>
      <c r="K203" s="147"/>
      <c r="L203" s="32"/>
      <c r="M203" s="148" t="s">
        <v>1</v>
      </c>
      <c r="N203" s="149" t="s">
        <v>41</v>
      </c>
      <c r="P203" s="150">
        <f t="shared" si="31"/>
        <v>0</v>
      </c>
      <c r="Q203" s="150">
        <v>0</v>
      </c>
      <c r="R203" s="150">
        <f t="shared" si="32"/>
        <v>0</v>
      </c>
      <c r="S203" s="150">
        <v>0</v>
      </c>
      <c r="T203" s="151">
        <f t="shared" si="33"/>
        <v>0</v>
      </c>
      <c r="AR203" s="152" t="s">
        <v>163</v>
      </c>
      <c r="AT203" s="152" t="s">
        <v>159</v>
      </c>
      <c r="AU203" s="152" t="s">
        <v>164</v>
      </c>
      <c r="AY203" s="17" t="s">
        <v>156</v>
      </c>
      <c r="BE203" s="153">
        <f t="shared" si="34"/>
        <v>0</v>
      </c>
      <c r="BF203" s="153">
        <f t="shared" si="35"/>
        <v>0</v>
      </c>
      <c r="BG203" s="153">
        <f t="shared" si="36"/>
        <v>0</v>
      </c>
      <c r="BH203" s="153">
        <f t="shared" si="37"/>
        <v>0</v>
      </c>
      <c r="BI203" s="153">
        <f t="shared" si="38"/>
        <v>0</v>
      </c>
      <c r="BJ203" s="17" t="s">
        <v>164</v>
      </c>
      <c r="BK203" s="153">
        <f t="shared" si="39"/>
        <v>0</v>
      </c>
      <c r="BL203" s="17" t="s">
        <v>163</v>
      </c>
      <c r="BM203" s="152" t="s">
        <v>4349</v>
      </c>
    </row>
    <row r="204" spans="2:65" s="1" customFormat="1" ht="16.5" customHeight="1">
      <c r="B204" s="139"/>
      <c r="C204" s="140" t="s">
        <v>1121</v>
      </c>
      <c r="D204" s="140" t="s">
        <v>159</v>
      </c>
      <c r="E204" s="141" t="s">
        <v>4350</v>
      </c>
      <c r="F204" s="142" t="s">
        <v>4351</v>
      </c>
      <c r="G204" s="143" t="s">
        <v>3285</v>
      </c>
      <c r="H204" s="144">
        <v>1.9</v>
      </c>
      <c r="I204" s="145"/>
      <c r="J204" s="146">
        <f t="shared" si="30"/>
        <v>0</v>
      </c>
      <c r="K204" s="147"/>
      <c r="L204" s="32"/>
      <c r="M204" s="148" t="s">
        <v>1</v>
      </c>
      <c r="N204" s="149" t="s">
        <v>41</v>
      </c>
      <c r="P204" s="150">
        <f t="shared" si="31"/>
        <v>0</v>
      </c>
      <c r="Q204" s="150">
        <v>0</v>
      </c>
      <c r="R204" s="150">
        <f t="shared" si="32"/>
        <v>0</v>
      </c>
      <c r="S204" s="150">
        <v>0</v>
      </c>
      <c r="T204" s="151">
        <f t="shared" si="33"/>
        <v>0</v>
      </c>
      <c r="AR204" s="152" t="s">
        <v>163</v>
      </c>
      <c r="AT204" s="152" t="s">
        <v>159</v>
      </c>
      <c r="AU204" s="152" t="s">
        <v>164</v>
      </c>
      <c r="AY204" s="17" t="s">
        <v>156</v>
      </c>
      <c r="BE204" s="153">
        <f t="shared" si="34"/>
        <v>0</v>
      </c>
      <c r="BF204" s="153">
        <f t="shared" si="35"/>
        <v>0</v>
      </c>
      <c r="BG204" s="153">
        <f t="shared" si="36"/>
        <v>0</v>
      </c>
      <c r="BH204" s="153">
        <f t="shared" si="37"/>
        <v>0</v>
      </c>
      <c r="BI204" s="153">
        <f t="shared" si="38"/>
        <v>0</v>
      </c>
      <c r="BJ204" s="17" t="s">
        <v>164</v>
      </c>
      <c r="BK204" s="153">
        <f t="shared" si="39"/>
        <v>0</v>
      </c>
      <c r="BL204" s="17" t="s">
        <v>163</v>
      </c>
      <c r="BM204" s="152" t="s">
        <v>4352</v>
      </c>
    </row>
    <row r="205" spans="2:65" s="1" customFormat="1" ht="21.75" customHeight="1">
      <c r="B205" s="139"/>
      <c r="C205" s="140" t="s">
        <v>1125</v>
      </c>
      <c r="D205" s="140" t="s">
        <v>159</v>
      </c>
      <c r="E205" s="141" t="s">
        <v>4353</v>
      </c>
      <c r="F205" s="142" t="s">
        <v>4354</v>
      </c>
      <c r="G205" s="143" t="s">
        <v>203</v>
      </c>
      <c r="H205" s="144">
        <v>2</v>
      </c>
      <c r="I205" s="145"/>
      <c r="J205" s="146">
        <f t="shared" si="30"/>
        <v>0</v>
      </c>
      <c r="K205" s="147"/>
      <c r="L205" s="32"/>
      <c r="M205" s="148" t="s">
        <v>1</v>
      </c>
      <c r="N205" s="149" t="s">
        <v>41</v>
      </c>
      <c r="P205" s="150">
        <f t="shared" si="31"/>
        <v>0</v>
      </c>
      <c r="Q205" s="150">
        <v>0</v>
      </c>
      <c r="R205" s="150">
        <f t="shared" si="32"/>
        <v>0</v>
      </c>
      <c r="S205" s="150">
        <v>0</v>
      </c>
      <c r="T205" s="151">
        <f t="shared" si="33"/>
        <v>0</v>
      </c>
      <c r="AR205" s="152" t="s">
        <v>163</v>
      </c>
      <c r="AT205" s="152" t="s">
        <v>159</v>
      </c>
      <c r="AU205" s="152" t="s">
        <v>164</v>
      </c>
      <c r="AY205" s="17" t="s">
        <v>156</v>
      </c>
      <c r="BE205" s="153">
        <f t="shared" si="34"/>
        <v>0</v>
      </c>
      <c r="BF205" s="153">
        <f t="shared" si="35"/>
        <v>0</v>
      </c>
      <c r="BG205" s="153">
        <f t="shared" si="36"/>
        <v>0</v>
      </c>
      <c r="BH205" s="153">
        <f t="shared" si="37"/>
        <v>0</v>
      </c>
      <c r="BI205" s="153">
        <f t="shared" si="38"/>
        <v>0</v>
      </c>
      <c r="BJ205" s="17" t="s">
        <v>164</v>
      </c>
      <c r="BK205" s="153">
        <f t="shared" si="39"/>
        <v>0</v>
      </c>
      <c r="BL205" s="17" t="s">
        <v>163</v>
      </c>
      <c r="BM205" s="152" t="s">
        <v>4355</v>
      </c>
    </row>
    <row r="206" spans="2:65" s="1" customFormat="1" ht="24.15" customHeight="1">
      <c r="B206" s="139"/>
      <c r="C206" s="167" t="s">
        <v>1597</v>
      </c>
      <c r="D206" s="167" t="s">
        <v>207</v>
      </c>
      <c r="E206" s="168" t="s">
        <v>4356</v>
      </c>
      <c r="F206" s="169" t="s">
        <v>4357</v>
      </c>
      <c r="G206" s="170" t="s">
        <v>203</v>
      </c>
      <c r="H206" s="171">
        <v>2</v>
      </c>
      <c r="I206" s="172"/>
      <c r="J206" s="173">
        <f t="shared" si="30"/>
        <v>0</v>
      </c>
      <c r="K206" s="174"/>
      <c r="L206" s="175"/>
      <c r="M206" s="176" t="s">
        <v>1</v>
      </c>
      <c r="N206" s="177" t="s">
        <v>41</v>
      </c>
      <c r="P206" s="150">
        <f t="shared" si="31"/>
        <v>0</v>
      </c>
      <c r="Q206" s="150">
        <v>0</v>
      </c>
      <c r="R206" s="150">
        <f t="shared" si="32"/>
        <v>0</v>
      </c>
      <c r="S206" s="150">
        <v>0</v>
      </c>
      <c r="T206" s="151">
        <f t="shared" si="33"/>
        <v>0</v>
      </c>
      <c r="AR206" s="152" t="s">
        <v>211</v>
      </c>
      <c r="AT206" s="152" t="s">
        <v>207</v>
      </c>
      <c r="AU206" s="152" t="s">
        <v>164</v>
      </c>
      <c r="AY206" s="17" t="s">
        <v>156</v>
      </c>
      <c r="BE206" s="153">
        <f t="shared" si="34"/>
        <v>0</v>
      </c>
      <c r="BF206" s="153">
        <f t="shared" si="35"/>
        <v>0</v>
      </c>
      <c r="BG206" s="153">
        <f t="shared" si="36"/>
        <v>0</v>
      </c>
      <c r="BH206" s="153">
        <f t="shared" si="37"/>
        <v>0</v>
      </c>
      <c r="BI206" s="153">
        <f t="shared" si="38"/>
        <v>0</v>
      </c>
      <c r="BJ206" s="17" t="s">
        <v>164</v>
      </c>
      <c r="BK206" s="153">
        <f t="shared" si="39"/>
        <v>0</v>
      </c>
      <c r="BL206" s="17" t="s">
        <v>163</v>
      </c>
      <c r="BM206" s="152" t="s">
        <v>4358</v>
      </c>
    </row>
    <row r="207" spans="2:65" s="1" customFormat="1" ht="16.5" customHeight="1">
      <c r="B207" s="139"/>
      <c r="C207" s="140" t="s">
        <v>1604</v>
      </c>
      <c r="D207" s="140" t="s">
        <v>159</v>
      </c>
      <c r="E207" s="141" t="s">
        <v>4359</v>
      </c>
      <c r="F207" s="142" t="s">
        <v>4360</v>
      </c>
      <c r="G207" s="143" t="s">
        <v>203</v>
      </c>
      <c r="H207" s="144">
        <v>2</v>
      </c>
      <c r="I207" s="145"/>
      <c r="J207" s="146">
        <f t="shared" si="30"/>
        <v>0</v>
      </c>
      <c r="K207" s="147"/>
      <c r="L207" s="32"/>
      <c r="M207" s="148" t="s">
        <v>1</v>
      </c>
      <c r="N207" s="149" t="s">
        <v>41</v>
      </c>
      <c r="P207" s="150">
        <f t="shared" si="31"/>
        <v>0</v>
      </c>
      <c r="Q207" s="150">
        <v>0</v>
      </c>
      <c r="R207" s="150">
        <f t="shared" si="32"/>
        <v>0</v>
      </c>
      <c r="S207" s="150">
        <v>0</v>
      </c>
      <c r="T207" s="151">
        <f t="shared" si="33"/>
        <v>0</v>
      </c>
      <c r="AR207" s="152" t="s">
        <v>163</v>
      </c>
      <c r="AT207" s="152" t="s">
        <v>159</v>
      </c>
      <c r="AU207" s="152" t="s">
        <v>164</v>
      </c>
      <c r="AY207" s="17" t="s">
        <v>156</v>
      </c>
      <c r="BE207" s="153">
        <f t="shared" si="34"/>
        <v>0</v>
      </c>
      <c r="BF207" s="153">
        <f t="shared" si="35"/>
        <v>0</v>
      </c>
      <c r="BG207" s="153">
        <f t="shared" si="36"/>
        <v>0</v>
      </c>
      <c r="BH207" s="153">
        <f t="shared" si="37"/>
        <v>0</v>
      </c>
      <c r="BI207" s="153">
        <f t="shared" si="38"/>
        <v>0</v>
      </c>
      <c r="BJ207" s="17" t="s">
        <v>164</v>
      </c>
      <c r="BK207" s="153">
        <f t="shared" si="39"/>
        <v>0</v>
      </c>
      <c r="BL207" s="17" t="s">
        <v>163</v>
      </c>
      <c r="BM207" s="152" t="s">
        <v>4361</v>
      </c>
    </row>
    <row r="208" spans="2:65" s="1" customFormat="1" ht="24.15" customHeight="1">
      <c r="B208" s="139"/>
      <c r="C208" s="167" t="s">
        <v>1608</v>
      </c>
      <c r="D208" s="167" t="s">
        <v>207</v>
      </c>
      <c r="E208" s="168" t="s">
        <v>4362</v>
      </c>
      <c r="F208" s="169" t="s">
        <v>4363</v>
      </c>
      <c r="G208" s="170" t="s">
        <v>203</v>
      </c>
      <c r="H208" s="171">
        <v>2</v>
      </c>
      <c r="I208" s="172"/>
      <c r="J208" s="173">
        <f t="shared" si="30"/>
        <v>0</v>
      </c>
      <c r="K208" s="174"/>
      <c r="L208" s="175"/>
      <c r="M208" s="176" t="s">
        <v>1</v>
      </c>
      <c r="N208" s="177" t="s">
        <v>41</v>
      </c>
      <c r="P208" s="150">
        <f t="shared" si="31"/>
        <v>0</v>
      </c>
      <c r="Q208" s="150">
        <v>0</v>
      </c>
      <c r="R208" s="150">
        <f t="shared" si="32"/>
        <v>0</v>
      </c>
      <c r="S208" s="150">
        <v>0</v>
      </c>
      <c r="T208" s="151">
        <f t="shared" si="33"/>
        <v>0</v>
      </c>
      <c r="AR208" s="152" t="s">
        <v>211</v>
      </c>
      <c r="AT208" s="152" t="s">
        <v>207</v>
      </c>
      <c r="AU208" s="152" t="s">
        <v>164</v>
      </c>
      <c r="AY208" s="17" t="s">
        <v>156</v>
      </c>
      <c r="BE208" s="153">
        <f t="shared" si="34"/>
        <v>0</v>
      </c>
      <c r="BF208" s="153">
        <f t="shared" si="35"/>
        <v>0</v>
      </c>
      <c r="BG208" s="153">
        <f t="shared" si="36"/>
        <v>0</v>
      </c>
      <c r="BH208" s="153">
        <f t="shared" si="37"/>
        <v>0</v>
      </c>
      <c r="BI208" s="153">
        <f t="shared" si="38"/>
        <v>0</v>
      </c>
      <c r="BJ208" s="17" t="s">
        <v>164</v>
      </c>
      <c r="BK208" s="153">
        <f t="shared" si="39"/>
        <v>0</v>
      </c>
      <c r="BL208" s="17" t="s">
        <v>163</v>
      </c>
      <c r="BM208" s="152" t="s">
        <v>4364</v>
      </c>
    </row>
    <row r="209" spans="2:65" s="1" customFormat="1" ht="16.5" customHeight="1">
      <c r="B209" s="139"/>
      <c r="C209" s="140" t="s">
        <v>1614</v>
      </c>
      <c r="D209" s="140" t="s">
        <v>159</v>
      </c>
      <c r="E209" s="141" t="s">
        <v>4365</v>
      </c>
      <c r="F209" s="142" t="s">
        <v>4366</v>
      </c>
      <c r="G209" s="143" t="s">
        <v>203</v>
      </c>
      <c r="H209" s="144">
        <v>2</v>
      </c>
      <c r="I209" s="145"/>
      <c r="J209" s="146">
        <f t="shared" si="30"/>
        <v>0</v>
      </c>
      <c r="K209" s="147"/>
      <c r="L209" s="32"/>
      <c r="M209" s="148" t="s">
        <v>1</v>
      </c>
      <c r="N209" s="149" t="s">
        <v>41</v>
      </c>
      <c r="P209" s="150">
        <f t="shared" si="31"/>
        <v>0</v>
      </c>
      <c r="Q209" s="150">
        <v>0</v>
      </c>
      <c r="R209" s="150">
        <f t="shared" si="32"/>
        <v>0</v>
      </c>
      <c r="S209" s="150">
        <v>0</v>
      </c>
      <c r="T209" s="151">
        <f t="shared" si="33"/>
        <v>0</v>
      </c>
      <c r="AR209" s="152" t="s">
        <v>163</v>
      </c>
      <c r="AT209" s="152" t="s">
        <v>159</v>
      </c>
      <c r="AU209" s="152" t="s">
        <v>164</v>
      </c>
      <c r="AY209" s="17" t="s">
        <v>156</v>
      </c>
      <c r="BE209" s="153">
        <f t="shared" si="34"/>
        <v>0</v>
      </c>
      <c r="BF209" s="153">
        <f t="shared" si="35"/>
        <v>0</v>
      </c>
      <c r="BG209" s="153">
        <f t="shared" si="36"/>
        <v>0</v>
      </c>
      <c r="BH209" s="153">
        <f t="shared" si="37"/>
        <v>0</v>
      </c>
      <c r="BI209" s="153">
        <f t="shared" si="38"/>
        <v>0</v>
      </c>
      <c r="BJ209" s="17" t="s">
        <v>164</v>
      </c>
      <c r="BK209" s="153">
        <f t="shared" si="39"/>
        <v>0</v>
      </c>
      <c r="BL209" s="17" t="s">
        <v>163</v>
      </c>
      <c r="BM209" s="152" t="s">
        <v>4367</v>
      </c>
    </row>
    <row r="210" spans="2:65" s="1" customFormat="1" ht="21.75" customHeight="1">
      <c r="B210" s="139"/>
      <c r="C210" s="167" t="s">
        <v>1618</v>
      </c>
      <c r="D210" s="167" t="s">
        <v>207</v>
      </c>
      <c r="E210" s="168" t="s">
        <v>4368</v>
      </c>
      <c r="F210" s="169" t="s">
        <v>4369</v>
      </c>
      <c r="G210" s="170" t="s">
        <v>203</v>
      </c>
      <c r="H210" s="171">
        <v>2</v>
      </c>
      <c r="I210" s="172"/>
      <c r="J210" s="173">
        <f t="shared" si="30"/>
        <v>0</v>
      </c>
      <c r="K210" s="174"/>
      <c r="L210" s="175"/>
      <c r="M210" s="176" t="s">
        <v>1</v>
      </c>
      <c r="N210" s="177" t="s">
        <v>41</v>
      </c>
      <c r="P210" s="150">
        <f t="shared" si="31"/>
        <v>0</v>
      </c>
      <c r="Q210" s="150">
        <v>0</v>
      </c>
      <c r="R210" s="150">
        <f t="shared" si="32"/>
        <v>0</v>
      </c>
      <c r="S210" s="150">
        <v>0</v>
      </c>
      <c r="T210" s="151">
        <f t="shared" si="33"/>
        <v>0</v>
      </c>
      <c r="AR210" s="152" t="s">
        <v>211</v>
      </c>
      <c r="AT210" s="152" t="s">
        <v>207</v>
      </c>
      <c r="AU210" s="152" t="s">
        <v>164</v>
      </c>
      <c r="AY210" s="17" t="s">
        <v>156</v>
      </c>
      <c r="BE210" s="153">
        <f t="shared" si="34"/>
        <v>0</v>
      </c>
      <c r="BF210" s="153">
        <f t="shared" si="35"/>
        <v>0</v>
      </c>
      <c r="BG210" s="153">
        <f t="shared" si="36"/>
        <v>0</v>
      </c>
      <c r="BH210" s="153">
        <f t="shared" si="37"/>
        <v>0</v>
      </c>
      <c r="BI210" s="153">
        <f t="shared" si="38"/>
        <v>0</v>
      </c>
      <c r="BJ210" s="17" t="s">
        <v>164</v>
      </c>
      <c r="BK210" s="153">
        <f t="shared" si="39"/>
        <v>0</v>
      </c>
      <c r="BL210" s="17" t="s">
        <v>163</v>
      </c>
      <c r="BM210" s="152" t="s">
        <v>4370</v>
      </c>
    </row>
    <row r="211" spans="2:65" s="1" customFormat="1" ht="24.15" customHeight="1">
      <c r="B211" s="139"/>
      <c r="C211" s="140" t="s">
        <v>1624</v>
      </c>
      <c r="D211" s="140" t="s">
        <v>159</v>
      </c>
      <c r="E211" s="141" t="s">
        <v>4371</v>
      </c>
      <c r="F211" s="142" t="s">
        <v>4372</v>
      </c>
      <c r="G211" s="143" t="s">
        <v>203</v>
      </c>
      <c r="H211" s="144">
        <v>4</v>
      </c>
      <c r="I211" s="145"/>
      <c r="J211" s="146">
        <f t="shared" si="30"/>
        <v>0</v>
      </c>
      <c r="K211" s="147"/>
      <c r="L211" s="32"/>
      <c r="M211" s="148" t="s">
        <v>1</v>
      </c>
      <c r="N211" s="149" t="s">
        <v>41</v>
      </c>
      <c r="P211" s="150">
        <f t="shared" si="31"/>
        <v>0</v>
      </c>
      <c r="Q211" s="150">
        <v>0</v>
      </c>
      <c r="R211" s="150">
        <f t="shared" si="32"/>
        <v>0</v>
      </c>
      <c r="S211" s="150">
        <v>0</v>
      </c>
      <c r="T211" s="151">
        <f t="shared" si="33"/>
        <v>0</v>
      </c>
      <c r="AR211" s="152" t="s">
        <v>163</v>
      </c>
      <c r="AT211" s="152" t="s">
        <v>159</v>
      </c>
      <c r="AU211" s="152" t="s">
        <v>164</v>
      </c>
      <c r="AY211" s="17" t="s">
        <v>156</v>
      </c>
      <c r="BE211" s="153">
        <f t="shared" si="34"/>
        <v>0</v>
      </c>
      <c r="BF211" s="153">
        <f t="shared" si="35"/>
        <v>0</v>
      </c>
      <c r="BG211" s="153">
        <f t="shared" si="36"/>
        <v>0</v>
      </c>
      <c r="BH211" s="153">
        <f t="shared" si="37"/>
        <v>0</v>
      </c>
      <c r="BI211" s="153">
        <f t="shared" si="38"/>
        <v>0</v>
      </c>
      <c r="BJ211" s="17" t="s">
        <v>164</v>
      </c>
      <c r="BK211" s="153">
        <f t="shared" si="39"/>
        <v>0</v>
      </c>
      <c r="BL211" s="17" t="s">
        <v>163</v>
      </c>
      <c r="BM211" s="152" t="s">
        <v>4373</v>
      </c>
    </row>
    <row r="212" spans="2:65" s="1" customFormat="1" ht="21.75" customHeight="1">
      <c r="B212" s="139"/>
      <c r="C212" s="167" t="s">
        <v>1636</v>
      </c>
      <c r="D212" s="167" t="s">
        <v>207</v>
      </c>
      <c r="E212" s="168" t="s">
        <v>4374</v>
      </c>
      <c r="F212" s="169" t="s">
        <v>4375</v>
      </c>
      <c r="G212" s="170" t="s">
        <v>203</v>
      </c>
      <c r="H212" s="171">
        <v>2</v>
      </c>
      <c r="I212" s="172"/>
      <c r="J212" s="173">
        <f t="shared" si="30"/>
        <v>0</v>
      </c>
      <c r="K212" s="174"/>
      <c r="L212" s="175"/>
      <c r="M212" s="176" t="s">
        <v>1</v>
      </c>
      <c r="N212" s="177" t="s">
        <v>41</v>
      </c>
      <c r="P212" s="150">
        <f t="shared" si="31"/>
        <v>0</v>
      </c>
      <c r="Q212" s="150">
        <v>0</v>
      </c>
      <c r="R212" s="150">
        <f t="shared" si="32"/>
        <v>0</v>
      </c>
      <c r="S212" s="150">
        <v>0</v>
      </c>
      <c r="T212" s="151">
        <f t="shared" si="33"/>
        <v>0</v>
      </c>
      <c r="AR212" s="152" t="s">
        <v>211</v>
      </c>
      <c r="AT212" s="152" t="s">
        <v>207</v>
      </c>
      <c r="AU212" s="152" t="s">
        <v>164</v>
      </c>
      <c r="AY212" s="17" t="s">
        <v>156</v>
      </c>
      <c r="BE212" s="153">
        <f t="shared" si="34"/>
        <v>0</v>
      </c>
      <c r="BF212" s="153">
        <f t="shared" si="35"/>
        <v>0</v>
      </c>
      <c r="BG212" s="153">
        <f t="shared" si="36"/>
        <v>0</v>
      </c>
      <c r="BH212" s="153">
        <f t="shared" si="37"/>
        <v>0</v>
      </c>
      <c r="BI212" s="153">
        <f t="shared" si="38"/>
        <v>0</v>
      </c>
      <c r="BJ212" s="17" t="s">
        <v>164</v>
      </c>
      <c r="BK212" s="153">
        <f t="shared" si="39"/>
        <v>0</v>
      </c>
      <c r="BL212" s="17" t="s">
        <v>163</v>
      </c>
      <c r="BM212" s="152" t="s">
        <v>4376</v>
      </c>
    </row>
    <row r="213" spans="2:65" s="1" customFormat="1" ht="21.75" customHeight="1">
      <c r="B213" s="139"/>
      <c r="C213" s="167" t="s">
        <v>1643</v>
      </c>
      <c r="D213" s="167" t="s">
        <v>207</v>
      </c>
      <c r="E213" s="168" t="s">
        <v>4377</v>
      </c>
      <c r="F213" s="169" t="s">
        <v>4378</v>
      </c>
      <c r="G213" s="170" t="s">
        <v>203</v>
      </c>
      <c r="H213" s="171">
        <v>2</v>
      </c>
      <c r="I213" s="172"/>
      <c r="J213" s="173">
        <f t="shared" si="30"/>
        <v>0</v>
      </c>
      <c r="K213" s="174"/>
      <c r="L213" s="175"/>
      <c r="M213" s="176" t="s">
        <v>1</v>
      </c>
      <c r="N213" s="177" t="s">
        <v>41</v>
      </c>
      <c r="P213" s="150">
        <f t="shared" si="31"/>
        <v>0</v>
      </c>
      <c r="Q213" s="150">
        <v>0</v>
      </c>
      <c r="R213" s="150">
        <f t="shared" si="32"/>
        <v>0</v>
      </c>
      <c r="S213" s="150">
        <v>0</v>
      </c>
      <c r="T213" s="151">
        <f t="shared" si="33"/>
        <v>0</v>
      </c>
      <c r="AR213" s="152" t="s">
        <v>211</v>
      </c>
      <c r="AT213" s="152" t="s">
        <v>207</v>
      </c>
      <c r="AU213" s="152" t="s">
        <v>164</v>
      </c>
      <c r="AY213" s="17" t="s">
        <v>156</v>
      </c>
      <c r="BE213" s="153">
        <f t="shared" si="34"/>
        <v>0</v>
      </c>
      <c r="BF213" s="153">
        <f t="shared" si="35"/>
        <v>0</v>
      </c>
      <c r="BG213" s="153">
        <f t="shared" si="36"/>
        <v>0</v>
      </c>
      <c r="BH213" s="153">
        <f t="shared" si="37"/>
        <v>0</v>
      </c>
      <c r="BI213" s="153">
        <f t="shared" si="38"/>
        <v>0</v>
      </c>
      <c r="BJ213" s="17" t="s">
        <v>164</v>
      </c>
      <c r="BK213" s="153">
        <f t="shared" si="39"/>
        <v>0</v>
      </c>
      <c r="BL213" s="17" t="s">
        <v>163</v>
      </c>
      <c r="BM213" s="152" t="s">
        <v>4379</v>
      </c>
    </row>
    <row r="214" spans="2:65" s="1" customFormat="1" ht="16.5" customHeight="1">
      <c r="B214" s="139"/>
      <c r="C214" s="167" t="s">
        <v>1653</v>
      </c>
      <c r="D214" s="167" t="s">
        <v>207</v>
      </c>
      <c r="E214" s="168" t="s">
        <v>4380</v>
      </c>
      <c r="F214" s="169" t="s">
        <v>4381</v>
      </c>
      <c r="G214" s="170" t="s">
        <v>402</v>
      </c>
      <c r="H214" s="171">
        <v>10</v>
      </c>
      <c r="I214" s="172"/>
      <c r="J214" s="173">
        <f t="shared" si="30"/>
        <v>0</v>
      </c>
      <c r="K214" s="174"/>
      <c r="L214" s="175"/>
      <c r="M214" s="176" t="s">
        <v>1</v>
      </c>
      <c r="N214" s="177" t="s">
        <v>41</v>
      </c>
      <c r="P214" s="150">
        <f t="shared" si="31"/>
        <v>0</v>
      </c>
      <c r="Q214" s="150">
        <v>0</v>
      </c>
      <c r="R214" s="150">
        <f t="shared" si="32"/>
        <v>0</v>
      </c>
      <c r="S214" s="150">
        <v>0</v>
      </c>
      <c r="T214" s="151">
        <f t="shared" si="33"/>
        <v>0</v>
      </c>
      <c r="AR214" s="152" t="s">
        <v>211</v>
      </c>
      <c r="AT214" s="152" t="s">
        <v>207</v>
      </c>
      <c r="AU214" s="152" t="s">
        <v>164</v>
      </c>
      <c r="AY214" s="17" t="s">
        <v>156</v>
      </c>
      <c r="BE214" s="153">
        <f t="shared" si="34"/>
        <v>0</v>
      </c>
      <c r="BF214" s="153">
        <f t="shared" si="35"/>
        <v>0</v>
      </c>
      <c r="BG214" s="153">
        <f t="shared" si="36"/>
        <v>0</v>
      </c>
      <c r="BH214" s="153">
        <f t="shared" si="37"/>
        <v>0</v>
      </c>
      <c r="BI214" s="153">
        <f t="shared" si="38"/>
        <v>0</v>
      </c>
      <c r="BJ214" s="17" t="s">
        <v>164</v>
      </c>
      <c r="BK214" s="153">
        <f t="shared" si="39"/>
        <v>0</v>
      </c>
      <c r="BL214" s="17" t="s">
        <v>163</v>
      </c>
      <c r="BM214" s="152" t="s">
        <v>4382</v>
      </c>
    </row>
    <row r="215" spans="2:65" s="1" customFormat="1" ht="16.5" customHeight="1">
      <c r="B215" s="139"/>
      <c r="C215" s="140" t="s">
        <v>1659</v>
      </c>
      <c r="D215" s="140" t="s">
        <v>159</v>
      </c>
      <c r="E215" s="141" t="s">
        <v>4383</v>
      </c>
      <c r="F215" s="142" t="s">
        <v>4384</v>
      </c>
      <c r="G215" s="143" t="s">
        <v>203</v>
      </c>
      <c r="H215" s="144">
        <v>4</v>
      </c>
      <c r="I215" s="145"/>
      <c r="J215" s="146">
        <f t="shared" si="30"/>
        <v>0</v>
      </c>
      <c r="K215" s="147"/>
      <c r="L215" s="32"/>
      <c r="M215" s="148" t="s">
        <v>1</v>
      </c>
      <c r="N215" s="149" t="s">
        <v>41</v>
      </c>
      <c r="P215" s="150">
        <f t="shared" si="31"/>
        <v>0</v>
      </c>
      <c r="Q215" s="150">
        <v>0</v>
      </c>
      <c r="R215" s="150">
        <f t="shared" si="32"/>
        <v>0</v>
      </c>
      <c r="S215" s="150">
        <v>0</v>
      </c>
      <c r="T215" s="151">
        <f t="shared" si="33"/>
        <v>0</v>
      </c>
      <c r="AR215" s="152" t="s">
        <v>163</v>
      </c>
      <c r="AT215" s="152" t="s">
        <v>159</v>
      </c>
      <c r="AU215" s="152" t="s">
        <v>164</v>
      </c>
      <c r="AY215" s="17" t="s">
        <v>156</v>
      </c>
      <c r="BE215" s="153">
        <f t="shared" si="34"/>
        <v>0</v>
      </c>
      <c r="BF215" s="153">
        <f t="shared" si="35"/>
        <v>0</v>
      </c>
      <c r="BG215" s="153">
        <f t="shared" si="36"/>
        <v>0</v>
      </c>
      <c r="BH215" s="153">
        <f t="shared" si="37"/>
        <v>0</v>
      </c>
      <c r="BI215" s="153">
        <f t="shared" si="38"/>
        <v>0</v>
      </c>
      <c r="BJ215" s="17" t="s">
        <v>164</v>
      </c>
      <c r="BK215" s="153">
        <f t="shared" si="39"/>
        <v>0</v>
      </c>
      <c r="BL215" s="17" t="s">
        <v>163</v>
      </c>
      <c r="BM215" s="152" t="s">
        <v>4385</v>
      </c>
    </row>
    <row r="216" spans="2:65" s="1" customFormat="1" ht="21.75" customHeight="1">
      <c r="B216" s="139"/>
      <c r="C216" s="167" t="s">
        <v>1665</v>
      </c>
      <c r="D216" s="167" t="s">
        <v>207</v>
      </c>
      <c r="E216" s="168" t="s">
        <v>4386</v>
      </c>
      <c r="F216" s="169" t="s">
        <v>4387</v>
      </c>
      <c r="G216" s="170" t="s">
        <v>203</v>
      </c>
      <c r="H216" s="171">
        <v>4</v>
      </c>
      <c r="I216" s="172"/>
      <c r="J216" s="173">
        <f t="shared" si="30"/>
        <v>0</v>
      </c>
      <c r="K216" s="174"/>
      <c r="L216" s="175"/>
      <c r="M216" s="176" t="s">
        <v>1</v>
      </c>
      <c r="N216" s="177" t="s">
        <v>41</v>
      </c>
      <c r="P216" s="150">
        <f t="shared" si="31"/>
        <v>0</v>
      </c>
      <c r="Q216" s="150">
        <v>0</v>
      </c>
      <c r="R216" s="150">
        <f t="shared" si="32"/>
        <v>0</v>
      </c>
      <c r="S216" s="150">
        <v>0</v>
      </c>
      <c r="T216" s="151">
        <f t="shared" si="33"/>
        <v>0</v>
      </c>
      <c r="AR216" s="152" t="s">
        <v>211</v>
      </c>
      <c r="AT216" s="152" t="s">
        <v>207</v>
      </c>
      <c r="AU216" s="152" t="s">
        <v>164</v>
      </c>
      <c r="AY216" s="17" t="s">
        <v>156</v>
      </c>
      <c r="BE216" s="153">
        <f t="shared" si="34"/>
        <v>0</v>
      </c>
      <c r="BF216" s="153">
        <f t="shared" si="35"/>
        <v>0</v>
      </c>
      <c r="BG216" s="153">
        <f t="shared" si="36"/>
        <v>0</v>
      </c>
      <c r="BH216" s="153">
        <f t="shared" si="37"/>
        <v>0</v>
      </c>
      <c r="BI216" s="153">
        <f t="shared" si="38"/>
        <v>0</v>
      </c>
      <c r="BJ216" s="17" t="s">
        <v>164</v>
      </c>
      <c r="BK216" s="153">
        <f t="shared" si="39"/>
        <v>0</v>
      </c>
      <c r="BL216" s="17" t="s">
        <v>163</v>
      </c>
      <c r="BM216" s="152" t="s">
        <v>4388</v>
      </c>
    </row>
    <row r="217" spans="2:65" s="1" customFormat="1" ht="16.5" customHeight="1">
      <c r="B217" s="139"/>
      <c r="C217" s="140" t="s">
        <v>1669</v>
      </c>
      <c r="D217" s="140" t="s">
        <v>159</v>
      </c>
      <c r="E217" s="141" t="s">
        <v>4389</v>
      </c>
      <c r="F217" s="142" t="s">
        <v>4390</v>
      </c>
      <c r="G217" s="143" t="s">
        <v>203</v>
      </c>
      <c r="H217" s="144">
        <v>4</v>
      </c>
      <c r="I217" s="145"/>
      <c r="J217" s="146">
        <f t="shared" si="30"/>
        <v>0</v>
      </c>
      <c r="K217" s="147"/>
      <c r="L217" s="32"/>
      <c r="M217" s="148" t="s">
        <v>1</v>
      </c>
      <c r="N217" s="149" t="s">
        <v>41</v>
      </c>
      <c r="P217" s="150">
        <f t="shared" si="31"/>
        <v>0</v>
      </c>
      <c r="Q217" s="150">
        <v>0</v>
      </c>
      <c r="R217" s="150">
        <f t="shared" si="32"/>
        <v>0</v>
      </c>
      <c r="S217" s="150">
        <v>0</v>
      </c>
      <c r="T217" s="151">
        <f t="shared" si="33"/>
        <v>0</v>
      </c>
      <c r="AR217" s="152" t="s">
        <v>163</v>
      </c>
      <c r="AT217" s="152" t="s">
        <v>159</v>
      </c>
      <c r="AU217" s="152" t="s">
        <v>164</v>
      </c>
      <c r="AY217" s="17" t="s">
        <v>156</v>
      </c>
      <c r="BE217" s="153">
        <f t="shared" si="34"/>
        <v>0</v>
      </c>
      <c r="BF217" s="153">
        <f t="shared" si="35"/>
        <v>0</v>
      </c>
      <c r="BG217" s="153">
        <f t="shared" si="36"/>
        <v>0</v>
      </c>
      <c r="BH217" s="153">
        <f t="shared" si="37"/>
        <v>0</v>
      </c>
      <c r="BI217" s="153">
        <f t="shared" si="38"/>
        <v>0</v>
      </c>
      <c r="BJ217" s="17" t="s">
        <v>164</v>
      </c>
      <c r="BK217" s="153">
        <f t="shared" si="39"/>
        <v>0</v>
      </c>
      <c r="BL217" s="17" t="s">
        <v>163</v>
      </c>
      <c r="BM217" s="152" t="s">
        <v>4391</v>
      </c>
    </row>
    <row r="218" spans="2:65" s="1" customFormat="1" ht="21.75" customHeight="1">
      <c r="B218" s="139"/>
      <c r="C218" s="167" t="s">
        <v>1675</v>
      </c>
      <c r="D218" s="167" t="s">
        <v>207</v>
      </c>
      <c r="E218" s="168" t="s">
        <v>4392</v>
      </c>
      <c r="F218" s="169" t="s">
        <v>4393</v>
      </c>
      <c r="G218" s="170" t="s">
        <v>203</v>
      </c>
      <c r="H218" s="171">
        <v>4</v>
      </c>
      <c r="I218" s="172"/>
      <c r="J218" s="173">
        <f t="shared" si="30"/>
        <v>0</v>
      </c>
      <c r="K218" s="174"/>
      <c r="L218" s="175"/>
      <c r="M218" s="176" t="s">
        <v>1</v>
      </c>
      <c r="N218" s="177" t="s">
        <v>41</v>
      </c>
      <c r="P218" s="150">
        <f t="shared" si="31"/>
        <v>0</v>
      </c>
      <c r="Q218" s="150">
        <v>0</v>
      </c>
      <c r="R218" s="150">
        <f t="shared" si="32"/>
        <v>0</v>
      </c>
      <c r="S218" s="150">
        <v>0</v>
      </c>
      <c r="T218" s="151">
        <f t="shared" si="33"/>
        <v>0</v>
      </c>
      <c r="AR218" s="152" t="s">
        <v>211</v>
      </c>
      <c r="AT218" s="152" t="s">
        <v>207</v>
      </c>
      <c r="AU218" s="152" t="s">
        <v>164</v>
      </c>
      <c r="AY218" s="17" t="s">
        <v>156</v>
      </c>
      <c r="BE218" s="153">
        <f t="shared" si="34"/>
        <v>0</v>
      </c>
      <c r="BF218" s="153">
        <f t="shared" si="35"/>
        <v>0</v>
      </c>
      <c r="BG218" s="153">
        <f t="shared" si="36"/>
        <v>0</v>
      </c>
      <c r="BH218" s="153">
        <f t="shared" si="37"/>
        <v>0</v>
      </c>
      <c r="BI218" s="153">
        <f t="shared" si="38"/>
        <v>0</v>
      </c>
      <c r="BJ218" s="17" t="s">
        <v>164</v>
      </c>
      <c r="BK218" s="153">
        <f t="shared" si="39"/>
        <v>0</v>
      </c>
      <c r="BL218" s="17" t="s">
        <v>163</v>
      </c>
      <c r="BM218" s="152" t="s">
        <v>4394</v>
      </c>
    </row>
    <row r="219" spans="2:65" s="1" customFormat="1" ht="16.5" customHeight="1">
      <c r="B219" s="139"/>
      <c r="C219" s="140" t="s">
        <v>1679</v>
      </c>
      <c r="D219" s="140" t="s">
        <v>159</v>
      </c>
      <c r="E219" s="141" t="s">
        <v>4395</v>
      </c>
      <c r="F219" s="142" t="s">
        <v>4396</v>
      </c>
      <c r="G219" s="143" t="s">
        <v>203</v>
      </c>
      <c r="H219" s="144">
        <v>6</v>
      </c>
      <c r="I219" s="145"/>
      <c r="J219" s="146">
        <f t="shared" si="30"/>
        <v>0</v>
      </c>
      <c r="K219" s="147"/>
      <c r="L219" s="32"/>
      <c r="M219" s="148" t="s">
        <v>1</v>
      </c>
      <c r="N219" s="149" t="s">
        <v>41</v>
      </c>
      <c r="P219" s="150">
        <f t="shared" si="31"/>
        <v>0</v>
      </c>
      <c r="Q219" s="150">
        <v>0</v>
      </c>
      <c r="R219" s="150">
        <f t="shared" si="32"/>
        <v>0</v>
      </c>
      <c r="S219" s="150">
        <v>0</v>
      </c>
      <c r="T219" s="151">
        <f t="shared" si="33"/>
        <v>0</v>
      </c>
      <c r="AR219" s="152" t="s">
        <v>163</v>
      </c>
      <c r="AT219" s="152" t="s">
        <v>159</v>
      </c>
      <c r="AU219" s="152" t="s">
        <v>164</v>
      </c>
      <c r="AY219" s="17" t="s">
        <v>156</v>
      </c>
      <c r="BE219" s="153">
        <f t="shared" si="34"/>
        <v>0</v>
      </c>
      <c r="BF219" s="153">
        <f t="shared" si="35"/>
        <v>0</v>
      </c>
      <c r="BG219" s="153">
        <f t="shared" si="36"/>
        <v>0</v>
      </c>
      <c r="BH219" s="153">
        <f t="shared" si="37"/>
        <v>0</v>
      </c>
      <c r="BI219" s="153">
        <f t="shared" si="38"/>
        <v>0</v>
      </c>
      <c r="BJ219" s="17" t="s">
        <v>164</v>
      </c>
      <c r="BK219" s="153">
        <f t="shared" si="39"/>
        <v>0</v>
      </c>
      <c r="BL219" s="17" t="s">
        <v>163</v>
      </c>
      <c r="BM219" s="152" t="s">
        <v>4397</v>
      </c>
    </row>
    <row r="220" spans="2:65" s="1" customFormat="1" ht="24.15" customHeight="1">
      <c r="B220" s="139"/>
      <c r="C220" s="167" t="s">
        <v>1685</v>
      </c>
      <c r="D220" s="167" t="s">
        <v>207</v>
      </c>
      <c r="E220" s="168" t="s">
        <v>4398</v>
      </c>
      <c r="F220" s="169" t="s">
        <v>4399</v>
      </c>
      <c r="G220" s="170" t="s">
        <v>203</v>
      </c>
      <c r="H220" s="171">
        <v>2</v>
      </c>
      <c r="I220" s="172"/>
      <c r="J220" s="173">
        <f t="shared" si="30"/>
        <v>0</v>
      </c>
      <c r="K220" s="174"/>
      <c r="L220" s="175"/>
      <c r="M220" s="176" t="s">
        <v>1</v>
      </c>
      <c r="N220" s="177" t="s">
        <v>41</v>
      </c>
      <c r="P220" s="150">
        <f t="shared" si="31"/>
        <v>0</v>
      </c>
      <c r="Q220" s="150">
        <v>0</v>
      </c>
      <c r="R220" s="150">
        <f t="shared" si="32"/>
        <v>0</v>
      </c>
      <c r="S220" s="150">
        <v>0</v>
      </c>
      <c r="T220" s="151">
        <f t="shared" si="33"/>
        <v>0</v>
      </c>
      <c r="AR220" s="152" t="s">
        <v>211</v>
      </c>
      <c r="AT220" s="152" t="s">
        <v>207</v>
      </c>
      <c r="AU220" s="152" t="s">
        <v>164</v>
      </c>
      <c r="AY220" s="17" t="s">
        <v>156</v>
      </c>
      <c r="BE220" s="153">
        <f t="shared" si="34"/>
        <v>0</v>
      </c>
      <c r="BF220" s="153">
        <f t="shared" si="35"/>
        <v>0</v>
      </c>
      <c r="BG220" s="153">
        <f t="shared" si="36"/>
        <v>0</v>
      </c>
      <c r="BH220" s="153">
        <f t="shared" si="37"/>
        <v>0</v>
      </c>
      <c r="BI220" s="153">
        <f t="shared" si="38"/>
        <v>0</v>
      </c>
      <c r="BJ220" s="17" t="s">
        <v>164</v>
      </c>
      <c r="BK220" s="153">
        <f t="shared" si="39"/>
        <v>0</v>
      </c>
      <c r="BL220" s="17" t="s">
        <v>163</v>
      </c>
      <c r="BM220" s="152" t="s">
        <v>4400</v>
      </c>
    </row>
    <row r="221" spans="2:65" s="1" customFormat="1" ht="24.15" customHeight="1">
      <c r="B221" s="139"/>
      <c r="C221" s="167" t="s">
        <v>1691</v>
      </c>
      <c r="D221" s="167" t="s">
        <v>207</v>
      </c>
      <c r="E221" s="168" t="s">
        <v>4401</v>
      </c>
      <c r="F221" s="169" t="s">
        <v>4402</v>
      </c>
      <c r="G221" s="170" t="s">
        <v>203</v>
      </c>
      <c r="H221" s="171">
        <v>4</v>
      </c>
      <c r="I221" s="172"/>
      <c r="J221" s="173">
        <f t="shared" si="30"/>
        <v>0</v>
      </c>
      <c r="K221" s="174"/>
      <c r="L221" s="175"/>
      <c r="M221" s="176" t="s">
        <v>1</v>
      </c>
      <c r="N221" s="177" t="s">
        <v>41</v>
      </c>
      <c r="P221" s="150">
        <f t="shared" si="31"/>
        <v>0</v>
      </c>
      <c r="Q221" s="150">
        <v>0</v>
      </c>
      <c r="R221" s="150">
        <f t="shared" si="32"/>
        <v>0</v>
      </c>
      <c r="S221" s="150">
        <v>0</v>
      </c>
      <c r="T221" s="151">
        <f t="shared" si="33"/>
        <v>0</v>
      </c>
      <c r="AR221" s="152" t="s">
        <v>211</v>
      </c>
      <c r="AT221" s="152" t="s">
        <v>207</v>
      </c>
      <c r="AU221" s="152" t="s">
        <v>164</v>
      </c>
      <c r="AY221" s="17" t="s">
        <v>156</v>
      </c>
      <c r="BE221" s="153">
        <f t="shared" si="34"/>
        <v>0</v>
      </c>
      <c r="BF221" s="153">
        <f t="shared" si="35"/>
        <v>0</v>
      </c>
      <c r="BG221" s="153">
        <f t="shared" si="36"/>
        <v>0</v>
      </c>
      <c r="BH221" s="153">
        <f t="shared" si="37"/>
        <v>0</v>
      </c>
      <c r="BI221" s="153">
        <f t="shared" si="38"/>
        <v>0</v>
      </c>
      <c r="BJ221" s="17" t="s">
        <v>164</v>
      </c>
      <c r="BK221" s="153">
        <f t="shared" si="39"/>
        <v>0</v>
      </c>
      <c r="BL221" s="17" t="s">
        <v>163</v>
      </c>
      <c r="BM221" s="152" t="s">
        <v>4403</v>
      </c>
    </row>
    <row r="222" spans="2:65" s="1" customFormat="1" ht="16.5" customHeight="1">
      <c r="B222" s="139"/>
      <c r="C222" s="140" t="s">
        <v>1699</v>
      </c>
      <c r="D222" s="140" t="s">
        <v>159</v>
      </c>
      <c r="E222" s="141" t="s">
        <v>4404</v>
      </c>
      <c r="F222" s="142" t="s">
        <v>4405</v>
      </c>
      <c r="G222" s="143" t="s">
        <v>203</v>
      </c>
      <c r="H222" s="144">
        <v>4</v>
      </c>
      <c r="I222" s="145"/>
      <c r="J222" s="146">
        <f t="shared" si="30"/>
        <v>0</v>
      </c>
      <c r="K222" s="147"/>
      <c r="L222" s="32"/>
      <c r="M222" s="148" t="s">
        <v>1</v>
      </c>
      <c r="N222" s="149" t="s">
        <v>41</v>
      </c>
      <c r="P222" s="150">
        <f t="shared" si="31"/>
        <v>0</v>
      </c>
      <c r="Q222" s="150">
        <v>0</v>
      </c>
      <c r="R222" s="150">
        <f t="shared" si="32"/>
        <v>0</v>
      </c>
      <c r="S222" s="150">
        <v>0</v>
      </c>
      <c r="T222" s="151">
        <f t="shared" si="33"/>
        <v>0</v>
      </c>
      <c r="AR222" s="152" t="s">
        <v>163</v>
      </c>
      <c r="AT222" s="152" t="s">
        <v>159</v>
      </c>
      <c r="AU222" s="152" t="s">
        <v>164</v>
      </c>
      <c r="AY222" s="17" t="s">
        <v>156</v>
      </c>
      <c r="BE222" s="153">
        <f t="shared" si="34"/>
        <v>0</v>
      </c>
      <c r="BF222" s="153">
        <f t="shared" si="35"/>
        <v>0</v>
      </c>
      <c r="BG222" s="153">
        <f t="shared" si="36"/>
        <v>0</v>
      </c>
      <c r="BH222" s="153">
        <f t="shared" si="37"/>
        <v>0</v>
      </c>
      <c r="BI222" s="153">
        <f t="shared" si="38"/>
        <v>0</v>
      </c>
      <c r="BJ222" s="17" t="s">
        <v>164</v>
      </c>
      <c r="BK222" s="153">
        <f t="shared" si="39"/>
        <v>0</v>
      </c>
      <c r="BL222" s="17" t="s">
        <v>163</v>
      </c>
      <c r="BM222" s="152" t="s">
        <v>4406</v>
      </c>
    </row>
    <row r="223" spans="2:65" s="1" customFormat="1" ht="21.75" customHeight="1">
      <c r="B223" s="139"/>
      <c r="C223" s="167" t="s">
        <v>1707</v>
      </c>
      <c r="D223" s="167" t="s">
        <v>207</v>
      </c>
      <c r="E223" s="168" t="s">
        <v>4407</v>
      </c>
      <c r="F223" s="169" t="s">
        <v>4408</v>
      </c>
      <c r="G223" s="170" t="s">
        <v>203</v>
      </c>
      <c r="H223" s="171">
        <v>4</v>
      </c>
      <c r="I223" s="172"/>
      <c r="J223" s="173">
        <f t="shared" si="30"/>
        <v>0</v>
      </c>
      <c r="K223" s="174"/>
      <c r="L223" s="175"/>
      <c r="M223" s="176" t="s">
        <v>1</v>
      </c>
      <c r="N223" s="177" t="s">
        <v>41</v>
      </c>
      <c r="P223" s="150">
        <f t="shared" si="31"/>
        <v>0</v>
      </c>
      <c r="Q223" s="150">
        <v>0</v>
      </c>
      <c r="R223" s="150">
        <f t="shared" si="32"/>
        <v>0</v>
      </c>
      <c r="S223" s="150">
        <v>0</v>
      </c>
      <c r="T223" s="151">
        <f t="shared" si="33"/>
        <v>0</v>
      </c>
      <c r="AR223" s="152" t="s">
        <v>211</v>
      </c>
      <c r="AT223" s="152" t="s">
        <v>207</v>
      </c>
      <c r="AU223" s="152" t="s">
        <v>164</v>
      </c>
      <c r="AY223" s="17" t="s">
        <v>156</v>
      </c>
      <c r="BE223" s="153">
        <f t="shared" si="34"/>
        <v>0</v>
      </c>
      <c r="BF223" s="153">
        <f t="shared" si="35"/>
        <v>0</v>
      </c>
      <c r="BG223" s="153">
        <f t="shared" si="36"/>
        <v>0</v>
      </c>
      <c r="BH223" s="153">
        <f t="shared" si="37"/>
        <v>0</v>
      </c>
      <c r="BI223" s="153">
        <f t="shared" si="38"/>
        <v>0</v>
      </c>
      <c r="BJ223" s="17" t="s">
        <v>164</v>
      </c>
      <c r="BK223" s="153">
        <f t="shared" si="39"/>
        <v>0</v>
      </c>
      <c r="BL223" s="17" t="s">
        <v>163</v>
      </c>
      <c r="BM223" s="152" t="s">
        <v>4409</v>
      </c>
    </row>
    <row r="224" spans="2:65" s="1" customFormat="1" ht="16.5" customHeight="1">
      <c r="B224" s="139"/>
      <c r="C224" s="140" t="s">
        <v>1713</v>
      </c>
      <c r="D224" s="140" t="s">
        <v>159</v>
      </c>
      <c r="E224" s="141" t="s">
        <v>4410</v>
      </c>
      <c r="F224" s="142" t="s">
        <v>4411</v>
      </c>
      <c r="G224" s="143" t="s">
        <v>402</v>
      </c>
      <c r="H224" s="144">
        <v>190</v>
      </c>
      <c r="I224" s="145"/>
      <c r="J224" s="146">
        <f t="shared" si="30"/>
        <v>0</v>
      </c>
      <c r="K224" s="147"/>
      <c r="L224" s="32"/>
      <c r="M224" s="148" t="s">
        <v>1</v>
      </c>
      <c r="N224" s="149" t="s">
        <v>41</v>
      </c>
      <c r="P224" s="150">
        <f t="shared" si="31"/>
        <v>0</v>
      </c>
      <c r="Q224" s="150">
        <v>0</v>
      </c>
      <c r="R224" s="150">
        <f t="shared" si="32"/>
        <v>0</v>
      </c>
      <c r="S224" s="150">
        <v>0</v>
      </c>
      <c r="T224" s="151">
        <f t="shared" si="33"/>
        <v>0</v>
      </c>
      <c r="AR224" s="152" t="s">
        <v>163</v>
      </c>
      <c r="AT224" s="152" t="s">
        <v>159</v>
      </c>
      <c r="AU224" s="152" t="s">
        <v>164</v>
      </c>
      <c r="AY224" s="17" t="s">
        <v>156</v>
      </c>
      <c r="BE224" s="153">
        <f t="shared" si="34"/>
        <v>0</v>
      </c>
      <c r="BF224" s="153">
        <f t="shared" si="35"/>
        <v>0</v>
      </c>
      <c r="BG224" s="153">
        <f t="shared" si="36"/>
        <v>0</v>
      </c>
      <c r="BH224" s="153">
        <f t="shared" si="37"/>
        <v>0</v>
      </c>
      <c r="BI224" s="153">
        <f t="shared" si="38"/>
        <v>0</v>
      </c>
      <c r="BJ224" s="17" t="s">
        <v>164</v>
      </c>
      <c r="BK224" s="153">
        <f t="shared" si="39"/>
        <v>0</v>
      </c>
      <c r="BL224" s="17" t="s">
        <v>163</v>
      </c>
      <c r="BM224" s="152" t="s">
        <v>4412</v>
      </c>
    </row>
    <row r="225" spans="2:65" s="1" customFormat="1" ht="16.5" customHeight="1">
      <c r="B225" s="139"/>
      <c r="C225" s="167" t="s">
        <v>1718</v>
      </c>
      <c r="D225" s="167" t="s">
        <v>207</v>
      </c>
      <c r="E225" s="168" t="s">
        <v>4413</v>
      </c>
      <c r="F225" s="169" t="s">
        <v>4414</v>
      </c>
      <c r="G225" s="170" t="s">
        <v>402</v>
      </c>
      <c r="H225" s="171">
        <v>190</v>
      </c>
      <c r="I225" s="172"/>
      <c r="J225" s="173">
        <f t="shared" si="30"/>
        <v>0</v>
      </c>
      <c r="K225" s="174"/>
      <c r="L225" s="175"/>
      <c r="M225" s="176" t="s">
        <v>1</v>
      </c>
      <c r="N225" s="177" t="s">
        <v>41</v>
      </c>
      <c r="P225" s="150">
        <f t="shared" si="31"/>
        <v>0</v>
      </c>
      <c r="Q225" s="150">
        <v>0</v>
      </c>
      <c r="R225" s="150">
        <f t="shared" si="32"/>
        <v>0</v>
      </c>
      <c r="S225" s="150">
        <v>0</v>
      </c>
      <c r="T225" s="151">
        <f t="shared" si="33"/>
        <v>0</v>
      </c>
      <c r="AR225" s="152" t="s">
        <v>211</v>
      </c>
      <c r="AT225" s="152" t="s">
        <v>207</v>
      </c>
      <c r="AU225" s="152" t="s">
        <v>164</v>
      </c>
      <c r="AY225" s="17" t="s">
        <v>156</v>
      </c>
      <c r="BE225" s="153">
        <f t="shared" si="34"/>
        <v>0</v>
      </c>
      <c r="BF225" s="153">
        <f t="shared" si="35"/>
        <v>0</v>
      </c>
      <c r="BG225" s="153">
        <f t="shared" si="36"/>
        <v>0</v>
      </c>
      <c r="BH225" s="153">
        <f t="shared" si="37"/>
        <v>0</v>
      </c>
      <c r="BI225" s="153">
        <f t="shared" si="38"/>
        <v>0</v>
      </c>
      <c r="BJ225" s="17" t="s">
        <v>164</v>
      </c>
      <c r="BK225" s="153">
        <f t="shared" si="39"/>
        <v>0</v>
      </c>
      <c r="BL225" s="17" t="s">
        <v>163</v>
      </c>
      <c r="BM225" s="152" t="s">
        <v>4415</v>
      </c>
    </row>
    <row r="226" spans="2:65" s="1" customFormat="1" ht="24.15" customHeight="1">
      <c r="B226" s="139"/>
      <c r="C226" s="140" t="s">
        <v>1723</v>
      </c>
      <c r="D226" s="140" t="s">
        <v>159</v>
      </c>
      <c r="E226" s="141" t="s">
        <v>4416</v>
      </c>
      <c r="F226" s="142" t="s">
        <v>4417</v>
      </c>
      <c r="G226" s="143" t="s">
        <v>402</v>
      </c>
      <c r="H226" s="144">
        <v>330</v>
      </c>
      <c r="I226" s="145"/>
      <c r="J226" s="146">
        <f t="shared" si="30"/>
        <v>0</v>
      </c>
      <c r="K226" s="147"/>
      <c r="L226" s="32"/>
      <c r="M226" s="148" t="s">
        <v>1</v>
      </c>
      <c r="N226" s="149" t="s">
        <v>41</v>
      </c>
      <c r="P226" s="150">
        <f t="shared" si="31"/>
        <v>0</v>
      </c>
      <c r="Q226" s="150">
        <v>0</v>
      </c>
      <c r="R226" s="150">
        <f t="shared" si="32"/>
        <v>0</v>
      </c>
      <c r="S226" s="150">
        <v>0</v>
      </c>
      <c r="T226" s="151">
        <f t="shared" si="33"/>
        <v>0</v>
      </c>
      <c r="AR226" s="152" t="s">
        <v>163</v>
      </c>
      <c r="AT226" s="152" t="s">
        <v>159</v>
      </c>
      <c r="AU226" s="152" t="s">
        <v>164</v>
      </c>
      <c r="AY226" s="17" t="s">
        <v>156</v>
      </c>
      <c r="BE226" s="153">
        <f t="shared" si="34"/>
        <v>0</v>
      </c>
      <c r="BF226" s="153">
        <f t="shared" si="35"/>
        <v>0</v>
      </c>
      <c r="BG226" s="153">
        <f t="shared" si="36"/>
        <v>0</v>
      </c>
      <c r="BH226" s="153">
        <f t="shared" si="37"/>
        <v>0</v>
      </c>
      <c r="BI226" s="153">
        <f t="shared" si="38"/>
        <v>0</v>
      </c>
      <c r="BJ226" s="17" t="s">
        <v>164</v>
      </c>
      <c r="BK226" s="153">
        <f t="shared" si="39"/>
        <v>0</v>
      </c>
      <c r="BL226" s="17" t="s">
        <v>163</v>
      </c>
      <c r="BM226" s="152" t="s">
        <v>4418</v>
      </c>
    </row>
    <row r="227" spans="2:65" s="1" customFormat="1" ht="16.5" customHeight="1">
      <c r="B227" s="139"/>
      <c r="C227" s="140" t="s">
        <v>1728</v>
      </c>
      <c r="D227" s="140" t="s">
        <v>159</v>
      </c>
      <c r="E227" s="141" t="s">
        <v>4419</v>
      </c>
      <c r="F227" s="142" t="s">
        <v>4420</v>
      </c>
      <c r="G227" s="143" t="s">
        <v>203</v>
      </c>
      <c r="H227" s="144">
        <v>4</v>
      </c>
      <c r="I227" s="145"/>
      <c r="J227" s="146">
        <f t="shared" si="30"/>
        <v>0</v>
      </c>
      <c r="K227" s="147"/>
      <c r="L227" s="32"/>
      <c r="M227" s="148" t="s">
        <v>1</v>
      </c>
      <c r="N227" s="149" t="s">
        <v>41</v>
      </c>
      <c r="P227" s="150">
        <f t="shared" si="31"/>
        <v>0</v>
      </c>
      <c r="Q227" s="150">
        <v>0</v>
      </c>
      <c r="R227" s="150">
        <f t="shared" si="32"/>
        <v>0</v>
      </c>
      <c r="S227" s="150">
        <v>0</v>
      </c>
      <c r="T227" s="151">
        <f t="shared" si="33"/>
        <v>0</v>
      </c>
      <c r="AR227" s="152" t="s">
        <v>163</v>
      </c>
      <c r="AT227" s="152" t="s">
        <v>159</v>
      </c>
      <c r="AU227" s="152" t="s">
        <v>164</v>
      </c>
      <c r="AY227" s="17" t="s">
        <v>156</v>
      </c>
      <c r="BE227" s="153">
        <f t="shared" si="34"/>
        <v>0</v>
      </c>
      <c r="BF227" s="153">
        <f t="shared" si="35"/>
        <v>0</v>
      </c>
      <c r="BG227" s="153">
        <f t="shared" si="36"/>
        <v>0</v>
      </c>
      <c r="BH227" s="153">
        <f t="shared" si="37"/>
        <v>0</v>
      </c>
      <c r="BI227" s="153">
        <f t="shared" si="38"/>
        <v>0</v>
      </c>
      <c r="BJ227" s="17" t="s">
        <v>164</v>
      </c>
      <c r="BK227" s="153">
        <f t="shared" si="39"/>
        <v>0</v>
      </c>
      <c r="BL227" s="17" t="s">
        <v>163</v>
      </c>
      <c r="BM227" s="152" t="s">
        <v>4421</v>
      </c>
    </row>
    <row r="228" spans="2:65" s="1" customFormat="1" ht="16.5" customHeight="1">
      <c r="B228" s="139"/>
      <c r="C228" s="167" t="s">
        <v>1735</v>
      </c>
      <c r="D228" s="167" t="s">
        <v>207</v>
      </c>
      <c r="E228" s="168" t="s">
        <v>4422</v>
      </c>
      <c r="F228" s="169" t="s">
        <v>4423</v>
      </c>
      <c r="G228" s="170" t="s">
        <v>203</v>
      </c>
      <c r="H228" s="171">
        <v>4</v>
      </c>
      <c r="I228" s="172"/>
      <c r="J228" s="173">
        <f t="shared" ref="J228:J259" si="40">ROUND(I228*H228,2)</f>
        <v>0</v>
      </c>
      <c r="K228" s="174"/>
      <c r="L228" s="175"/>
      <c r="M228" s="176" t="s">
        <v>1</v>
      </c>
      <c r="N228" s="177" t="s">
        <v>41</v>
      </c>
      <c r="P228" s="150">
        <f t="shared" ref="P228:P259" si="41">O228*H228</f>
        <v>0</v>
      </c>
      <c r="Q228" s="150">
        <v>0</v>
      </c>
      <c r="R228" s="150">
        <f t="shared" ref="R228:R259" si="42">Q228*H228</f>
        <v>0</v>
      </c>
      <c r="S228" s="150">
        <v>0</v>
      </c>
      <c r="T228" s="151">
        <f t="shared" ref="T228:T259" si="43">S228*H228</f>
        <v>0</v>
      </c>
      <c r="AR228" s="152" t="s">
        <v>211</v>
      </c>
      <c r="AT228" s="152" t="s">
        <v>207</v>
      </c>
      <c r="AU228" s="152" t="s">
        <v>164</v>
      </c>
      <c r="AY228" s="17" t="s">
        <v>156</v>
      </c>
      <c r="BE228" s="153">
        <f t="shared" ref="BE228:BE259" si="44">IF(N228="základná",J228,0)</f>
        <v>0</v>
      </c>
      <c r="BF228" s="153">
        <f t="shared" ref="BF228:BF259" si="45">IF(N228="znížená",J228,0)</f>
        <v>0</v>
      </c>
      <c r="BG228" s="153">
        <f t="shared" ref="BG228:BG259" si="46">IF(N228="zákl. prenesená",J228,0)</f>
        <v>0</v>
      </c>
      <c r="BH228" s="153">
        <f t="shared" ref="BH228:BH259" si="47">IF(N228="zníž. prenesená",J228,0)</f>
        <v>0</v>
      </c>
      <c r="BI228" s="153">
        <f t="shared" ref="BI228:BI259" si="48">IF(N228="nulová",J228,0)</f>
        <v>0</v>
      </c>
      <c r="BJ228" s="17" t="s">
        <v>164</v>
      </c>
      <c r="BK228" s="153">
        <f t="shared" ref="BK228:BK259" si="49">ROUND(I228*H228,2)</f>
        <v>0</v>
      </c>
      <c r="BL228" s="17" t="s">
        <v>163</v>
      </c>
      <c r="BM228" s="152" t="s">
        <v>4424</v>
      </c>
    </row>
    <row r="229" spans="2:65" s="1" customFormat="1" ht="16.5" customHeight="1">
      <c r="B229" s="139"/>
      <c r="C229" s="140" t="s">
        <v>1741</v>
      </c>
      <c r="D229" s="140" t="s">
        <v>159</v>
      </c>
      <c r="E229" s="141" t="s">
        <v>4425</v>
      </c>
      <c r="F229" s="142" t="s">
        <v>4426</v>
      </c>
      <c r="G229" s="143" t="s">
        <v>203</v>
      </c>
      <c r="H229" s="144">
        <v>4</v>
      </c>
      <c r="I229" s="145"/>
      <c r="J229" s="146">
        <f t="shared" si="40"/>
        <v>0</v>
      </c>
      <c r="K229" s="147"/>
      <c r="L229" s="32"/>
      <c r="M229" s="148" t="s">
        <v>1</v>
      </c>
      <c r="N229" s="149" t="s">
        <v>41</v>
      </c>
      <c r="P229" s="150">
        <f t="shared" si="41"/>
        <v>0</v>
      </c>
      <c r="Q229" s="150">
        <v>0</v>
      </c>
      <c r="R229" s="150">
        <f t="shared" si="42"/>
        <v>0</v>
      </c>
      <c r="S229" s="150">
        <v>0</v>
      </c>
      <c r="T229" s="151">
        <f t="shared" si="43"/>
        <v>0</v>
      </c>
      <c r="AR229" s="152" t="s">
        <v>163</v>
      </c>
      <c r="AT229" s="152" t="s">
        <v>159</v>
      </c>
      <c r="AU229" s="152" t="s">
        <v>164</v>
      </c>
      <c r="AY229" s="17" t="s">
        <v>156</v>
      </c>
      <c r="BE229" s="153">
        <f t="shared" si="44"/>
        <v>0</v>
      </c>
      <c r="BF229" s="153">
        <f t="shared" si="45"/>
        <v>0</v>
      </c>
      <c r="BG229" s="153">
        <f t="shared" si="46"/>
        <v>0</v>
      </c>
      <c r="BH229" s="153">
        <f t="shared" si="47"/>
        <v>0</v>
      </c>
      <c r="BI229" s="153">
        <f t="shared" si="48"/>
        <v>0</v>
      </c>
      <c r="BJ229" s="17" t="s">
        <v>164</v>
      </c>
      <c r="BK229" s="153">
        <f t="shared" si="49"/>
        <v>0</v>
      </c>
      <c r="BL229" s="17" t="s">
        <v>163</v>
      </c>
      <c r="BM229" s="152" t="s">
        <v>4427</v>
      </c>
    </row>
    <row r="230" spans="2:65" s="1" customFormat="1" ht="21.75" customHeight="1">
      <c r="B230" s="139"/>
      <c r="C230" s="167" t="s">
        <v>1749</v>
      </c>
      <c r="D230" s="167" t="s">
        <v>207</v>
      </c>
      <c r="E230" s="168" t="s">
        <v>4428</v>
      </c>
      <c r="F230" s="169" t="s">
        <v>4429</v>
      </c>
      <c r="G230" s="170" t="s">
        <v>203</v>
      </c>
      <c r="H230" s="171">
        <v>4</v>
      </c>
      <c r="I230" s="172"/>
      <c r="J230" s="173">
        <f t="shared" si="40"/>
        <v>0</v>
      </c>
      <c r="K230" s="174"/>
      <c r="L230" s="175"/>
      <c r="M230" s="176" t="s">
        <v>1</v>
      </c>
      <c r="N230" s="177" t="s">
        <v>41</v>
      </c>
      <c r="P230" s="150">
        <f t="shared" si="41"/>
        <v>0</v>
      </c>
      <c r="Q230" s="150">
        <v>0</v>
      </c>
      <c r="R230" s="150">
        <f t="shared" si="42"/>
        <v>0</v>
      </c>
      <c r="S230" s="150">
        <v>0</v>
      </c>
      <c r="T230" s="151">
        <f t="shared" si="43"/>
        <v>0</v>
      </c>
      <c r="AR230" s="152" t="s">
        <v>211</v>
      </c>
      <c r="AT230" s="152" t="s">
        <v>207</v>
      </c>
      <c r="AU230" s="152" t="s">
        <v>164</v>
      </c>
      <c r="AY230" s="17" t="s">
        <v>156</v>
      </c>
      <c r="BE230" s="153">
        <f t="shared" si="44"/>
        <v>0</v>
      </c>
      <c r="BF230" s="153">
        <f t="shared" si="45"/>
        <v>0</v>
      </c>
      <c r="BG230" s="153">
        <f t="shared" si="46"/>
        <v>0</v>
      </c>
      <c r="BH230" s="153">
        <f t="shared" si="47"/>
        <v>0</v>
      </c>
      <c r="BI230" s="153">
        <f t="shared" si="48"/>
        <v>0</v>
      </c>
      <c r="BJ230" s="17" t="s">
        <v>164</v>
      </c>
      <c r="BK230" s="153">
        <f t="shared" si="49"/>
        <v>0</v>
      </c>
      <c r="BL230" s="17" t="s">
        <v>163</v>
      </c>
      <c r="BM230" s="152" t="s">
        <v>4430</v>
      </c>
    </row>
    <row r="231" spans="2:65" s="1" customFormat="1" ht="24.15" customHeight="1">
      <c r="B231" s="139"/>
      <c r="C231" s="140" t="s">
        <v>1755</v>
      </c>
      <c r="D231" s="140" t="s">
        <v>159</v>
      </c>
      <c r="E231" s="141" t="s">
        <v>4431</v>
      </c>
      <c r="F231" s="142" t="s">
        <v>4432</v>
      </c>
      <c r="G231" s="143" t="s">
        <v>203</v>
      </c>
      <c r="H231" s="144">
        <v>2</v>
      </c>
      <c r="I231" s="145"/>
      <c r="J231" s="146">
        <f t="shared" si="40"/>
        <v>0</v>
      </c>
      <c r="K231" s="147"/>
      <c r="L231" s="32"/>
      <c r="M231" s="148" t="s">
        <v>1</v>
      </c>
      <c r="N231" s="149" t="s">
        <v>41</v>
      </c>
      <c r="P231" s="150">
        <f t="shared" si="41"/>
        <v>0</v>
      </c>
      <c r="Q231" s="150">
        <v>0</v>
      </c>
      <c r="R231" s="150">
        <f t="shared" si="42"/>
        <v>0</v>
      </c>
      <c r="S231" s="150">
        <v>0</v>
      </c>
      <c r="T231" s="151">
        <f t="shared" si="43"/>
        <v>0</v>
      </c>
      <c r="AR231" s="152" t="s">
        <v>163</v>
      </c>
      <c r="AT231" s="152" t="s">
        <v>159</v>
      </c>
      <c r="AU231" s="152" t="s">
        <v>164</v>
      </c>
      <c r="AY231" s="17" t="s">
        <v>156</v>
      </c>
      <c r="BE231" s="153">
        <f t="shared" si="44"/>
        <v>0</v>
      </c>
      <c r="BF231" s="153">
        <f t="shared" si="45"/>
        <v>0</v>
      </c>
      <c r="BG231" s="153">
        <f t="shared" si="46"/>
        <v>0</v>
      </c>
      <c r="BH231" s="153">
        <f t="shared" si="47"/>
        <v>0</v>
      </c>
      <c r="BI231" s="153">
        <f t="shared" si="48"/>
        <v>0</v>
      </c>
      <c r="BJ231" s="17" t="s">
        <v>164</v>
      </c>
      <c r="BK231" s="153">
        <f t="shared" si="49"/>
        <v>0</v>
      </c>
      <c r="BL231" s="17" t="s">
        <v>163</v>
      </c>
      <c r="BM231" s="152" t="s">
        <v>4433</v>
      </c>
    </row>
    <row r="232" spans="2:65" s="1" customFormat="1" ht="24.15" customHeight="1">
      <c r="B232" s="139"/>
      <c r="C232" s="167" t="s">
        <v>1759</v>
      </c>
      <c r="D232" s="167" t="s">
        <v>207</v>
      </c>
      <c r="E232" s="168" t="s">
        <v>4434</v>
      </c>
      <c r="F232" s="169" t="s">
        <v>4435</v>
      </c>
      <c r="G232" s="170" t="s">
        <v>203</v>
      </c>
      <c r="H232" s="171">
        <v>2</v>
      </c>
      <c r="I232" s="172"/>
      <c r="J232" s="173">
        <f t="shared" si="40"/>
        <v>0</v>
      </c>
      <c r="K232" s="174"/>
      <c r="L232" s="175"/>
      <c r="M232" s="176" t="s">
        <v>1</v>
      </c>
      <c r="N232" s="177" t="s">
        <v>41</v>
      </c>
      <c r="P232" s="150">
        <f t="shared" si="41"/>
        <v>0</v>
      </c>
      <c r="Q232" s="150">
        <v>0</v>
      </c>
      <c r="R232" s="150">
        <f t="shared" si="42"/>
        <v>0</v>
      </c>
      <c r="S232" s="150">
        <v>0</v>
      </c>
      <c r="T232" s="151">
        <f t="shared" si="43"/>
        <v>0</v>
      </c>
      <c r="AR232" s="152" t="s">
        <v>211</v>
      </c>
      <c r="AT232" s="152" t="s">
        <v>207</v>
      </c>
      <c r="AU232" s="152" t="s">
        <v>164</v>
      </c>
      <c r="AY232" s="17" t="s">
        <v>156</v>
      </c>
      <c r="BE232" s="153">
        <f t="shared" si="44"/>
        <v>0</v>
      </c>
      <c r="BF232" s="153">
        <f t="shared" si="45"/>
        <v>0</v>
      </c>
      <c r="BG232" s="153">
        <f t="shared" si="46"/>
        <v>0</v>
      </c>
      <c r="BH232" s="153">
        <f t="shared" si="47"/>
        <v>0</v>
      </c>
      <c r="BI232" s="153">
        <f t="shared" si="48"/>
        <v>0</v>
      </c>
      <c r="BJ232" s="17" t="s">
        <v>164</v>
      </c>
      <c r="BK232" s="153">
        <f t="shared" si="49"/>
        <v>0</v>
      </c>
      <c r="BL232" s="17" t="s">
        <v>163</v>
      </c>
      <c r="BM232" s="152" t="s">
        <v>4436</v>
      </c>
    </row>
    <row r="233" spans="2:65" s="1" customFormat="1" ht="24.15" customHeight="1">
      <c r="B233" s="139"/>
      <c r="C233" s="140" t="s">
        <v>1764</v>
      </c>
      <c r="D233" s="140" t="s">
        <v>159</v>
      </c>
      <c r="E233" s="141" t="s">
        <v>4437</v>
      </c>
      <c r="F233" s="142" t="s">
        <v>4438</v>
      </c>
      <c r="G233" s="143" t="s">
        <v>203</v>
      </c>
      <c r="H233" s="144">
        <v>1</v>
      </c>
      <c r="I233" s="145"/>
      <c r="J233" s="146">
        <f t="shared" si="40"/>
        <v>0</v>
      </c>
      <c r="K233" s="147"/>
      <c r="L233" s="32"/>
      <c r="M233" s="148" t="s">
        <v>1</v>
      </c>
      <c r="N233" s="149" t="s">
        <v>41</v>
      </c>
      <c r="P233" s="150">
        <f t="shared" si="41"/>
        <v>0</v>
      </c>
      <c r="Q233" s="150">
        <v>0</v>
      </c>
      <c r="R233" s="150">
        <f t="shared" si="42"/>
        <v>0</v>
      </c>
      <c r="S233" s="150">
        <v>0</v>
      </c>
      <c r="T233" s="151">
        <f t="shared" si="43"/>
        <v>0</v>
      </c>
      <c r="AR233" s="152" t="s">
        <v>163</v>
      </c>
      <c r="AT233" s="152" t="s">
        <v>159</v>
      </c>
      <c r="AU233" s="152" t="s">
        <v>164</v>
      </c>
      <c r="AY233" s="17" t="s">
        <v>156</v>
      </c>
      <c r="BE233" s="153">
        <f t="shared" si="44"/>
        <v>0</v>
      </c>
      <c r="BF233" s="153">
        <f t="shared" si="45"/>
        <v>0</v>
      </c>
      <c r="BG233" s="153">
        <f t="shared" si="46"/>
        <v>0</v>
      </c>
      <c r="BH233" s="153">
        <f t="shared" si="47"/>
        <v>0</v>
      </c>
      <c r="BI233" s="153">
        <f t="shared" si="48"/>
        <v>0</v>
      </c>
      <c r="BJ233" s="17" t="s">
        <v>164</v>
      </c>
      <c r="BK233" s="153">
        <f t="shared" si="49"/>
        <v>0</v>
      </c>
      <c r="BL233" s="17" t="s">
        <v>163</v>
      </c>
      <c r="BM233" s="152" t="s">
        <v>4439</v>
      </c>
    </row>
    <row r="234" spans="2:65" s="1" customFormat="1" ht="24.15" customHeight="1">
      <c r="B234" s="139"/>
      <c r="C234" s="167" t="s">
        <v>1770</v>
      </c>
      <c r="D234" s="167" t="s">
        <v>207</v>
      </c>
      <c r="E234" s="168" t="s">
        <v>4440</v>
      </c>
      <c r="F234" s="169" t="s">
        <v>4441</v>
      </c>
      <c r="G234" s="170" t="s">
        <v>203</v>
      </c>
      <c r="H234" s="171">
        <v>1</v>
      </c>
      <c r="I234" s="172"/>
      <c r="J234" s="173">
        <f t="shared" si="40"/>
        <v>0</v>
      </c>
      <c r="K234" s="174"/>
      <c r="L234" s="175"/>
      <c r="M234" s="176" t="s">
        <v>1</v>
      </c>
      <c r="N234" s="177" t="s">
        <v>41</v>
      </c>
      <c r="P234" s="150">
        <f t="shared" si="41"/>
        <v>0</v>
      </c>
      <c r="Q234" s="150">
        <v>0</v>
      </c>
      <c r="R234" s="150">
        <f t="shared" si="42"/>
        <v>0</v>
      </c>
      <c r="S234" s="150">
        <v>0</v>
      </c>
      <c r="T234" s="151">
        <f t="shared" si="43"/>
        <v>0</v>
      </c>
      <c r="AR234" s="152" t="s">
        <v>211</v>
      </c>
      <c r="AT234" s="152" t="s">
        <v>207</v>
      </c>
      <c r="AU234" s="152" t="s">
        <v>164</v>
      </c>
      <c r="AY234" s="17" t="s">
        <v>156</v>
      </c>
      <c r="BE234" s="153">
        <f t="shared" si="44"/>
        <v>0</v>
      </c>
      <c r="BF234" s="153">
        <f t="shared" si="45"/>
        <v>0</v>
      </c>
      <c r="BG234" s="153">
        <f t="shared" si="46"/>
        <v>0</v>
      </c>
      <c r="BH234" s="153">
        <f t="shared" si="47"/>
        <v>0</v>
      </c>
      <c r="BI234" s="153">
        <f t="shared" si="48"/>
        <v>0</v>
      </c>
      <c r="BJ234" s="17" t="s">
        <v>164</v>
      </c>
      <c r="BK234" s="153">
        <f t="shared" si="49"/>
        <v>0</v>
      </c>
      <c r="BL234" s="17" t="s">
        <v>163</v>
      </c>
      <c r="BM234" s="152" t="s">
        <v>4442</v>
      </c>
    </row>
    <row r="235" spans="2:65" s="1" customFormat="1" ht="16.5" customHeight="1">
      <c r="B235" s="139"/>
      <c r="C235" s="167" t="s">
        <v>1774</v>
      </c>
      <c r="D235" s="167" t="s">
        <v>207</v>
      </c>
      <c r="E235" s="168" t="s">
        <v>4443</v>
      </c>
      <c r="F235" s="169" t="s">
        <v>4381</v>
      </c>
      <c r="G235" s="170" t="s">
        <v>402</v>
      </c>
      <c r="H235" s="171">
        <v>10</v>
      </c>
      <c r="I235" s="172"/>
      <c r="J235" s="173">
        <f t="shared" si="40"/>
        <v>0</v>
      </c>
      <c r="K235" s="174"/>
      <c r="L235" s="175"/>
      <c r="M235" s="176" t="s">
        <v>1</v>
      </c>
      <c r="N235" s="177" t="s">
        <v>41</v>
      </c>
      <c r="P235" s="150">
        <f t="shared" si="41"/>
        <v>0</v>
      </c>
      <c r="Q235" s="150">
        <v>0</v>
      </c>
      <c r="R235" s="150">
        <f t="shared" si="42"/>
        <v>0</v>
      </c>
      <c r="S235" s="150">
        <v>0</v>
      </c>
      <c r="T235" s="151">
        <f t="shared" si="43"/>
        <v>0</v>
      </c>
      <c r="AR235" s="152" t="s">
        <v>211</v>
      </c>
      <c r="AT235" s="152" t="s">
        <v>207</v>
      </c>
      <c r="AU235" s="152" t="s">
        <v>164</v>
      </c>
      <c r="AY235" s="17" t="s">
        <v>156</v>
      </c>
      <c r="BE235" s="153">
        <f t="shared" si="44"/>
        <v>0</v>
      </c>
      <c r="BF235" s="153">
        <f t="shared" si="45"/>
        <v>0</v>
      </c>
      <c r="BG235" s="153">
        <f t="shared" si="46"/>
        <v>0</v>
      </c>
      <c r="BH235" s="153">
        <f t="shared" si="47"/>
        <v>0</v>
      </c>
      <c r="BI235" s="153">
        <f t="shared" si="48"/>
        <v>0</v>
      </c>
      <c r="BJ235" s="17" t="s">
        <v>164</v>
      </c>
      <c r="BK235" s="153">
        <f t="shared" si="49"/>
        <v>0</v>
      </c>
      <c r="BL235" s="17" t="s">
        <v>163</v>
      </c>
      <c r="BM235" s="152" t="s">
        <v>4444</v>
      </c>
    </row>
    <row r="236" spans="2:65" s="1" customFormat="1" ht="16.5" customHeight="1">
      <c r="B236" s="139"/>
      <c r="C236" s="140" t="s">
        <v>1780</v>
      </c>
      <c r="D236" s="140" t="s">
        <v>159</v>
      </c>
      <c r="E236" s="141" t="s">
        <v>4445</v>
      </c>
      <c r="F236" s="142" t="s">
        <v>4446</v>
      </c>
      <c r="G236" s="143" t="s">
        <v>203</v>
      </c>
      <c r="H236" s="144">
        <v>2</v>
      </c>
      <c r="I236" s="145"/>
      <c r="J236" s="146">
        <f t="shared" si="40"/>
        <v>0</v>
      </c>
      <c r="K236" s="147"/>
      <c r="L236" s="32"/>
      <c r="M236" s="148" t="s">
        <v>1</v>
      </c>
      <c r="N236" s="149" t="s">
        <v>41</v>
      </c>
      <c r="P236" s="150">
        <f t="shared" si="41"/>
        <v>0</v>
      </c>
      <c r="Q236" s="150">
        <v>0</v>
      </c>
      <c r="R236" s="150">
        <f t="shared" si="42"/>
        <v>0</v>
      </c>
      <c r="S236" s="150">
        <v>0</v>
      </c>
      <c r="T236" s="151">
        <f t="shared" si="43"/>
        <v>0</v>
      </c>
      <c r="AR236" s="152" t="s">
        <v>163</v>
      </c>
      <c r="AT236" s="152" t="s">
        <v>159</v>
      </c>
      <c r="AU236" s="152" t="s">
        <v>164</v>
      </c>
      <c r="AY236" s="17" t="s">
        <v>156</v>
      </c>
      <c r="BE236" s="153">
        <f t="shared" si="44"/>
        <v>0</v>
      </c>
      <c r="BF236" s="153">
        <f t="shared" si="45"/>
        <v>0</v>
      </c>
      <c r="BG236" s="153">
        <f t="shared" si="46"/>
        <v>0</v>
      </c>
      <c r="BH236" s="153">
        <f t="shared" si="47"/>
        <v>0</v>
      </c>
      <c r="BI236" s="153">
        <f t="shared" si="48"/>
        <v>0</v>
      </c>
      <c r="BJ236" s="17" t="s">
        <v>164</v>
      </c>
      <c r="BK236" s="153">
        <f t="shared" si="49"/>
        <v>0</v>
      </c>
      <c r="BL236" s="17" t="s">
        <v>163</v>
      </c>
      <c r="BM236" s="152" t="s">
        <v>4447</v>
      </c>
    </row>
    <row r="237" spans="2:65" s="1" customFormat="1" ht="24.15" customHeight="1">
      <c r="B237" s="139"/>
      <c r="C237" s="167" t="s">
        <v>1788</v>
      </c>
      <c r="D237" s="167" t="s">
        <v>207</v>
      </c>
      <c r="E237" s="168" t="s">
        <v>4448</v>
      </c>
      <c r="F237" s="169" t="s">
        <v>4449</v>
      </c>
      <c r="G237" s="170" t="s">
        <v>203</v>
      </c>
      <c r="H237" s="171">
        <v>2</v>
      </c>
      <c r="I237" s="172"/>
      <c r="J237" s="173">
        <f t="shared" si="40"/>
        <v>0</v>
      </c>
      <c r="K237" s="174"/>
      <c r="L237" s="175"/>
      <c r="M237" s="176" t="s">
        <v>1</v>
      </c>
      <c r="N237" s="177" t="s">
        <v>41</v>
      </c>
      <c r="P237" s="150">
        <f t="shared" si="41"/>
        <v>0</v>
      </c>
      <c r="Q237" s="150">
        <v>0</v>
      </c>
      <c r="R237" s="150">
        <f t="shared" si="42"/>
        <v>0</v>
      </c>
      <c r="S237" s="150">
        <v>0</v>
      </c>
      <c r="T237" s="151">
        <f t="shared" si="43"/>
        <v>0</v>
      </c>
      <c r="AR237" s="152" t="s">
        <v>211</v>
      </c>
      <c r="AT237" s="152" t="s">
        <v>207</v>
      </c>
      <c r="AU237" s="152" t="s">
        <v>164</v>
      </c>
      <c r="AY237" s="17" t="s">
        <v>156</v>
      </c>
      <c r="BE237" s="153">
        <f t="shared" si="44"/>
        <v>0</v>
      </c>
      <c r="BF237" s="153">
        <f t="shared" si="45"/>
        <v>0</v>
      </c>
      <c r="BG237" s="153">
        <f t="shared" si="46"/>
        <v>0</v>
      </c>
      <c r="BH237" s="153">
        <f t="shared" si="47"/>
        <v>0</v>
      </c>
      <c r="BI237" s="153">
        <f t="shared" si="48"/>
        <v>0</v>
      </c>
      <c r="BJ237" s="17" t="s">
        <v>164</v>
      </c>
      <c r="BK237" s="153">
        <f t="shared" si="49"/>
        <v>0</v>
      </c>
      <c r="BL237" s="17" t="s">
        <v>163</v>
      </c>
      <c r="BM237" s="152" t="s">
        <v>4450</v>
      </c>
    </row>
    <row r="238" spans="2:65" s="1" customFormat="1" ht="24.15" customHeight="1">
      <c r="B238" s="139"/>
      <c r="C238" s="140" t="s">
        <v>1794</v>
      </c>
      <c r="D238" s="140" t="s">
        <v>159</v>
      </c>
      <c r="E238" s="141" t="s">
        <v>4451</v>
      </c>
      <c r="F238" s="142" t="s">
        <v>4452</v>
      </c>
      <c r="G238" s="143" t="s">
        <v>203</v>
      </c>
      <c r="H238" s="144">
        <v>2</v>
      </c>
      <c r="I238" s="145"/>
      <c r="J238" s="146">
        <f t="shared" si="40"/>
        <v>0</v>
      </c>
      <c r="K238" s="147"/>
      <c r="L238" s="32"/>
      <c r="M238" s="148" t="s">
        <v>1</v>
      </c>
      <c r="N238" s="149" t="s">
        <v>41</v>
      </c>
      <c r="P238" s="150">
        <f t="shared" si="41"/>
        <v>0</v>
      </c>
      <c r="Q238" s="150">
        <v>0</v>
      </c>
      <c r="R238" s="150">
        <f t="shared" si="42"/>
        <v>0</v>
      </c>
      <c r="S238" s="150">
        <v>0</v>
      </c>
      <c r="T238" s="151">
        <f t="shared" si="43"/>
        <v>0</v>
      </c>
      <c r="AR238" s="152" t="s">
        <v>163</v>
      </c>
      <c r="AT238" s="152" t="s">
        <v>159</v>
      </c>
      <c r="AU238" s="152" t="s">
        <v>164</v>
      </c>
      <c r="AY238" s="17" t="s">
        <v>156</v>
      </c>
      <c r="BE238" s="153">
        <f t="shared" si="44"/>
        <v>0</v>
      </c>
      <c r="BF238" s="153">
        <f t="shared" si="45"/>
        <v>0</v>
      </c>
      <c r="BG238" s="153">
        <f t="shared" si="46"/>
        <v>0</v>
      </c>
      <c r="BH238" s="153">
        <f t="shared" si="47"/>
        <v>0</v>
      </c>
      <c r="BI238" s="153">
        <f t="shared" si="48"/>
        <v>0</v>
      </c>
      <c r="BJ238" s="17" t="s">
        <v>164</v>
      </c>
      <c r="BK238" s="153">
        <f t="shared" si="49"/>
        <v>0</v>
      </c>
      <c r="BL238" s="17" t="s">
        <v>163</v>
      </c>
      <c r="BM238" s="152" t="s">
        <v>4453</v>
      </c>
    </row>
    <row r="239" spans="2:65" s="1" customFormat="1" ht="16.5" customHeight="1">
      <c r="B239" s="139"/>
      <c r="C239" s="167" t="s">
        <v>1798</v>
      </c>
      <c r="D239" s="167" t="s">
        <v>207</v>
      </c>
      <c r="E239" s="168" t="s">
        <v>4454</v>
      </c>
      <c r="F239" s="169" t="s">
        <v>4455</v>
      </c>
      <c r="G239" s="170" t="s">
        <v>203</v>
      </c>
      <c r="H239" s="171">
        <v>2</v>
      </c>
      <c r="I239" s="172"/>
      <c r="J239" s="173">
        <f t="shared" si="40"/>
        <v>0</v>
      </c>
      <c r="K239" s="174"/>
      <c r="L239" s="175"/>
      <c r="M239" s="176" t="s">
        <v>1</v>
      </c>
      <c r="N239" s="177" t="s">
        <v>41</v>
      </c>
      <c r="P239" s="150">
        <f t="shared" si="41"/>
        <v>0</v>
      </c>
      <c r="Q239" s="150">
        <v>0</v>
      </c>
      <c r="R239" s="150">
        <f t="shared" si="42"/>
        <v>0</v>
      </c>
      <c r="S239" s="150">
        <v>0</v>
      </c>
      <c r="T239" s="151">
        <f t="shared" si="43"/>
        <v>0</v>
      </c>
      <c r="AR239" s="152" t="s">
        <v>211</v>
      </c>
      <c r="AT239" s="152" t="s">
        <v>207</v>
      </c>
      <c r="AU239" s="152" t="s">
        <v>164</v>
      </c>
      <c r="AY239" s="17" t="s">
        <v>156</v>
      </c>
      <c r="BE239" s="153">
        <f t="shared" si="44"/>
        <v>0</v>
      </c>
      <c r="BF239" s="153">
        <f t="shared" si="45"/>
        <v>0</v>
      </c>
      <c r="BG239" s="153">
        <f t="shared" si="46"/>
        <v>0</v>
      </c>
      <c r="BH239" s="153">
        <f t="shared" si="47"/>
        <v>0</v>
      </c>
      <c r="BI239" s="153">
        <f t="shared" si="48"/>
        <v>0</v>
      </c>
      <c r="BJ239" s="17" t="s">
        <v>164</v>
      </c>
      <c r="BK239" s="153">
        <f t="shared" si="49"/>
        <v>0</v>
      </c>
      <c r="BL239" s="17" t="s">
        <v>163</v>
      </c>
      <c r="BM239" s="152" t="s">
        <v>4456</v>
      </c>
    </row>
    <row r="240" spans="2:65" s="1" customFormat="1" ht="21.75" customHeight="1">
      <c r="B240" s="139"/>
      <c r="C240" s="140" t="s">
        <v>1805</v>
      </c>
      <c r="D240" s="140" t="s">
        <v>159</v>
      </c>
      <c r="E240" s="141" t="s">
        <v>4457</v>
      </c>
      <c r="F240" s="142" t="s">
        <v>4458</v>
      </c>
      <c r="G240" s="143" t="s">
        <v>203</v>
      </c>
      <c r="H240" s="144">
        <v>4</v>
      </c>
      <c r="I240" s="145"/>
      <c r="J240" s="146">
        <f t="shared" si="40"/>
        <v>0</v>
      </c>
      <c r="K240" s="147"/>
      <c r="L240" s="32"/>
      <c r="M240" s="148" t="s">
        <v>1</v>
      </c>
      <c r="N240" s="149" t="s">
        <v>41</v>
      </c>
      <c r="P240" s="150">
        <f t="shared" si="41"/>
        <v>0</v>
      </c>
      <c r="Q240" s="150">
        <v>0</v>
      </c>
      <c r="R240" s="150">
        <f t="shared" si="42"/>
        <v>0</v>
      </c>
      <c r="S240" s="150">
        <v>0</v>
      </c>
      <c r="T240" s="151">
        <f t="shared" si="43"/>
        <v>0</v>
      </c>
      <c r="AR240" s="152" t="s">
        <v>163</v>
      </c>
      <c r="AT240" s="152" t="s">
        <v>159</v>
      </c>
      <c r="AU240" s="152" t="s">
        <v>164</v>
      </c>
      <c r="AY240" s="17" t="s">
        <v>156</v>
      </c>
      <c r="BE240" s="153">
        <f t="shared" si="44"/>
        <v>0</v>
      </c>
      <c r="BF240" s="153">
        <f t="shared" si="45"/>
        <v>0</v>
      </c>
      <c r="BG240" s="153">
        <f t="shared" si="46"/>
        <v>0</v>
      </c>
      <c r="BH240" s="153">
        <f t="shared" si="47"/>
        <v>0</v>
      </c>
      <c r="BI240" s="153">
        <f t="shared" si="48"/>
        <v>0</v>
      </c>
      <c r="BJ240" s="17" t="s">
        <v>164</v>
      </c>
      <c r="BK240" s="153">
        <f t="shared" si="49"/>
        <v>0</v>
      </c>
      <c r="BL240" s="17" t="s">
        <v>163</v>
      </c>
      <c r="BM240" s="152" t="s">
        <v>4459</v>
      </c>
    </row>
    <row r="241" spans="2:65" s="1" customFormat="1" ht="24.15" customHeight="1">
      <c r="B241" s="139"/>
      <c r="C241" s="167" t="s">
        <v>1812</v>
      </c>
      <c r="D241" s="167" t="s">
        <v>207</v>
      </c>
      <c r="E241" s="168" t="s">
        <v>4460</v>
      </c>
      <c r="F241" s="169" t="s">
        <v>4461</v>
      </c>
      <c r="G241" s="170" t="s">
        <v>203</v>
      </c>
      <c r="H241" s="171">
        <v>4</v>
      </c>
      <c r="I241" s="172"/>
      <c r="J241" s="173">
        <f t="shared" si="40"/>
        <v>0</v>
      </c>
      <c r="K241" s="174"/>
      <c r="L241" s="175"/>
      <c r="M241" s="176" t="s">
        <v>1</v>
      </c>
      <c r="N241" s="177" t="s">
        <v>41</v>
      </c>
      <c r="P241" s="150">
        <f t="shared" si="41"/>
        <v>0</v>
      </c>
      <c r="Q241" s="150">
        <v>0</v>
      </c>
      <c r="R241" s="150">
        <f t="shared" si="42"/>
        <v>0</v>
      </c>
      <c r="S241" s="150">
        <v>0</v>
      </c>
      <c r="T241" s="151">
        <f t="shared" si="43"/>
        <v>0</v>
      </c>
      <c r="AR241" s="152" t="s">
        <v>211</v>
      </c>
      <c r="AT241" s="152" t="s">
        <v>207</v>
      </c>
      <c r="AU241" s="152" t="s">
        <v>164</v>
      </c>
      <c r="AY241" s="17" t="s">
        <v>156</v>
      </c>
      <c r="BE241" s="153">
        <f t="shared" si="44"/>
        <v>0</v>
      </c>
      <c r="BF241" s="153">
        <f t="shared" si="45"/>
        <v>0</v>
      </c>
      <c r="BG241" s="153">
        <f t="shared" si="46"/>
        <v>0</v>
      </c>
      <c r="BH241" s="153">
        <f t="shared" si="47"/>
        <v>0</v>
      </c>
      <c r="BI241" s="153">
        <f t="shared" si="48"/>
        <v>0</v>
      </c>
      <c r="BJ241" s="17" t="s">
        <v>164</v>
      </c>
      <c r="BK241" s="153">
        <f t="shared" si="49"/>
        <v>0</v>
      </c>
      <c r="BL241" s="17" t="s">
        <v>163</v>
      </c>
      <c r="BM241" s="152" t="s">
        <v>4462</v>
      </c>
    </row>
    <row r="242" spans="2:65" s="1" customFormat="1" ht="21.75" customHeight="1">
      <c r="B242" s="139"/>
      <c r="C242" s="140" t="s">
        <v>1818</v>
      </c>
      <c r="D242" s="140" t="s">
        <v>159</v>
      </c>
      <c r="E242" s="141" t="s">
        <v>4463</v>
      </c>
      <c r="F242" s="142" t="s">
        <v>4464</v>
      </c>
      <c r="G242" s="143" t="s">
        <v>203</v>
      </c>
      <c r="H242" s="144">
        <v>16</v>
      </c>
      <c r="I242" s="145"/>
      <c r="J242" s="146">
        <f t="shared" si="40"/>
        <v>0</v>
      </c>
      <c r="K242" s="147"/>
      <c r="L242" s="32"/>
      <c r="M242" s="148" t="s">
        <v>1</v>
      </c>
      <c r="N242" s="149" t="s">
        <v>41</v>
      </c>
      <c r="P242" s="150">
        <f t="shared" si="41"/>
        <v>0</v>
      </c>
      <c r="Q242" s="150">
        <v>0</v>
      </c>
      <c r="R242" s="150">
        <f t="shared" si="42"/>
        <v>0</v>
      </c>
      <c r="S242" s="150">
        <v>0</v>
      </c>
      <c r="T242" s="151">
        <f t="shared" si="43"/>
        <v>0</v>
      </c>
      <c r="AR242" s="152" t="s">
        <v>163</v>
      </c>
      <c r="AT242" s="152" t="s">
        <v>159</v>
      </c>
      <c r="AU242" s="152" t="s">
        <v>164</v>
      </c>
      <c r="AY242" s="17" t="s">
        <v>156</v>
      </c>
      <c r="BE242" s="153">
        <f t="shared" si="44"/>
        <v>0</v>
      </c>
      <c r="BF242" s="153">
        <f t="shared" si="45"/>
        <v>0</v>
      </c>
      <c r="BG242" s="153">
        <f t="shared" si="46"/>
        <v>0</v>
      </c>
      <c r="BH242" s="153">
        <f t="shared" si="47"/>
        <v>0</v>
      </c>
      <c r="BI242" s="153">
        <f t="shared" si="48"/>
        <v>0</v>
      </c>
      <c r="BJ242" s="17" t="s">
        <v>164</v>
      </c>
      <c r="BK242" s="153">
        <f t="shared" si="49"/>
        <v>0</v>
      </c>
      <c r="BL242" s="17" t="s">
        <v>163</v>
      </c>
      <c r="BM242" s="152" t="s">
        <v>4465</v>
      </c>
    </row>
    <row r="243" spans="2:65" s="1" customFormat="1" ht="16.5" customHeight="1">
      <c r="B243" s="139"/>
      <c r="C243" s="167" t="s">
        <v>1824</v>
      </c>
      <c r="D243" s="167" t="s">
        <v>207</v>
      </c>
      <c r="E243" s="168" t="s">
        <v>4466</v>
      </c>
      <c r="F243" s="169" t="s">
        <v>4467</v>
      </c>
      <c r="G243" s="170" t="s">
        <v>203</v>
      </c>
      <c r="H243" s="171">
        <v>16</v>
      </c>
      <c r="I243" s="172"/>
      <c r="J243" s="173">
        <f t="shared" si="40"/>
        <v>0</v>
      </c>
      <c r="K243" s="174"/>
      <c r="L243" s="175"/>
      <c r="M243" s="176" t="s">
        <v>1</v>
      </c>
      <c r="N243" s="177" t="s">
        <v>41</v>
      </c>
      <c r="P243" s="150">
        <f t="shared" si="41"/>
        <v>0</v>
      </c>
      <c r="Q243" s="150">
        <v>0</v>
      </c>
      <c r="R243" s="150">
        <f t="shared" si="42"/>
        <v>0</v>
      </c>
      <c r="S243" s="150">
        <v>0</v>
      </c>
      <c r="T243" s="151">
        <f t="shared" si="43"/>
        <v>0</v>
      </c>
      <c r="AR243" s="152" t="s">
        <v>211</v>
      </c>
      <c r="AT243" s="152" t="s">
        <v>207</v>
      </c>
      <c r="AU243" s="152" t="s">
        <v>164</v>
      </c>
      <c r="AY243" s="17" t="s">
        <v>156</v>
      </c>
      <c r="BE243" s="153">
        <f t="shared" si="44"/>
        <v>0</v>
      </c>
      <c r="BF243" s="153">
        <f t="shared" si="45"/>
        <v>0</v>
      </c>
      <c r="BG243" s="153">
        <f t="shared" si="46"/>
        <v>0</v>
      </c>
      <c r="BH243" s="153">
        <f t="shared" si="47"/>
        <v>0</v>
      </c>
      <c r="BI243" s="153">
        <f t="shared" si="48"/>
        <v>0</v>
      </c>
      <c r="BJ243" s="17" t="s">
        <v>164</v>
      </c>
      <c r="BK243" s="153">
        <f t="shared" si="49"/>
        <v>0</v>
      </c>
      <c r="BL243" s="17" t="s">
        <v>163</v>
      </c>
      <c r="BM243" s="152" t="s">
        <v>4468</v>
      </c>
    </row>
    <row r="244" spans="2:65" s="1" customFormat="1" ht="16.5" customHeight="1">
      <c r="B244" s="139"/>
      <c r="C244" s="140" t="s">
        <v>1828</v>
      </c>
      <c r="D244" s="140" t="s">
        <v>159</v>
      </c>
      <c r="E244" s="141" t="s">
        <v>4469</v>
      </c>
      <c r="F244" s="142" t="s">
        <v>4470</v>
      </c>
      <c r="G244" s="143" t="s">
        <v>203</v>
      </c>
      <c r="H244" s="144">
        <v>4</v>
      </c>
      <c r="I244" s="145"/>
      <c r="J244" s="146">
        <f t="shared" si="40"/>
        <v>0</v>
      </c>
      <c r="K244" s="147"/>
      <c r="L244" s="32"/>
      <c r="M244" s="148" t="s">
        <v>1</v>
      </c>
      <c r="N244" s="149" t="s">
        <v>41</v>
      </c>
      <c r="P244" s="150">
        <f t="shared" si="41"/>
        <v>0</v>
      </c>
      <c r="Q244" s="150">
        <v>0</v>
      </c>
      <c r="R244" s="150">
        <f t="shared" si="42"/>
        <v>0</v>
      </c>
      <c r="S244" s="150">
        <v>0</v>
      </c>
      <c r="T244" s="151">
        <f t="shared" si="43"/>
        <v>0</v>
      </c>
      <c r="AR244" s="152" t="s">
        <v>163</v>
      </c>
      <c r="AT244" s="152" t="s">
        <v>159</v>
      </c>
      <c r="AU244" s="152" t="s">
        <v>164</v>
      </c>
      <c r="AY244" s="17" t="s">
        <v>156</v>
      </c>
      <c r="BE244" s="153">
        <f t="shared" si="44"/>
        <v>0</v>
      </c>
      <c r="BF244" s="153">
        <f t="shared" si="45"/>
        <v>0</v>
      </c>
      <c r="BG244" s="153">
        <f t="shared" si="46"/>
        <v>0</v>
      </c>
      <c r="BH244" s="153">
        <f t="shared" si="47"/>
        <v>0</v>
      </c>
      <c r="BI244" s="153">
        <f t="shared" si="48"/>
        <v>0</v>
      </c>
      <c r="BJ244" s="17" t="s">
        <v>164</v>
      </c>
      <c r="BK244" s="153">
        <f t="shared" si="49"/>
        <v>0</v>
      </c>
      <c r="BL244" s="17" t="s">
        <v>163</v>
      </c>
      <c r="BM244" s="152" t="s">
        <v>4471</v>
      </c>
    </row>
    <row r="245" spans="2:65" s="1" customFormat="1" ht="24.15" customHeight="1">
      <c r="B245" s="139"/>
      <c r="C245" s="167" t="s">
        <v>1833</v>
      </c>
      <c r="D245" s="167" t="s">
        <v>207</v>
      </c>
      <c r="E245" s="168" t="s">
        <v>4472</v>
      </c>
      <c r="F245" s="169" t="s">
        <v>4473</v>
      </c>
      <c r="G245" s="170" t="s">
        <v>203</v>
      </c>
      <c r="H245" s="171">
        <v>4</v>
      </c>
      <c r="I245" s="172"/>
      <c r="J245" s="173">
        <f t="shared" si="40"/>
        <v>0</v>
      </c>
      <c r="K245" s="174"/>
      <c r="L245" s="175"/>
      <c r="M245" s="176" t="s">
        <v>1</v>
      </c>
      <c r="N245" s="177" t="s">
        <v>41</v>
      </c>
      <c r="P245" s="150">
        <f t="shared" si="41"/>
        <v>0</v>
      </c>
      <c r="Q245" s="150">
        <v>0</v>
      </c>
      <c r="R245" s="150">
        <f t="shared" si="42"/>
        <v>0</v>
      </c>
      <c r="S245" s="150">
        <v>0</v>
      </c>
      <c r="T245" s="151">
        <f t="shared" si="43"/>
        <v>0</v>
      </c>
      <c r="AR245" s="152" t="s">
        <v>211</v>
      </c>
      <c r="AT245" s="152" t="s">
        <v>207</v>
      </c>
      <c r="AU245" s="152" t="s">
        <v>164</v>
      </c>
      <c r="AY245" s="17" t="s">
        <v>156</v>
      </c>
      <c r="BE245" s="153">
        <f t="shared" si="44"/>
        <v>0</v>
      </c>
      <c r="BF245" s="153">
        <f t="shared" si="45"/>
        <v>0</v>
      </c>
      <c r="BG245" s="153">
        <f t="shared" si="46"/>
        <v>0</v>
      </c>
      <c r="BH245" s="153">
        <f t="shared" si="47"/>
        <v>0</v>
      </c>
      <c r="BI245" s="153">
        <f t="shared" si="48"/>
        <v>0</v>
      </c>
      <c r="BJ245" s="17" t="s">
        <v>164</v>
      </c>
      <c r="BK245" s="153">
        <f t="shared" si="49"/>
        <v>0</v>
      </c>
      <c r="BL245" s="17" t="s">
        <v>163</v>
      </c>
      <c r="BM245" s="152" t="s">
        <v>4474</v>
      </c>
    </row>
    <row r="246" spans="2:65" s="1" customFormat="1" ht="16.5" customHeight="1">
      <c r="B246" s="139"/>
      <c r="C246" s="140" t="s">
        <v>1839</v>
      </c>
      <c r="D246" s="140" t="s">
        <v>159</v>
      </c>
      <c r="E246" s="141" t="s">
        <v>4475</v>
      </c>
      <c r="F246" s="142" t="s">
        <v>4476</v>
      </c>
      <c r="G246" s="143" t="s">
        <v>402</v>
      </c>
      <c r="H246" s="144">
        <v>62</v>
      </c>
      <c r="I246" s="145"/>
      <c r="J246" s="146">
        <f t="shared" si="40"/>
        <v>0</v>
      </c>
      <c r="K246" s="147"/>
      <c r="L246" s="32"/>
      <c r="M246" s="148" t="s">
        <v>1</v>
      </c>
      <c r="N246" s="149" t="s">
        <v>41</v>
      </c>
      <c r="P246" s="150">
        <f t="shared" si="41"/>
        <v>0</v>
      </c>
      <c r="Q246" s="150">
        <v>0</v>
      </c>
      <c r="R246" s="150">
        <f t="shared" si="42"/>
        <v>0</v>
      </c>
      <c r="S246" s="150">
        <v>0</v>
      </c>
      <c r="T246" s="151">
        <f t="shared" si="43"/>
        <v>0</v>
      </c>
      <c r="AR246" s="152" t="s">
        <v>163</v>
      </c>
      <c r="AT246" s="152" t="s">
        <v>159</v>
      </c>
      <c r="AU246" s="152" t="s">
        <v>164</v>
      </c>
      <c r="AY246" s="17" t="s">
        <v>156</v>
      </c>
      <c r="BE246" s="153">
        <f t="shared" si="44"/>
        <v>0</v>
      </c>
      <c r="BF246" s="153">
        <f t="shared" si="45"/>
        <v>0</v>
      </c>
      <c r="BG246" s="153">
        <f t="shared" si="46"/>
        <v>0</v>
      </c>
      <c r="BH246" s="153">
        <f t="shared" si="47"/>
        <v>0</v>
      </c>
      <c r="BI246" s="153">
        <f t="shared" si="48"/>
        <v>0</v>
      </c>
      <c r="BJ246" s="17" t="s">
        <v>164</v>
      </c>
      <c r="BK246" s="153">
        <f t="shared" si="49"/>
        <v>0</v>
      </c>
      <c r="BL246" s="17" t="s">
        <v>163</v>
      </c>
      <c r="BM246" s="152" t="s">
        <v>4477</v>
      </c>
    </row>
    <row r="247" spans="2:65" s="1" customFormat="1" ht="16.5" customHeight="1">
      <c r="B247" s="139"/>
      <c r="C247" s="167" t="s">
        <v>1844</v>
      </c>
      <c r="D247" s="167" t="s">
        <v>207</v>
      </c>
      <c r="E247" s="168" t="s">
        <v>4478</v>
      </c>
      <c r="F247" s="169" t="s">
        <v>4479</v>
      </c>
      <c r="G247" s="170" t="s">
        <v>402</v>
      </c>
      <c r="H247" s="171">
        <v>5</v>
      </c>
      <c r="I247" s="172"/>
      <c r="J247" s="173">
        <f t="shared" si="40"/>
        <v>0</v>
      </c>
      <c r="K247" s="174"/>
      <c r="L247" s="175"/>
      <c r="M247" s="176" t="s">
        <v>1</v>
      </c>
      <c r="N247" s="177" t="s">
        <v>41</v>
      </c>
      <c r="P247" s="150">
        <f t="shared" si="41"/>
        <v>0</v>
      </c>
      <c r="Q247" s="150">
        <v>0</v>
      </c>
      <c r="R247" s="150">
        <f t="shared" si="42"/>
        <v>0</v>
      </c>
      <c r="S247" s="150">
        <v>0</v>
      </c>
      <c r="T247" s="151">
        <f t="shared" si="43"/>
        <v>0</v>
      </c>
      <c r="AR247" s="152" t="s">
        <v>211</v>
      </c>
      <c r="AT247" s="152" t="s">
        <v>207</v>
      </c>
      <c r="AU247" s="152" t="s">
        <v>164</v>
      </c>
      <c r="AY247" s="17" t="s">
        <v>156</v>
      </c>
      <c r="BE247" s="153">
        <f t="shared" si="44"/>
        <v>0</v>
      </c>
      <c r="BF247" s="153">
        <f t="shared" si="45"/>
        <v>0</v>
      </c>
      <c r="BG247" s="153">
        <f t="shared" si="46"/>
        <v>0</v>
      </c>
      <c r="BH247" s="153">
        <f t="shared" si="47"/>
        <v>0</v>
      </c>
      <c r="BI247" s="153">
        <f t="shared" si="48"/>
        <v>0</v>
      </c>
      <c r="BJ247" s="17" t="s">
        <v>164</v>
      </c>
      <c r="BK247" s="153">
        <f t="shared" si="49"/>
        <v>0</v>
      </c>
      <c r="BL247" s="17" t="s">
        <v>163</v>
      </c>
      <c r="BM247" s="152" t="s">
        <v>4480</v>
      </c>
    </row>
    <row r="248" spans="2:65" s="1" customFormat="1" ht="16.5" customHeight="1">
      <c r="B248" s="139"/>
      <c r="C248" s="167" t="s">
        <v>1850</v>
      </c>
      <c r="D248" s="167" t="s">
        <v>207</v>
      </c>
      <c r="E248" s="168" t="s">
        <v>4481</v>
      </c>
      <c r="F248" s="169" t="s">
        <v>4482</v>
      </c>
      <c r="G248" s="170" t="s">
        <v>402</v>
      </c>
      <c r="H248" s="171">
        <v>57</v>
      </c>
      <c r="I248" s="172"/>
      <c r="J248" s="173">
        <f t="shared" si="40"/>
        <v>0</v>
      </c>
      <c r="K248" s="174"/>
      <c r="L248" s="175"/>
      <c r="M248" s="176" t="s">
        <v>1</v>
      </c>
      <c r="N248" s="177" t="s">
        <v>41</v>
      </c>
      <c r="P248" s="150">
        <f t="shared" si="41"/>
        <v>0</v>
      </c>
      <c r="Q248" s="150">
        <v>0</v>
      </c>
      <c r="R248" s="150">
        <f t="shared" si="42"/>
        <v>0</v>
      </c>
      <c r="S248" s="150">
        <v>0</v>
      </c>
      <c r="T248" s="151">
        <f t="shared" si="43"/>
        <v>0</v>
      </c>
      <c r="AR248" s="152" t="s">
        <v>211</v>
      </c>
      <c r="AT248" s="152" t="s">
        <v>207</v>
      </c>
      <c r="AU248" s="152" t="s">
        <v>164</v>
      </c>
      <c r="AY248" s="17" t="s">
        <v>156</v>
      </c>
      <c r="BE248" s="153">
        <f t="shared" si="44"/>
        <v>0</v>
      </c>
      <c r="BF248" s="153">
        <f t="shared" si="45"/>
        <v>0</v>
      </c>
      <c r="BG248" s="153">
        <f t="shared" si="46"/>
        <v>0</v>
      </c>
      <c r="BH248" s="153">
        <f t="shared" si="47"/>
        <v>0</v>
      </c>
      <c r="BI248" s="153">
        <f t="shared" si="48"/>
        <v>0</v>
      </c>
      <c r="BJ248" s="17" t="s">
        <v>164</v>
      </c>
      <c r="BK248" s="153">
        <f t="shared" si="49"/>
        <v>0</v>
      </c>
      <c r="BL248" s="17" t="s">
        <v>163</v>
      </c>
      <c r="BM248" s="152" t="s">
        <v>4483</v>
      </c>
    </row>
    <row r="249" spans="2:65" s="1" customFormat="1" ht="24.15" customHeight="1">
      <c r="B249" s="139"/>
      <c r="C249" s="140" t="s">
        <v>1857</v>
      </c>
      <c r="D249" s="140" t="s">
        <v>159</v>
      </c>
      <c r="E249" s="141" t="s">
        <v>4484</v>
      </c>
      <c r="F249" s="142" t="s">
        <v>4485</v>
      </c>
      <c r="G249" s="143" t="s">
        <v>203</v>
      </c>
      <c r="H249" s="144">
        <v>8</v>
      </c>
      <c r="I249" s="145"/>
      <c r="J249" s="146">
        <f t="shared" si="40"/>
        <v>0</v>
      </c>
      <c r="K249" s="147"/>
      <c r="L249" s="32"/>
      <c r="M249" s="148" t="s">
        <v>1</v>
      </c>
      <c r="N249" s="149" t="s">
        <v>41</v>
      </c>
      <c r="P249" s="150">
        <f t="shared" si="41"/>
        <v>0</v>
      </c>
      <c r="Q249" s="150">
        <v>0</v>
      </c>
      <c r="R249" s="150">
        <f t="shared" si="42"/>
        <v>0</v>
      </c>
      <c r="S249" s="150">
        <v>0</v>
      </c>
      <c r="T249" s="151">
        <f t="shared" si="43"/>
        <v>0</v>
      </c>
      <c r="AR249" s="152" t="s">
        <v>163</v>
      </c>
      <c r="AT249" s="152" t="s">
        <v>159</v>
      </c>
      <c r="AU249" s="152" t="s">
        <v>164</v>
      </c>
      <c r="AY249" s="17" t="s">
        <v>156</v>
      </c>
      <c r="BE249" s="153">
        <f t="shared" si="44"/>
        <v>0</v>
      </c>
      <c r="BF249" s="153">
        <f t="shared" si="45"/>
        <v>0</v>
      </c>
      <c r="BG249" s="153">
        <f t="shared" si="46"/>
        <v>0</v>
      </c>
      <c r="BH249" s="153">
        <f t="shared" si="47"/>
        <v>0</v>
      </c>
      <c r="BI249" s="153">
        <f t="shared" si="48"/>
        <v>0</v>
      </c>
      <c r="BJ249" s="17" t="s">
        <v>164</v>
      </c>
      <c r="BK249" s="153">
        <f t="shared" si="49"/>
        <v>0</v>
      </c>
      <c r="BL249" s="17" t="s">
        <v>163</v>
      </c>
      <c r="BM249" s="152" t="s">
        <v>4486</v>
      </c>
    </row>
    <row r="250" spans="2:65" s="1" customFormat="1" ht="24.15" customHeight="1">
      <c r="B250" s="139"/>
      <c r="C250" s="167" t="s">
        <v>1862</v>
      </c>
      <c r="D250" s="167" t="s">
        <v>207</v>
      </c>
      <c r="E250" s="168" t="s">
        <v>4487</v>
      </c>
      <c r="F250" s="169" t="s">
        <v>4488</v>
      </c>
      <c r="G250" s="170" t="s">
        <v>203</v>
      </c>
      <c r="H250" s="171">
        <v>4</v>
      </c>
      <c r="I250" s="172"/>
      <c r="J250" s="173">
        <f t="shared" si="40"/>
        <v>0</v>
      </c>
      <c r="K250" s="174"/>
      <c r="L250" s="175"/>
      <c r="M250" s="176" t="s">
        <v>1</v>
      </c>
      <c r="N250" s="177" t="s">
        <v>41</v>
      </c>
      <c r="P250" s="150">
        <f t="shared" si="41"/>
        <v>0</v>
      </c>
      <c r="Q250" s="150">
        <v>0</v>
      </c>
      <c r="R250" s="150">
        <f t="shared" si="42"/>
        <v>0</v>
      </c>
      <c r="S250" s="150">
        <v>0</v>
      </c>
      <c r="T250" s="151">
        <f t="shared" si="43"/>
        <v>0</v>
      </c>
      <c r="AR250" s="152" t="s">
        <v>211</v>
      </c>
      <c r="AT250" s="152" t="s">
        <v>207</v>
      </c>
      <c r="AU250" s="152" t="s">
        <v>164</v>
      </c>
      <c r="AY250" s="17" t="s">
        <v>156</v>
      </c>
      <c r="BE250" s="153">
        <f t="shared" si="44"/>
        <v>0</v>
      </c>
      <c r="BF250" s="153">
        <f t="shared" si="45"/>
        <v>0</v>
      </c>
      <c r="BG250" s="153">
        <f t="shared" si="46"/>
        <v>0</v>
      </c>
      <c r="BH250" s="153">
        <f t="shared" si="47"/>
        <v>0</v>
      </c>
      <c r="BI250" s="153">
        <f t="shared" si="48"/>
        <v>0</v>
      </c>
      <c r="BJ250" s="17" t="s">
        <v>164</v>
      </c>
      <c r="BK250" s="153">
        <f t="shared" si="49"/>
        <v>0</v>
      </c>
      <c r="BL250" s="17" t="s">
        <v>163</v>
      </c>
      <c r="BM250" s="152" t="s">
        <v>4489</v>
      </c>
    </row>
    <row r="251" spans="2:65" s="1" customFormat="1" ht="33" customHeight="1">
      <c r="B251" s="139"/>
      <c r="C251" s="167" t="s">
        <v>1866</v>
      </c>
      <c r="D251" s="167" t="s">
        <v>207</v>
      </c>
      <c r="E251" s="168" t="s">
        <v>4490</v>
      </c>
      <c r="F251" s="169" t="s">
        <v>4491</v>
      </c>
      <c r="G251" s="170" t="s">
        <v>203</v>
      </c>
      <c r="H251" s="171">
        <v>2</v>
      </c>
      <c r="I251" s="172"/>
      <c r="J251" s="173">
        <f t="shared" si="40"/>
        <v>0</v>
      </c>
      <c r="K251" s="174"/>
      <c r="L251" s="175"/>
      <c r="M251" s="176" t="s">
        <v>1</v>
      </c>
      <c r="N251" s="177" t="s">
        <v>41</v>
      </c>
      <c r="P251" s="150">
        <f t="shared" si="41"/>
        <v>0</v>
      </c>
      <c r="Q251" s="150">
        <v>0</v>
      </c>
      <c r="R251" s="150">
        <f t="shared" si="42"/>
        <v>0</v>
      </c>
      <c r="S251" s="150">
        <v>0</v>
      </c>
      <c r="T251" s="151">
        <f t="shared" si="43"/>
        <v>0</v>
      </c>
      <c r="AR251" s="152" t="s">
        <v>211</v>
      </c>
      <c r="AT251" s="152" t="s">
        <v>207</v>
      </c>
      <c r="AU251" s="152" t="s">
        <v>164</v>
      </c>
      <c r="AY251" s="17" t="s">
        <v>156</v>
      </c>
      <c r="BE251" s="153">
        <f t="shared" si="44"/>
        <v>0</v>
      </c>
      <c r="BF251" s="153">
        <f t="shared" si="45"/>
        <v>0</v>
      </c>
      <c r="BG251" s="153">
        <f t="shared" si="46"/>
        <v>0</v>
      </c>
      <c r="BH251" s="153">
        <f t="shared" si="47"/>
        <v>0</v>
      </c>
      <c r="BI251" s="153">
        <f t="shared" si="48"/>
        <v>0</v>
      </c>
      <c r="BJ251" s="17" t="s">
        <v>164</v>
      </c>
      <c r="BK251" s="153">
        <f t="shared" si="49"/>
        <v>0</v>
      </c>
      <c r="BL251" s="17" t="s">
        <v>163</v>
      </c>
      <c r="BM251" s="152" t="s">
        <v>4492</v>
      </c>
    </row>
    <row r="252" spans="2:65" s="1" customFormat="1" ht="24.15" customHeight="1">
      <c r="B252" s="139"/>
      <c r="C252" s="167" t="s">
        <v>1872</v>
      </c>
      <c r="D252" s="167" t="s">
        <v>207</v>
      </c>
      <c r="E252" s="168" t="s">
        <v>4493</v>
      </c>
      <c r="F252" s="169" t="s">
        <v>4494</v>
      </c>
      <c r="G252" s="170" t="s">
        <v>203</v>
      </c>
      <c r="H252" s="171">
        <v>2</v>
      </c>
      <c r="I252" s="172"/>
      <c r="J252" s="173">
        <f t="shared" si="40"/>
        <v>0</v>
      </c>
      <c r="K252" s="174"/>
      <c r="L252" s="175"/>
      <c r="M252" s="176" t="s">
        <v>1</v>
      </c>
      <c r="N252" s="177" t="s">
        <v>41</v>
      </c>
      <c r="P252" s="150">
        <f t="shared" si="41"/>
        <v>0</v>
      </c>
      <c r="Q252" s="150">
        <v>0</v>
      </c>
      <c r="R252" s="150">
        <f t="shared" si="42"/>
        <v>0</v>
      </c>
      <c r="S252" s="150">
        <v>0</v>
      </c>
      <c r="T252" s="151">
        <f t="shared" si="43"/>
        <v>0</v>
      </c>
      <c r="AR252" s="152" t="s">
        <v>211</v>
      </c>
      <c r="AT252" s="152" t="s">
        <v>207</v>
      </c>
      <c r="AU252" s="152" t="s">
        <v>164</v>
      </c>
      <c r="AY252" s="17" t="s">
        <v>156</v>
      </c>
      <c r="BE252" s="153">
        <f t="shared" si="44"/>
        <v>0</v>
      </c>
      <c r="BF252" s="153">
        <f t="shared" si="45"/>
        <v>0</v>
      </c>
      <c r="BG252" s="153">
        <f t="shared" si="46"/>
        <v>0</v>
      </c>
      <c r="BH252" s="153">
        <f t="shared" si="47"/>
        <v>0</v>
      </c>
      <c r="BI252" s="153">
        <f t="shared" si="48"/>
        <v>0</v>
      </c>
      <c r="BJ252" s="17" t="s">
        <v>164</v>
      </c>
      <c r="BK252" s="153">
        <f t="shared" si="49"/>
        <v>0</v>
      </c>
      <c r="BL252" s="17" t="s">
        <v>163</v>
      </c>
      <c r="BM252" s="152" t="s">
        <v>4495</v>
      </c>
    </row>
    <row r="253" spans="2:65" s="1" customFormat="1" ht="16.5" customHeight="1">
      <c r="B253" s="139"/>
      <c r="C253" s="140" t="s">
        <v>1877</v>
      </c>
      <c r="D253" s="140" t="s">
        <v>159</v>
      </c>
      <c r="E253" s="141" t="s">
        <v>4496</v>
      </c>
      <c r="F253" s="142" t="s">
        <v>4497</v>
      </c>
      <c r="G253" s="143" t="s">
        <v>203</v>
      </c>
      <c r="H253" s="144">
        <v>6</v>
      </c>
      <c r="I253" s="145"/>
      <c r="J253" s="146">
        <f t="shared" si="40"/>
        <v>0</v>
      </c>
      <c r="K253" s="147"/>
      <c r="L253" s="32"/>
      <c r="M253" s="148" t="s">
        <v>1</v>
      </c>
      <c r="N253" s="149" t="s">
        <v>41</v>
      </c>
      <c r="P253" s="150">
        <f t="shared" si="41"/>
        <v>0</v>
      </c>
      <c r="Q253" s="150">
        <v>0</v>
      </c>
      <c r="R253" s="150">
        <f t="shared" si="42"/>
        <v>0</v>
      </c>
      <c r="S253" s="150">
        <v>0</v>
      </c>
      <c r="T253" s="151">
        <f t="shared" si="43"/>
        <v>0</v>
      </c>
      <c r="AR253" s="152" t="s">
        <v>163</v>
      </c>
      <c r="AT253" s="152" t="s">
        <v>159</v>
      </c>
      <c r="AU253" s="152" t="s">
        <v>164</v>
      </c>
      <c r="AY253" s="17" t="s">
        <v>156</v>
      </c>
      <c r="BE253" s="153">
        <f t="shared" si="44"/>
        <v>0</v>
      </c>
      <c r="BF253" s="153">
        <f t="shared" si="45"/>
        <v>0</v>
      </c>
      <c r="BG253" s="153">
        <f t="shared" si="46"/>
        <v>0</v>
      </c>
      <c r="BH253" s="153">
        <f t="shared" si="47"/>
        <v>0</v>
      </c>
      <c r="BI253" s="153">
        <f t="shared" si="48"/>
        <v>0</v>
      </c>
      <c r="BJ253" s="17" t="s">
        <v>164</v>
      </c>
      <c r="BK253" s="153">
        <f t="shared" si="49"/>
        <v>0</v>
      </c>
      <c r="BL253" s="17" t="s">
        <v>163</v>
      </c>
      <c r="BM253" s="152" t="s">
        <v>4498</v>
      </c>
    </row>
    <row r="254" spans="2:65" s="1" customFormat="1" ht="24.15" customHeight="1">
      <c r="B254" s="139"/>
      <c r="C254" s="167" t="s">
        <v>1884</v>
      </c>
      <c r="D254" s="167" t="s">
        <v>207</v>
      </c>
      <c r="E254" s="168" t="s">
        <v>4499</v>
      </c>
      <c r="F254" s="169" t="s">
        <v>4500</v>
      </c>
      <c r="G254" s="170" t="s">
        <v>203</v>
      </c>
      <c r="H254" s="171">
        <v>4</v>
      </c>
      <c r="I254" s="172"/>
      <c r="J254" s="173">
        <f t="shared" si="40"/>
        <v>0</v>
      </c>
      <c r="K254" s="174"/>
      <c r="L254" s="175"/>
      <c r="M254" s="176" t="s">
        <v>1</v>
      </c>
      <c r="N254" s="177" t="s">
        <v>41</v>
      </c>
      <c r="P254" s="150">
        <f t="shared" si="41"/>
        <v>0</v>
      </c>
      <c r="Q254" s="150">
        <v>0</v>
      </c>
      <c r="R254" s="150">
        <f t="shared" si="42"/>
        <v>0</v>
      </c>
      <c r="S254" s="150">
        <v>0</v>
      </c>
      <c r="T254" s="151">
        <f t="shared" si="43"/>
        <v>0</v>
      </c>
      <c r="AR254" s="152" t="s">
        <v>211</v>
      </c>
      <c r="AT254" s="152" t="s">
        <v>207</v>
      </c>
      <c r="AU254" s="152" t="s">
        <v>164</v>
      </c>
      <c r="AY254" s="17" t="s">
        <v>156</v>
      </c>
      <c r="BE254" s="153">
        <f t="shared" si="44"/>
        <v>0</v>
      </c>
      <c r="BF254" s="153">
        <f t="shared" si="45"/>
        <v>0</v>
      </c>
      <c r="BG254" s="153">
        <f t="shared" si="46"/>
        <v>0</v>
      </c>
      <c r="BH254" s="153">
        <f t="shared" si="47"/>
        <v>0</v>
      </c>
      <c r="BI254" s="153">
        <f t="shared" si="48"/>
        <v>0</v>
      </c>
      <c r="BJ254" s="17" t="s">
        <v>164</v>
      </c>
      <c r="BK254" s="153">
        <f t="shared" si="49"/>
        <v>0</v>
      </c>
      <c r="BL254" s="17" t="s">
        <v>163</v>
      </c>
      <c r="BM254" s="152" t="s">
        <v>4501</v>
      </c>
    </row>
    <row r="255" spans="2:65" s="1" customFormat="1" ht="24.15" customHeight="1">
      <c r="B255" s="139"/>
      <c r="C255" s="167" t="s">
        <v>1888</v>
      </c>
      <c r="D255" s="167" t="s">
        <v>207</v>
      </c>
      <c r="E255" s="168" t="s">
        <v>4502</v>
      </c>
      <c r="F255" s="169" t="s">
        <v>4503</v>
      </c>
      <c r="G255" s="170" t="s">
        <v>203</v>
      </c>
      <c r="H255" s="171">
        <v>2</v>
      </c>
      <c r="I255" s="172"/>
      <c r="J255" s="173">
        <f t="shared" si="40"/>
        <v>0</v>
      </c>
      <c r="K255" s="174"/>
      <c r="L255" s="175"/>
      <c r="M255" s="176" t="s">
        <v>1</v>
      </c>
      <c r="N255" s="177" t="s">
        <v>41</v>
      </c>
      <c r="P255" s="150">
        <f t="shared" si="41"/>
        <v>0</v>
      </c>
      <c r="Q255" s="150">
        <v>0</v>
      </c>
      <c r="R255" s="150">
        <f t="shared" si="42"/>
        <v>0</v>
      </c>
      <c r="S255" s="150">
        <v>0</v>
      </c>
      <c r="T255" s="151">
        <f t="shared" si="43"/>
        <v>0</v>
      </c>
      <c r="AR255" s="152" t="s">
        <v>211</v>
      </c>
      <c r="AT255" s="152" t="s">
        <v>207</v>
      </c>
      <c r="AU255" s="152" t="s">
        <v>164</v>
      </c>
      <c r="AY255" s="17" t="s">
        <v>156</v>
      </c>
      <c r="BE255" s="153">
        <f t="shared" si="44"/>
        <v>0</v>
      </c>
      <c r="BF255" s="153">
        <f t="shared" si="45"/>
        <v>0</v>
      </c>
      <c r="BG255" s="153">
        <f t="shared" si="46"/>
        <v>0</v>
      </c>
      <c r="BH255" s="153">
        <f t="shared" si="47"/>
        <v>0</v>
      </c>
      <c r="BI255" s="153">
        <f t="shared" si="48"/>
        <v>0</v>
      </c>
      <c r="BJ255" s="17" t="s">
        <v>164</v>
      </c>
      <c r="BK255" s="153">
        <f t="shared" si="49"/>
        <v>0</v>
      </c>
      <c r="BL255" s="17" t="s">
        <v>163</v>
      </c>
      <c r="BM255" s="152" t="s">
        <v>4504</v>
      </c>
    </row>
    <row r="256" spans="2:65" s="1" customFormat="1" ht="24.15" customHeight="1">
      <c r="B256" s="139"/>
      <c r="C256" s="140" t="s">
        <v>1892</v>
      </c>
      <c r="D256" s="140" t="s">
        <v>159</v>
      </c>
      <c r="E256" s="141" t="s">
        <v>4505</v>
      </c>
      <c r="F256" s="142" t="s">
        <v>4506</v>
      </c>
      <c r="G256" s="143" t="s">
        <v>203</v>
      </c>
      <c r="H256" s="144">
        <v>5</v>
      </c>
      <c r="I256" s="145"/>
      <c r="J256" s="146">
        <f t="shared" si="40"/>
        <v>0</v>
      </c>
      <c r="K256" s="147"/>
      <c r="L256" s="32"/>
      <c r="M256" s="148" t="s">
        <v>1</v>
      </c>
      <c r="N256" s="149" t="s">
        <v>41</v>
      </c>
      <c r="P256" s="150">
        <f t="shared" si="41"/>
        <v>0</v>
      </c>
      <c r="Q256" s="150">
        <v>0</v>
      </c>
      <c r="R256" s="150">
        <f t="shared" si="42"/>
        <v>0</v>
      </c>
      <c r="S256" s="150">
        <v>0</v>
      </c>
      <c r="T256" s="151">
        <f t="shared" si="43"/>
        <v>0</v>
      </c>
      <c r="AR256" s="152" t="s">
        <v>163</v>
      </c>
      <c r="AT256" s="152" t="s">
        <v>159</v>
      </c>
      <c r="AU256" s="152" t="s">
        <v>164</v>
      </c>
      <c r="AY256" s="17" t="s">
        <v>156</v>
      </c>
      <c r="BE256" s="153">
        <f t="shared" si="44"/>
        <v>0</v>
      </c>
      <c r="BF256" s="153">
        <f t="shared" si="45"/>
        <v>0</v>
      </c>
      <c r="BG256" s="153">
        <f t="shared" si="46"/>
        <v>0</v>
      </c>
      <c r="BH256" s="153">
        <f t="shared" si="47"/>
        <v>0</v>
      </c>
      <c r="BI256" s="153">
        <f t="shared" si="48"/>
        <v>0</v>
      </c>
      <c r="BJ256" s="17" t="s">
        <v>164</v>
      </c>
      <c r="BK256" s="153">
        <f t="shared" si="49"/>
        <v>0</v>
      </c>
      <c r="BL256" s="17" t="s">
        <v>163</v>
      </c>
      <c r="BM256" s="152" t="s">
        <v>4507</v>
      </c>
    </row>
    <row r="257" spans="2:65" s="1" customFormat="1" ht="24.15" customHeight="1">
      <c r="B257" s="139"/>
      <c r="C257" s="167" t="s">
        <v>1896</v>
      </c>
      <c r="D257" s="167" t="s">
        <v>207</v>
      </c>
      <c r="E257" s="168" t="s">
        <v>4508</v>
      </c>
      <c r="F257" s="169" t="s">
        <v>4509</v>
      </c>
      <c r="G257" s="170" t="s">
        <v>203</v>
      </c>
      <c r="H257" s="171">
        <v>1</v>
      </c>
      <c r="I257" s="172"/>
      <c r="J257" s="173">
        <f t="shared" si="40"/>
        <v>0</v>
      </c>
      <c r="K257" s="174"/>
      <c r="L257" s="175"/>
      <c r="M257" s="176" t="s">
        <v>1</v>
      </c>
      <c r="N257" s="177" t="s">
        <v>41</v>
      </c>
      <c r="P257" s="150">
        <f t="shared" si="41"/>
        <v>0</v>
      </c>
      <c r="Q257" s="150">
        <v>0</v>
      </c>
      <c r="R257" s="150">
        <f t="shared" si="42"/>
        <v>0</v>
      </c>
      <c r="S257" s="150">
        <v>0</v>
      </c>
      <c r="T257" s="151">
        <f t="shared" si="43"/>
        <v>0</v>
      </c>
      <c r="AR257" s="152" t="s">
        <v>211</v>
      </c>
      <c r="AT257" s="152" t="s">
        <v>207</v>
      </c>
      <c r="AU257" s="152" t="s">
        <v>164</v>
      </c>
      <c r="AY257" s="17" t="s">
        <v>156</v>
      </c>
      <c r="BE257" s="153">
        <f t="shared" si="44"/>
        <v>0</v>
      </c>
      <c r="BF257" s="153">
        <f t="shared" si="45"/>
        <v>0</v>
      </c>
      <c r="BG257" s="153">
        <f t="shared" si="46"/>
        <v>0</v>
      </c>
      <c r="BH257" s="153">
        <f t="shared" si="47"/>
        <v>0</v>
      </c>
      <c r="BI257" s="153">
        <f t="shared" si="48"/>
        <v>0</v>
      </c>
      <c r="BJ257" s="17" t="s">
        <v>164</v>
      </c>
      <c r="BK257" s="153">
        <f t="shared" si="49"/>
        <v>0</v>
      </c>
      <c r="BL257" s="17" t="s">
        <v>163</v>
      </c>
      <c r="BM257" s="152" t="s">
        <v>4510</v>
      </c>
    </row>
    <row r="258" spans="2:65" s="1" customFormat="1" ht="24.15" customHeight="1">
      <c r="B258" s="139"/>
      <c r="C258" s="167" t="s">
        <v>1900</v>
      </c>
      <c r="D258" s="167" t="s">
        <v>207</v>
      </c>
      <c r="E258" s="168" t="s">
        <v>4511</v>
      </c>
      <c r="F258" s="169" t="s">
        <v>4512</v>
      </c>
      <c r="G258" s="170" t="s">
        <v>203</v>
      </c>
      <c r="H258" s="171">
        <v>4</v>
      </c>
      <c r="I258" s="172"/>
      <c r="J258" s="173">
        <f t="shared" si="40"/>
        <v>0</v>
      </c>
      <c r="K258" s="174"/>
      <c r="L258" s="175"/>
      <c r="M258" s="176" t="s">
        <v>1</v>
      </c>
      <c r="N258" s="177" t="s">
        <v>41</v>
      </c>
      <c r="P258" s="150">
        <f t="shared" si="41"/>
        <v>0</v>
      </c>
      <c r="Q258" s="150">
        <v>0</v>
      </c>
      <c r="R258" s="150">
        <f t="shared" si="42"/>
        <v>0</v>
      </c>
      <c r="S258" s="150">
        <v>0</v>
      </c>
      <c r="T258" s="151">
        <f t="shared" si="43"/>
        <v>0</v>
      </c>
      <c r="AR258" s="152" t="s">
        <v>211</v>
      </c>
      <c r="AT258" s="152" t="s">
        <v>207</v>
      </c>
      <c r="AU258" s="152" t="s">
        <v>164</v>
      </c>
      <c r="AY258" s="17" t="s">
        <v>156</v>
      </c>
      <c r="BE258" s="153">
        <f t="shared" si="44"/>
        <v>0</v>
      </c>
      <c r="BF258" s="153">
        <f t="shared" si="45"/>
        <v>0</v>
      </c>
      <c r="BG258" s="153">
        <f t="shared" si="46"/>
        <v>0</v>
      </c>
      <c r="BH258" s="153">
        <f t="shared" si="47"/>
        <v>0</v>
      </c>
      <c r="BI258" s="153">
        <f t="shared" si="48"/>
        <v>0</v>
      </c>
      <c r="BJ258" s="17" t="s">
        <v>164</v>
      </c>
      <c r="BK258" s="153">
        <f t="shared" si="49"/>
        <v>0</v>
      </c>
      <c r="BL258" s="17" t="s">
        <v>163</v>
      </c>
      <c r="BM258" s="152" t="s">
        <v>4513</v>
      </c>
    </row>
    <row r="259" spans="2:65" s="1" customFormat="1" ht="16.5" customHeight="1">
      <c r="B259" s="139"/>
      <c r="C259" s="140" t="s">
        <v>1904</v>
      </c>
      <c r="D259" s="140" t="s">
        <v>159</v>
      </c>
      <c r="E259" s="141" t="s">
        <v>4514</v>
      </c>
      <c r="F259" s="142" t="s">
        <v>4515</v>
      </c>
      <c r="G259" s="143" t="s">
        <v>203</v>
      </c>
      <c r="H259" s="144">
        <v>11</v>
      </c>
      <c r="I259" s="145"/>
      <c r="J259" s="146">
        <f t="shared" si="40"/>
        <v>0</v>
      </c>
      <c r="K259" s="147"/>
      <c r="L259" s="32"/>
      <c r="M259" s="148" t="s">
        <v>1</v>
      </c>
      <c r="N259" s="149" t="s">
        <v>41</v>
      </c>
      <c r="P259" s="150">
        <f t="shared" si="41"/>
        <v>0</v>
      </c>
      <c r="Q259" s="150">
        <v>0</v>
      </c>
      <c r="R259" s="150">
        <f t="shared" si="42"/>
        <v>0</v>
      </c>
      <c r="S259" s="150">
        <v>0</v>
      </c>
      <c r="T259" s="151">
        <f t="shared" si="43"/>
        <v>0</v>
      </c>
      <c r="AR259" s="152" t="s">
        <v>163</v>
      </c>
      <c r="AT259" s="152" t="s">
        <v>159</v>
      </c>
      <c r="AU259" s="152" t="s">
        <v>164</v>
      </c>
      <c r="AY259" s="17" t="s">
        <v>156</v>
      </c>
      <c r="BE259" s="153">
        <f t="shared" si="44"/>
        <v>0</v>
      </c>
      <c r="BF259" s="153">
        <f t="shared" si="45"/>
        <v>0</v>
      </c>
      <c r="BG259" s="153">
        <f t="shared" si="46"/>
        <v>0</v>
      </c>
      <c r="BH259" s="153">
        <f t="shared" si="47"/>
        <v>0</v>
      </c>
      <c r="BI259" s="153">
        <f t="shared" si="48"/>
        <v>0</v>
      </c>
      <c r="BJ259" s="17" t="s">
        <v>164</v>
      </c>
      <c r="BK259" s="153">
        <f t="shared" si="49"/>
        <v>0</v>
      </c>
      <c r="BL259" s="17" t="s">
        <v>163</v>
      </c>
      <c r="BM259" s="152" t="s">
        <v>4516</v>
      </c>
    </row>
    <row r="260" spans="2:65" s="1" customFormat="1" ht="16.5" customHeight="1">
      <c r="B260" s="139"/>
      <c r="C260" s="167" t="s">
        <v>1910</v>
      </c>
      <c r="D260" s="167" t="s">
        <v>207</v>
      </c>
      <c r="E260" s="168" t="s">
        <v>4517</v>
      </c>
      <c r="F260" s="169" t="s">
        <v>4518</v>
      </c>
      <c r="G260" s="170" t="s">
        <v>203</v>
      </c>
      <c r="H260" s="171">
        <v>11</v>
      </c>
      <c r="I260" s="172"/>
      <c r="J260" s="173">
        <f t="shared" ref="J260:J271" si="50">ROUND(I260*H260,2)</f>
        <v>0</v>
      </c>
      <c r="K260" s="174"/>
      <c r="L260" s="175"/>
      <c r="M260" s="176" t="s">
        <v>1</v>
      </c>
      <c r="N260" s="177" t="s">
        <v>41</v>
      </c>
      <c r="P260" s="150">
        <f t="shared" ref="P260:P271" si="51">O260*H260</f>
        <v>0</v>
      </c>
      <c r="Q260" s="150">
        <v>0</v>
      </c>
      <c r="R260" s="150">
        <f t="shared" ref="R260:R271" si="52">Q260*H260</f>
        <v>0</v>
      </c>
      <c r="S260" s="150">
        <v>0</v>
      </c>
      <c r="T260" s="151">
        <f t="shared" ref="T260:T271" si="53">S260*H260</f>
        <v>0</v>
      </c>
      <c r="AR260" s="152" t="s">
        <v>211</v>
      </c>
      <c r="AT260" s="152" t="s">
        <v>207</v>
      </c>
      <c r="AU260" s="152" t="s">
        <v>164</v>
      </c>
      <c r="AY260" s="17" t="s">
        <v>156</v>
      </c>
      <c r="BE260" s="153">
        <f t="shared" ref="BE260:BE271" si="54">IF(N260="základná",J260,0)</f>
        <v>0</v>
      </c>
      <c r="BF260" s="153">
        <f t="shared" ref="BF260:BF271" si="55">IF(N260="znížená",J260,0)</f>
        <v>0</v>
      </c>
      <c r="BG260" s="153">
        <f t="shared" ref="BG260:BG271" si="56">IF(N260="zákl. prenesená",J260,0)</f>
        <v>0</v>
      </c>
      <c r="BH260" s="153">
        <f t="shared" ref="BH260:BH271" si="57">IF(N260="zníž. prenesená",J260,0)</f>
        <v>0</v>
      </c>
      <c r="BI260" s="153">
        <f t="shared" ref="BI260:BI271" si="58">IF(N260="nulová",J260,0)</f>
        <v>0</v>
      </c>
      <c r="BJ260" s="17" t="s">
        <v>164</v>
      </c>
      <c r="BK260" s="153">
        <f t="shared" ref="BK260:BK271" si="59">ROUND(I260*H260,2)</f>
        <v>0</v>
      </c>
      <c r="BL260" s="17" t="s">
        <v>163</v>
      </c>
      <c r="BM260" s="152" t="s">
        <v>4519</v>
      </c>
    </row>
    <row r="261" spans="2:65" s="1" customFormat="1" ht="16.5" customHeight="1">
      <c r="B261" s="139"/>
      <c r="C261" s="140" t="s">
        <v>1916</v>
      </c>
      <c r="D261" s="140" t="s">
        <v>159</v>
      </c>
      <c r="E261" s="141" t="s">
        <v>4520</v>
      </c>
      <c r="F261" s="142" t="s">
        <v>4521</v>
      </c>
      <c r="G261" s="143" t="s">
        <v>203</v>
      </c>
      <c r="H261" s="144">
        <v>4</v>
      </c>
      <c r="I261" s="145"/>
      <c r="J261" s="146">
        <f t="shared" si="50"/>
        <v>0</v>
      </c>
      <c r="K261" s="147"/>
      <c r="L261" s="32"/>
      <c r="M261" s="148" t="s">
        <v>1</v>
      </c>
      <c r="N261" s="149" t="s">
        <v>41</v>
      </c>
      <c r="P261" s="150">
        <f t="shared" si="51"/>
        <v>0</v>
      </c>
      <c r="Q261" s="150">
        <v>0</v>
      </c>
      <c r="R261" s="150">
        <f t="shared" si="52"/>
        <v>0</v>
      </c>
      <c r="S261" s="150">
        <v>0</v>
      </c>
      <c r="T261" s="151">
        <f t="shared" si="53"/>
        <v>0</v>
      </c>
      <c r="AR261" s="152" t="s">
        <v>163</v>
      </c>
      <c r="AT261" s="152" t="s">
        <v>159</v>
      </c>
      <c r="AU261" s="152" t="s">
        <v>164</v>
      </c>
      <c r="AY261" s="17" t="s">
        <v>156</v>
      </c>
      <c r="BE261" s="153">
        <f t="shared" si="54"/>
        <v>0</v>
      </c>
      <c r="BF261" s="153">
        <f t="shared" si="55"/>
        <v>0</v>
      </c>
      <c r="BG261" s="153">
        <f t="shared" si="56"/>
        <v>0</v>
      </c>
      <c r="BH261" s="153">
        <f t="shared" si="57"/>
        <v>0</v>
      </c>
      <c r="BI261" s="153">
        <f t="shared" si="58"/>
        <v>0</v>
      </c>
      <c r="BJ261" s="17" t="s">
        <v>164</v>
      </c>
      <c r="BK261" s="153">
        <f t="shared" si="59"/>
        <v>0</v>
      </c>
      <c r="BL261" s="17" t="s">
        <v>163</v>
      </c>
      <c r="BM261" s="152" t="s">
        <v>4522</v>
      </c>
    </row>
    <row r="262" spans="2:65" s="1" customFormat="1" ht="21.75" customHeight="1">
      <c r="B262" s="139"/>
      <c r="C262" s="167" t="s">
        <v>1923</v>
      </c>
      <c r="D262" s="167" t="s">
        <v>207</v>
      </c>
      <c r="E262" s="168" t="s">
        <v>4523</v>
      </c>
      <c r="F262" s="169" t="s">
        <v>4524</v>
      </c>
      <c r="G262" s="170" t="s">
        <v>203</v>
      </c>
      <c r="H262" s="171">
        <v>4</v>
      </c>
      <c r="I262" s="172"/>
      <c r="J262" s="173">
        <f t="shared" si="50"/>
        <v>0</v>
      </c>
      <c r="K262" s="174"/>
      <c r="L262" s="175"/>
      <c r="M262" s="176" t="s">
        <v>1</v>
      </c>
      <c r="N262" s="177" t="s">
        <v>41</v>
      </c>
      <c r="P262" s="150">
        <f t="shared" si="51"/>
        <v>0</v>
      </c>
      <c r="Q262" s="150">
        <v>0</v>
      </c>
      <c r="R262" s="150">
        <f t="shared" si="52"/>
        <v>0</v>
      </c>
      <c r="S262" s="150">
        <v>0</v>
      </c>
      <c r="T262" s="151">
        <f t="shared" si="53"/>
        <v>0</v>
      </c>
      <c r="AR262" s="152" t="s">
        <v>211</v>
      </c>
      <c r="AT262" s="152" t="s">
        <v>207</v>
      </c>
      <c r="AU262" s="152" t="s">
        <v>164</v>
      </c>
      <c r="AY262" s="17" t="s">
        <v>156</v>
      </c>
      <c r="BE262" s="153">
        <f t="shared" si="54"/>
        <v>0</v>
      </c>
      <c r="BF262" s="153">
        <f t="shared" si="55"/>
        <v>0</v>
      </c>
      <c r="BG262" s="153">
        <f t="shared" si="56"/>
        <v>0</v>
      </c>
      <c r="BH262" s="153">
        <f t="shared" si="57"/>
        <v>0</v>
      </c>
      <c r="BI262" s="153">
        <f t="shared" si="58"/>
        <v>0</v>
      </c>
      <c r="BJ262" s="17" t="s">
        <v>164</v>
      </c>
      <c r="BK262" s="153">
        <f t="shared" si="59"/>
        <v>0</v>
      </c>
      <c r="BL262" s="17" t="s">
        <v>163</v>
      </c>
      <c r="BM262" s="152" t="s">
        <v>4525</v>
      </c>
    </row>
    <row r="263" spans="2:65" s="1" customFormat="1" ht="16.5" customHeight="1">
      <c r="B263" s="139"/>
      <c r="C263" s="140" t="s">
        <v>1927</v>
      </c>
      <c r="D263" s="140" t="s">
        <v>159</v>
      </c>
      <c r="E263" s="141" t="s">
        <v>4526</v>
      </c>
      <c r="F263" s="142" t="s">
        <v>4527</v>
      </c>
      <c r="G263" s="143" t="s">
        <v>203</v>
      </c>
      <c r="H263" s="144">
        <v>16</v>
      </c>
      <c r="I263" s="145"/>
      <c r="J263" s="146">
        <f t="shared" si="50"/>
        <v>0</v>
      </c>
      <c r="K263" s="147"/>
      <c r="L263" s="32"/>
      <c r="M263" s="148" t="s">
        <v>1</v>
      </c>
      <c r="N263" s="149" t="s">
        <v>41</v>
      </c>
      <c r="P263" s="150">
        <f t="shared" si="51"/>
        <v>0</v>
      </c>
      <c r="Q263" s="150">
        <v>0</v>
      </c>
      <c r="R263" s="150">
        <f t="shared" si="52"/>
        <v>0</v>
      </c>
      <c r="S263" s="150">
        <v>0</v>
      </c>
      <c r="T263" s="151">
        <f t="shared" si="53"/>
        <v>0</v>
      </c>
      <c r="AR263" s="152" t="s">
        <v>163</v>
      </c>
      <c r="AT263" s="152" t="s">
        <v>159</v>
      </c>
      <c r="AU263" s="152" t="s">
        <v>164</v>
      </c>
      <c r="AY263" s="17" t="s">
        <v>156</v>
      </c>
      <c r="BE263" s="153">
        <f t="shared" si="54"/>
        <v>0</v>
      </c>
      <c r="BF263" s="153">
        <f t="shared" si="55"/>
        <v>0</v>
      </c>
      <c r="BG263" s="153">
        <f t="shared" si="56"/>
        <v>0</v>
      </c>
      <c r="BH263" s="153">
        <f t="shared" si="57"/>
        <v>0</v>
      </c>
      <c r="BI263" s="153">
        <f t="shared" si="58"/>
        <v>0</v>
      </c>
      <c r="BJ263" s="17" t="s">
        <v>164</v>
      </c>
      <c r="BK263" s="153">
        <f t="shared" si="59"/>
        <v>0</v>
      </c>
      <c r="BL263" s="17" t="s">
        <v>163</v>
      </c>
      <c r="BM263" s="152" t="s">
        <v>4528</v>
      </c>
    </row>
    <row r="264" spans="2:65" s="1" customFormat="1" ht="21.75" customHeight="1">
      <c r="B264" s="139"/>
      <c r="C264" s="167" t="s">
        <v>1935</v>
      </c>
      <c r="D264" s="167" t="s">
        <v>207</v>
      </c>
      <c r="E264" s="168" t="s">
        <v>4529</v>
      </c>
      <c r="F264" s="169" t="s">
        <v>4530</v>
      </c>
      <c r="G264" s="170" t="s">
        <v>203</v>
      </c>
      <c r="H264" s="171">
        <v>16</v>
      </c>
      <c r="I264" s="172"/>
      <c r="J264" s="173">
        <f t="shared" si="50"/>
        <v>0</v>
      </c>
      <c r="K264" s="174"/>
      <c r="L264" s="175"/>
      <c r="M264" s="176" t="s">
        <v>1</v>
      </c>
      <c r="N264" s="177" t="s">
        <v>41</v>
      </c>
      <c r="P264" s="150">
        <f t="shared" si="51"/>
        <v>0</v>
      </c>
      <c r="Q264" s="150">
        <v>0</v>
      </c>
      <c r="R264" s="150">
        <f t="shared" si="52"/>
        <v>0</v>
      </c>
      <c r="S264" s="150">
        <v>0</v>
      </c>
      <c r="T264" s="151">
        <f t="shared" si="53"/>
        <v>0</v>
      </c>
      <c r="AR264" s="152" t="s">
        <v>211</v>
      </c>
      <c r="AT264" s="152" t="s">
        <v>207</v>
      </c>
      <c r="AU264" s="152" t="s">
        <v>164</v>
      </c>
      <c r="AY264" s="17" t="s">
        <v>156</v>
      </c>
      <c r="BE264" s="153">
        <f t="shared" si="54"/>
        <v>0</v>
      </c>
      <c r="BF264" s="153">
        <f t="shared" si="55"/>
        <v>0</v>
      </c>
      <c r="BG264" s="153">
        <f t="shared" si="56"/>
        <v>0</v>
      </c>
      <c r="BH264" s="153">
        <f t="shared" si="57"/>
        <v>0</v>
      </c>
      <c r="BI264" s="153">
        <f t="shared" si="58"/>
        <v>0</v>
      </c>
      <c r="BJ264" s="17" t="s">
        <v>164</v>
      </c>
      <c r="BK264" s="153">
        <f t="shared" si="59"/>
        <v>0</v>
      </c>
      <c r="BL264" s="17" t="s">
        <v>163</v>
      </c>
      <c r="BM264" s="152" t="s">
        <v>4531</v>
      </c>
    </row>
    <row r="265" spans="2:65" s="1" customFormat="1" ht="24.15" customHeight="1">
      <c r="B265" s="139"/>
      <c r="C265" s="140" t="s">
        <v>1944</v>
      </c>
      <c r="D265" s="140" t="s">
        <v>159</v>
      </c>
      <c r="E265" s="141" t="s">
        <v>4532</v>
      </c>
      <c r="F265" s="142" t="s">
        <v>4533</v>
      </c>
      <c r="G265" s="143" t="s">
        <v>203</v>
      </c>
      <c r="H265" s="144">
        <v>16</v>
      </c>
      <c r="I265" s="145"/>
      <c r="J265" s="146">
        <f t="shared" si="50"/>
        <v>0</v>
      </c>
      <c r="K265" s="147"/>
      <c r="L265" s="32"/>
      <c r="M265" s="148" t="s">
        <v>1</v>
      </c>
      <c r="N265" s="149" t="s">
        <v>41</v>
      </c>
      <c r="P265" s="150">
        <f t="shared" si="51"/>
        <v>0</v>
      </c>
      <c r="Q265" s="150">
        <v>0</v>
      </c>
      <c r="R265" s="150">
        <f t="shared" si="52"/>
        <v>0</v>
      </c>
      <c r="S265" s="150">
        <v>0</v>
      </c>
      <c r="T265" s="151">
        <f t="shared" si="53"/>
        <v>0</v>
      </c>
      <c r="AR265" s="152" t="s">
        <v>163</v>
      </c>
      <c r="AT265" s="152" t="s">
        <v>159</v>
      </c>
      <c r="AU265" s="152" t="s">
        <v>164</v>
      </c>
      <c r="AY265" s="17" t="s">
        <v>156</v>
      </c>
      <c r="BE265" s="153">
        <f t="shared" si="54"/>
        <v>0</v>
      </c>
      <c r="BF265" s="153">
        <f t="shared" si="55"/>
        <v>0</v>
      </c>
      <c r="BG265" s="153">
        <f t="shared" si="56"/>
        <v>0</v>
      </c>
      <c r="BH265" s="153">
        <f t="shared" si="57"/>
        <v>0</v>
      </c>
      <c r="BI265" s="153">
        <f t="shared" si="58"/>
        <v>0</v>
      </c>
      <c r="BJ265" s="17" t="s">
        <v>164</v>
      </c>
      <c r="BK265" s="153">
        <f t="shared" si="59"/>
        <v>0</v>
      </c>
      <c r="BL265" s="17" t="s">
        <v>163</v>
      </c>
      <c r="BM265" s="152" t="s">
        <v>4534</v>
      </c>
    </row>
    <row r="266" spans="2:65" s="1" customFormat="1" ht="24.15" customHeight="1">
      <c r="B266" s="139"/>
      <c r="C266" s="167" t="s">
        <v>1949</v>
      </c>
      <c r="D266" s="167" t="s">
        <v>207</v>
      </c>
      <c r="E266" s="168" t="s">
        <v>4535</v>
      </c>
      <c r="F266" s="169" t="s">
        <v>4536</v>
      </c>
      <c r="G266" s="170" t="s">
        <v>203</v>
      </c>
      <c r="H266" s="171">
        <v>4</v>
      </c>
      <c r="I266" s="172"/>
      <c r="J266" s="173">
        <f t="shared" si="50"/>
        <v>0</v>
      </c>
      <c r="K266" s="174"/>
      <c r="L266" s="175"/>
      <c r="M266" s="176" t="s">
        <v>1</v>
      </c>
      <c r="N266" s="177" t="s">
        <v>41</v>
      </c>
      <c r="P266" s="150">
        <f t="shared" si="51"/>
        <v>0</v>
      </c>
      <c r="Q266" s="150">
        <v>0</v>
      </c>
      <c r="R266" s="150">
        <f t="shared" si="52"/>
        <v>0</v>
      </c>
      <c r="S266" s="150">
        <v>0</v>
      </c>
      <c r="T266" s="151">
        <f t="shared" si="53"/>
        <v>0</v>
      </c>
      <c r="AR266" s="152" t="s">
        <v>211</v>
      </c>
      <c r="AT266" s="152" t="s">
        <v>207</v>
      </c>
      <c r="AU266" s="152" t="s">
        <v>164</v>
      </c>
      <c r="AY266" s="17" t="s">
        <v>156</v>
      </c>
      <c r="BE266" s="153">
        <f t="shared" si="54"/>
        <v>0</v>
      </c>
      <c r="BF266" s="153">
        <f t="shared" si="55"/>
        <v>0</v>
      </c>
      <c r="BG266" s="153">
        <f t="shared" si="56"/>
        <v>0</v>
      </c>
      <c r="BH266" s="153">
        <f t="shared" si="57"/>
        <v>0</v>
      </c>
      <c r="BI266" s="153">
        <f t="shared" si="58"/>
        <v>0</v>
      </c>
      <c r="BJ266" s="17" t="s">
        <v>164</v>
      </c>
      <c r="BK266" s="153">
        <f t="shared" si="59"/>
        <v>0</v>
      </c>
      <c r="BL266" s="17" t="s">
        <v>163</v>
      </c>
      <c r="BM266" s="152" t="s">
        <v>4537</v>
      </c>
    </row>
    <row r="267" spans="2:65" s="1" customFormat="1" ht="24.15" customHeight="1">
      <c r="B267" s="139"/>
      <c r="C267" s="167" t="s">
        <v>1956</v>
      </c>
      <c r="D267" s="167" t="s">
        <v>207</v>
      </c>
      <c r="E267" s="168" t="s">
        <v>4538</v>
      </c>
      <c r="F267" s="169" t="s">
        <v>4539</v>
      </c>
      <c r="G267" s="170" t="s">
        <v>203</v>
      </c>
      <c r="H267" s="171">
        <v>8</v>
      </c>
      <c r="I267" s="172"/>
      <c r="J267" s="173">
        <f t="shared" si="50"/>
        <v>0</v>
      </c>
      <c r="K267" s="174"/>
      <c r="L267" s="175"/>
      <c r="M267" s="176" t="s">
        <v>1</v>
      </c>
      <c r="N267" s="177" t="s">
        <v>41</v>
      </c>
      <c r="P267" s="150">
        <f t="shared" si="51"/>
        <v>0</v>
      </c>
      <c r="Q267" s="150">
        <v>0</v>
      </c>
      <c r="R267" s="150">
        <f t="shared" si="52"/>
        <v>0</v>
      </c>
      <c r="S267" s="150">
        <v>0</v>
      </c>
      <c r="T267" s="151">
        <f t="shared" si="53"/>
        <v>0</v>
      </c>
      <c r="AR267" s="152" t="s">
        <v>211</v>
      </c>
      <c r="AT267" s="152" t="s">
        <v>207</v>
      </c>
      <c r="AU267" s="152" t="s">
        <v>164</v>
      </c>
      <c r="AY267" s="17" t="s">
        <v>156</v>
      </c>
      <c r="BE267" s="153">
        <f t="shared" si="54"/>
        <v>0</v>
      </c>
      <c r="BF267" s="153">
        <f t="shared" si="55"/>
        <v>0</v>
      </c>
      <c r="BG267" s="153">
        <f t="shared" si="56"/>
        <v>0</v>
      </c>
      <c r="BH267" s="153">
        <f t="shared" si="57"/>
        <v>0</v>
      </c>
      <c r="BI267" s="153">
        <f t="shared" si="58"/>
        <v>0</v>
      </c>
      <c r="BJ267" s="17" t="s">
        <v>164</v>
      </c>
      <c r="BK267" s="153">
        <f t="shared" si="59"/>
        <v>0</v>
      </c>
      <c r="BL267" s="17" t="s">
        <v>163</v>
      </c>
      <c r="BM267" s="152" t="s">
        <v>4540</v>
      </c>
    </row>
    <row r="268" spans="2:65" s="1" customFormat="1" ht="24.15" customHeight="1">
      <c r="B268" s="139"/>
      <c r="C268" s="167" t="s">
        <v>1961</v>
      </c>
      <c r="D268" s="167" t="s">
        <v>207</v>
      </c>
      <c r="E268" s="168" t="s">
        <v>4541</v>
      </c>
      <c r="F268" s="169" t="s">
        <v>4542</v>
      </c>
      <c r="G268" s="170" t="s">
        <v>203</v>
      </c>
      <c r="H268" s="171">
        <v>4</v>
      </c>
      <c r="I268" s="172"/>
      <c r="J268" s="173">
        <f t="shared" si="50"/>
        <v>0</v>
      </c>
      <c r="K268" s="174"/>
      <c r="L268" s="175"/>
      <c r="M268" s="176" t="s">
        <v>1</v>
      </c>
      <c r="N268" s="177" t="s">
        <v>41</v>
      </c>
      <c r="P268" s="150">
        <f t="shared" si="51"/>
        <v>0</v>
      </c>
      <c r="Q268" s="150">
        <v>0</v>
      </c>
      <c r="R268" s="150">
        <f t="shared" si="52"/>
        <v>0</v>
      </c>
      <c r="S268" s="150">
        <v>0</v>
      </c>
      <c r="T268" s="151">
        <f t="shared" si="53"/>
        <v>0</v>
      </c>
      <c r="AR268" s="152" t="s">
        <v>211</v>
      </c>
      <c r="AT268" s="152" t="s">
        <v>207</v>
      </c>
      <c r="AU268" s="152" t="s">
        <v>164</v>
      </c>
      <c r="AY268" s="17" t="s">
        <v>156</v>
      </c>
      <c r="BE268" s="153">
        <f t="shared" si="54"/>
        <v>0</v>
      </c>
      <c r="BF268" s="153">
        <f t="shared" si="55"/>
        <v>0</v>
      </c>
      <c r="BG268" s="153">
        <f t="shared" si="56"/>
        <v>0</v>
      </c>
      <c r="BH268" s="153">
        <f t="shared" si="57"/>
        <v>0</v>
      </c>
      <c r="BI268" s="153">
        <f t="shared" si="58"/>
        <v>0</v>
      </c>
      <c r="BJ268" s="17" t="s">
        <v>164</v>
      </c>
      <c r="BK268" s="153">
        <f t="shared" si="59"/>
        <v>0</v>
      </c>
      <c r="BL268" s="17" t="s">
        <v>163</v>
      </c>
      <c r="BM268" s="152" t="s">
        <v>4543</v>
      </c>
    </row>
    <row r="269" spans="2:65" s="1" customFormat="1" ht="24.15" customHeight="1">
      <c r="B269" s="139"/>
      <c r="C269" s="140" t="s">
        <v>1967</v>
      </c>
      <c r="D269" s="140" t="s">
        <v>159</v>
      </c>
      <c r="E269" s="141" t="s">
        <v>4544</v>
      </c>
      <c r="F269" s="142" t="s">
        <v>4545</v>
      </c>
      <c r="G269" s="143" t="s">
        <v>203</v>
      </c>
      <c r="H269" s="144">
        <v>4</v>
      </c>
      <c r="I269" s="145"/>
      <c r="J269" s="146">
        <f t="shared" si="50"/>
        <v>0</v>
      </c>
      <c r="K269" s="147"/>
      <c r="L269" s="32"/>
      <c r="M269" s="148" t="s">
        <v>1</v>
      </c>
      <c r="N269" s="149" t="s">
        <v>41</v>
      </c>
      <c r="P269" s="150">
        <f t="shared" si="51"/>
        <v>0</v>
      </c>
      <c r="Q269" s="150">
        <v>0</v>
      </c>
      <c r="R269" s="150">
        <f t="shared" si="52"/>
        <v>0</v>
      </c>
      <c r="S269" s="150">
        <v>0</v>
      </c>
      <c r="T269" s="151">
        <f t="shared" si="53"/>
        <v>0</v>
      </c>
      <c r="AR269" s="152" t="s">
        <v>163</v>
      </c>
      <c r="AT269" s="152" t="s">
        <v>159</v>
      </c>
      <c r="AU269" s="152" t="s">
        <v>164</v>
      </c>
      <c r="AY269" s="17" t="s">
        <v>156</v>
      </c>
      <c r="BE269" s="153">
        <f t="shared" si="54"/>
        <v>0</v>
      </c>
      <c r="BF269" s="153">
        <f t="shared" si="55"/>
        <v>0</v>
      </c>
      <c r="BG269" s="153">
        <f t="shared" si="56"/>
        <v>0</v>
      </c>
      <c r="BH269" s="153">
        <f t="shared" si="57"/>
        <v>0</v>
      </c>
      <c r="BI269" s="153">
        <f t="shared" si="58"/>
        <v>0</v>
      </c>
      <c r="BJ269" s="17" t="s">
        <v>164</v>
      </c>
      <c r="BK269" s="153">
        <f t="shared" si="59"/>
        <v>0</v>
      </c>
      <c r="BL269" s="17" t="s">
        <v>163</v>
      </c>
      <c r="BM269" s="152" t="s">
        <v>4546</v>
      </c>
    </row>
    <row r="270" spans="2:65" s="1" customFormat="1" ht="24.15" customHeight="1">
      <c r="B270" s="139"/>
      <c r="C270" s="167" t="s">
        <v>1971</v>
      </c>
      <c r="D270" s="167" t="s">
        <v>207</v>
      </c>
      <c r="E270" s="168" t="s">
        <v>4547</v>
      </c>
      <c r="F270" s="169" t="s">
        <v>4548</v>
      </c>
      <c r="G270" s="170" t="s">
        <v>203</v>
      </c>
      <c r="H270" s="171">
        <v>2</v>
      </c>
      <c r="I270" s="172"/>
      <c r="J270" s="173">
        <f t="shared" si="50"/>
        <v>0</v>
      </c>
      <c r="K270" s="174"/>
      <c r="L270" s="175"/>
      <c r="M270" s="176" t="s">
        <v>1</v>
      </c>
      <c r="N270" s="177" t="s">
        <v>41</v>
      </c>
      <c r="P270" s="150">
        <f t="shared" si="51"/>
        <v>0</v>
      </c>
      <c r="Q270" s="150">
        <v>0</v>
      </c>
      <c r="R270" s="150">
        <f t="shared" si="52"/>
        <v>0</v>
      </c>
      <c r="S270" s="150">
        <v>0</v>
      </c>
      <c r="T270" s="151">
        <f t="shared" si="53"/>
        <v>0</v>
      </c>
      <c r="AR270" s="152" t="s">
        <v>211</v>
      </c>
      <c r="AT270" s="152" t="s">
        <v>207</v>
      </c>
      <c r="AU270" s="152" t="s">
        <v>164</v>
      </c>
      <c r="AY270" s="17" t="s">
        <v>156</v>
      </c>
      <c r="BE270" s="153">
        <f t="shared" si="54"/>
        <v>0</v>
      </c>
      <c r="BF270" s="153">
        <f t="shared" si="55"/>
        <v>0</v>
      </c>
      <c r="BG270" s="153">
        <f t="shared" si="56"/>
        <v>0</v>
      </c>
      <c r="BH270" s="153">
        <f t="shared" si="57"/>
        <v>0</v>
      </c>
      <c r="BI270" s="153">
        <f t="shared" si="58"/>
        <v>0</v>
      </c>
      <c r="BJ270" s="17" t="s">
        <v>164</v>
      </c>
      <c r="BK270" s="153">
        <f t="shared" si="59"/>
        <v>0</v>
      </c>
      <c r="BL270" s="17" t="s">
        <v>163</v>
      </c>
      <c r="BM270" s="152" t="s">
        <v>4549</v>
      </c>
    </row>
    <row r="271" spans="2:65" s="1" customFormat="1" ht="24.15" customHeight="1">
      <c r="B271" s="139"/>
      <c r="C271" s="167" t="s">
        <v>1977</v>
      </c>
      <c r="D271" s="167" t="s">
        <v>207</v>
      </c>
      <c r="E271" s="168" t="s">
        <v>4550</v>
      </c>
      <c r="F271" s="169" t="s">
        <v>4551</v>
      </c>
      <c r="G271" s="170" t="s">
        <v>203</v>
      </c>
      <c r="H271" s="171">
        <v>2</v>
      </c>
      <c r="I271" s="172"/>
      <c r="J271" s="173">
        <f t="shared" si="50"/>
        <v>0</v>
      </c>
      <c r="K271" s="174"/>
      <c r="L271" s="175"/>
      <c r="M271" s="176" t="s">
        <v>1</v>
      </c>
      <c r="N271" s="177" t="s">
        <v>41</v>
      </c>
      <c r="P271" s="150">
        <f t="shared" si="51"/>
        <v>0</v>
      </c>
      <c r="Q271" s="150">
        <v>0</v>
      </c>
      <c r="R271" s="150">
        <f t="shared" si="52"/>
        <v>0</v>
      </c>
      <c r="S271" s="150">
        <v>0</v>
      </c>
      <c r="T271" s="151">
        <f t="shared" si="53"/>
        <v>0</v>
      </c>
      <c r="AR271" s="152" t="s">
        <v>211</v>
      </c>
      <c r="AT271" s="152" t="s">
        <v>207</v>
      </c>
      <c r="AU271" s="152" t="s">
        <v>164</v>
      </c>
      <c r="AY271" s="17" t="s">
        <v>156</v>
      </c>
      <c r="BE271" s="153">
        <f t="shared" si="54"/>
        <v>0</v>
      </c>
      <c r="BF271" s="153">
        <f t="shared" si="55"/>
        <v>0</v>
      </c>
      <c r="BG271" s="153">
        <f t="shared" si="56"/>
        <v>0</v>
      </c>
      <c r="BH271" s="153">
        <f t="shared" si="57"/>
        <v>0</v>
      </c>
      <c r="BI271" s="153">
        <f t="shared" si="58"/>
        <v>0</v>
      </c>
      <c r="BJ271" s="17" t="s">
        <v>164</v>
      </c>
      <c r="BK271" s="153">
        <f t="shared" si="59"/>
        <v>0</v>
      </c>
      <c r="BL271" s="17" t="s">
        <v>163</v>
      </c>
      <c r="BM271" s="152" t="s">
        <v>4552</v>
      </c>
    </row>
    <row r="272" spans="2:65" s="11" customFormat="1" ht="22.95" customHeight="1">
      <c r="B272" s="127"/>
      <c r="D272" s="128" t="s">
        <v>74</v>
      </c>
      <c r="E272" s="137" t="s">
        <v>4553</v>
      </c>
      <c r="F272" s="137" t="s">
        <v>4554</v>
      </c>
      <c r="I272" s="130"/>
      <c r="J272" s="138">
        <f>BK272</f>
        <v>0</v>
      </c>
      <c r="L272" s="127"/>
      <c r="M272" s="132"/>
      <c r="P272" s="133">
        <f>P273</f>
        <v>0</v>
      </c>
      <c r="R272" s="133">
        <f>R273</f>
        <v>0</v>
      </c>
      <c r="T272" s="134">
        <f>T273</f>
        <v>0</v>
      </c>
      <c r="AR272" s="128" t="s">
        <v>83</v>
      </c>
      <c r="AT272" s="135" t="s">
        <v>74</v>
      </c>
      <c r="AU272" s="135" t="s">
        <v>83</v>
      </c>
      <c r="AY272" s="128" t="s">
        <v>156</v>
      </c>
      <c r="BK272" s="136">
        <f>BK273</f>
        <v>0</v>
      </c>
    </row>
    <row r="273" spans="2:65" s="1" customFormat="1" ht="24.15" customHeight="1">
      <c r="B273" s="139"/>
      <c r="C273" s="140" t="s">
        <v>1984</v>
      </c>
      <c r="D273" s="140" t="s">
        <v>159</v>
      </c>
      <c r="E273" s="141" t="s">
        <v>4555</v>
      </c>
      <c r="F273" s="142" t="s">
        <v>4556</v>
      </c>
      <c r="G273" s="143" t="s">
        <v>203</v>
      </c>
      <c r="H273" s="144">
        <v>2</v>
      </c>
      <c r="I273" s="145"/>
      <c r="J273" s="146">
        <f>ROUND(I273*H273,2)</f>
        <v>0</v>
      </c>
      <c r="K273" s="147"/>
      <c r="L273" s="32"/>
      <c r="M273" s="148" t="s">
        <v>1</v>
      </c>
      <c r="N273" s="149" t="s">
        <v>41</v>
      </c>
      <c r="P273" s="150">
        <f>O273*H273</f>
        <v>0</v>
      </c>
      <c r="Q273" s="150">
        <v>0</v>
      </c>
      <c r="R273" s="150">
        <f>Q273*H273</f>
        <v>0</v>
      </c>
      <c r="S273" s="150">
        <v>0</v>
      </c>
      <c r="T273" s="151">
        <f>S273*H273</f>
        <v>0</v>
      </c>
      <c r="AR273" s="152" t="s">
        <v>163</v>
      </c>
      <c r="AT273" s="152" t="s">
        <v>159</v>
      </c>
      <c r="AU273" s="152" t="s">
        <v>164</v>
      </c>
      <c r="AY273" s="17" t="s">
        <v>156</v>
      </c>
      <c r="BE273" s="153">
        <f>IF(N273="základná",J273,0)</f>
        <v>0</v>
      </c>
      <c r="BF273" s="153">
        <f>IF(N273="znížená",J273,0)</f>
        <v>0</v>
      </c>
      <c r="BG273" s="153">
        <f>IF(N273="zákl. prenesená",J273,0)</f>
        <v>0</v>
      </c>
      <c r="BH273" s="153">
        <f>IF(N273="zníž. prenesená",J273,0)</f>
        <v>0</v>
      </c>
      <c r="BI273" s="153">
        <f>IF(N273="nulová",J273,0)</f>
        <v>0</v>
      </c>
      <c r="BJ273" s="17" t="s">
        <v>164</v>
      </c>
      <c r="BK273" s="153">
        <f>ROUND(I273*H273,2)</f>
        <v>0</v>
      </c>
      <c r="BL273" s="17" t="s">
        <v>163</v>
      </c>
      <c r="BM273" s="152" t="s">
        <v>4557</v>
      </c>
    </row>
    <row r="274" spans="2:65" s="11" customFormat="1" ht="22.95" customHeight="1">
      <c r="B274" s="127"/>
      <c r="D274" s="128" t="s">
        <v>74</v>
      </c>
      <c r="E274" s="137" t="s">
        <v>4558</v>
      </c>
      <c r="F274" s="137" t="s">
        <v>4559</v>
      </c>
      <c r="I274" s="130"/>
      <c r="J274" s="138">
        <f>BK274</f>
        <v>0</v>
      </c>
      <c r="L274" s="127"/>
      <c r="M274" s="132"/>
      <c r="P274" s="133">
        <f>SUM(P275:P293)</f>
        <v>0</v>
      </c>
      <c r="R274" s="133">
        <f>SUM(R275:R293)</f>
        <v>0</v>
      </c>
      <c r="T274" s="134">
        <f>SUM(T275:T293)</f>
        <v>0</v>
      </c>
      <c r="AR274" s="128" t="s">
        <v>83</v>
      </c>
      <c r="AT274" s="135" t="s">
        <v>74</v>
      </c>
      <c r="AU274" s="135" t="s">
        <v>83</v>
      </c>
      <c r="AY274" s="128" t="s">
        <v>156</v>
      </c>
      <c r="BK274" s="136">
        <f>SUM(BK275:BK293)</f>
        <v>0</v>
      </c>
    </row>
    <row r="275" spans="2:65" s="1" customFormat="1" ht="24.15" customHeight="1">
      <c r="B275" s="139"/>
      <c r="C275" s="140" t="s">
        <v>1995</v>
      </c>
      <c r="D275" s="140" t="s">
        <v>159</v>
      </c>
      <c r="E275" s="141" t="s">
        <v>4560</v>
      </c>
      <c r="F275" s="142" t="s">
        <v>4561</v>
      </c>
      <c r="G275" s="143" t="s">
        <v>203</v>
      </c>
      <c r="H275" s="144">
        <v>32</v>
      </c>
      <c r="I275" s="145"/>
      <c r="J275" s="146">
        <f t="shared" ref="J275:J293" si="60">ROUND(I275*H275,2)</f>
        <v>0</v>
      </c>
      <c r="K275" s="147"/>
      <c r="L275" s="32"/>
      <c r="M275" s="148" t="s">
        <v>1</v>
      </c>
      <c r="N275" s="149" t="s">
        <v>41</v>
      </c>
      <c r="P275" s="150">
        <f t="shared" ref="P275:P293" si="61">O275*H275</f>
        <v>0</v>
      </c>
      <c r="Q275" s="150">
        <v>0</v>
      </c>
      <c r="R275" s="150">
        <f t="shared" ref="R275:R293" si="62">Q275*H275</f>
        <v>0</v>
      </c>
      <c r="S275" s="150">
        <v>0</v>
      </c>
      <c r="T275" s="151">
        <f t="shared" ref="T275:T293" si="63">S275*H275</f>
        <v>0</v>
      </c>
      <c r="AR275" s="152" t="s">
        <v>163</v>
      </c>
      <c r="AT275" s="152" t="s">
        <v>159</v>
      </c>
      <c r="AU275" s="152" t="s">
        <v>164</v>
      </c>
      <c r="AY275" s="17" t="s">
        <v>156</v>
      </c>
      <c r="BE275" s="153">
        <f t="shared" ref="BE275:BE293" si="64">IF(N275="základná",J275,0)</f>
        <v>0</v>
      </c>
      <c r="BF275" s="153">
        <f t="shared" ref="BF275:BF293" si="65">IF(N275="znížená",J275,0)</f>
        <v>0</v>
      </c>
      <c r="BG275" s="153">
        <f t="shared" ref="BG275:BG293" si="66">IF(N275="zákl. prenesená",J275,0)</f>
        <v>0</v>
      </c>
      <c r="BH275" s="153">
        <f t="shared" ref="BH275:BH293" si="67">IF(N275="zníž. prenesená",J275,0)</f>
        <v>0</v>
      </c>
      <c r="BI275" s="153">
        <f t="shared" ref="BI275:BI293" si="68">IF(N275="nulová",J275,0)</f>
        <v>0</v>
      </c>
      <c r="BJ275" s="17" t="s">
        <v>164</v>
      </c>
      <c r="BK275" s="153">
        <f t="shared" ref="BK275:BK293" si="69">ROUND(I275*H275,2)</f>
        <v>0</v>
      </c>
      <c r="BL275" s="17" t="s">
        <v>163</v>
      </c>
      <c r="BM275" s="152" t="s">
        <v>4562</v>
      </c>
    </row>
    <row r="276" spans="2:65" s="1" customFormat="1" ht="16.5" customHeight="1">
      <c r="B276" s="139"/>
      <c r="C276" s="167" t="s">
        <v>2005</v>
      </c>
      <c r="D276" s="167" t="s">
        <v>207</v>
      </c>
      <c r="E276" s="168" t="s">
        <v>4563</v>
      </c>
      <c r="F276" s="169" t="s">
        <v>4564</v>
      </c>
      <c r="G276" s="170" t="s">
        <v>203</v>
      </c>
      <c r="H276" s="171">
        <v>24</v>
      </c>
      <c r="I276" s="172"/>
      <c r="J276" s="173">
        <f t="shared" si="60"/>
        <v>0</v>
      </c>
      <c r="K276" s="174"/>
      <c r="L276" s="175"/>
      <c r="M276" s="176" t="s">
        <v>1</v>
      </c>
      <c r="N276" s="177" t="s">
        <v>41</v>
      </c>
      <c r="P276" s="150">
        <f t="shared" si="61"/>
        <v>0</v>
      </c>
      <c r="Q276" s="150">
        <v>0</v>
      </c>
      <c r="R276" s="150">
        <f t="shared" si="62"/>
        <v>0</v>
      </c>
      <c r="S276" s="150">
        <v>0</v>
      </c>
      <c r="T276" s="151">
        <f t="shared" si="63"/>
        <v>0</v>
      </c>
      <c r="AR276" s="152" t="s">
        <v>211</v>
      </c>
      <c r="AT276" s="152" t="s">
        <v>207</v>
      </c>
      <c r="AU276" s="152" t="s">
        <v>164</v>
      </c>
      <c r="AY276" s="17" t="s">
        <v>156</v>
      </c>
      <c r="BE276" s="153">
        <f t="shared" si="64"/>
        <v>0</v>
      </c>
      <c r="BF276" s="153">
        <f t="shared" si="65"/>
        <v>0</v>
      </c>
      <c r="BG276" s="153">
        <f t="shared" si="66"/>
        <v>0</v>
      </c>
      <c r="BH276" s="153">
        <f t="shared" si="67"/>
        <v>0</v>
      </c>
      <c r="BI276" s="153">
        <f t="shared" si="68"/>
        <v>0</v>
      </c>
      <c r="BJ276" s="17" t="s">
        <v>164</v>
      </c>
      <c r="BK276" s="153">
        <f t="shared" si="69"/>
        <v>0</v>
      </c>
      <c r="BL276" s="17" t="s">
        <v>163</v>
      </c>
      <c r="BM276" s="152" t="s">
        <v>4565</v>
      </c>
    </row>
    <row r="277" spans="2:65" s="1" customFormat="1" ht="16.5" customHeight="1">
      <c r="B277" s="139"/>
      <c r="C277" s="167" t="s">
        <v>2012</v>
      </c>
      <c r="D277" s="167" t="s">
        <v>207</v>
      </c>
      <c r="E277" s="168" t="s">
        <v>4566</v>
      </c>
      <c r="F277" s="169" t="s">
        <v>4567</v>
      </c>
      <c r="G277" s="170" t="s">
        <v>203</v>
      </c>
      <c r="H277" s="171">
        <v>8</v>
      </c>
      <c r="I277" s="172"/>
      <c r="J277" s="173">
        <f t="shared" si="60"/>
        <v>0</v>
      </c>
      <c r="K277" s="174"/>
      <c r="L277" s="175"/>
      <c r="M277" s="176" t="s">
        <v>1</v>
      </c>
      <c r="N277" s="177" t="s">
        <v>41</v>
      </c>
      <c r="P277" s="150">
        <f t="shared" si="61"/>
        <v>0</v>
      </c>
      <c r="Q277" s="150">
        <v>0</v>
      </c>
      <c r="R277" s="150">
        <f t="shared" si="62"/>
        <v>0</v>
      </c>
      <c r="S277" s="150">
        <v>0</v>
      </c>
      <c r="T277" s="151">
        <f t="shared" si="63"/>
        <v>0</v>
      </c>
      <c r="AR277" s="152" t="s">
        <v>211</v>
      </c>
      <c r="AT277" s="152" t="s">
        <v>207</v>
      </c>
      <c r="AU277" s="152" t="s">
        <v>164</v>
      </c>
      <c r="AY277" s="17" t="s">
        <v>156</v>
      </c>
      <c r="BE277" s="153">
        <f t="shared" si="64"/>
        <v>0</v>
      </c>
      <c r="BF277" s="153">
        <f t="shared" si="65"/>
        <v>0</v>
      </c>
      <c r="BG277" s="153">
        <f t="shared" si="66"/>
        <v>0</v>
      </c>
      <c r="BH277" s="153">
        <f t="shared" si="67"/>
        <v>0</v>
      </c>
      <c r="BI277" s="153">
        <f t="shared" si="68"/>
        <v>0</v>
      </c>
      <c r="BJ277" s="17" t="s">
        <v>164</v>
      </c>
      <c r="BK277" s="153">
        <f t="shared" si="69"/>
        <v>0</v>
      </c>
      <c r="BL277" s="17" t="s">
        <v>163</v>
      </c>
      <c r="BM277" s="152" t="s">
        <v>4568</v>
      </c>
    </row>
    <row r="278" spans="2:65" s="1" customFormat="1" ht="24.15" customHeight="1">
      <c r="B278" s="139"/>
      <c r="C278" s="140" t="s">
        <v>2018</v>
      </c>
      <c r="D278" s="140" t="s">
        <v>159</v>
      </c>
      <c r="E278" s="141" t="s">
        <v>4569</v>
      </c>
      <c r="F278" s="142" t="s">
        <v>4570</v>
      </c>
      <c r="G278" s="143" t="s">
        <v>203</v>
      </c>
      <c r="H278" s="144">
        <v>14</v>
      </c>
      <c r="I278" s="145"/>
      <c r="J278" s="146">
        <f t="shared" si="60"/>
        <v>0</v>
      </c>
      <c r="K278" s="147"/>
      <c r="L278" s="32"/>
      <c r="M278" s="148" t="s">
        <v>1</v>
      </c>
      <c r="N278" s="149" t="s">
        <v>41</v>
      </c>
      <c r="P278" s="150">
        <f t="shared" si="61"/>
        <v>0</v>
      </c>
      <c r="Q278" s="150">
        <v>0</v>
      </c>
      <c r="R278" s="150">
        <f t="shared" si="62"/>
        <v>0</v>
      </c>
      <c r="S278" s="150">
        <v>0</v>
      </c>
      <c r="T278" s="151">
        <f t="shared" si="63"/>
        <v>0</v>
      </c>
      <c r="AR278" s="152" t="s">
        <v>163</v>
      </c>
      <c r="AT278" s="152" t="s">
        <v>159</v>
      </c>
      <c r="AU278" s="152" t="s">
        <v>164</v>
      </c>
      <c r="AY278" s="17" t="s">
        <v>156</v>
      </c>
      <c r="BE278" s="153">
        <f t="shared" si="64"/>
        <v>0</v>
      </c>
      <c r="BF278" s="153">
        <f t="shared" si="65"/>
        <v>0</v>
      </c>
      <c r="BG278" s="153">
        <f t="shared" si="66"/>
        <v>0</v>
      </c>
      <c r="BH278" s="153">
        <f t="shared" si="67"/>
        <v>0</v>
      </c>
      <c r="BI278" s="153">
        <f t="shared" si="68"/>
        <v>0</v>
      </c>
      <c r="BJ278" s="17" t="s">
        <v>164</v>
      </c>
      <c r="BK278" s="153">
        <f t="shared" si="69"/>
        <v>0</v>
      </c>
      <c r="BL278" s="17" t="s">
        <v>163</v>
      </c>
      <c r="BM278" s="152" t="s">
        <v>4571</v>
      </c>
    </row>
    <row r="279" spans="2:65" s="1" customFormat="1" ht="16.5" customHeight="1">
      <c r="B279" s="139"/>
      <c r="C279" s="167" t="s">
        <v>2026</v>
      </c>
      <c r="D279" s="167" t="s">
        <v>207</v>
      </c>
      <c r="E279" s="168" t="s">
        <v>4572</v>
      </c>
      <c r="F279" s="169" t="s">
        <v>4573</v>
      </c>
      <c r="G279" s="170" t="s">
        <v>203</v>
      </c>
      <c r="H279" s="171">
        <v>12</v>
      </c>
      <c r="I279" s="172"/>
      <c r="J279" s="173">
        <f t="shared" si="60"/>
        <v>0</v>
      </c>
      <c r="K279" s="174"/>
      <c r="L279" s="175"/>
      <c r="M279" s="176" t="s">
        <v>1</v>
      </c>
      <c r="N279" s="177" t="s">
        <v>41</v>
      </c>
      <c r="P279" s="150">
        <f t="shared" si="61"/>
        <v>0</v>
      </c>
      <c r="Q279" s="150">
        <v>0</v>
      </c>
      <c r="R279" s="150">
        <f t="shared" si="62"/>
        <v>0</v>
      </c>
      <c r="S279" s="150">
        <v>0</v>
      </c>
      <c r="T279" s="151">
        <f t="shared" si="63"/>
        <v>0</v>
      </c>
      <c r="AR279" s="152" t="s">
        <v>211</v>
      </c>
      <c r="AT279" s="152" t="s">
        <v>207</v>
      </c>
      <c r="AU279" s="152" t="s">
        <v>164</v>
      </c>
      <c r="AY279" s="17" t="s">
        <v>156</v>
      </c>
      <c r="BE279" s="153">
        <f t="shared" si="64"/>
        <v>0</v>
      </c>
      <c r="BF279" s="153">
        <f t="shared" si="65"/>
        <v>0</v>
      </c>
      <c r="BG279" s="153">
        <f t="shared" si="66"/>
        <v>0</v>
      </c>
      <c r="BH279" s="153">
        <f t="shared" si="67"/>
        <v>0</v>
      </c>
      <c r="BI279" s="153">
        <f t="shared" si="68"/>
        <v>0</v>
      </c>
      <c r="BJ279" s="17" t="s">
        <v>164</v>
      </c>
      <c r="BK279" s="153">
        <f t="shared" si="69"/>
        <v>0</v>
      </c>
      <c r="BL279" s="17" t="s">
        <v>163</v>
      </c>
      <c r="BM279" s="152" t="s">
        <v>4574</v>
      </c>
    </row>
    <row r="280" spans="2:65" s="1" customFormat="1" ht="16.5" customHeight="1">
      <c r="B280" s="139"/>
      <c r="C280" s="167" t="s">
        <v>2030</v>
      </c>
      <c r="D280" s="167" t="s">
        <v>207</v>
      </c>
      <c r="E280" s="168" t="s">
        <v>4575</v>
      </c>
      <c r="F280" s="169" t="s">
        <v>4576</v>
      </c>
      <c r="G280" s="170" t="s">
        <v>203</v>
      </c>
      <c r="H280" s="171">
        <v>2</v>
      </c>
      <c r="I280" s="172"/>
      <c r="J280" s="173">
        <f t="shared" si="60"/>
        <v>0</v>
      </c>
      <c r="K280" s="174"/>
      <c r="L280" s="175"/>
      <c r="M280" s="176" t="s">
        <v>1</v>
      </c>
      <c r="N280" s="177" t="s">
        <v>41</v>
      </c>
      <c r="P280" s="150">
        <f t="shared" si="61"/>
        <v>0</v>
      </c>
      <c r="Q280" s="150">
        <v>0</v>
      </c>
      <c r="R280" s="150">
        <f t="shared" si="62"/>
        <v>0</v>
      </c>
      <c r="S280" s="150">
        <v>0</v>
      </c>
      <c r="T280" s="151">
        <f t="shared" si="63"/>
        <v>0</v>
      </c>
      <c r="AR280" s="152" t="s">
        <v>211</v>
      </c>
      <c r="AT280" s="152" t="s">
        <v>207</v>
      </c>
      <c r="AU280" s="152" t="s">
        <v>164</v>
      </c>
      <c r="AY280" s="17" t="s">
        <v>156</v>
      </c>
      <c r="BE280" s="153">
        <f t="shared" si="64"/>
        <v>0</v>
      </c>
      <c r="BF280" s="153">
        <f t="shared" si="65"/>
        <v>0</v>
      </c>
      <c r="BG280" s="153">
        <f t="shared" si="66"/>
        <v>0</v>
      </c>
      <c r="BH280" s="153">
        <f t="shared" si="67"/>
        <v>0</v>
      </c>
      <c r="BI280" s="153">
        <f t="shared" si="68"/>
        <v>0</v>
      </c>
      <c r="BJ280" s="17" t="s">
        <v>164</v>
      </c>
      <c r="BK280" s="153">
        <f t="shared" si="69"/>
        <v>0</v>
      </c>
      <c r="BL280" s="17" t="s">
        <v>163</v>
      </c>
      <c r="BM280" s="152" t="s">
        <v>4577</v>
      </c>
    </row>
    <row r="281" spans="2:65" s="1" customFormat="1" ht="16.5" customHeight="1">
      <c r="B281" s="139"/>
      <c r="C281" s="140" t="s">
        <v>2036</v>
      </c>
      <c r="D281" s="140" t="s">
        <v>159</v>
      </c>
      <c r="E281" s="141" t="s">
        <v>4578</v>
      </c>
      <c r="F281" s="142" t="s">
        <v>4579</v>
      </c>
      <c r="G281" s="143" t="s">
        <v>203</v>
      </c>
      <c r="H281" s="144">
        <v>2</v>
      </c>
      <c r="I281" s="145"/>
      <c r="J281" s="146">
        <f t="shared" si="60"/>
        <v>0</v>
      </c>
      <c r="K281" s="147"/>
      <c r="L281" s="32"/>
      <c r="M281" s="148" t="s">
        <v>1</v>
      </c>
      <c r="N281" s="149" t="s">
        <v>41</v>
      </c>
      <c r="P281" s="150">
        <f t="shared" si="61"/>
        <v>0</v>
      </c>
      <c r="Q281" s="150">
        <v>0</v>
      </c>
      <c r="R281" s="150">
        <f t="shared" si="62"/>
        <v>0</v>
      </c>
      <c r="S281" s="150">
        <v>0</v>
      </c>
      <c r="T281" s="151">
        <f t="shared" si="63"/>
        <v>0</v>
      </c>
      <c r="AR281" s="152" t="s">
        <v>163</v>
      </c>
      <c r="AT281" s="152" t="s">
        <v>159</v>
      </c>
      <c r="AU281" s="152" t="s">
        <v>164</v>
      </c>
      <c r="AY281" s="17" t="s">
        <v>156</v>
      </c>
      <c r="BE281" s="153">
        <f t="shared" si="64"/>
        <v>0</v>
      </c>
      <c r="BF281" s="153">
        <f t="shared" si="65"/>
        <v>0</v>
      </c>
      <c r="BG281" s="153">
        <f t="shared" si="66"/>
        <v>0</v>
      </c>
      <c r="BH281" s="153">
        <f t="shared" si="67"/>
        <v>0</v>
      </c>
      <c r="BI281" s="153">
        <f t="shared" si="68"/>
        <v>0</v>
      </c>
      <c r="BJ281" s="17" t="s">
        <v>164</v>
      </c>
      <c r="BK281" s="153">
        <f t="shared" si="69"/>
        <v>0</v>
      </c>
      <c r="BL281" s="17" t="s">
        <v>163</v>
      </c>
      <c r="BM281" s="152" t="s">
        <v>4580</v>
      </c>
    </row>
    <row r="282" spans="2:65" s="1" customFormat="1" ht="16.5" customHeight="1">
      <c r="B282" s="139"/>
      <c r="C282" s="167" t="s">
        <v>2049</v>
      </c>
      <c r="D282" s="167" t="s">
        <v>207</v>
      </c>
      <c r="E282" s="168" t="s">
        <v>4581</v>
      </c>
      <c r="F282" s="169" t="s">
        <v>4582</v>
      </c>
      <c r="G282" s="170" t="s">
        <v>203</v>
      </c>
      <c r="H282" s="171">
        <v>2</v>
      </c>
      <c r="I282" s="172"/>
      <c r="J282" s="173">
        <f t="shared" si="60"/>
        <v>0</v>
      </c>
      <c r="K282" s="174"/>
      <c r="L282" s="175"/>
      <c r="M282" s="176" t="s">
        <v>1</v>
      </c>
      <c r="N282" s="177" t="s">
        <v>41</v>
      </c>
      <c r="P282" s="150">
        <f t="shared" si="61"/>
        <v>0</v>
      </c>
      <c r="Q282" s="150">
        <v>0</v>
      </c>
      <c r="R282" s="150">
        <f t="shared" si="62"/>
        <v>0</v>
      </c>
      <c r="S282" s="150">
        <v>0</v>
      </c>
      <c r="T282" s="151">
        <f t="shared" si="63"/>
        <v>0</v>
      </c>
      <c r="AR282" s="152" t="s">
        <v>211</v>
      </c>
      <c r="AT282" s="152" t="s">
        <v>207</v>
      </c>
      <c r="AU282" s="152" t="s">
        <v>164</v>
      </c>
      <c r="AY282" s="17" t="s">
        <v>156</v>
      </c>
      <c r="BE282" s="153">
        <f t="shared" si="64"/>
        <v>0</v>
      </c>
      <c r="BF282" s="153">
        <f t="shared" si="65"/>
        <v>0</v>
      </c>
      <c r="BG282" s="153">
        <f t="shared" si="66"/>
        <v>0</v>
      </c>
      <c r="BH282" s="153">
        <f t="shared" si="67"/>
        <v>0</v>
      </c>
      <c r="BI282" s="153">
        <f t="shared" si="68"/>
        <v>0</v>
      </c>
      <c r="BJ282" s="17" t="s">
        <v>164</v>
      </c>
      <c r="BK282" s="153">
        <f t="shared" si="69"/>
        <v>0</v>
      </c>
      <c r="BL282" s="17" t="s">
        <v>163</v>
      </c>
      <c r="BM282" s="152" t="s">
        <v>4583</v>
      </c>
    </row>
    <row r="283" spans="2:65" s="1" customFormat="1" ht="16.5" customHeight="1">
      <c r="B283" s="139"/>
      <c r="C283" s="140" t="s">
        <v>2068</v>
      </c>
      <c r="D283" s="140" t="s">
        <v>159</v>
      </c>
      <c r="E283" s="141" t="s">
        <v>4584</v>
      </c>
      <c r="F283" s="142" t="s">
        <v>4585</v>
      </c>
      <c r="G283" s="143" t="s">
        <v>203</v>
      </c>
      <c r="H283" s="144">
        <v>16</v>
      </c>
      <c r="I283" s="145"/>
      <c r="J283" s="146">
        <f t="shared" si="60"/>
        <v>0</v>
      </c>
      <c r="K283" s="147"/>
      <c r="L283" s="32"/>
      <c r="M283" s="148" t="s">
        <v>1</v>
      </c>
      <c r="N283" s="149" t="s">
        <v>41</v>
      </c>
      <c r="P283" s="150">
        <f t="shared" si="61"/>
        <v>0</v>
      </c>
      <c r="Q283" s="150">
        <v>0</v>
      </c>
      <c r="R283" s="150">
        <f t="shared" si="62"/>
        <v>0</v>
      </c>
      <c r="S283" s="150">
        <v>0</v>
      </c>
      <c r="T283" s="151">
        <f t="shared" si="63"/>
        <v>0</v>
      </c>
      <c r="AR283" s="152" t="s">
        <v>163</v>
      </c>
      <c r="AT283" s="152" t="s">
        <v>159</v>
      </c>
      <c r="AU283" s="152" t="s">
        <v>164</v>
      </c>
      <c r="AY283" s="17" t="s">
        <v>156</v>
      </c>
      <c r="BE283" s="153">
        <f t="shared" si="64"/>
        <v>0</v>
      </c>
      <c r="BF283" s="153">
        <f t="shared" si="65"/>
        <v>0</v>
      </c>
      <c r="BG283" s="153">
        <f t="shared" si="66"/>
        <v>0</v>
      </c>
      <c r="BH283" s="153">
        <f t="shared" si="67"/>
        <v>0</v>
      </c>
      <c r="BI283" s="153">
        <f t="shared" si="68"/>
        <v>0</v>
      </c>
      <c r="BJ283" s="17" t="s">
        <v>164</v>
      </c>
      <c r="BK283" s="153">
        <f t="shared" si="69"/>
        <v>0</v>
      </c>
      <c r="BL283" s="17" t="s">
        <v>163</v>
      </c>
      <c r="BM283" s="152" t="s">
        <v>4586</v>
      </c>
    </row>
    <row r="284" spans="2:65" s="1" customFormat="1" ht="16.5" customHeight="1">
      <c r="B284" s="139"/>
      <c r="C284" s="167" t="s">
        <v>2075</v>
      </c>
      <c r="D284" s="167" t="s">
        <v>207</v>
      </c>
      <c r="E284" s="168" t="s">
        <v>4587</v>
      </c>
      <c r="F284" s="169" t="s">
        <v>4588</v>
      </c>
      <c r="G284" s="170" t="s">
        <v>203</v>
      </c>
      <c r="H284" s="171">
        <v>16</v>
      </c>
      <c r="I284" s="172"/>
      <c r="J284" s="173">
        <f t="shared" si="60"/>
        <v>0</v>
      </c>
      <c r="K284" s="174"/>
      <c r="L284" s="175"/>
      <c r="M284" s="176" t="s">
        <v>1</v>
      </c>
      <c r="N284" s="177" t="s">
        <v>41</v>
      </c>
      <c r="P284" s="150">
        <f t="shared" si="61"/>
        <v>0</v>
      </c>
      <c r="Q284" s="150">
        <v>0</v>
      </c>
      <c r="R284" s="150">
        <f t="shared" si="62"/>
        <v>0</v>
      </c>
      <c r="S284" s="150">
        <v>0</v>
      </c>
      <c r="T284" s="151">
        <f t="shared" si="63"/>
        <v>0</v>
      </c>
      <c r="AR284" s="152" t="s">
        <v>211</v>
      </c>
      <c r="AT284" s="152" t="s">
        <v>207</v>
      </c>
      <c r="AU284" s="152" t="s">
        <v>164</v>
      </c>
      <c r="AY284" s="17" t="s">
        <v>156</v>
      </c>
      <c r="BE284" s="153">
        <f t="shared" si="64"/>
        <v>0</v>
      </c>
      <c r="BF284" s="153">
        <f t="shared" si="65"/>
        <v>0</v>
      </c>
      <c r="BG284" s="153">
        <f t="shared" si="66"/>
        <v>0</v>
      </c>
      <c r="BH284" s="153">
        <f t="shared" si="67"/>
        <v>0</v>
      </c>
      <c r="BI284" s="153">
        <f t="shared" si="68"/>
        <v>0</v>
      </c>
      <c r="BJ284" s="17" t="s">
        <v>164</v>
      </c>
      <c r="BK284" s="153">
        <f t="shared" si="69"/>
        <v>0</v>
      </c>
      <c r="BL284" s="17" t="s">
        <v>163</v>
      </c>
      <c r="BM284" s="152" t="s">
        <v>4589</v>
      </c>
    </row>
    <row r="285" spans="2:65" s="1" customFormat="1" ht="16.5" customHeight="1">
      <c r="B285" s="139"/>
      <c r="C285" s="140" t="s">
        <v>2082</v>
      </c>
      <c r="D285" s="140" t="s">
        <v>159</v>
      </c>
      <c r="E285" s="141" t="s">
        <v>4590</v>
      </c>
      <c r="F285" s="142" t="s">
        <v>4591</v>
      </c>
      <c r="G285" s="143" t="s">
        <v>234</v>
      </c>
      <c r="H285" s="144">
        <v>1</v>
      </c>
      <c r="I285" s="145"/>
      <c r="J285" s="146">
        <f t="shared" si="60"/>
        <v>0</v>
      </c>
      <c r="K285" s="147"/>
      <c r="L285" s="32"/>
      <c r="M285" s="148" t="s">
        <v>1</v>
      </c>
      <c r="N285" s="149" t="s">
        <v>41</v>
      </c>
      <c r="P285" s="150">
        <f t="shared" si="61"/>
        <v>0</v>
      </c>
      <c r="Q285" s="150">
        <v>0</v>
      </c>
      <c r="R285" s="150">
        <f t="shared" si="62"/>
        <v>0</v>
      </c>
      <c r="S285" s="150">
        <v>0</v>
      </c>
      <c r="T285" s="151">
        <f t="shared" si="63"/>
        <v>0</v>
      </c>
      <c r="AR285" s="152" t="s">
        <v>163</v>
      </c>
      <c r="AT285" s="152" t="s">
        <v>159</v>
      </c>
      <c r="AU285" s="152" t="s">
        <v>164</v>
      </c>
      <c r="AY285" s="17" t="s">
        <v>156</v>
      </c>
      <c r="BE285" s="153">
        <f t="shared" si="64"/>
        <v>0</v>
      </c>
      <c r="BF285" s="153">
        <f t="shared" si="65"/>
        <v>0</v>
      </c>
      <c r="BG285" s="153">
        <f t="shared" si="66"/>
        <v>0</v>
      </c>
      <c r="BH285" s="153">
        <f t="shared" si="67"/>
        <v>0</v>
      </c>
      <c r="BI285" s="153">
        <f t="shared" si="68"/>
        <v>0</v>
      </c>
      <c r="BJ285" s="17" t="s">
        <v>164</v>
      </c>
      <c r="BK285" s="153">
        <f t="shared" si="69"/>
        <v>0</v>
      </c>
      <c r="BL285" s="17" t="s">
        <v>163</v>
      </c>
      <c r="BM285" s="152" t="s">
        <v>4592</v>
      </c>
    </row>
    <row r="286" spans="2:65" s="1" customFormat="1" ht="16.5" customHeight="1">
      <c r="B286" s="139"/>
      <c r="C286" s="167" t="s">
        <v>2087</v>
      </c>
      <c r="D286" s="167" t="s">
        <v>207</v>
      </c>
      <c r="E286" s="168" t="s">
        <v>4593</v>
      </c>
      <c r="F286" s="169" t="s">
        <v>4594</v>
      </c>
      <c r="G286" s="170" t="s">
        <v>234</v>
      </c>
      <c r="H286" s="171">
        <v>1</v>
      </c>
      <c r="I286" s="172"/>
      <c r="J286" s="173">
        <f t="shared" si="60"/>
        <v>0</v>
      </c>
      <c r="K286" s="174"/>
      <c r="L286" s="175"/>
      <c r="M286" s="176" t="s">
        <v>1</v>
      </c>
      <c r="N286" s="177" t="s">
        <v>41</v>
      </c>
      <c r="P286" s="150">
        <f t="shared" si="61"/>
        <v>0</v>
      </c>
      <c r="Q286" s="150">
        <v>0</v>
      </c>
      <c r="R286" s="150">
        <f t="shared" si="62"/>
        <v>0</v>
      </c>
      <c r="S286" s="150">
        <v>0</v>
      </c>
      <c r="T286" s="151">
        <f t="shared" si="63"/>
        <v>0</v>
      </c>
      <c r="AR286" s="152" t="s">
        <v>211</v>
      </c>
      <c r="AT286" s="152" t="s">
        <v>207</v>
      </c>
      <c r="AU286" s="152" t="s">
        <v>164</v>
      </c>
      <c r="AY286" s="17" t="s">
        <v>156</v>
      </c>
      <c r="BE286" s="153">
        <f t="shared" si="64"/>
        <v>0</v>
      </c>
      <c r="BF286" s="153">
        <f t="shared" si="65"/>
        <v>0</v>
      </c>
      <c r="BG286" s="153">
        <f t="shared" si="66"/>
        <v>0</v>
      </c>
      <c r="BH286" s="153">
        <f t="shared" si="67"/>
        <v>0</v>
      </c>
      <c r="BI286" s="153">
        <f t="shared" si="68"/>
        <v>0</v>
      </c>
      <c r="BJ286" s="17" t="s">
        <v>164</v>
      </c>
      <c r="BK286" s="153">
        <f t="shared" si="69"/>
        <v>0</v>
      </c>
      <c r="BL286" s="17" t="s">
        <v>163</v>
      </c>
      <c r="BM286" s="152" t="s">
        <v>4595</v>
      </c>
    </row>
    <row r="287" spans="2:65" s="1" customFormat="1" ht="24.15" customHeight="1">
      <c r="B287" s="139"/>
      <c r="C287" s="140" t="s">
        <v>2091</v>
      </c>
      <c r="D287" s="140" t="s">
        <v>159</v>
      </c>
      <c r="E287" s="141" t="s">
        <v>4596</v>
      </c>
      <c r="F287" s="142" t="s">
        <v>4597</v>
      </c>
      <c r="G287" s="143" t="s">
        <v>234</v>
      </c>
      <c r="H287" s="144">
        <v>1.5</v>
      </c>
      <c r="I287" s="145"/>
      <c r="J287" s="146">
        <f t="shared" si="60"/>
        <v>0</v>
      </c>
      <c r="K287" s="147"/>
      <c r="L287" s="32"/>
      <c r="M287" s="148" t="s">
        <v>1</v>
      </c>
      <c r="N287" s="149" t="s">
        <v>41</v>
      </c>
      <c r="P287" s="150">
        <f t="shared" si="61"/>
        <v>0</v>
      </c>
      <c r="Q287" s="150">
        <v>0</v>
      </c>
      <c r="R287" s="150">
        <f t="shared" si="62"/>
        <v>0</v>
      </c>
      <c r="S287" s="150">
        <v>0</v>
      </c>
      <c r="T287" s="151">
        <f t="shared" si="63"/>
        <v>0</v>
      </c>
      <c r="AR287" s="152" t="s">
        <v>163</v>
      </c>
      <c r="AT287" s="152" t="s">
        <v>159</v>
      </c>
      <c r="AU287" s="152" t="s">
        <v>164</v>
      </c>
      <c r="AY287" s="17" t="s">
        <v>156</v>
      </c>
      <c r="BE287" s="153">
        <f t="shared" si="64"/>
        <v>0</v>
      </c>
      <c r="BF287" s="153">
        <f t="shared" si="65"/>
        <v>0</v>
      </c>
      <c r="BG287" s="153">
        <f t="shared" si="66"/>
        <v>0</v>
      </c>
      <c r="BH287" s="153">
        <f t="shared" si="67"/>
        <v>0</v>
      </c>
      <c r="BI287" s="153">
        <f t="shared" si="68"/>
        <v>0</v>
      </c>
      <c r="BJ287" s="17" t="s">
        <v>164</v>
      </c>
      <c r="BK287" s="153">
        <f t="shared" si="69"/>
        <v>0</v>
      </c>
      <c r="BL287" s="17" t="s">
        <v>163</v>
      </c>
      <c r="BM287" s="152" t="s">
        <v>4598</v>
      </c>
    </row>
    <row r="288" spans="2:65" s="1" customFormat="1" ht="24.15" customHeight="1">
      <c r="B288" s="139"/>
      <c r="C288" s="167" t="s">
        <v>2096</v>
      </c>
      <c r="D288" s="167" t="s">
        <v>207</v>
      </c>
      <c r="E288" s="168" t="s">
        <v>4599</v>
      </c>
      <c r="F288" s="169" t="s">
        <v>4600</v>
      </c>
      <c r="G288" s="170" t="s">
        <v>234</v>
      </c>
      <c r="H288" s="171">
        <v>1.5</v>
      </c>
      <c r="I288" s="172"/>
      <c r="J288" s="173">
        <f t="shared" si="60"/>
        <v>0</v>
      </c>
      <c r="K288" s="174"/>
      <c r="L288" s="175"/>
      <c r="M288" s="176" t="s">
        <v>1</v>
      </c>
      <c r="N288" s="177" t="s">
        <v>41</v>
      </c>
      <c r="P288" s="150">
        <f t="shared" si="61"/>
        <v>0</v>
      </c>
      <c r="Q288" s="150">
        <v>0</v>
      </c>
      <c r="R288" s="150">
        <f t="shared" si="62"/>
        <v>0</v>
      </c>
      <c r="S288" s="150">
        <v>0</v>
      </c>
      <c r="T288" s="151">
        <f t="shared" si="63"/>
        <v>0</v>
      </c>
      <c r="AR288" s="152" t="s">
        <v>211</v>
      </c>
      <c r="AT288" s="152" t="s">
        <v>207</v>
      </c>
      <c r="AU288" s="152" t="s">
        <v>164</v>
      </c>
      <c r="AY288" s="17" t="s">
        <v>156</v>
      </c>
      <c r="BE288" s="153">
        <f t="shared" si="64"/>
        <v>0</v>
      </c>
      <c r="BF288" s="153">
        <f t="shared" si="65"/>
        <v>0</v>
      </c>
      <c r="BG288" s="153">
        <f t="shared" si="66"/>
        <v>0</v>
      </c>
      <c r="BH288" s="153">
        <f t="shared" si="67"/>
        <v>0</v>
      </c>
      <c r="BI288" s="153">
        <f t="shared" si="68"/>
        <v>0</v>
      </c>
      <c r="BJ288" s="17" t="s">
        <v>164</v>
      </c>
      <c r="BK288" s="153">
        <f t="shared" si="69"/>
        <v>0</v>
      </c>
      <c r="BL288" s="17" t="s">
        <v>163</v>
      </c>
      <c r="BM288" s="152" t="s">
        <v>4601</v>
      </c>
    </row>
    <row r="289" spans="2:65" s="1" customFormat="1" ht="16.5" customHeight="1">
      <c r="B289" s="139"/>
      <c r="C289" s="140" t="s">
        <v>2102</v>
      </c>
      <c r="D289" s="140" t="s">
        <v>159</v>
      </c>
      <c r="E289" s="141" t="s">
        <v>4602</v>
      </c>
      <c r="F289" s="142" t="s">
        <v>4603</v>
      </c>
      <c r="G289" s="143" t="s">
        <v>203</v>
      </c>
      <c r="H289" s="144">
        <v>32</v>
      </c>
      <c r="I289" s="145"/>
      <c r="J289" s="146">
        <f t="shared" si="60"/>
        <v>0</v>
      </c>
      <c r="K289" s="147"/>
      <c r="L289" s="32"/>
      <c r="M289" s="148" t="s">
        <v>1</v>
      </c>
      <c r="N289" s="149" t="s">
        <v>41</v>
      </c>
      <c r="P289" s="150">
        <f t="shared" si="61"/>
        <v>0</v>
      </c>
      <c r="Q289" s="150">
        <v>0</v>
      </c>
      <c r="R289" s="150">
        <f t="shared" si="62"/>
        <v>0</v>
      </c>
      <c r="S289" s="150">
        <v>0</v>
      </c>
      <c r="T289" s="151">
        <f t="shared" si="63"/>
        <v>0</v>
      </c>
      <c r="AR289" s="152" t="s">
        <v>163</v>
      </c>
      <c r="AT289" s="152" t="s">
        <v>159</v>
      </c>
      <c r="AU289" s="152" t="s">
        <v>164</v>
      </c>
      <c r="AY289" s="17" t="s">
        <v>156</v>
      </c>
      <c r="BE289" s="153">
        <f t="shared" si="64"/>
        <v>0</v>
      </c>
      <c r="BF289" s="153">
        <f t="shared" si="65"/>
        <v>0</v>
      </c>
      <c r="BG289" s="153">
        <f t="shared" si="66"/>
        <v>0</v>
      </c>
      <c r="BH289" s="153">
        <f t="shared" si="67"/>
        <v>0</v>
      </c>
      <c r="BI289" s="153">
        <f t="shared" si="68"/>
        <v>0</v>
      </c>
      <c r="BJ289" s="17" t="s">
        <v>164</v>
      </c>
      <c r="BK289" s="153">
        <f t="shared" si="69"/>
        <v>0</v>
      </c>
      <c r="BL289" s="17" t="s">
        <v>163</v>
      </c>
      <c r="BM289" s="152" t="s">
        <v>4604</v>
      </c>
    </row>
    <row r="290" spans="2:65" s="1" customFormat="1" ht="16.5" customHeight="1">
      <c r="B290" s="139"/>
      <c r="C290" s="167" t="s">
        <v>2109</v>
      </c>
      <c r="D290" s="167" t="s">
        <v>207</v>
      </c>
      <c r="E290" s="168" t="s">
        <v>4605</v>
      </c>
      <c r="F290" s="169" t="s">
        <v>4606</v>
      </c>
      <c r="G290" s="170" t="s">
        <v>203</v>
      </c>
      <c r="H290" s="171">
        <v>32</v>
      </c>
      <c r="I290" s="172"/>
      <c r="J290" s="173">
        <f t="shared" si="60"/>
        <v>0</v>
      </c>
      <c r="K290" s="174"/>
      <c r="L290" s="175"/>
      <c r="M290" s="176" t="s">
        <v>1</v>
      </c>
      <c r="N290" s="177" t="s">
        <v>41</v>
      </c>
      <c r="P290" s="150">
        <f t="shared" si="61"/>
        <v>0</v>
      </c>
      <c r="Q290" s="150">
        <v>0</v>
      </c>
      <c r="R290" s="150">
        <f t="shared" si="62"/>
        <v>0</v>
      </c>
      <c r="S290" s="150">
        <v>0</v>
      </c>
      <c r="T290" s="151">
        <f t="shared" si="63"/>
        <v>0</v>
      </c>
      <c r="AR290" s="152" t="s">
        <v>211</v>
      </c>
      <c r="AT290" s="152" t="s">
        <v>207</v>
      </c>
      <c r="AU290" s="152" t="s">
        <v>164</v>
      </c>
      <c r="AY290" s="17" t="s">
        <v>156</v>
      </c>
      <c r="BE290" s="153">
        <f t="shared" si="64"/>
        <v>0</v>
      </c>
      <c r="BF290" s="153">
        <f t="shared" si="65"/>
        <v>0</v>
      </c>
      <c r="BG290" s="153">
        <f t="shared" si="66"/>
        <v>0</v>
      </c>
      <c r="BH290" s="153">
        <f t="shared" si="67"/>
        <v>0</v>
      </c>
      <c r="BI290" s="153">
        <f t="shared" si="68"/>
        <v>0</v>
      </c>
      <c r="BJ290" s="17" t="s">
        <v>164</v>
      </c>
      <c r="BK290" s="153">
        <f t="shared" si="69"/>
        <v>0</v>
      </c>
      <c r="BL290" s="17" t="s">
        <v>163</v>
      </c>
      <c r="BM290" s="152" t="s">
        <v>4607</v>
      </c>
    </row>
    <row r="291" spans="2:65" s="1" customFormat="1" ht="24.15" customHeight="1">
      <c r="B291" s="139"/>
      <c r="C291" s="140" t="s">
        <v>2113</v>
      </c>
      <c r="D291" s="140" t="s">
        <v>159</v>
      </c>
      <c r="E291" s="141" t="s">
        <v>4608</v>
      </c>
      <c r="F291" s="142" t="s">
        <v>4609</v>
      </c>
      <c r="G291" s="143" t="s">
        <v>234</v>
      </c>
      <c r="H291" s="144">
        <v>24.25</v>
      </c>
      <c r="I291" s="145"/>
      <c r="J291" s="146">
        <f t="shared" si="60"/>
        <v>0</v>
      </c>
      <c r="K291" s="147"/>
      <c r="L291" s="32"/>
      <c r="M291" s="148" t="s">
        <v>1</v>
      </c>
      <c r="N291" s="149" t="s">
        <v>41</v>
      </c>
      <c r="P291" s="150">
        <f t="shared" si="61"/>
        <v>0</v>
      </c>
      <c r="Q291" s="150">
        <v>0</v>
      </c>
      <c r="R291" s="150">
        <f t="shared" si="62"/>
        <v>0</v>
      </c>
      <c r="S291" s="150">
        <v>0</v>
      </c>
      <c r="T291" s="151">
        <f t="shared" si="63"/>
        <v>0</v>
      </c>
      <c r="AR291" s="152" t="s">
        <v>163</v>
      </c>
      <c r="AT291" s="152" t="s">
        <v>159</v>
      </c>
      <c r="AU291" s="152" t="s">
        <v>164</v>
      </c>
      <c r="AY291" s="17" t="s">
        <v>156</v>
      </c>
      <c r="BE291" s="153">
        <f t="shared" si="64"/>
        <v>0</v>
      </c>
      <c r="BF291" s="153">
        <f t="shared" si="65"/>
        <v>0</v>
      </c>
      <c r="BG291" s="153">
        <f t="shared" si="66"/>
        <v>0</v>
      </c>
      <c r="BH291" s="153">
        <f t="shared" si="67"/>
        <v>0</v>
      </c>
      <c r="BI291" s="153">
        <f t="shared" si="68"/>
        <v>0</v>
      </c>
      <c r="BJ291" s="17" t="s">
        <v>164</v>
      </c>
      <c r="BK291" s="153">
        <f t="shared" si="69"/>
        <v>0</v>
      </c>
      <c r="BL291" s="17" t="s">
        <v>163</v>
      </c>
      <c r="BM291" s="152" t="s">
        <v>4610</v>
      </c>
    </row>
    <row r="292" spans="2:65" s="1" customFormat="1" ht="16.5" customHeight="1">
      <c r="B292" s="139"/>
      <c r="C292" s="167" t="s">
        <v>2119</v>
      </c>
      <c r="D292" s="167" t="s">
        <v>207</v>
      </c>
      <c r="E292" s="168" t="s">
        <v>4611</v>
      </c>
      <c r="F292" s="169" t="s">
        <v>4612</v>
      </c>
      <c r="G292" s="170" t="s">
        <v>983</v>
      </c>
      <c r="H292" s="171">
        <v>3.4</v>
      </c>
      <c r="I292" s="172"/>
      <c r="J292" s="173">
        <f t="shared" si="60"/>
        <v>0</v>
      </c>
      <c r="K292" s="174"/>
      <c r="L292" s="175"/>
      <c r="M292" s="176" t="s">
        <v>1</v>
      </c>
      <c r="N292" s="177" t="s">
        <v>41</v>
      </c>
      <c r="P292" s="150">
        <f t="shared" si="61"/>
        <v>0</v>
      </c>
      <c r="Q292" s="150">
        <v>0</v>
      </c>
      <c r="R292" s="150">
        <f t="shared" si="62"/>
        <v>0</v>
      </c>
      <c r="S292" s="150">
        <v>0</v>
      </c>
      <c r="T292" s="151">
        <f t="shared" si="63"/>
        <v>0</v>
      </c>
      <c r="AR292" s="152" t="s">
        <v>211</v>
      </c>
      <c r="AT292" s="152" t="s">
        <v>207</v>
      </c>
      <c r="AU292" s="152" t="s">
        <v>164</v>
      </c>
      <c r="AY292" s="17" t="s">
        <v>156</v>
      </c>
      <c r="BE292" s="153">
        <f t="shared" si="64"/>
        <v>0</v>
      </c>
      <c r="BF292" s="153">
        <f t="shared" si="65"/>
        <v>0</v>
      </c>
      <c r="BG292" s="153">
        <f t="shared" si="66"/>
        <v>0</v>
      </c>
      <c r="BH292" s="153">
        <f t="shared" si="67"/>
        <v>0</v>
      </c>
      <c r="BI292" s="153">
        <f t="shared" si="68"/>
        <v>0</v>
      </c>
      <c r="BJ292" s="17" t="s">
        <v>164</v>
      </c>
      <c r="BK292" s="153">
        <f t="shared" si="69"/>
        <v>0</v>
      </c>
      <c r="BL292" s="17" t="s">
        <v>163</v>
      </c>
      <c r="BM292" s="152" t="s">
        <v>4613</v>
      </c>
    </row>
    <row r="293" spans="2:65" s="1" customFormat="1" ht="16.5" customHeight="1">
      <c r="B293" s="139"/>
      <c r="C293" s="167" t="s">
        <v>2125</v>
      </c>
      <c r="D293" s="167" t="s">
        <v>207</v>
      </c>
      <c r="E293" s="168" t="s">
        <v>4614</v>
      </c>
      <c r="F293" s="169" t="s">
        <v>4615</v>
      </c>
      <c r="G293" s="170" t="s">
        <v>983</v>
      </c>
      <c r="H293" s="171">
        <v>6.3</v>
      </c>
      <c r="I293" s="172"/>
      <c r="J293" s="173">
        <f t="shared" si="60"/>
        <v>0</v>
      </c>
      <c r="K293" s="174"/>
      <c r="L293" s="175"/>
      <c r="M293" s="176" t="s">
        <v>1</v>
      </c>
      <c r="N293" s="177" t="s">
        <v>41</v>
      </c>
      <c r="P293" s="150">
        <f t="shared" si="61"/>
        <v>0</v>
      </c>
      <c r="Q293" s="150">
        <v>0</v>
      </c>
      <c r="R293" s="150">
        <f t="shared" si="62"/>
        <v>0</v>
      </c>
      <c r="S293" s="150">
        <v>0</v>
      </c>
      <c r="T293" s="151">
        <f t="shared" si="63"/>
        <v>0</v>
      </c>
      <c r="AR293" s="152" t="s">
        <v>211</v>
      </c>
      <c r="AT293" s="152" t="s">
        <v>207</v>
      </c>
      <c r="AU293" s="152" t="s">
        <v>164</v>
      </c>
      <c r="AY293" s="17" t="s">
        <v>156</v>
      </c>
      <c r="BE293" s="153">
        <f t="shared" si="64"/>
        <v>0</v>
      </c>
      <c r="BF293" s="153">
        <f t="shared" si="65"/>
        <v>0</v>
      </c>
      <c r="BG293" s="153">
        <f t="shared" si="66"/>
        <v>0</v>
      </c>
      <c r="BH293" s="153">
        <f t="shared" si="67"/>
        <v>0</v>
      </c>
      <c r="BI293" s="153">
        <f t="shared" si="68"/>
        <v>0</v>
      </c>
      <c r="BJ293" s="17" t="s">
        <v>164</v>
      </c>
      <c r="BK293" s="153">
        <f t="shared" si="69"/>
        <v>0</v>
      </c>
      <c r="BL293" s="17" t="s">
        <v>163</v>
      </c>
      <c r="BM293" s="152" t="s">
        <v>4616</v>
      </c>
    </row>
    <row r="294" spans="2:65" s="11" customFormat="1" ht="22.95" customHeight="1">
      <c r="B294" s="127"/>
      <c r="D294" s="128" t="s">
        <v>74</v>
      </c>
      <c r="E294" s="137" t="s">
        <v>4617</v>
      </c>
      <c r="F294" s="137" t="s">
        <v>4618</v>
      </c>
      <c r="I294" s="130"/>
      <c r="J294" s="138">
        <f>BK294</f>
        <v>0</v>
      </c>
      <c r="L294" s="127"/>
      <c r="M294" s="132"/>
      <c r="P294" s="133">
        <f>SUM(P295:P332)</f>
        <v>0</v>
      </c>
      <c r="R294" s="133">
        <f>SUM(R295:R332)</f>
        <v>0</v>
      </c>
      <c r="T294" s="134">
        <f>SUM(T295:T332)</f>
        <v>0</v>
      </c>
      <c r="AR294" s="128" t="s">
        <v>83</v>
      </c>
      <c r="AT294" s="135" t="s">
        <v>74</v>
      </c>
      <c r="AU294" s="135" t="s">
        <v>83</v>
      </c>
      <c r="AY294" s="128" t="s">
        <v>156</v>
      </c>
      <c r="BK294" s="136">
        <f>SUM(BK295:BK332)</f>
        <v>0</v>
      </c>
    </row>
    <row r="295" spans="2:65" s="1" customFormat="1" ht="21.75" customHeight="1">
      <c r="B295" s="139"/>
      <c r="C295" s="140" t="s">
        <v>2130</v>
      </c>
      <c r="D295" s="140" t="s">
        <v>159</v>
      </c>
      <c r="E295" s="141" t="s">
        <v>4619</v>
      </c>
      <c r="F295" s="142" t="s">
        <v>4620</v>
      </c>
      <c r="G295" s="143" t="s">
        <v>234</v>
      </c>
      <c r="H295" s="144">
        <v>10</v>
      </c>
      <c r="I295" s="145"/>
      <c r="J295" s="146">
        <f t="shared" ref="J295:J332" si="70">ROUND(I295*H295,2)</f>
        <v>0</v>
      </c>
      <c r="K295" s="147"/>
      <c r="L295" s="32"/>
      <c r="M295" s="148" t="s">
        <v>1</v>
      </c>
      <c r="N295" s="149" t="s">
        <v>41</v>
      </c>
      <c r="P295" s="150">
        <f t="shared" ref="P295:P332" si="71">O295*H295</f>
        <v>0</v>
      </c>
      <c r="Q295" s="150">
        <v>0</v>
      </c>
      <c r="R295" s="150">
        <f t="shared" ref="R295:R332" si="72">Q295*H295</f>
        <v>0</v>
      </c>
      <c r="S295" s="150">
        <v>0</v>
      </c>
      <c r="T295" s="151">
        <f t="shared" ref="T295:T332" si="73">S295*H295</f>
        <v>0</v>
      </c>
      <c r="AR295" s="152" t="s">
        <v>163</v>
      </c>
      <c r="AT295" s="152" t="s">
        <v>159</v>
      </c>
      <c r="AU295" s="152" t="s">
        <v>164</v>
      </c>
      <c r="AY295" s="17" t="s">
        <v>156</v>
      </c>
      <c r="BE295" s="153">
        <f t="shared" ref="BE295:BE332" si="74">IF(N295="základná",J295,0)</f>
        <v>0</v>
      </c>
      <c r="BF295" s="153">
        <f t="shared" ref="BF295:BF332" si="75">IF(N295="znížená",J295,0)</f>
        <v>0</v>
      </c>
      <c r="BG295" s="153">
        <f t="shared" ref="BG295:BG332" si="76">IF(N295="zákl. prenesená",J295,0)</f>
        <v>0</v>
      </c>
      <c r="BH295" s="153">
        <f t="shared" ref="BH295:BH332" si="77">IF(N295="zníž. prenesená",J295,0)</f>
        <v>0</v>
      </c>
      <c r="BI295" s="153">
        <f t="shared" ref="BI295:BI332" si="78">IF(N295="nulová",J295,0)</f>
        <v>0</v>
      </c>
      <c r="BJ295" s="17" t="s">
        <v>164</v>
      </c>
      <c r="BK295" s="153">
        <f t="shared" ref="BK295:BK332" si="79">ROUND(I295*H295,2)</f>
        <v>0</v>
      </c>
      <c r="BL295" s="17" t="s">
        <v>163</v>
      </c>
      <c r="BM295" s="152" t="s">
        <v>4621</v>
      </c>
    </row>
    <row r="296" spans="2:65" s="1" customFormat="1" ht="24.15" customHeight="1">
      <c r="B296" s="139"/>
      <c r="C296" s="140" t="s">
        <v>2134</v>
      </c>
      <c r="D296" s="140" t="s">
        <v>159</v>
      </c>
      <c r="E296" s="141" t="s">
        <v>4622</v>
      </c>
      <c r="F296" s="142" t="s">
        <v>4623</v>
      </c>
      <c r="G296" s="143" t="s">
        <v>203</v>
      </c>
      <c r="H296" s="144">
        <v>1</v>
      </c>
      <c r="I296" s="145"/>
      <c r="J296" s="146">
        <f t="shared" si="70"/>
        <v>0</v>
      </c>
      <c r="K296" s="147"/>
      <c r="L296" s="32"/>
      <c r="M296" s="148" t="s">
        <v>1</v>
      </c>
      <c r="N296" s="149" t="s">
        <v>41</v>
      </c>
      <c r="P296" s="150">
        <f t="shared" si="71"/>
        <v>0</v>
      </c>
      <c r="Q296" s="150">
        <v>0</v>
      </c>
      <c r="R296" s="150">
        <f t="shared" si="72"/>
        <v>0</v>
      </c>
      <c r="S296" s="150">
        <v>0</v>
      </c>
      <c r="T296" s="151">
        <f t="shared" si="73"/>
        <v>0</v>
      </c>
      <c r="AR296" s="152" t="s">
        <v>163</v>
      </c>
      <c r="AT296" s="152" t="s">
        <v>159</v>
      </c>
      <c r="AU296" s="152" t="s">
        <v>164</v>
      </c>
      <c r="AY296" s="17" t="s">
        <v>156</v>
      </c>
      <c r="BE296" s="153">
        <f t="shared" si="74"/>
        <v>0</v>
      </c>
      <c r="BF296" s="153">
        <f t="shared" si="75"/>
        <v>0</v>
      </c>
      <c r="BG296" s="153">
        <f t="shared" si="76"/>
        <v>0</v>
      </c>
      <c r="BH296" s="153">
        <f t="shared" si="77"/>
        <v>0</v>
      </c>
      <c r="BI296" s="153">
        <f t="shared" si="78"/>
        <v>0</v>
      </c>
      <c r="BJ296" s="17" t="s">
        <v>164</v>
      </c>
      <c r="BK296" s="153">
        <f t="shared" si="79"/>
        <v>0</v>
      </c>
      <c r="BL296" s="17" t="s">
        <v>163</v>
      </c>
      <c r="BM296" s="152" t="s">
        <v>4624</v>
      </c>
    </row>
    <row r="297" spans="2:65" s="1" customFormat="1" ht="37.950000000000003" customHeight="1">
      <c r="B297" s="139"/>
      <c r="C297" s="140" t="s">
        <v>2138</v>
      </c>
      <c r="D297" s="140" t="s">
        <v>159</v>
      </c>
      <c r="E297" s="141" t="s">
        <v>4625</v>
      </c>
      <c r="F297" s="142" t="s">
        <v>4626</v>
      </c>
      <c r="G297" s="143" t="s">
        <v>203</v>
      </c>
      <c r="H297" s="144">
        <v>1</v>
      </c>
      <c r="I297" s="145"/>
      <c r="J297" s="146">
        <f t="shared" si="70"/>
        <v>0</v>
      </c>
      <c r="K297" s="147"/>
      <c r="L297" s="32"/>
      <c r="M297" s="148" t="s">
        <v>1</v>
      </c>
      <c r="N297" s="149" t="s">
        <v>41</v>
      </c>
      <c r="P297" s="150">
        <f t="shared" si="71"/>
        <v>0</v>
      </c>
      <c r="Q297" s="150">
        <v>0</v>
      </c>
      <c r="R297" s="150">
        <f t="shared" si="72"/>
        <v>0</v>
      </c>
      <c r="S297" s="150">
        <v>0</v>
      </c>
      <c r="T297" s="151">
        <f t="shared" si="73"/>
        <v>0</v>
      </c>
      <c r="AR297" s="152" t="s">
        <v>163</v>
      </c>
      <c r="AT297" s="152" t="s">
        <v>159</v>
      </c>
      <c r="AU297" s="152" t="s">
        <v>164</v>
      </c>
      <c r="AY297" s="17" t="s">
        <v>156</v>
      </c>
      <c r="BE297" s="153">
        <f t="shared" si="74"/>
        <v>0</v>
      </c>
      <c r="BF297" s="153">
        <f t="shared" si="75"/>
        <v>0</v>
      </c>
      <c r="BG297" s="153">
        <f t="shared" si="76"/>
        <v>0</v>
      </c>
      <c r="BH297" s="153">
        <f t="shared" si="77"/>
        <v>0</v>
      </c>
      <c r="BI297" s="153">
        <f t="shared" si="78"/>
        <v>0</v>
      </c>
      <c r="BJ297" s="17" t="s">
        <v>164</v>
      </c>
      <c r="BK297" s="153">
        <f t="shared" si="79"/>
        <v>0</v>
      </c>
      <c r="BL297" s="17" t="s">
        <v>163</v>
      </c>
      <c r="BM297" s="152" t="s">
        <v>4627</v>
      </c>
    </row>
    <row r="298" spans="2:65" s="1" customFormat="1" ht="16.5" customHeight="1">
      <c r="B298" s="139"/>
      <c r="C298" s="140" t="s">
        <v>2142</v>
      </c>
      <c r="D298" s="140" t="s">
        <v>159</v>
      </c>
      <c r="E298" s="141" t="s">
        <v>4628</v>
      </c>
      <c r="F298" s="142" t="s">
        <v>4629</v>
      </c>
      <c r="G298" s="143" t="s">
        <v>352</v>
      </c>
      <c r="H298" s="144">
        <v>2.5</v>
      </c>
      <c r="I298" s="145"/>
      <c r="J298" s="146">
        <f t="shared" si="70"/>
        <v>0</v>
      </c>
      <c r="K298" s="147"/>
      <c r="L298" s="32"/>
      <c r="M298" s="148" t="s">
        <v>1</v>
      </c>
      <c r="N298" s="149" t="s">
        <v>41</v>
      </c>
      <c r="P298" s="150">
        <f t="shared" si="71"/>
        <v>0</v>
      </c>
      <c r="Q298" s="150">
        <v>0</v>
      </c>
      <c r="R298" s="150">
        <f t="shared" si="72"/>
        <v>0</v>
      </c>
      <c r="S298" s="150">
        <v>0</v>
      </c>
      <c r="T298" s="151">
        <f t="shared" si="73"/>
        <v>0</v>
      </c>
      <c r="AR298" s="152" t="s">
        <v>163</v>
      </c>
      <c r="AT298" s="152" t="s">
        <v>159</v>
      </c>
      <c r="AU298" s="152" t="s">
        <v>164</v>
      </c>
      <c r="AY298" s="17" t="s">
        <v>156</v>
      </c>
      <c r="BE298" s="153">
        <f t="shared" si="74"/>
        <v>0</v>
      </c>
      <c r="BF298" s="153">
        <f t="shared" si="75"/>
        <v>0</v>
      </c>
      <c r="BG298" s="153">
        <f t="shared" si="76"/>
        <v>0</v>
      </c>
      <c r="BH298" s="153">
        <f t="shared" si="77"/>
        <v>0</v>
      </c>
      <c r="BI298" s="153">
        <f t="shared" si="78"/>
        <v>0</v>
      </c>
      <c r="BJ298" s="17" t="s">
        <v>164</v>
      </c>
      <c r="BK298" s="153">
        <f t="shared" si="79"/>
        <v>0</v>
      </c>
      <c r="BL298" s="17" t="s">
        <v>163</v>
      </c>
      <c r="BM298" s="152" t="s">
        <v>4630</v>
      </c>
    </row>
    <row r="299" spans="2:65" s="1" customFormat="1" ht="16.5" customHeight="1">
      <c r="B299" s="139"/>
      <c r="C299" s="140" t="s">
        <v>2146</v>
      </c>
      <c r="D299" s="140" t="s">
        <v>159</v>
      </c>
      <c r="E299" s="141" t="s">
        <v>4631</v>
      </c>
      <c r="F299" s="142" t="s">
        <v>4632</v>
      </c>
      <c r="G299" s="143" t="s">
        <v>352</v>
      </c>
      <c r="H299" s="144">
        <v>2.5</v>
      </c>
      <c r="I299" s="145"/>
      <c r="J299" s="146">
        <f t="shared" si="70"/>
        <v>0</v>
      </c>
      <c r="K299" s="147"/>
      <c r="L299" s="32"/>
      <c r="M299" s="148" t="s">
        <v>1</v>
      </c>
      <c r="N299" s="149" t="s">
        <v>41</v>
      </c>
      <c r="P299" s="150">
        <f t="shared" si="71"/>
        <v>0</v>
      </c>
      <c r="Q299" s="150">
        <v>0</v>
      </c>
      <c r="R299" s="150">
        <f t="shared" si="72"/>
        <v>0</v>
      </c>
      <c r="S299" s="150">
        <v>0</v>
      </c>
      <c r="T299" s="151">
        <f t="shared" si="73"/>
        <v>0</v>
      </c>
      <c r="AR299" s="152" t="s">
        <v>163</v>
      </c>
      <c r="AT299" s="152" t="s">
        <v>159</v>
      </c>
      <c r="AU299" s="152" t="s">
        <v>164</v>
      </c>
      <c r="AY299" s="17" t="s">
        <v>156</v>
      </c>
      <c r="BE299" s="153">
        <f t="shared" si="74"/>
        <v>0</v>
      </c>
      <c r="BF299" s="153">
        <f t="shared" si="75"/>
        <v>0</v>
      </c>
      <c r="BG299" s="153">
        <f t="shared" si="76"/>
        <v>0</v>
      </c>
      <c r="BH299" s="153">
        <f t="shared" si="77"/>
        <v>0</v>
      </c>
      <c r="BI299" s="153">
        <f t="shared" si="78"/>
        <v>0</v>
      </c>
      <c r="BJ299" s="17" t="s">
        <v>164</v>
      </c>
      <c r="BK299" s="153">
        <f t="shared" si="79"/>
        <v>0</v>
      </c>
      <c r="BL299" s="17" t="s">
        <v>163</v>
      </c>
      <c r="BM299" s="152" t="s">
        <v>4633</v>
      </c>
    </row>
    <row r="300" spans="2:65" s="1" customFormat="1" ht="16.5" customHeight="1">
      <c r="B300" s="139"/>
      <c r="C300" s="140" t="s">
        <v>2152</v>
      </c>
      <c r="D300" s="140" t="s">
        <v>159</v>
      </c>
      <c r="E300" s="141" t="s">
        <v>4634</v>
      </c>
      <c r="F300" s="142" t="s">
        <v>4635</v>
      </c>
      <c r="G300" s="143" t="s">
        <v>352</v>
      </c>
      <c r="H300" s="144">
        <v>25</v>
      </c>
      <c r="I300" s="145"/>
      <c r="J300" s="146">
        <f t="shared" si="70"/>
        <v>0</v>
      </c>
      <c r="K300" s="147"/>
      <c r="L300" s="32"/>
      <c r="M300" s="148" t="s">
        <v>1</v>
      </c>
      <c r="N300" s="149" t="s">
        <v>41</v>
      </c>
      <c r="P300" s="150">
        <f t="shared" si="71"/>
        <v>0</v>
      </c>
      <c r="Q300" s="150">
        <v>0</v>
      </c>
      <c r="R300" s="150">
        <f t="shared" si="72"/>
        <v>0</v>
      </c>
      <c r="S300" s="150">
        <v>0</v>
      </c>
      <c r="T300" s="151">
        <f t="shared" si="73"/>
        <v>0</v>
      </c>
      <c r="AR300" s="152" t="s">
        <v>163</v>
      </c>
      <c r="AT300" s="152" t="s">
        <v>159</v>
      </c>
      <c r="AU300" s="152" t="s">
        <v>164</v>
      </c>
      <c r="AY300" s="17" t="s">
        <v>156</v>
      </c>
      <c r="BE300" s="153">
        <f t="shared" si="74"/>
        <v>0</v>
      </c>
      <c r="BF300" s="153">
        <f t="shared" si="75"/>
        <v>0</v>
      </c>
      <c r="BG300" s="153">
        <f t="shared" si="76"/>
        <v>0</v>
      </c>
      <c r="BH300" s="153">
        <f t="shared" si="77"/>
        <v>0</v>
      </c>
      <c r="BI300" s="153">
        <f t="shared" si="78"/>
        <v>0</v>
      </c>
      <c r="BJ300" s="17" t="s">
        <v>164</v>
      </c>
      <c r="BK300" s="153">
        <f t="shared" si="79"/>
        <v>0</v>
      </c>
      <c r="BL300" s="17" t="s">
        <v>163</v>
      </c>
      <c r="BM300" s="152" t="s">
        <v>4636</v>
      </c>
    </row>
    <row r="301" spans="2:65" s="1" customFormat="1" ht="24.15" customHeight="1">
      <c r="B301" s="139"/>
      <c r="C301" s="140" t="s">
        <v>2157</v>
      </c>
      <c r="D301" s="140" t="s">
        <v>159</v>
      </c>
      <c r="E301" s="141" t="s">
        <v>4637</v>
      </c>
      <c r="F301" s="142" t="s">
        <v>4638</v>
      </c>
      <c r="G301" s="143" t="s">
        <v>203</v>
      </c>
      <c r="H301" s="144">
        <v>6</v>
      </c>
      <c r="I301" s="145"/>
      <c r="J301" s="146">
        <f t="shared" si="70"/>
        <v>0</v>
      </c>
      <c r="K301" s="147"/>
      <c r="L301" s="32"/>
      <c r="M301" s="148" t="s">
        <v>1</v>
      </c>
      <c r="N301" s="149" t="s">
        <v>41</v>
      </c>
      <c r="P301" s="150">
        <f t="shared" si="71"/>
        <v>0</v>
      </c>
      <c r="Q301" s="150">
        <v>0</v>
      </c>
      <c r="R301" s="150">
        <f t="shared" si="72"/>
        <v>0</v>
      </c>
      <c r="S301" s="150">
        <v>0</v>
      </c>
      <c r="T301" s="151">
        <f t="shared" si="73"/>
        <v>0</v>
      </c>
      <c r="AR301" s="152" t="s">
        <v>163</v>
      </c>
      <c r="AT301" s="152" t="s">
        <v>159</v>
      </c>
      <c r="AU301" s="152" t="s">
        <v>164</v>
      </c>
      <c r="AY301" s="17" t="s">
        <v>156</v>
      </c>
      <c r="BE301" s="153">
        <f t="shared" si="74"/>
        <v>0</v>
      </c>
      <c r="BF301" s="153">
        <f t="shared" si="75"/>
        <v>0</v>
      </c>
      <c r="BG301" s="153">
        <f t="shared" si="76"/>
        <v>0</v>
      </c>
      <c r="BH301" s="153">
        <f t="shared" si="77"/>
        <v>0</v>
      </c>
      <c r="BI301" s="153">
        <f t="shared" si="78"/>
        <v>0</v>
      </c>
      <c r="BJ301" s="17" t="s">
        <v>164</v>
      </c>
      <c r="BK301" s="153">
        <f t="shared" si="79"/>
        <v>0</v>
      </c>
      <c r="BL301" s="17" t="s">
        <v>163</v>
      </c>
      <c r="BM301" s="152" t="s">
        <v>4639</v>
      </c>
    </row>
    <row r="302" spans="2:65" s="1" customFormat="1" ht="24.15" customHeight="1">
      <c r="B302" s="139"/>
      <c r="C302" s="167" t="s">
        <v>2161</v>
      </c>
      <c r="D302" s="167" t="s">
        <v>207</v>
      </c>
      <c r="E302" s="168" t="s">
        <v>4640</v>
      </c>
      <c r="F302" s="169" t="s">
        <v>4641</v>
      </c>
      <c r="G302" s="170" t="s">
        <v>203</v>
      </c>
      <c r="H302" s="171">
        <v>4</v>
      </c>
      <c r="I302" s="172"/>
      <c r="J302" s="173">
        <f t="shared" si="70"/>
        <v>0</v>
      </c>
      <c r="K302" s="174"/>
      <c r="L302" s="175"/>
      <c r="M302" s="176" t="s">
        <v>1</v>
      </c>
      <c r="N302" s="177" t="s">
        <v>41</v>
      </c>
      <c r="P302" s="150">
        <f t="shared" si="71"/>
        <v>0</v>
      </c>
      <c r="Q302" s="150">
        <v>0</v>
      </c>
      <c r="R302" s="150">
        <f t="shared" si="72"/>
        <v>0</v>
      </c>
      <c r="S302" s="150">
        <v>0</v>
      </c>
      <c r="T302" s="151">
        <f t="shared" si="73"/>
        <v>0</v>
      </c>
      <c r="AR302" s="152" t="s">
        <v>211</v>
      </c>
      <c r="AT302" s="152" t="s">
        <v>207</v>
      </c>
      <c r="AU302" s="152" t="s">
        <v>164</v>
      </c>
      <c r="AY302" s="17" t="s">
        <v>156</v>
      </c>
      <c r="BE302" s="153">
        <f t="shared" si="74"/>
        <v>0</v>
      </c>
      <c r="BF302" s="153">
        <f t="shared" si="75"/>
        <v>0</v>
      </c>
      <c r="BG302" s="153">
        <f t="shared" si="76"/>
        <v>0</v>
      </c>
      <c r="BH302" s="153">
        <f t="shared" si="77"/>
        <v>0</v>
      </c>
      <c r="BI302" s="153">
        <f t="shared" si="78"/>
        <v>0</v>
      </c>
      <c r="BJ302" s="17" t="s">
        <v>164</v>
      </c>
      <c r="BK302" s="153">
        <f t="shared" si="79"/>
        <v>0</v>
      </c>
      <c r="BL302" s="17" t="s">
        <v>163</v>
      </c>
      <c r="BM302" s="152" t="s">
        <v>4642</v>
      </c>
    </row>
    <row r="303" spans="2:65" s="1" customFormat="1" ht="24.15" customHeight="1">
      <c r="B303" s="139"/>
      <c r="C303" s="167" t="s">
        <v>2165</v>
      </c>
      <c r="D303" s="167" t="s">
        <v>207</v>
      </c>
      <c r="E303" s="168" t="s">
        <v>4643</v>
      </c>
      <c r="F303" s="169" t="s">
        <v>4644</v>
      </c>
      <c r="G303" s="170" t="s">
        <v>203</v>
      </c>
      <c r="H303" s="171">
        <v>2</v>
      </c>
      <c r="I303" s="172"/>
      <c r="J303" s="173">
        <f t="shared" si="70"/>
        <v>0</v>
      </c>
      <c r="K303" s="174"/>
      <c r="L303" s="175"/>
      <c r="M303" s="176" t="s">
        <v>1</v>
      </c>
      <c r="N303" s="177" t="s">
        <v>41</v>
      </c>
      <c r="P303" s="150">
        <f t="shared" si="71"/>
        <v>0</v>
      </c>
      <c r="Q303" s="150">
        <v>0</v>
      </c>
      <c r="R303" s="150">
        <f t="shared" si="72"/>
        <v>0</v>
      </c>
      <c r="S303" s="150">
        <v>0</v>
      </c>
      <c r="T303" s="151">
        <f t="shared" si="73"/>
        <v>0</v>
      </c>
      <c r="AR303" s="152" t="s">
        <v>211</v>
      </c>
      <c r="AT303" s="152" t="s">
        <v>207</v>
      </c>
      <c r="AU303" s="152" t="s">
        <v>164</v>
      </c>
      <c r="AY303" s="17" t="s">
        <v>156</v>
      </c>
      <c r="BE303" s="153">
        <f t="shared" si="74"/>
        <v>0</v>
      </c>
      <c r="BF303" s="153">
        <f t="shared" si="75"/>
        <v>0</v>
      </c>
      <c r="BG303" s="153">
        <f t="shared" si="76"/>
        <v>0</v>
      </c>
      <c r="BH303" s="153">
        <f t="shared" si="77"/>
        <v>0</v>
      </c>
      <c r="BI303" s="153">
        <f t="shared" si="78"/>
        <v>0</v>
      </c>
      <c r="BJ303" s="17" t="s">
        <v>164</v>
      </c>
      <c r="BK303" s="153">
        <f t="shared" si="79"/>
        <v>0</v>
      </c>
      <c r="BL303" s="17" t="s">
        <v>163</v>
      </c>
      <c r="BM303" s="152" t="s">
        <v>4645</v>
      </c>
    </row>
    <row r="304" spans="2:65" s="1" customFormat="1" ht="16.5" customHeight="1">
      <c r="B304" s="139"/>
      <c r="C304" s="140" t="s">
        <v>2169</v>
      </c>
      <c r="D304" s="140" t="s">
        <v>159</v>
      </c>
      <c r="E304" s="141" t="s">
        <v>4646</v>
      </c>
      <c r="F304" s="142" t="s">
        <v>4647</v>
      </c>
      <c r="G304" s="143" t="s">
        <v>402</v>
      </c>
      <c r="H304" s="144">
        <v>120</v>
      </c>
      <c r="I304" s="145"/>
      <c r="J304" s="146">
        <f t="shared" si="70"/>
        <v>0</v>
      </c>
      <c r="K304" s="147"/>
      <c r="L304" s="32"/>
      <c r="M304" s="148" t="s">
        <v>1</v>
      </c>
      <c r="N304" s="149" t="s">
        <v>41</v>
      </c>
      <c r="P304" s="150">
        <f t="shared" si="71"/>
        <v>0</v>
      </c>
      <c r="Q304" s="150">
        <v>0</v>
      </c>
      <c r="R304" s="150">
        <f t="shared" si="72"/>
        <v>0</v>
      </c>
      <c r="S304" s="150">
        <v>0</v>
      </c>
      <c r="T304" s="151">
        <f t="shared" si="73"/>
        <v>0</v>
      </c>
      <c r="AR304" s="152" t="s">
        <v>163</v>
      </c>
      <c r="AT304" s="152" t="s">
        <v>159</v>
      </c>
      <c r="AU304" s="152" t="s">
        <v>164</v>
      </c>
      <c r="AY304" s="17" t="s">
        <v>156</v>
      </c>
      <c r="BE304" s="153">
        <f t="shared" si="74"/>
        <v>0</v>
      </c>
      <c r="BF304" s="153">
        <f t="shared" si="75"/>
        <v>0</v>
      </c>
      <c r="BG304" s="153">
        <f t="shared" si="76"/>
        <v>0</v>
      </c>
      <c r="BH304" s="153">
        <f t="shared" si="77"/>
        <v>0</v>
      </c>
      <c r="BI304" s="153">
        <f t="shared" si="78"/>
        <v>0</v>
      </c>
      <c r="BJ304" s="17" t="s">
        <v>164</v>
      </c>
      <c r="BK304" s="153">
        <f t="shared" si="79"/>
        <v>0</v>
      </c>
      <c r="BL304" s="17" t="s">
        <v>163</v>
      </c>
      <c r="BM304" s="152" t="s">
        <v>4648</v>
      </c>
    </row>
    <row r="305" spans="2:65" s="1" customFormat="1" ht="24.15" customHeight="1">
      <c r="B305" s="139"/>
      <c r="C305" s="167" t="s">
        <v>2173</v>
      </c>
      <c r="D305" s="167" t="s">
        <v>207</v>
      </c>
      <c r="E305" s="168" t="s">
        <v>4649</v>
      </c>
      <c r="F305" s="169" t="s">
        <v>4650</v>
      </c>
      <c r="G305" s="170" t="s">
        <v>402</v>
      </c>
      <c r="H305" s="171">
        <v>60</v>
      </c>
      <c r="I305" s="172"/>
      <c r="J305" s="173">
        <f t="shared" si="70"/>
        <v>0</v>
      </c>
      <c r="K305" s="174"/>
      <c r="L305" s="175"/>
      <c r="M305" s="176" t="s">
        <v>1</v>
      </c>
      <c r="N305" s="177" t="s">
        <v>41</v>
      </c>
      <c r="P305" s="150">
        <f t="shared" si="71"/>
        <v>0</v>
      </c>
      <c r="Q305" s="150">
        <v>0</v>
      </c>
      <c r="R305" s="150">
        <f t="shared" si="72"/>
        <v>0</v>
      </c>
      <c r="S305" s="150">
        <v>0</v>
      </c>
      <c r="T305" s="151">
        <f t="shared" si="73"/>
        <v>0</v>
      </c>
      <c r="AR305" s="152" t="s">
        <v>211</v>
      </c>
      <c r="AT305" s="152" t="s">
        <v>207</v>
      </c>
      <c r="AU305" s="152" t="s">
        <v>164</v>
      </c>
      <c r="AY305" s="17" t="s">
        <v>156</v>
      </c>
      <c r="BE305" s="153">
        <f t="shared" si="74"/>
        <v>0</v>
      </c>
      <c r="BF305" s="153">
        <f t="shared" si="75"/>
        <v>0</v>
      </c>
      <c r="BG305" s="153">
        <f t="shared" si="76"/>
        <v>0</v>
      </c>
      <c r="BH305" s="153">
        <f t="shared" si="77"/>
        <v>0</v>
      </c>
      <c r="BI305" s="153">
        <f t="shared" si="78"/>
        <v>0</v>
      </c>
      <c r="BJ305" s="17" t="s">
        <v>164</v>
      </c>
      <c r="BK305" s="153">
        <f t="shared" si="79"/>
        <v>0</v>
      </c>
      <c r="BL305" s="17" t="s">
        <v>163</v>
      </c>
      <c r="BM305" s="152" t="s">
        <v>4651</v>
      </c>
    </row>
    <row r="306" spans="2:65" s="1" customFormat="1" ht="24.15" customHeight="1">
      <c r="B306" s="139"/>
      <c r="C306" s="167" t="s">
        <v>2177</v>
      </c>
      <c r="D306" s="167" t="s">
        <v>207</v>
      </c>
      <c r="E306" s="168" t="s">
        <v>4652</v>
      </c>
      <c r="F306" s="169" t="s">
        <v>4653</v>
      </c>
      <c r="G306" s="170" t="s">
        <v>402</v>
      </c>
      <c r="H306" s="171">
        <v>60</v>
      </c>
      <c r="I306" s="172"/>
      <c r="J306" s="173">
        <f t="shared" si="70"/>
        <v>0</v>
      </c>
      <c r="K306" s="174"/>
      <c r="L306" s="175"/>
      <c r="M306" s="176" t="s">
        <v>1</v>
      </c>
      <c r="N306" s="177" t="s">
        <v>41</v>
      </c>
      <c r="P306" s="150">
        <f t="shared" si="71"/>
        <v>0</v>
      </c>
      <c r="Q306" s="150">
        <v>0</v>
      </c>
      <c r="R306" s="150">
        <f t="shared" si="72"/>
        <v>0</v>
      </c>
      <c r="S306" s="150">
        <v>0</v>
      </c>
      <c r="T306" s="151">
        <f t="shared" si="73"/>
        <v>0</v>
      </c>
      <c r="AR306" s="152" t="s">
        <v>211</v>
      </c>
      <c r="AT306" s="152" t="s">
        <v>207</v>
      </c>
      <c r="AU306" s="152" t="s">
        <v>164</v>
      </c>
      <c r="AY306" s="17" t="s">
        <v>156</v>
      </c>
      <c r="BE306" s="153">
        <f t="shared" si="74"/>
        <v>0</v>
      </c>
      <c r="BF306" s="153">
        <f t="shared" si="75"/>
        <v>0</v>
      </c>
      <c r="BG306" s="153">
        <f t="shared" si="76"/>
        <v>0</v>
      </c>
      <c r="BH306" s="153">
        <f t="shared" si="77"/>
        <v>0</v>
      </c>
      <c r="BI306" s="153">
        <f t="shared" si="78"/>
        <v>0</v>
      </c>
      <c r="BJ306" s="17" t="s">
        <v>164</v>
      </c>
      <c r="BK306" s="153">
        <f t="shared" si="79"/>
        <v>0</v>
      </c>
      <c r="BL306" s="17" t="s">
        <v>163</v>
      </c>
      <c r="BM306" s="152" t="s">
        <v>4654</v>
      </c>
    </row>
    <row r="307" spans="2:65" s="1" customFormat="1" ht="21.75" customHeight="1">
      <c r="B307" s="139"/>
      <c r="C307" s="140" t="s">
        <v>2183</v>
      </c>
      <c r="D307" s="140" t="s">
        <v>159</v>
      </c>
      <c r="E307" s="141" t="s">
        <v>4655</v>
      </c>
      <c r="F307" s="142" t="s">
        <v>4656</v>
      </c>
      <c r="G307" s="143" t="s">
        <v>402</v>
      </c>
      <c r="H307" s="144">
        <v>55</v>
      </c>
      <c r="I307" s="145"/>
      <c r="J307" s="146">
        <f t="shared" si="70"/>
        <v>0</v>
      </c>
      <c r="K307" s="147"/>
      <c r="L307" s="32"/>
      <c r="M307" s="148" t="s">
        <v>1</v>
      </c>
      <c r="N307" s="149" t="s">
        <v>41</v>
      </c>
      <c r="P307" s="150">
        <f t="shared" si="71"/>
        <v>0</v>
      </c>
      <c r="Q307" s="150">
        <v>0</v>
      </c>
      <c r="R307" s="150">
        <f t="shared" si="72"/>
        <v>0</v>
      </c>
      <c r="S307" s="150">
        <v>0</v>
      </c>
      <c r="T307" s="151">
        <f t="shared" si="73"/>
        <v>0</v>
      </c>
      <c r="AR307" s="152" t="s">
        <v>163</v>
      </c>
      <c r="AT307" s="152" t="s">
        <v>159</v>
      </c>
      <c r="AU307" s="152" t="s">
        <v>164</v>
      </c>
      <c r="AY307" s="17" t="s">
        <v>156</v>
      </c>
      <c r="BE307" s="153">
        <f t="shared" si="74"/>
        <v>0</v>
      </c>
      <c r="BF307" s="153">
        <f t="shared" si="75"/>
        <v>0</v>
      </c>
      <c r="BG307" s="153">
        <f t="shared" si="76"/>
        <v>0</v>
      </c>
      <c r="BH307" s="153">
        <f t="shared" si="77"/>
        <v>0</v>
      </c>
      <c r="BI307" s="153">
        <f t="shared" si="78"/>
        <v>0</v>
      </c>
      <c r="BJ307" s="17" t="s">
        <v>164</v>
      </c>
      <c r="BK307" s="153">
        <f t="shared" si="79"/>
        <v>0</v>
      </c>
      <c r="BL307" s="17" t="s">
        <v>163</v>
      </c>
      <c r="BM307" s="152" t="s">
        <v>4657</v>
      </c>
    </row>
    <row r="308" spans="2:65" s="1" customFormat="1" ht="21.75" customHeight="1">
      <c r="B308" s="139"/>
      <c r="C308" s="167" t="s">
        <v>2192</v>
      </c>
      <c r="D308" s="167" t="s">
        <v>207</v>
      </c>
      <c r="E308" s="168" t="s">
        <v>4658</v>
      </c>
      <c r="F308" s="169" t="s">
        <v>4659</v>
      </c>
      <c r="G308" s="170" t="s">
        <v>402</v>
      </c>
      <c r="H308" s="171">
        <v>55</v>
      </c>
      <c r="I308" s="172"/>
      <c r="J308" s="173">
        <f t="shared" si="70"/>
        <v>0</v>
      </c>
      <c r="K308" s="174"/>
      <c r="L308" s="175"/>
      <c r="M308" s="176" t="s">
        <v>1</v>
      </c>
      <c r="N308" s="177" t="s">
        <v>41</v>
      </c>
      <c r="P308" s="150">
        <f t="shared" si="71"/>
        <v>0</v>
      </c>
      <c r="Q308" s="150">
        <v>0</v>
      </c>
      <c r="R308" s="150">
        <f t="shared" si="72"/>
        <v>0</v>
      </c>
      <c r="S308" s="150">
        <v>0</v>
      </c>
      <c r="T308" s="151">
        <f t="shared" si="73"/>
        <v>0</v>
      </c>
      <c r="AR308" s="152" t="s">
        <v>211</v>
      </c>
      <c r="AT308" s="152" t="s">
        <v>207</v>
      </c>
      <c r="AU308" s="152" t="s">
        <v>164</v>
      </c>
      <c r="AY308" s="17" t="s">
        <v>156</v>
      </c>
      <c r="BE308" s="153">
        <f t="shared" si="74"/>
        <v>0</v>
      </c>
      <c r="BF308" s="153">
        <f t="shared" si="75"/>
        <v>0</v>
      </c>
      <c r="BG308" s="153">
        <f t="shared" si="76"/>
        <v>0</v>
      </c>
      <c r="BH308" s="153">
        <f t="shared" si="77"/>
        <v>0</v>
      </c>
      <c r="BI308" s="153">
        <f t="shared" si="78"/>
        <v>0</v>
      </c>
      <c r="BJ308" s="17" t="s">
        <v>164</v>
      </c>
      <c r="BK308" s="153">
        <f t="shared" si="79"/>
        <v>0</v>
      </c>
      <c r="BL308" s="17" t="s">
        <v>163</v>
      </c>
      <c r="BM308" s="152" t="s">
        <v>4660</v>
      </c>
    </row>
    <row r="309" spans="2:65" s="1" customFormat="1" ht="16.5" customHeight="1">
      <c r="B309" s="139"/>
      <c r="C309" s="140" t="s">
        <v>2202</v>
      </c>
      <c r="D309" s="140" t="s">
        <v>159</v>
      </c>
      <c r="E309" s="141" t="s">
        <v>4661</v>
      </c>
      <c r="F309" s="142" t="s">
        <v>4662</v>
      </c>
      <c r="G309" s="143" t="s">
        <v>402</v>
      </c>
      <c r="H309" s="144">
        <v>930</v>
      </c>
      <c r="I309" s="145"/>
      <c r="J309" s="146">
        <f t="shared" si="70"/>
        <v>0</v>
      </c>
      <c r="K309" s="147"/>
      <c r="L309" s="32"/>
      <c r="M309" s="148" t="s">
        <v>1</v>
      </c>
      <c r="N309" s="149" t="s">
        <v>41</v>
      </c>
      <c r="P309" s="150">
        <f t="shared" si="71"/>
        <v>0</v>
      </c>
      <c r="Q309" s="150">
        <v>0</v>
      </c>
      <c r="R309" s="150">
        <f t="shared" si="72"/>
        <v>0</v>
      </c>
      <c r="S309" s="150">
        <v>0</v>
      </c>
      <c r="T309" s="151">
        <f t="shared" si="73"/>
        <v>0</v>
      </c>
      <c r="AR309" s="152" t="s">
        <v>163</v>
      </c>
      <c r="AT309" s="152" t="s">
        <v>159</v>
      </c>
      <c r="AU309" s="152" t="s">
        <v>164</v>
      </c>
      <c r="AY309" s="17" t="s">
        <v>156</v>
      </c>
      <c r="BE309" s="153">
        <f t="shared" si="74"/>
        <v>0</v>
      </c>
      <c r="BF309" s="153">
        <f t="shared" si="75"/>
        <v>0</v>
      </c>
      <c r="BG309" s="153">
        <f t="shared" si="76"/>
        <v>0</v>
      </c>
      <c r="BH309" s="153">
        <f t="shared" si="77"/>
        <v>0</v>
      </c>
      <c r="BI309" s="153">
        <f t="shared" si="78"/>
        <v>0</v>
      </c>
      <c r="BJ309" s="17" t="s">
        <v>164</v>
      </c>
      <c r="BK309" s="153">
        <f t="shared" si="79"/>
        <v>0</v>
      </c>
      <c r="BL309" s="17" t="s">
        <v>163</v>
      </c>
      <c r="BM309" s="152" t="s">
        <v>4663</v>
      </c>
    </row>
    <row r="310" spans="2:65" s="1" customFormat="1" ht="16.5" customHeight="1">
      <c r="B310" s="139"/>
      <c r="C310" s="167" t="s">
        <v>2209</v>
      </c>
      <c r="D310" s="167" t="s">
        <v>207</v>
      </c>
      <c r="E310" s="168" t="s">
        <v>4664</v>
      </c>
      <c r="F310" s="169" t="s">
        <v>4665</v>
      </c>
      <c r="G310" s="170" t="s">
        <v>402</v>
      </c>
      <c r="H310" s="171">
        <v>930</v>
      </c>
      <c r="I310" s="172"/>
      <c r="J310" s="173">
        <f t="shared" si="70"/>
        <v>0</v>
      </c>
      <c r="K310" s="174"/>
      <c r="L310" s="175"/>
      <c r="M310" s="176" t="s">
        <v>1</v>
      </c>
      <c r="N310" s="177" t="s">
        <v>41</v>
      </c>
      <c r="P310" s="150">
        <f t="shared" si="71"/>
        <v>0</v>
      </c>
      <c r="Q310" s="150">
        <v>0</v>
      </c>
      <c r="R310" s="150">
        <f t="shared" si="72"/>
        <v>0</v>
      </c>
      <c r="S310" s="150">
        <v>0</v>
      </c>
      <c r="T310" s="151">
        <f t="shared" si="73"/>
        <v>0</v>
      </c>
      <c r="AR310" s="152" t="s">
        <v>211</v>
      </c>
      <c r="AT310" s="152" t="s">
        <v>207</v>
      </c>
      <c r="AU310" s="152" t="s">
        <v>164</v>
      </c>
      <c r="AY310" s="17" t="s">
        <v>156</v>
      </c>
      <c r="BE310" s="153">
        <f t="shared" si="74"/>
        <v>0</v>
      </c>
      <c r="BF310" s="153">
        <f t="shared" si="75"/>
        <v>0</v>
      </c>
      <c r="BG310" s="153">
        <f t="shared" si="76"/>
        <v>0</v>
      </c>
      <c r="BH310" s="153">
        <f t="shared" si="77"/>
        <v>0</v>
      </c>
      <c r="BI310" s="153">
        <f t="shared" si="78"/>
        <v>0</v>
      </c>
      <c r="BJ310" s="17" t="s">
        <v>164</v>
      </c>
      <c r="BK310" s="153">
        <f t="shared" si="79"/>
        <v>0</v>
      </c>
      <c r="BL310" s="17" t="s">
        <v>163</v>
      </c>
      <c r="BM310" s="152" t="s">
        <v>4666</v>
      </c>
    </row>
    <row r="311" spans="2:65" s="1" customFormat="1" ht="16.5" customHeight="1">
      <c r="B311" s="139"/>
      <c r="C311" s="140" t="s">
        <v>2218</v>
      </c>
      <c r="D311" s="140" t="s">
        <v>159</v>
      </c>
      <c r="E311" s="141" t="s">
        <v>4667</v>
      </c>
      <c r="F311" s="142" t="s">
        <v>4668</v>
      </c>
      <c r="G311" s="143" t="s">
        <v>203</v>
      </c>
      <c r="H311" s="144">
        <v>12</v>
      </c>
      <c r="I311" s="145"/>
      <c r="J311" s="146">
        <f t="shared" si="70"/>
        <v>0</v>
      </c>
      <c r="K311" s="147"/>
      <c r="L311" s="32"/>
      <c r="M311" s="148" t="s">
        <v>1</v>
      </c>
      <c r="N311" s="149" t="s">
        <v>41</v>
      </c>
      <c r="P311" s="150">
        <f t="shared" si="71"/>
        <v>0</v>
      </c>
      <c r="Q311" s="150">
        <v>0</v>
      </c>
      <c r="R311" s="150">
        <f t="shared" si="72"/>
        <v>0</v>
      </c>
      <c r="S311" s="150">
        <v>0</v>
      </c>
      <c r="T311" s="151">
        <f t="shared" si="73"/>
        <v>0</v>
      </c>
      <c r="AR311" s="152" t="s">
        <v>163</v>
      </c>
      <c r="AT311" s="152" t="s">
        <v>159</v>
      </c>
      <c r="AU311" s="152" t="s">
        <v>164</v>
      </c>
      <c r="AY311" s="17" t="s">
        <v>156</v>
      </c>
      <c r="BE311" s="153">
        <f t="shared" si="74"/>
        <v>0</v>
      </c>
      <c r="BF311" s="153">
        <f t="shared" si="75"/>
        <v>0</v>
      </c>
      <c r="BG311" s="153">
        <f t="shared" si="76"/>
        <v>0</v>
      </c>
      <c r="BH311" s="153">
        <f t="shared" si="77"/>
        <v>0</v>
      </c>
      <c r="BI311" s="153">
        <f t="shared" si="78"/>
        <v>0</v>
      </c>
      <c r="BJ311" s="17" t="s">
        <v>164</v>
      </c>
      <c r="BK311" s="153">
        <f t="shared" si="79"/>
        <v>0</v>
      </c>
      <c r="BL311" s="17" t="s">
        <v>163</v>
      </c>
      <c r="BM311" s="152" t="s">
        <v>4669</v>
      </c>
    </row>
    <row r="312" spans="2:65" s="1" customFormat="1" ht="16.5" customHeight="1">
      <c r="B312" s="139"/>
      <c r="C312" s="167" t="s">
        <v>2223</v>
      </c>
      <c r="D312" s="167" t="s">
        <v>207</v>
      </c>
      <c r="E312" s="168" t="s">
        <v>4670</v>
      </c>
      <c r="F312" s="169" t="s">
        <v>4671</v>
      </c>
      <c r="G312" s="170" t="s">
        <v>203</v>
      </c>
      <c r="H312" s="171">
        <v>12</v>
      </c>
      <c r="I312" s="172"/>
      <c r="J312" s="173">
        <f t="shared" si="70"/>
        <v>0</v>
      </c>
      <c r="K312" s="174"/>
      <c r="L312" s="175"/>
      <c r="M312" s="176" t="s">
        <v>1</v>
      </c>
      <c r="N312" s="177" t="s">
        <v>41</v>
      </c>
      <c r="P312" s="150">
        <f t="shared" si="71"/>
        <v>0</v>
      </c>
      <c r="Q312" s="150">
        <v>0</v>
      </c>
      <c r="R312" s="150">
        <f t="shared" si="72"/>
        <v>0</v>
      </c>
      <c r="S312" s="150">
        <v>0</v>
      </c>
      <c r="T312" s="151">
        <f t="shared" si="73"/>
        <v>0</v>
      </c>
      <c r="AR312" s="152" t="s">
        <v>211</v>
      </c>
      <c r="AT312" s="152" t="s">
        <v>207</v>
      </c>
      <c r="AU312" s="152" t="s">
        <v>164</v>
      </c>
      <c r="AY312" s="17" t="s">
        <v>156</v>
      </c>
      <c r="BE312" s="153">
        <f t="shared" si="74"/>
        <v>0</v>
      </c>
      <c r="BF312" s="153">
        <f t="shared" si="75"/>
        <v>0</v>
      </c>
      <c r="BG312" s="153">
        <f t="shared" si="76"/>
        <v>0</v>
      </c>
      <c r="BH312" s="153">
        <f t="shared" si="77"/>
        <v>0</v>
      </c>
      <c r="BI312" s="153">
        <f t="shared" si="78"/>
        <v>0</v>
      </c>
      <c r="BJ312" s="17" t="s">
        <v>164</v>
      </c>
      <c r="BK312" s="153">
        <f t="shared" si="79"/>
        <v>0</v>
      </c>
      <c r="BL312" s="17" t="s">
        <v>163</v>
      </c>
      <c r="BM312" s="152" t="s">
        <v>4672</v>
      </c>
    </row>
    <row r="313" spans="2:65" s="1" customFormat="1" ht="16.5" customHeight="1">
      <c r="B313" s="139"/>
      <c r="C313" s="140" t="s">
        <v>2228</v>
      </c>
      <c r="D313" s="140" t="s">
        <v>159</v>
      </c>
      <c r="E313" s="141" t="s">
        <v>4673</v>
      </c>
      <c r="F313" s="142" t="s">
        <v>4674</v>
      </c>
      <c r="G313" s="143" t="s">
        <v>203</v>
      </c>
      <c r="H313" s="144">
        <v>720</v>
      </c>
      <c r="I313" s="145"/>
      <c r="J313" s="146">
        <f t="shared" si="70"/>
        <v>0</v>
      </c>
      <c r="K313" s="147"/>
      <c r="L313" s="32"/>
      <c r="M313" s="148" t="s">
        <v>1</v>
      </c>
      <c r="N313" s="149" t="s">
        <v>41</v>
      </c>
      <c r="P313" s="150">
        <f t="shared" si="71"/>
        <v>0</v>
      </c>
      <c r="Q313" s="150">
        <v>0</v>
      </c>
      <c r="R313" s="150">
        <f t="shared" si="72"/>
        <v>0</v>
      </c>
      <c r="S313" s="150">
        <v>0</v>
      </c>
      <c r="T313" s="151">
        <f t="shared" si="73"/>
        <v>0</v>
      </c>
      <c r="AR313" s="152" t="s">
        <v>163</v>
      </c>
      <c r="AT313" s="152" t="s">
        <v>159</v>
      </c>
      <c r="AU313" s="152" t="s">
        <v>164</v>
      </c>
      <c r="AY313" s="17" t="s">
        <v>156</v>
      </c>
      <c r="BE313" s="153">
        <f t="shared" si="74"/>
        <v>0</v>
      </c>
      <c r="BF313" s="153">
        <f t="shared" si="75"/>
        <v>0</v>
      </c>
      <c r="BG313" s="153">
        <f t="shared" si="76"/>
        <v>0</v>
      </c>
      <c r="BH313" s="153">
        <f t="shared" si="77"/>
        <v>0</v>
      </c>
      <c r="BI313" s="153">
        <f t="shared" si="78"/>
        <v>0</v>
      </c>
      <c r="BJ313" s="17" t="s">
        <v>164</v>
      </c>
      <c r="BK313" s="153">
        <f t="shared" si="79"/>
        <v>0</v>
      </c>
      <c r="BL313" s="17" t="s">
        <v>163</v>
      </c>
      <c r="BM313" s="152" t="s">
        <v>4675</v>
      </c>
    </row>
    <row r="314" spans="2:65" s="1" customFormat="1" ht="16.5" customHeight="1">
      <c r="B314" s="139"/>
      <c r="C314" s="167" t="s">
        <v>2232</v>
      </c>
      <c r="D314" s="167" t="s">
        <v>207</v>
      </c>
      <c r="E314" s="168" t="s">
        <v>4676</v>
      </c>
      <c r="F314" s="169" t="s">
        <v>4677</v>
      </c>
      <c r="G314" s="170" t="s">
        <v>203</v>
      </c>
      <c r="H314" s="171">
        <v>720</v>
      </c>
      <c r="I314" s="172"/>
      <c r="J314" s="173">
        <f t="shared" si="70"/>
        <v>0</v>
      </c>
      <c r="K314" s="174"/>
      <c r="L314" s="175"/>
      <c r="M314" s="176" t="s">
        <v>1</v>
      </c>
      <c r="N314" s="177" t="s">
        <v>41</v>
      </c>
      <c r="P314" s="150">
        <f t="shared" si="71"/>
        <v>0</v>
      </c>
      <c r="Q314" s="150">
        <v>0</v>
      </c>
      <c r="R314" s="150">
        <f t="shared" si="72"/>
        <v>0</v>
      </c>
      <c r="S314" s="150">
        <v>0</v>
      </c>
      <c r="T314" s="151">
        <f t="shared" si="73"/>
        <v>0</v>
      </c>
      <c r="AR314" s="152" t="s">
        <v>211</v>
      </c>
      <c r="AT314" s="152" t="s">
        <v>207</v>
      </c>
      <c r="AU314" s="152" t="s">
        <v>164</v>
      </c>
      <c r="AY314" s="17" t="s">
        <v>156</v>
      </c>
      <c r="BE314" s="153">
        <f t="shared" si="74"/>
        <v>0</v>
      </c>
      <c r="BF314" s="153">
        <f t="shared" si="75"/>
        <v>0</v>
      </c>
      <c r="BG314" s="153">
        <f t="shared" si="76"/>
        <v>0</v>
      </c>
      <c r="BH314" s="153">
        <f t="shared" si="77"/>
        <v>0</v>
      </c>
      <c r="BI314" s="153">
        <f t="shared" si="78"/>
        <v>0</v>
      </c>
      <c r="BJ314" s="17" t="s">
        <v>164</v>
      </c>
      <c r="BK314" s="153">
        <f t="shared" si="79"/>
        <v>0</v>
      </c>
      <c r="BL314" s="17" t="s">
        <v>163</v>
      </c>
      <c r="BM314" s="152" t="s">
        <v>4678</v>
      </c>
    </row>
    <row r="315" spans="2:65" s="1" customFormat="1" ht="16.5" customHeight="1">
      <c r="B315" s="139"/>
      <c r="C315" s="140" t="s">
        <v>2237</v>
      </c>
      <c r="D315" s="140" t="s">
        <v>159</v>
      </c>
      <c r="E315" s="141" t="s">
        <v>4679</v>
      </c>
      <c r="F315" s="142" t="s">
        <v>4680</v>
      </c>
      <c r="G315" s="143" t="s">
        <v>402</v>
      </c>
      <c r="H315" s="144">
        <v>60</v>
      </c>
      <c r="I315" s="145"/>
      <c r="J315" s="146">
        <f t="shared" si="70"/>
        <v>0</v>
      </c>
      <c r="K315" s="147"/>
      <c r="L315" s="32"/>
      <c r="M315" s="148" t="s">
        <v>1</v>
      </c>
      <c r="N315" s="149" t="s">
        <v>41</v>
      </c>
      <c r="P315" s="150">
        <f t="shared" si="71"/>
        <v>0</v>
      </c>
      <c r="Q315" s="150">
        <v>0</v>
      </c>
      <c r="R315" s="150">
        <f t="shared" si="72"/>
        <v>0</v>
      </c>
      <c r="S315" s="150">
        <v>0</v>
      </c>
      <c r="T315" s="151">
        <f t="shared" si="73"/>
        <v>0</v>
      </c>
      <c r="AR315" s="152" t="s">
        <v>163</v>
      </c>
      <c r="AT315" s="152" t="s">
        <v>159</v>
      </c>
      <c r="AU315" s="152" t="s">
        <v>164</v>
      </c>
      <c r="AY315" s="17" t="s">
        <v>156</v>
      </c>
      <c r="BE315" s="153">
        <f t="shared" si="74"/>
        <v>0</v>
      </c>
      <c r="BF315" s="153">
        <f t="shared" si="75"/>
        <v>0</v>
      </c>
      <c r="BG315" s="153">
        <f t="shared" si="76"/>
        <v>0</v>
      </c>
      <c r="BH315" s="153">
        <f t="shared" si="77"/>
        <v>0</v>
      </c>
      <c r="BI315" s="153">
        <f t="shared" si="78"/>
        <v>0</v>
      </c>
      <c r="BJ315" s="17" t="s">
        <v>164</v>
      </c>
      <c r="BK315" s="153">
        <f t="shared" si="79"/>
        <v>0</v>
      </c>
      <c r="BL315" s="17" t="s">
        <v>163</v>
      </c>
      <c r="BM315" s="152" t="s">
        <v>4681</v>
      </c>
    </row>
    <row r="316" spans="2:65" s="1" customFormat="1" ht="24.15" customHeight="1">
      <c r="B316" s="139"/>
      <c r="C316" s="167" t="s">
        <v>2241</v>
      </c>
      <c r="D316" s="167" t="s">
        <v>207</v>
      </c>
      <c r="E316" s="168" t="s">
        <v>4682</v>
      </c>
      <c r="F316" s="169" t="s">
        <v>4683</v>
      </c>
      <c r="G316" s="170" t="s">
        <v>402</v>
      </c>
      <c r="H316" s="171">
        <v>60</v>
      </c>
      <c r="I316" s="172"/>
      <c r="J316" s="173">
        <f t="shared" si="70"/>
        <v>0</v>
      </c>
      <c r="K316" s="174"/>
      <c r="L316" s="175"/>
      <c r="M316" s="176" t="s">
        <v>1</v>
      </c>
      <c r="N316" s="177" t="s">
        <v>41</v>
      </c>
      <c r="P316" s="150">
        <f t="shared" si="71"/>
        <v>0</v>
      </c>
      <c r="Q316" s="150">
        <v>0</v>
      </c>
      <c r="R316" s="150">
        <f t="shared" si="72"/>
        <v>0</v>
      </c>
      <c r="S316" s="150">
        <v>0</v>
      </c>
      <c r="T316" s="151">
        <f t="shared" si="73"/>
        <v>0</v>
      </c>
      <c r="AR316" s="152" t="s">
        <v>211</v>
      </c>
      <c r="AT316" s="152" t="s">
        <v>207</v>
      </c>
      <c r="AU316" s="152" t="s">
        <v>164</v>
      </c>
      <c r="AY316" s="17" t="s">
        <v>156</v>
      </c>
      <c r="BE316" s="153">
        <f t="shared" si="74"/>
        <v>0</v>
      </c>
      <c r="BF316" s="153">
        <f t="shared" si="75"/>
        <v>0</v>
      </c>
      <c r="BG316" s="153">
        <f t="shared" si="76"/>
        <v>0</v>
      </c>
      <c r="BH316" s="153">
        <f t="shared" si="77"/>
        <v>0</v>
      </c>
      <c r="BI316" s="153">
        <f t="shared" si="78"/>
        <v>0</v>
      </c>
      <c r="BJ316" s="17" t="s">
        <v>164</v>
      </c>
      <c r="BK316" s="153">
        <f t="shared" si="79"/>
        <v>0</v>
      </c>
      <c r="BL316" s="17" t="s">
        <v>163</v>
      </c>
      <c r="BM316" s="152" t="s">
        <v>4684</v>
      </c>
    </row>
    <row r="317" spans="2:65" s="1" customFormat="1" ht="16.5" customHeight="1">
      <c r="B317" s="139"/>
      <c r="C317" s="140" t="s">
        <v>2247</v>
      </c>
      <c r="D317" s="140" t="s">
        <v>159</v>
      </c>
      <c r="E317" s="141" t="s">
        <v>4685</v>
      </c>
      <c r="F317" s="142" t="s">
        <v>4686</v>
      </c>
      <c r="G317" s="143" t="s">
        <v>3285</v>
      </c>
      <c r="H317" s="144">
        <v>0.24</v>
      </c>
      <c r="I317" s="145"/>
      <c r="J317" s="146">
        <f t="shared" si="70"/>
        <v>0</v>
      </c>
      <c r="K317" s="147"/>
      <c r="L317" s="32"/>
      <c r="M317" s="148" t="s">
        <v>1</v>
      </c>
      <c r="N317" s="149" t="s">
        <v>41</v>
      </c>
      <c r="P317" s="150">
        <f t="shared" si="71"/>
        <v>0</v>
      </c>
      <c r="Q317" s="150">
        <v>0</v>
      </c>
      <c r="R317" s="150">
        <f t="shared" si="72"/>
        <v>0</v>
      </c>
      <c r="S317" s="150">
        <v>0</v>
      </c>
      <c r="T317" s="151">
        <f t="shared" si="73"/>
        <v>0</v>
      </c>
      <c r="AR317" s="152" t="s">
        <v>163</v>
      </c>
      <c r="AT317" s="152" t="s">
        <v>159</v>
      </c>
      <c r="AU317" s="152" t="s">
        <v>164</v>
      </c>
      <c r="AY317" s="17" t="s">
        <v>156</v>
      </c>
      <c r="BE317" s="153">
        <f t="shared" si="74"/>
        <v>0</v>
      </c>
      <c r="BF317" s="153">
        <f t="shared" si="75"/>
        <v>0</v>
      </c>
      <c r="BG317" s="153">
        <f t="shared" si="76"/>
        <v>0</v>
      </c>
      <c r="BH317" s="153">
        <f t="shared" si="77"/>
        <v>0</v>
      </c>
      <c r="BI317" s="153">
        <f t="shared" si="78"/>
        <v>0</v>
      </c>
      <c r="BJ317" s="17" t="s">
        <v>164</v>
      </c>
      <c r="BK317" s="153">
        <f t="shared" si="79"/>
        <v>0</v>
      </c>
      <c r="BL317" s="17" t="s">
        <v>163</v>
      </c>
      <c r="BM317" s="152" t="s">
        <v>4687</v>
      </c>
    </row>
    <row r="318" spans="2:65" s="1" customFormat="1" ht="16.5" customHeight="1">
      <c r="B318" s="139"/>
      <c r="C318" s="167" t="s">
        <v>2251</v>
      </c>
      <c r="D318" s="167" t="s">
        <v>207</v>
      </c>
      <c r="E318" s="168" t="s">
        <v>4688</v>
      </c>
      <c r="F318" s="169" t="s">
        <v>4689</v>
      </c>
      <c r="G318" s="170" t="s">
        <v>983</v>
      </c>
      <c r="H318" s="171">
        <v>0.6</v>
      </c>
      <c r="I318" s="172"/>
      <c r="J318" s="173">
        <f t="shared" si="70"/>
        <v>0</v>
      </c>
      <c r="K318" s="174"/>
      <c r="L318" s="175"/>
      <c r="M318" s="176" t="s">
        <v>1</v>
      </c>
      <c r="N318" s="177" t="s">
        <v>41</v>
      </c>
      <c r="P318" s="150">
        <f t="shared" si="71"/>
        <v>0</v>
      </c>
      <c r="Q318" s="150">
        <v>0</v>
      </c>
      <c r="R318" s="150">
        <f t="shared" si="72"/>
        <v>0</v>
      </c>
      <c r="S318" s="150">
        <v>0</v>
      </c>
      <c r="T318" s="151">
        <f t="shared" si="73"/>
        <v>0</v>
      </c>
      <c r="AR318" s="152" t="s">
        <v>211</v>
      </c>
      <c r="AT318" s="152" t="s">
        <v>207</v>
      </c>
      <c r="AU318" s="152" t="s">
        <v>164</v>
      </c>
      <c r="AY318" s="17" t="s">
        <v>156</v>
      </c>
      <c r="BE318" s="153">
        <f t="shared" si="74"/>
        <v>0</v>
      </c>
      <c r="BF318" s="153">
        <f t="shared" si="75"/>
        <v>0</v>
      </c>
      <c r="BG318" s="153">
        <f t="shared" si="76"/>
        <v>0</v>
      </c>
      <c r="BH318" s="153">
        <f t="shared" si="77"/>
        <v>0</v>
      </c>
      <c r="BI318" s="153">
        <f t="shared" si="78"/>
        <v>0</v>
      </c>
      <c r="BJ318" s="17" t="s">
        <v>164</v>
      </c>
      <c r="BK318" s="153">
        <f t="shared" si="79"/>
        <v>0</v>
      </c>
      <c r="BL318" s="17" t="s">
        <v>163</v>
      </c>
      <c r="BM318" s="152" t="s">
        <v>4690</v>
      </c>
    </row>
    <row r="319" spans="2:65" s="1" customFormat="1" ht="16.5" customHeight="1">
      <c r="B319" s="139"/>
      <c r="C319" s="167" t="s">
        <v>2255</v>
      </c>
      <c r="D319" s="167" t="s">
        <v>207</v>
      </c>
      <c r="E319" s="168" t="s">
        <v>4691</v>
      </c>
      <c r="F319" s="169" t="s">
        <v>4692</v>
      </c>
      <c r="G319" s="170" t="s">
        <v>203</v>
      </c>
      <c r="H319" s="171">
        <v>24</v>
      </c>
      <c r="I319" s="172"/>
      <c r="J319" s="173">
        <f t="shared" si="70"/>
        <v>0</v>
      </c>
      <c r="K319" s="174"/>
      <c r="L319" s="175"/>
      <c r="M319" s="176" t="s">
        <v>1</v>
      </c>
      <c r="N319" s="177" t="s">
        <v>41</v>
      </c>
      <c r="P319" s="150">
        <f t="shared" si="71"/>
        <v>0</v>
      </c>
      <c r="Q319" s="150">
        <v>0</v>
      </c>
      <c r="R319" s="150">
        <f t="shared" si="72"/>
        <v>0</v>
      </c>
      <c r="S319" s="150">
        <v>0</v>
      </c>
      <c r="T319" s="151">
        <f t="shared" si="73"/>
        <v>0</v>
      </c>
      <c r="AR319" s="152" t="s">
        <v>211</v>
      </c>
      <c r="AT319" s="152" t="s">
        <v>207</v>
      </c>
      <c r="AU319" s="152" t="s">
        <v>164</v>
      </c>
      <c r="AY319" s="17" t="s">
        <v>156</v>
      </c>
      <c r="BE319" s="153">
        <f t="shared" si="74"/>
        <v>0</v>
      </c>
      <c r="BF319" s="153">
        <f t="shared" si="75"/>
        <v>0</v>
      </c>
      <c r="BG319" s="153">
        <f t="shared" si="76"/>
        <v>0</v>
      </c>
      <c r="BH319" s="153">
        <f t="shared" si="77"/>
        <v>0</v>
      </c>
      <c r="BI319" s="153">
        <f t="shared" si="78"/>
        <v>0</v>
      </c>
      <c r="BJ319" s="17" t="s">
        <v>164</v>
      </c>
      <c r="BK319" s="153">
        <f t="shared" si="79"/>
        <v>0</v>
      </c>
      <c r="BL319" s="17" t="s">
        <v>163</v>
      </c>
      <c r="BM319" s="152" t="s">
        <v>4693</v>
      </c>
    </row>
    <row r="320" spans="2:65" s="1" customFormat="1" ht="16.5" customHeight="1">
      <c r="B320" s="139"/>
      <c r="C320" s="140" t="s">
        <v>2262</v>
      </c>
      <c r="D320" s="140" t="s">
        <v>159</v>
      </c>
      <c r="E320" s="141" t="s">
        <v>4694</v>
      </c>
      <c r="F320" s="142" t="s">
        <v>4695</v>
      </c>
      <c r="G320" s="143" t="s">
        <v>402</v>
      </c>
      <c r="H320" s="144">
        <v>480</v>
      </c>
      <c r="I320" s="145"/>
      <c r="J320" s="146">
        <f t="shared" si="70"/>
        <v>0</v>
      </c>
      <c r="K320" s="147"/>
      <c r="L320" s="32"/>
      <c r="M320" s="148" t="s">
        <v>1</v>
      </c>
      <c r="N320" s="149" t="s">
        <v>41</v>
      </c>
      <c r="P320" s="150">
        <f t="shared" si="71"/>
        <v>0</v>
      </c>
      <c r="Q320" s="150">
        <v>0</v>
      </c>
      <c r="R320" s="150">
        <f t="shared" si="72"/>
        <v>0</v>
      </c>
      <c r="S320" s="150">
        <v>0</v>
      </c>
      <c r="T320" s="151">
        <f t="shared" si="73"/>
        <v>0</v>
      </c>
      <c r="AR320" s="152" t="s">
        <v>163</v>
      </c>
      <c r="AT320" s="152" t="s">
        <v>159</v>
      </c>
      <c r="AU320" s="152" t="s">
        <v>164</v>
      </c>
      <c r="AY320" s="17" t="s">
        <v>156</v>
      </c>
      <c r="BE320" s="153">
        <f t="shared" si="74"/>
        <v>0</v>
      </c>
      <c r="BF320" s="153">
        <f t="shared" si="75"/>
        <v>0</v>
      </c>
      <c r="BG320" s="153">
        <f t="shared" si="76"/>
        <v>0</v>
      </c>
      <c r="BH320" s="153">
        <f t="shared" si="77"/>
        <v>0</v>
      </c>
      <c r="BI320" s="153">
        <f t="shared" si="78"/>
        <v>0</v>
      </c>
      <c r="BJ320" s="17" t="s">
        <v>164</v>
      </c>
      <c r="BK320" s="153">
        <f t="shared" si="79"/>
        <v>0</v>
      </c>
      <c r="BL320" s="17" t="s">
        <v>163</v>
      </c>
      <c r="BM320" s="152" t="s">
        <v>4696</v>
      </c>
    </row>
    <row r="321" spans="2:65" s="1" customFormat="1" ht="16.5" customHeight="1">
      <c r="B321" s="139"/>
      <c r="C321" s="140" t="s">
        <v>2267</v>
      </c>
      <c r="D321" s="140" t="s">
        <v>159</v>
      </c>
      <c r="E321" s="141" t="s">
        <v>4697</v>
      </c>
      <c r="F321" s="142" t="s">
        <v>4698</v>
      </c>
      <c r="G321" s="143" t="s">
        <v>402</v>
      </c>
      <c r="H321" s="144">
        <v>480</v>
      </c>
      <c r="I321" s="145"/>
      <c r="J321" s="146">
        <f t="shared" si="70"/>
        <v>0</v>
      </c>
      <c r="K321" s="147"/>
      <c r="L321" s="32"/>
      <c r="M321" s="148" t="s">
        <v>1</v>
      </c>
      <c r="N321" s="149" t="s">
        <v>41</v>
      </c>
      <c r="P321" s="150">
        <f t="shared" si="71"/>
        <v>0</v>
      </c>
      <c r="Q321" s="150">
        <v>0</v>
      </c>
      <c r="R321" s="150">
        <f t="shared" si="72"/>
        <v>0</v>
      </c>
      <c r="S321" s="150">
        <v>0</v>
      </c>
      <c r="T321" s="151">
        <f t="shared" si="73"/>
        <v>0</v>
      </c>
      <c r="AR321" s="152" t="s">
        <v>163</v>
      </c>
      <c r="AT321" s="152" t="s">
        <v>159</v>
      </c>
      <c r="AU321" s="152" t="s">
        <v>164</v>
      </c>
      <c r="AY321" s="17" t="s">
        <v>156</v>
      </c>
      <c r="BE321" s="153">
        <f t="shared" si="74"/>
        <v>0</v>
      </c>
      <c r="BF321" s="153">
        <f t="shared" si="75"/>
        <v>0</v>
      </c>
      <c r="BG321" s="153">
        <f t="shared" si="76"/>
        <v>0</v>
      </c>
      <c r="BH321" s="153">
        <f t="shared" si="77"/>
        <v>0</v>
      </c>
      <c r="BI321" s="153">
        <f t="shared" si="78"/>
        <v>0</v>
      </c>
      <c r="BJ321" s="17" t="s">
        <v>164</v>
      </c>
      <c r="BK321" s="153">
        <f t="shared" si="79"/>
        <v>0</v>
      </c>
      <c r="BL321" s="17" t="s">
        <v>163</v>
      </c>
      <c r="BM321" s="152" t="s">
        <v>4699</v>
      </c>
    </row>
    <row r="322" spans="2:65" s="1" customFormat="1" ht="24.15" customHeight="1">
      <c r="B322" s="139"/>
      <c r="C322" s="140" t="s">
        <v>2270</v>
      </c>
      <c r="D322" s="140" t="s">
        <v>159</v>
      </c>
      <c r="E322" s="141" t="s">
        <v>4700</v>
      </c>
      <c r="F322" s="142" t="s">
        <v>4701</v>
      </c>
      <c r="G322" s="143" t="s">
        <v>234</v>
      </c>
      <c r="H322" s="144">
        <v>510</v>
      </c>
      <c r="I322" s="145"/>
      <c r="J322" s="146">
        <f t="shared" si="70"/>
        <v>0</v>
      </c>
      <c r="K322" s="147"/>
      <c r="L322" s="32"/>
      <c r="M322" s="148" t="s">
        <v>1</v>
      </c>
      <c r="N322" s="149" t="s">
        <v>41</v>
      </c>
      <c r="P322" s="150">
        <f t="shared" si="71"/>
        <v>0</v>
      </c>
      <c r="Q322" s="150">
        <v>0</v>
      </c>
      <c r="R322" s="150">
        <f t="shared" si="72"/>
        <v>0</v>
      </c>
      <c r="S322" s="150">
        <v>0</v>
      </c>
      <c r="T322" s="151">
        <f t="shared" si="73"/>
        <v>0</v>
      </c>
      <c r="AR322" s="152" t="s">
        <v>163</v>
      </c>
      <c r="AT322" s="152" t="s">
        <v>159</v>
      </c>
      <c r="AU322" s="152" t="s">
        <v>164</v>
      </c>
      <c r="AY322" s="17" t="s">
        <v>156</v>
      </c>
      <c r="BE322" s="153">
        <f t="shared" si="74"/>
        <v>0</v>
      </c>
      <c r="BF322" s="153">
        <f t="shared" si="75"/>
        <v>0</v>
      </c>
      <c r="BG322" s="153">
        <f t="shared" si="76"/>
        <v>0</v>
      </c>
      <c r="BH322" s="153">
        <f t="shared" si="77"/>
        <v>0</v>
      </c>
      <c r="BI322" s="153">
        <f t="shared" si="78"/>
        <v>0</v>
      </c>
      <c r="BJ322" s="17" t="s">
        <v>164</v>
      </c>
      <c r="BK322" s="153">
        <f t="shared" si="79"/>
        <v>0</v>
      </c>
      <c r="BL322" s="17" t="s">
        <v>163</v>
      </c>
      <c r="BM322" s="152" t="s">
        <v>4702</v>
      </c>
    </row>
    <row r="323" spans="2:65" s="1" customFormat="1" ht="24.15" customHeight="1">
      <c r="B323" s="139"/>
      <c r="C323" s="167" t="s">
        <v>2275</v>
      </c>
      <c r="D323" s="167" t="s">
        <v>207</v>
      </c>
      <c r="E323" s="168" t="s">
        <v>4703</v>
      </c>
      <c r="F323" s="169" t="s">
        <v>4704</v>
      </c>
      <c r="G323" s="170" t="s">
        <v>983</v>
      </c>
      <c r="H323" s="171">
        <v>15.3</v>
      </c>
      <c r="I323" s="172"/>
      <c r="J323" s="173">
        <f t="shared" si="70"/>
        <v>0</v>
      </c>
      <c r="K323" s="174"/>
      <c r="L323" s="175"/>
      <c r="M323" s="176" t="s">
        <v>1</v>
      </c>
      <c r="N323" s="177" t="s">
        <v>41</v>
      </c>
      <c r="P323" s="150">
        <f t="shared" si="71"/>
        <v>0</v>
      </c>
      <c r="Q323" s="150">
        <v>0</v>
      </c>
      <c r="R323" s="150">
        <f t="shared" si="72"/>
        <v>0</v>
      </c>
      <c r="S323" s="150">
        <v>0</v>
      </c>
      <c r="T323" s="151">
        <f t="shared" si="73"/>
        <v>0</v>
      </c>
      <c r="AR323" s="152" t="s">
        <v>211</v>
      </c>
      <c r="AT323" s="152" t="s">
        <v>207</v>
      </c>
      <c r="AU323" s="152" t="s">
        <v>164</v>
      </c>
      <c r="AY323" s="17" t="s">
        <v>156</v>
      </c>
      <c r="BE323" s="153">
        <f t="shared" si="74"/>
        <v>0</v>
      </c>
      <c r="BF323" s="153">
        <f t="shared" si="75"/>
        <v>0</v>
      </c>
      <c r="BG323" s="153">
        <f t="shared" si="76"/>
        <v>0</v>
      </c>
      <c r="BH323" s="153">
        <f t="shared" si="77"/>
        <v>0</v>
      </c>
      <c r="BI323" s="153">
        <f t="shared" si="78"/>
        <v>0</v>
      </c>
      <c r="BJ323" s="17" t="s">
        <v>164</v>
      </c>
      <c r="BK323" s="153">
        <f t="shared" si="79"/>
        <v>0</v>
      </c>
      <c r="BL323" s="17" t="s">
        <v>163</v>
      </c>
      <c r="BM323" s="152" t="s">
        <v>4705</v>
      </c>
    </row>
    <row r="324" spans="2:65" s="1" customFormat="1" ht="24.15" customHeight="1">
      <c r="B324" s="139"/>
      <c r="C324" s="140" t="s">
        <v>2283</v>
      </c>
      <c r="D324" s="140" t="s">
        <v>159</v>
      </c>
      <c r="E324" s="141" t="s">
        <v>4706</v>
      </c>
      <c r="F324" s="142" t="s">
        <v>4707</v>
      </c>
      <c r="G324" s="143" t="s">
        <v>352</v>
      </c>
      <c r="H324" s="144">
        <v>9.1999999999999993</v>
      </c>
      <c r="I324" s="145"/>
      <c r="J324" s="146">
        <f t="shared" si="70"/>
        <v>0</v>
      </c>
      <c r="K324" s="147"/>
      <c r="L324" s="32"/>
      <c r="M324" s="148" t="s">
        <v>1</v>
      </c>
      <c r="N324" s="149" t="s">
        <v>41</v>
      </c>
      <c r="P324" s="150">
        <f t="shared" si="71"/>
        <v>0</v>
      </c>
      <c r="Q324" s="150">
        <v>0</v>
      </c>
      <c r="R324" s="150">
        <f t="shared" si="72"/>
        <v>0</v>
      </c>
      <c r="S324" s="150">
        <v>0</v>
      </c>
      <c r="T324" s="151">
        <f t="shared" si="73"/>
        <v>0</v>
      </c>
      <c r="AR324" s="152" t="s">
        <v>163</v>
      </c>
      <c r="AT324" s="152" t="s">
        <v>159</v>
      </c>
      <c r="AU324" s="152" t="s">
        <v>164</v>
      </c>
      <c r="AY324" s="17" t="s">
        <v>156</v>
      </c>
      <c r="BE324" s="153">
        <f t="shared" si="74"/>
        <v>0</v>
      </c>
      <c r="BF324" s="153">
        <f t="shared" si="75"/>
        <v>0</v>
      </c>
      <c r="BG324" s="153">
        <f t="shared" si="76"/>
        <v>0</v>
      </c>
      <c r="BH324" s="153">
        <f t="shared" si="77"/>
        <v>0</v>
      </c>
      <c r="BI324" s="153">
        <f t="shared" si="78"/>
        <v>0</v>
      </c>
      <c r="BJ324" s="17" t="s">
        <v>164</v>
      </c>
      <c r="BK324" s="153">
        <f t="shared" si="79"/>
        <v>0</v>
      </c>
      <c r="BL324" s="17" t="s">
        <v>163</v>
      </c>
      <c r="BM324" s="152" t="s">
        <v>4708</v>
      </c>
    </row>
    <row r="325" spans="2:65" s="1" customFormat="1" ht="16.5" customHeight="1">
      <c r="B325" s="139"/>
      <c r="C325" s="140" t="s">
        <v>2288</v>
      </c>
      <c r="D325" s="140" t="s">
        <v>159</v>
      </c>
      <c r="E325" s="141" t="s">
        <v>4709</v>
      </c>
      <c r="F325" s="142" t="s">
        <v>4710</v>
      </c>
      <c r="G325" s="143" t="s">
        <v>352</v>
      </c>
      <c r="H325" s="144">
        <v>6.6</v>
      </c>
      <c r="I325" s="145"/>
      <c r="J325" s="146">
        <f t="shared" si="70"/>
        <v>0</v>
      </c>
      <c r="K325" s="147"/>
      <c r="L325" s="32"/>
      <c r="M325" s="148" t="s">
        <v>1</v>
      </c>
      <c r="N325" s="149" t="s">
        <v>41</v>
      </c>
      <c r="P325" s="150">
        <f t="shared" si="71"/>
        <v>0</v>
      </c>
      <c r="Q325" s="150">
        <v>0</v>
      </c>
      <c r="R325" s="150">
        <f t="shared" si="72"/>
        <v>0</v>
      </c>
      <c r="S325" s="150">
        <v>0</v>
      </c>
      <c r="T325" s="151">
        <f t="shared" si="73"/>
        <v>0</v>
      </c>
      <c r="AR325" s="152" t="s">
        <v>163</v>
      </c>
      <c r="AT325" s="152" t="s">
        <v>159</v>
      </c>
      <c r="AU325" s="152" t="s">
        <v>164</v>
      </c>
      <c r="AY325" s="17" t="s">
        <v>156</v>
      </c>
      <c r="BE325" s="153">
        <f t="shared" si="74"/>
        <v>0</v>
      </c>
      <c r="BF325" s="153">
        <f t="shared" si="75"/>
        <v>0</v>
      </c>
      <c r="BG325" s="153">
        <f t="shared" si="76"/>
        <v>0</v>
      </c>
      <c r="BH325" s="153">
        <f t="shared" si="77"/>
        <v>0</v>
      </c>
      <c r="BI325" s="153">
        <f t="shared" si="78"/>
        <v>0</v>
      </c>
      <c r="BJ325" s="17" t="s">
        <v>164</v>
      </c>
      <c r="BK325" s="153">
        <f t="shared" si="79"/>
        <v>0</v>
      </c>
      <c r="BL325" s="17" t="s">
        <v>163</v>
      </c>
      <c r="BM325" s="152" t="s">
        <v>4711</v>
      </c>
    </row>
    <row r="326" spans="2:65" s="1" customFormat="1" ht="16.5" customHeight="1">
      <c r="B326" s="139"/>
      <c r="C326" s="167" t="s">
        <v>2297</v>
      </c>
      <c r="D326" s="167" t="s">
        <v>207</v>
      </c>
      <c r="E326" s="168" t="s">
        <v>4712</v>
      </c>
      <c r="F326" s="169" t="s">
        <v>4713</v>
      </c>
      <c r="G326" s="170" t="s">
        <v>210</v>
      </c>
      <c r="H326" s="171">
        <v>10.56</v>
      </c>
      <c r="I326" s="172"/>
      <c r="J326" s="173">
        <f t="shared" si="70"/>
        <v>0</v>
      </c>
      <c r="K326" s="174"/>
      <c r="L326" s="175"/>
      <c r="M326" s="176" t="s">
        <v>1</v>
      </c>
      <c r="N326" s="177" t="s">
        <v>41</v>
      </c>
      <c r="P326" s="150">
        <f t="shared" si="71"/>
        <v>0</v>
      </c>
      <c r="Q326" s="150">
        <v>0</v>
      </c>
      <c r="R326" s="150">
        <f t="shared" si="72"/>
        <v>0</v>
      </c>
      <c r="S326" s="150">
        <v>0</v>
      </c>
      <c r="T326" s="151">
        <f t="shared" si="73"/>
        <v>0</v>
      </c>
      <c r="AR326" s="152" t="s">
        <v>211</v>
      </c>
      <c r="AT326" s="152" t="s">
        <v>207</v>
      </c>
      <c r="AU326" s="152" t="s">
        <v>164</v>
      </c>
      <c r="AY326" s="17" t="s">
        <v>156</v>
      </c>
      <c r="BE326" s="153">
        <f t="shared" si="74"/>
        <v>0</v>
      </c>
      <c r="BF326" s="153">
        <f t="shared" si="75"/>
        <v>0</v>
      </c>
      <c r="BG326" s="153">
        <f t="shared" si="76"/>
        <v>0</v>
      </c>
      <c r="BH326" s="153">
        <f t="shared" si="77"/>
        <v>0</v>
      </c>
      <c r="BI326" s="153">
        <f t="shared" si="78"/>
        <v>0</v>
      </c>
      <c r="BJ326" s="17" t="s">
        <v>164</v>
      </c>
      <c r="BK326" s="153">
        <f t="shared" si="79"/>
        <v>0</v>
      </c>
      <c r="BL326" s="17" t="s">
        <v>163</v>
      </c>
      <c r="BM326" s="152" t="s">
        <v>4714</v>
      </c>
    </row>
    <row r="327" spans="2:65" s="1" customFormat="1" ht="24.15" customHeight="1">
      <c r="B327" s="139"/>
      <c r="C327" s="140" t="s">
        <v>2302</v>
      </c>
      <c r="D327" s="140" t="s">
        <v>159</v>
      </c>
      <c r="E327" s="141" t="s">
        <v>4715</v>
      </c>
      <c r="F327" s="142" t="s">
        <v>4716</v>
      </c>
      <c r="G327" s="143" t="s">
        <v>402</v>
      </c>
      <c r="H327" s="144">
        <v>260</v>
      </c>
      <c r="I327" s="145"/>
      <c r="J327" s="146">
        <f t="shared" si="70"/>
        <v>0</v>
      </c>
      <c r="K327" s="147"/>
      <c r="L327" s="32"/>
      <c r="M327" s="148" t="s">
        <v>1</v>
      </c>
      <c r="N327" s="149" t="s">
        <v>41</v>
      </c>
      <c r="P327" s="150">
        <f t="shared" si="71"/>
        <v>0</v>
      </c>
      <c r="Q327" s="150">
        <v>0</v>
      </c>
      <c r="R327" s="150">
        <f t="shared" si="72"/>
        <v>0</v>
      </c>
      <c r="S327" s="150">
        <v>0</v>
      </c>
      <c r="T327" s="151">
        <f t="shared" si="73"/>
        <v>0</v>
      </c>
      <c r="AR327" s="152" t="s">
        <v>163</v>
      </c>
      <c r="AT327" s="152" t="s">
        <v>159</v>
      </c>
      <c r="AU327" s="152" t="s">
        <v>164</v>
      </c>
      <c r="AY327" s="17" t="s">
        <v>156</v>
      </c>
      <c r="BE327" s="153">
        <f t="shared" si="74"/>
        <v>0</v>
      </c>
      <c r="BF327" s="153">
        <f t="shared" si="75"/>
        <v>0</v>
      </c>
      <c r="BG327" s="153">
        <f t="shared" si="76"/>
        <v>0</v>
      </c>
      <c r="BH327" s="153">
        <f t="shared" si="77"/>
        <v>0</v>
      </c>
      <c r="BI327" s="153">
        <f t="shared" si="78"/>
        <v>0</v>
      </c>
      <c r="BJ327" s="17" t="s">
        <v>164</v>
      </c>
      <c r="BK327" s="153">
        <f t="shared" si="79"/>
        <v>0</v>
      </c>
      <c r="BL327" s="17" t="s">
        <v>163</v>
      </c>
      <c r="BM327" s="152" t="s">
        <v>4717</v>
      </c>
    </row>
    <row r="328" spans="2:65" s="1" customFormat="1" ht="16.5" customHeight="1">
      <c r="B328" s="139"/>
      <c r="C328" s="167" t="s">
        <v>2309</v>
      </c>
      <c r="D328" s="167" t="s">
        <v>207</v>
      </c>
      <c r="E328" s="168" t="s">
        <v>4718</v>
      </c>
      <c r="F328" s="169" t="s">
        <v>4719</v>
      </c>
      <c r="G328" s="170" t="s">
        <v>402</v>
      </c>
      <c r="H328" s="171">
        <v>260</v>
      </c>
      <c r="I328" s="172"/>
      <c r="J328" s="173">
        <f t="shared" si="70"/>
        <v>0</v>
      </c>
      <c r="K328" s="174"/>
      <c r="L328" s="175"/>
      <c r="M328" s="176" t="s">
        <v>1</v>
      </c>
      <c r="N328" s="177" t="s">
        <v>41</v>
      </c>
      <c r="P328" s="150">
        <f t="shared" si="71"/>
        <v>0</v>
      </c>
      <c r="Q328" s="150">
        <v>0</v>
      </c>
      <c r="R328" s="150">
        <f t="shared" si="72"/>
        <v>0</v>
      </c>
      <c r="S328" s="150">
        <v>0</v>
      </c>
      <c r="T328" s="151">
        <f t="shared" si="73"/>
        <v>0</v>
      </c>
      <c r="AR328" s="152" t="s">
        <v>211</v>
      </c>
      <c r="AT328" s="152" t="s">
        <v>207</v>
      </c>
      <c r="AU328" s="152" t="s">
        <v>164</v>
      </c>
      <c r="AY328" s="17" t="s">
        <v>156</v>
      </c>
      <c r="BE328" s="153">
        <f t="shared" si="74"/>
        <v>0</v>
      </c>
      <c r="BF328" s="153">
        <f t="shared" si="75"/>
        <v>0</v>
      </c>
      <c r="BG328" s="153">
        <f t="shared" si="76"/>
        <v>0</v>
      </c>
      <c r="BH328" s="153">
        <f t="shared" si="77"/>
        <v>0</v>
      </c>
      <c r="BI328" s="153">
        <f t="shared" si="78"/>
        <v>0</v>
      </c>
      <c r="BJ328" s="17" t="s">
        <v>164</v>
      </c>
      <c r="BK328" s="153">
        <f t="shared" si="79"/>
        <v>0</v>
      </c>
      <c r="BL328" s="17" t="s">
        <v>163</v>
      </c>
      <c r="BM328" s="152" t="s">
        <v>4720</v>
      </c>
    </row>
    <row r="329" spans="2:65" s="1" customFormat="1" ht="21.75" customHeight="1">
      <c r="B329" s="139"/>
      <c r="C329" s="140" t="s">
        <v>2315</v>
      </c>
      <c r="D329" s="140" t="s">
        <v>159</v>
      </c>
      <c r="E329" s="141" t="s">
        <v>4718</v>
      </c>
      <c r="F329" s="142" t="s">
        <v>4721</v>
      </c>
      <c r="G329" s="143" t="s">
        <v>402</v>
      </c>
      <c r="H329" s="144">
        <v>60</v>
      </c>
      <c r="I329" s="145"/>
      <c r="J329" s="146">
        <f t="shared" si="70"/>
        <v>0</v>
      </c>
      <c r="K329" s="147"/>
      <c r="L329" s="32"/>
      <c r="M329" s="148" t="s">
        <v>1</v>
      </c>
      <c r="N329" s="149" t="s">
        <v>41</v>
      </c>
      <c r="P329" s="150">
        <f t="shared" si="71"/>
        <v>0</v>
      </c>
      <c r="Q329" s="150">
        <v>0</v>
      </c>
      <c r="R329" s="150">
        <f t="shared" si="72"/>
        <v>0</v>
      </c>
      <c r="S329" s="150">
        <v>0</v>
      </c>
      <c r="T329" s="151">
        <f t="shared" si="73"/>
        <v>0</v>
      </c>
      <c r="AR329" s="152" t="s">
        <v>163</v>
      </c>
      <c r="AT329" s="152" t="s">
        <v>159</v>
      </c>
      <c r="AU329" s="152" t="s">
        <v>164</v>
      </c>
      <c r="AY329" s="17" t="s">
        <v>156</v>
      </c>
      <c r="BE329" s="153">
        <f t="shared" si="74"/>
        <v>0</v>
      </c>
      <c r="BF329" s="153">
        <f t="shared" si="75"/>
        <v>0</v>
      </c>
      <c r="BG329" s="153">
        <f t="shared" si="76"/>
        <v>0</v>
      </c>
      <c r="BH329" s="153">
        <f t="shared" si="77"/>
        <v>0</v>
      </c>
      <c r="BI329" s="153">
        <f t="shared" si="78"/>
        <v>0</v>
      </c>
      <c r="BJ329" s="17" t="s">
        <v>164</v>
      </c>
      <c r="BK329" s="153">
        <f t="shared" si="79"/>
        <v>0</v>
      </c>
      <c r="BL329" s="17" t="s">
        <v>163</v>
      </c>
      <c r="BM329" s="152" t="s">
        <v>4722</v>
      </c>
    </row>
    <row r="330" spans="2:65" s="1" customFormat="1" ht="21.75" customHeight="1">
      <c r="B330" s="139"/>
      <c r="C330" s="140" t="s">
        <v>2320</v>
      </c>
      <c r="D330" s="140" t="s">
        <v>159</v>
      </c>
      <c r="E330" s="141" t="s">
        <v>4723</v>
      </c>
      <c r="F330" s="142" t="s">
        <v>4724</v>
      </c>
      <c r="G330" s="143" t="s">
        <v>402</v>
      </c>
      <c r="H330" s="144">
        <v>30</v>
      </c>
      <c r="I330" s="145"/>
      <c r="J330" s="146">
        <f t="shared" si="70"/>
        <v>0</v>
      </c>
      <c r="K330" s="147"/>
      <c r="L330" s="32"/>
      <c r="M330" s="148" t="s">
        <v>1</v>
      </c>
      <c r="N330" s="149" t="s">
        <v>41</v>
      </c>
      <c r="P330" s="150">
        <f t="shared" si="71"/>
        <v>0</v>
      </c>
      <c r="Q330" s="150">
        <v>0</v>
      </c>
      <c r="R330" s="150">
        <f t="shared" si="72"/>
        <v>0</v>
      </c>
      <c r="S330" s="150">
        <v>0</v>
      </c>
      <c r="T330" s="151">
        <f t="shared" si="73"/>
        <v>0</v>
      </c>
      <c r="AR330" s="152" t="s">
        <v>163</v>
      </c>
      <c r="AT330" s="152" t="s">
        <v>159</v>
      </c>
      <c r="AU330" s="152" t="s">
        <v>164</v>
      </c>
      <c r="AY330" s="17" t="s">
        <v>156</v>
      </c>
      <c r="BE330" s="153">
        <f t="shared" si="74"/>
        <v>0</v>
      </c>
      <c r="BF330" s="153">
        <f t="shared" si="75"/>
        <v>0</v>
      </c>
      <c r="BG330" s="153">
        <f t="shared" si="76"/>
        <v>0</v>
      </c>
      <c r="BH330" s="153">
        <f t="shared" si="77"/>
        <v>0</v>
      </c>
      <c r="BI330" s="153">
        <f t="shared" si="78"/>
        <v>0</v>
      </c>
      <c r="BJ330" s="17" t="s">
        <v>164</v>
      </c>
      <c r="BK330" s="153">
        <f t="shared" si="79"/>
        <v>0</v>
      </c>
      <c r="BL330" s="17" t="s">
        <v>163</v>
      </c>
      <c r="BM330" s="152" t="s">
        <v>4725</v>
      </c>
    </row>
    <row r="331" spans="2:65" s="1" customFormat="1" ht="24.15" customHeight="1">
      <c r="B331" s="139"/>
      <c r="C331" s="140" t="s">
        <v>2327</v>
      </c>
      <c r="D331" s="140" t="s">
        <v>159</v>
      </c>
      <c r="E331" s="141" t="s">
        <v>4726</v>
      </c>
      <c r="F331" s="142" t="s">
        <v>4727</v>
      </c>
      <c r="G331" s="143" t="s">
        <v>352</v>
      </c>
      <c r="H331" s="144">
        <v>30</v>
      </c>
      <c r="I331" s="145"/>
      <c r="J331" s="146">
        <f t="shared" si="70"/>
        <v>0</v>
      </c>
      <c r="K331" s="147"/>
      <c r="L331" s="32"/>
      <c r="M331" s="148" t="s">
        <v>1</v>
      </c>
      <c r="N331" s="149" t="s">
        <v>41</v>
      </c>
      <c r="P331" s="150">
        <f t="shared" si="71"/>
        <v>0</v>
      </c>
      <c r="Q331" s="150">
        <v>0</v>
      </c>
      <c r="R331" s="150">
        <f t="shared" si="72"/>
        <v>0</v>
      </c>
      <c r="S331" s="150">
        <v>0</v>
      </c>
      <c r="T331" s="151">
        <f t="shared" si="73"/>
        <v>0</v>
      </c>
      <c r="AR331" s="152" t="s">
        <v>163</v>
      </c>
      <c r="AT331" s="152" t="s">
        <v>159</v>
      </c>
      <c r="AU331" s="152" t="s">
        <v>164</v>
      </c>
      <c r="AY331" s="17" t="s">
        <v>156</v>
      </c>
      <c r="BE331" s="153">
        <f t="shared" si="74"/>
        <v>0</v>
      </c>
      <c r="BF331" s="153">
        <f t="shared" si="75"/>
        <v>0</v>
      </c>
      <c r="BG331" s="153">
        <f t="shared" si="76"/>
        <v>0</v>
      </c>
      <c r="BH331" s="153">
        <f t="shared" si="77"/>
        <v>0</v>
      </c>
      <c r="BI331" s="153">
        <f t="shared" si="78"/>
        <v>0</v>
      </c>
      <c r="BJ331" s="17" t="s">
        <v>164</v>
      </c>
      <c r="BK331" s="153">
        <f t="shared" si="79"/>
        <v>0</v>
      </c>
      <c r="BL331" s="17" t="s">
        <v>163</v>
      </c>
      <c r="BM331" s="152" t="s">
        <v>4728</v>
      </c>
    </row>
    <row r="332" spans="2:65" s="1" customFormat="1" ht="21.75" customHeight="1">
      <c r="B332" s="139"/>
      <c r="C332" s="140" t="s">
        <v>2335</v>
      </c>
      <c r="D332" s="140" t="s">
        <v>159</v>
      </c>
      <c r="E332" s="141" t="s">
        <v>4729</v>
      </c>
      <c r="F332" s="142" t="s">
        <v>4730</v>
      </c>
      <c r="G332" s="143" t="s">
        <v>234</v>
      </c>
      <c r="H332" s="144">
        <v>320</v>
      </c>
      <c r="I332" s="145"/>
      <c r="J332" s="146">
        <f t="shared" si="70"/>
        <v>0</v>
      </c>
      <c r="K332" s="147"/>
      <c r="L332" s="32"/>
      <c r="M332" s="148" t="s">
        <v>1</v>
      </c>
      <c r="N332" s="149" t="s">
        <v>41</v>
      </c>
      <c r="P332" s="150">
        <f t="shared" si="71"/>
        <v>0</v>
      </c>
      <c r="Q332" s="150">
        <v>0</v>
      </c>
      <c r="R332" s="150">
        <f t="shared" si="72"/>
        <v>0</v>
      </c>
      <c r="S332" s="150">
        <v>0</v>
      </c>
      <c r="T332" s="151">
        <f t="shared" si="73"/>
        <v>0</v>
      </c>
      <c r="AR332" s="152" t="s">
        <v>163</v>
      </c>
      <c r="AT332" s="152" t="s">
        <v>159</v>
      </c>
      <c r="AU332" s="152" t="s">
        <v>164</v>
      </c>
      <c r="AY332" s="17" t="s">
        <v>156</v>
      </c>
      <c r="BE332" s="153">
        <f t="shared" si="74"/>
        <v>0</v>
      </c>
      <c r="BF332" s="153">
        <f t="shared" si="75"/>
        <v>0</v>
      </c>
      <c r="BG332" s="153">
        <f t="shared" si="76"/>
        <v>0</v>
      </c>
      <c r="BH332" s="153">
        <f t="shared" si="77"/>
        <v>0</v>
      </c>
      <c r="BI332" s="153">
        <f t="shared" si="78"/>
        <v>0</v>
      </c>
      <c r="BJ332" s="17" t="s">
        <v>164</v>
      </c>
      <c r="BK332" s="153">
        <f t="shared" si="79"/>
        <v>0</v>
      </c>
      <c r="BL332" s="17" t="s">
        <v>163</v>
      </c>
      <c r="BM332" s="152" t="s">
        <v>4731</v>
      </c>
    </row>
    <row r="333" spans="2:65" s="11" customFormat="1" ht="22.95" customHeight="1">
      <c r="B333" s="127"/>
      <c r="D333" s="128" t="s">
        <v>74</v>
      </c>
      <c r="E333" s="137" t="s">
        <v>4732</v>
      </c>
      <c r="F333" s="137" t="s">
        <v>4733</v>
      </c>
      <c r="I333" s="130"/>
      <c r="J333" s="138">
        <f>BK333</f>
        <v>0</v>
      </c>
      <c r="L333" s="127"/>
      <c r="M333" s="132"/>
      <c r="P333" s="133">
        <f>SUM(P334:P371)</f>
        <v>0</v>
      </c>
      <c r="R333" s="133">
        <f>SUM(R334:R371)</f>
        <v>0</v>
      </c>
      <c r="T333" s="134">
        <f>SUM(T334:T371)</f>
        <v>0</v>
      </c>
      <c r="AR333" s="128" t="s">
        <v>83</v>
      </c>
      <c r="AT333" s="135" t="s">
        <v>74</v>
      </c>
      <c r="AU333" s="135" t="s">
        <v>83</v>
      </c>
      <c r="AY333" s="128" t="s">
        <v>156</v>
      </c>
      <c r="BK333" s="136">
        <f>SUM(BK334:BK371)</f>
        <v>0</v>
      </c>
    </row>
    <row r="334" spans="2:65" s="1" customFormat="1" ht="16.5" customHeight="1">
      <c r="B334" s="139"/>
      <c r="C334" s="140" t="s">
        <v>2340</v>
      </c>
      <c r="D334" s="140" t="s">
        <v>159</v>
      </c>
      <c r="E334" s="141" t="s">
        <v>4734</v>
      </c>
      <c r="F334" s="142" t="s">
        <v>4735</v>
      </c>
      <c r="G334" s="143" t="s">
        <v>352</v>
      </c>
      <c r="H334" s="144">
        <v>9.1999999999999993</v>
      </c>
      <c r="I334" s="145"/>
      <c r="J334" s="146">
        <f t="shared" ref="J334:J371" si="80">ROUND(I334*H334,2)</f>
        <v>0</v>
      </c>
      <c r="K334" s="147"/>
      <c r="L334" s="32"/>
      <c r="M334" s="148" t="s">
        <v>1</v>
      </c>
      <c r="N334" s="149" t="s">
        <v>41</v>
      </c>
      <c r="P334" s="150">
        <f t="shared" ref="P334:P371" si="81">O334*H334</f>
        <v>0</v>
      </c>
      <c r="Q334" s="150">
        <v>0</v>
      </c>
      <c r="R334" s="150">
        <f t="shared" ref="R334:R371" si="82">Q334*H334</f>
        <v>0</v>
      </c>
      <c r="S334" s="150">
        <v>0</v>
      </c>
      <c r="T334" s="151">
        <f t="shared" ref="T334:T371" si="83">S334*H334</f>
        <v>0</v>
      </c>
      <c r="AR334" s="152" t="s">
        <v>163</v>
      </c>
      <c r="AT334" s="152" t="s">
        <v>159</v>
      </c>
      <c r="AU334" s="152" t="s">
        <v>164</v>
      </c>
      <c r="AY334" s="17" t="s">
        <v>156</v>
      </c>
      <c r="BE334" s="153">
        <f t="shared" ref="BE334:BE371" si="84">IF(N334="základná",J334,0)</f>
        <v>0</v>
      </c>
      <c r="BF334" s="153">
        <f t="shared" ref="BF334:BF371" si="85">IF(N334="znížená",J334,0)</f>
        <v>0</v>
      </c>
      <c r="BG334" s="153">
        <f t="shared" ref="BG334:BG371" si="86">IF(N334="zákl. prenesená",J334,0)</f>
        <v>0</v>
      </c>
      <c r="BH334" s="153">
        <f t="shared" ref="BH334:BH371" si="87">IF(N334="zníž. prenesená",J334,0)</f>
        <v>0</v>
      </c>
      <c r="BI334" s="153">
        <f t="shared" ref="BI334:BI371" si="88">IF(N334="nulová",J334,0)</f>
        <v>0</v>
      </c>
      <c r="BJ334" s="17" t="s">
        <v>164</v>
      </c>
      <c r="BK334" s="153">
        <f t="shared" ref="BK334:BK371" si="89">ROUND(I334*H334,2)</f>
        <v>0</v>
      </c>
      <c r="BL334" s="17" t="s">
        <v>163</v>
      </c>
      <c r="BM334" s="152" t="s">
        <v>4736</v>
      </c>
    </row>
    <row r="335" spans="2:65" s="1" customFormat="1" ht="16.5" customHeight="1">
      <c r="B335" s="139"/>
      <c r="C335" s="140" t="s">
        <v>2347</v>
      </c>
      <c r="D335" s="140" t="s">
        <v>159</v>
      </c>
      <c r="E335" s="141" t="s">
        <v>4737</v>
      </c>
      <c r="F335" s="142" t="s">
        <v>4738</v>
      </c>
      <c r="G335" s="143" t="s">
        <v>203</v>
      </c>
      <c r="H335" s="144">
        <v>4</v>
      </c>
      <c r="I335" s="145"/>
      <c r="J335" s="146">
        <f t="shared" si="80"/>
        <v>0</v>
      </c>
      <c r="K335" s="147"/>
      <c r="L335" s="32"/>
      <c r="M335" s="148" t="s">
        <v>1</v>
      </c>
      <c r="N335" s="149" t="s">
        <v>41</v>
      </c>
      <c r="P335" s="150">
        <f t="shared" si="81"/>
        <v>0</v>
      </c>
      <c r="Q335" s="150">
        <v>0</v>
      </c>
      <c r="R335" s="150">
        <f t="shared" si="82"/>
        <v>0</v>
      </c>
      <c r="S335" s="150">
        <v>0</v>
      </c>
      <c r="T335" s="151">
        <f t="shared" si="83"/>
        <v>0</v>
      </c>
      <c r="AR335" s="152" t="s">
        <v>163</v>
      </c>
      <c r="AT335" s="152" t="s">
        <v>159</v>
      </c>
      <c r="AU335" s="152" t="s">
        <v>164</v>
      </c>
      <c r="AY335" s="17" t="s">
        <v>156</v>
      </c>
      <c r="BE335" s="153">
        <f t="shared" si="84"/>
        <v>0</v>
      </c>
      <c r="BF335" s="153">
        <f t="shared" si="85"/>
        <v>0</v>
      </c>
      <c r="BG335" s="153">
        <f t="shared" si="86"/>
        <v>0</v>
      </c>
      <c r="BH335" s="153">
        <f t="shared" si="87"/>
        <v>0</v>
      </c>
      <c r="BI335" s="153">
        <f t="shared" si="88"/>
        <v>0</v>
      </c>
      <c r="BJ335" s="17" t="s">
        <v>164</v>
      </c>
      <c r="BK335" s="153">
        <f t="shared" si="89"/>
        <v>0</v>
      </c>
      <c r="BL335" s="17" t="s">
        <v>163</v>
      </c>
      <c r="BM335" s="152" t="s">
        <v>4739</v>
      </c>
    </row>
    <row r="336" spans="2:65" s="1" customFormat="1" ht="16.5" customHeight="1">
      <c r="B336" s="139"/>
      <c r="C336" s="140" t="s">
        <v>2354</v>
      </c>
      <c r="D336" s="140" t="s">
        <v>159</v>
      </c>
      <c r="E336" s="141" t="s">
        <v>4740</v>
      </c>
      <c r="F336" s="142" t="s">
        <v>4741</v>
      </c>
      <c r="G336" s="143" t="s">
        <v>983</v>
      </c>
      <c r="H336" s="144">
        <v>60</v>
      </c>
      <c r="I336" s="145"/>
      <c r="J336" s="146">
        <f t="shared" si="80"/>
        <v>0</v>
      </c>
      <c r="K336" s="147"/>
      <c r="L336" s="32"/>
      <c r="M336" s="148" t="s">
        <v>1</v>
      </c>
      <c r="N336" s="149" t="s">
        <v>41</v>
      </c>
      <c r="P336" s="150">
        <f t="shared" si="81"/>
        <v>0</v>
      </c>
      <c r="Q336" s="150">
        <v>0</v>
      </c>
      <c r="R336" s="150">
        <f t="shared" si="82"/>
        <v>0</v>
      </c>
      <c r="S336" s="150">
        <v>0</v>
      </c>
      <c r="T336" s="151">
        <f t="shared" si="83"/>
        <v>0</v>
      </c>
      <c r="AR336" s="152" t="s">
        <v>163</v>
      </c>
      <c r="AT336" s="152" t="s">
        <v>159</v>
      </c>
      <c r="AU336" s="152" t="s">
        <v>164</v>
      </c>
      <c r="AY336" s="17" t="s">
        <v>156</v>
      </c>
      <c r="BE336" s="153">
        <f t="shared" si="84"/>
        <v>0</v>
      </c>
      <c r="BF336" s="153">
        <f t="shared" si="85"/>
        <v>0</v>
      </c>
      <c r="BG336" s="153">
        <f t="shared" si="86"/>
        <v>0</v>
      </c>
      <c r="BH336" s="153">
        <f t="shared" si="87"/>
        <v>0</v>
      </c>
      <c r="BI336" s="153">
        <f t="shared" si="88"/>
        <v>0</v>
      </c>
      <c r="BJ336" s="17" t="s">
        <v>164</v>
      </c>
      <c r="BK336" s="153">
        <f t="shared" si="89"/>
        <v>0</v>
      </c>
      <c r="BL336" s="17" t="s">
        <v>163</v>
      </c>
      <c r="BM336" s="152" t="s">
        <v>4742</v>
      </c>
    </row>
    <row r="337" spans="2:65" s="1" customFormat="1" ht="24.15" customHeight="1">
      <c r="B337" s="139"/>
      <c r="C337" s="140" t="s">
        <v>2359</v>
      </c>
      <c r="D337" s="140" t="s">
        <v>159</v>
      </c>
      <c r="E337" s="141" t="s">
        <v>4743</v>
      </c>
      <c r="F337" s="142" t="s">
        <v>4744</v>
      </c>
      <c r="G337" s="143" t="s">
        <v>203</v>
      </c>
      <c r="H337" s="144">
        <v>4</v>
      </c>
      <c r="I337" s="145"/>
      <c r="J337" s="146">
        <f t="shared" si="80"/>
        <v>0</v>
      </c>
      <c r="K337" s="147"/>
      <c r="L337" s="32"/>
      <c r="M337" s="148" t="s">
        <v>1</v>
      </c>
      <c r="N337" s="149" t="s">
        <v>41</v>
      </c>
      <c r="P337" s="150">
        <f t="shared" si="81"/>
        <v>0</v>
      </c>
      <c r="Q337" s="150">
        <v>0</v>
      </c>
      <c r="R337" s="150">
        <f t="shared" si="82"/>
        <v>0</v>
      </c>
      <c r="S337" s="150">
        <v>0</v>
      </c>
      <c r="T337" s="151">
        <f t="shared" si="83"/>
        <v>0</v>
      </c>
      <c r="AR337" s="152" t="s">
        <v>163</v>
      </c>
      <c r="AT337" s="152" t="s">
        <v>159</v>
      </c>
      <c r="AU337" s="152" t="s">
        <v>164</v>
      </c>
      <c r="AY337" s="17" t="s">
        <v>156</v>
      </c>
      <c r="BE337" s="153">
        <f t="shared" si="84"/>
        <v>0</v>
      </c>
      <c r="BF337" s="153">
        <f t="shared" si="85"/>
        <v>0</v>
      </c>
      <c r="BG337" s="153">
        <f t="shared" si="86"/>
        <v>0</v>
      </c>
      <c r="BH337" s="153">
        <f t="shared" si="87"/>
        <v>0</v>
      </c>
      <c r="BI337" s="153">
        <f t="shared" si="88"/>
        <v>0</v>
      </c>
      <c r="BJ337" s="17" t="s">
        <v>164</v>
      </c>
      <c r="BK337" s="153">
        <f t="shared" si="89"/>
        <v>0</v>
      </c>
      <c r="BL337" s="17" t="s">
        <v>163</v>
      </c>
      <c r="BM337" s="152" t="s">
        <v>4745</v>
      </c>
    </row>
    <row r="338" spans="2:65" s="1" customFormat="1" ht="16.5" customHeight="1">
      <c r="B338" s="139"/>
      <c r="C338" s="140" t="s">
        <v>2365</v>
      </c>
      <c r="D338" s="140" t="s">
        <v>159</v>
      </c>
      <c r="E338" s="141" t="s">
        <v>4746</v>
      </c>
      <c r="F338" s="142" t="s">
        <v>4747</v>
      </c>
      <c r="G338" s="143" t="s">
        <v>203</v>
      </c>
      <c r="H338" s="144">
        <v>4</v>
      </c>
      <c r="I338" s="145"/>
      <c r="J338" s="146">
        <f t="shared" si="80"/>
        <v>0</v>
      </c>
      <c r="K338" s="147"/>
      <c r="L338" s="32"/>
      <c r="M338" s="148" t="s">
        <v>1</v>
      </c>
      <c r="N338" s="149" t="s">
        <v>41</v>
      </c>
      <c r="P338" s="150">
        <f t="shared" si="81"/>
        <v>0</v>
      </c>
      <c r="Q338" s="150">
        <v>0</v>
      </c>
      <c r="R338" s="150">
        <f t="shared" si="82"/>
        <v>0</v>
      </c>
      <c r="S338" s="150">
        <v>0</v>
      </c>
      <c r="T338" s="151">
        <f t="shared" si="83"/>
        <v>0</v>
      </c>
      <c r="AR338" s="152" t="s">
        <v>163</v>
      </c>
      <c r="AT338" s="152" t="s">
        <v>159</v>
      </c>
      <c r="AU338" s="152" t="s">
        <v>164</v>
      </c>
      <c r="AY338" s="17" t="s">
        <v>156</v>
      </c>
      <c r="BE338" s="153">
        <f t="shared" si="84"/>
        <v>0</v>
      </c>
      <c r="BF338" s="153">
        <f t="shared" si="85"/>
        <v>0</v>
      </c>
      <c r="BG338" s="153">
        <f t="shared" si="86"/>
        <v>0</v>
      </c>
      <c r="BH338" s="153">
        <f t="shared" si="87"/>
        <v>0</v>
      </c>
      <c r="BI338" s="153">
        <f t="shared" si="88"/>
        <v>0</v>
      </c>
      <c r="BJ338" s="17" t="s">
        <v>164</v>
      </c>
      <c r="BK338" s="153">
        <f t="shared" si="89"/>
        <v>0</v>
      </c>
      <c r="BL338" s="17" t="s">
        <v>163</v>
      </c>
      <c r="BM338" s="152" t="s">
        <v>4748</v>
      </c>
    </row>
    <row r="339" spans="2:65" s="1" customFormat="1" ht="16.5" customHeight="1">
      <c r="B339" s="139"/>
      <c r="C339" s="140" t="s">
        <v>2369</v>
      </c>
      <c r="D339" s="140" t="s">
        <v>159</v>
      </c>
      <c r="E339" s="141" t="s">
        <v>4749</v>
      </c>
      <c r="F339" s="142" t="s">
        <v>4750</v>
      </c>
      <c r="G339" s="143" t="s">
        <v>203</v>
      </c>
      <c r="H339" s="144">
        <v>206</v>
      </c>
      <c r="I339" s="145"/>
      <c r="J339" s="146">
        <f t="shared" si="80"/>
        <v>0</v>
      </c>
      <c r="K339" s="147"/>
      <c r="L339" s="32"/>
      <c r="M339" s="148" t="s">
        <v>1</v>
      </c>
      <c r="N339" s="149" t="s">
        <v>41</v>
      </c>
      <c r="P339" s="150">
        <f t="shared" si="81"/>
        <v>0</v>
      </c>
      <c r="Q339" s="150">
        <v>0</v>
      </c>
      <c r="R339" s="150">
        <f t="shared" si="82"/>
        <v>0</v>
      </c>
      <c r="S339" s="150">
        <v>0</v>
      </c>
      <c r="T339" s="151">
        <f t="shared" si="83"/>
        <v>0</v>
      </c>
      <c r="AR339" s="152" t="s">
        <v>163</v>
      </c>
      <c r="AT339" s="152" t="s">
        <v>159</v>
      </c>
      <c r="AU339" s="152" t="s">
        <v>164</v>
      </c>
      <c r="AY339" s="17" t="s">
        <v>156</v>
      </c>
      <c r="BE339" s="153">
        <f t="shared" si="84"/>
        <v>0</v>
      </c>
      <c r="BF339" s="153">
        <f t="shared" si="85"/>
        <v>0</v>
      </c>
      <c r="BG339" s="153">
        <f t="shared" si="86"/>
        <v>0</v>
      </c>
      <c r="BH339" s="153">
        <f t="shared" si="87"/>
        <v>0</v>
      </c>
      <c r="BI339" s="153">
        <f t="shared" si="88"/>
        <v>0</v>
      </c>
      <c r="BJ339" s="17" t="s">
        <v>164</v>
      </c>
      <c r="BK339" s="153">
        <f t="shared" si="89"/>
        <v>0</v>
      </c>
      <c r="BL339" s="17" t="s">
        <v>163</v>
      </c>
      <c r="BM339" s="152" t="s">
        <v>4751</v>
      </c>
    </row>
    <row r="340" spans="2:65" s="1" customFormat="1" ht="21.75" customHeight="1">
      <c r="B340" s="139"/>
      <c r="C340" s="140" t="s">
        <v>2377</v>
      </c>
      <c r="D340" s="140" t="s">
        <v>159</v>
      </c>
      <c r="E340" s="141" t="s">
        <v>4752</v>
      </c>
      <c r="F340" s="142" t="s">
        <v>4753</v>
      </c>
      <c r="G340" s="143" t="s">
        <v>203</v>
      </c>
      <c r="H340" s="144">
        <v>2</v>
      </c>
      <c r="I340" s="145"/>
      <c r="J340" s="146">
        <f t="shared" si="80"/>
        <v>0</v>
      </c>
      <c r="K340" s="147"/>
      <c r="L340" s="32"/>
      <c r="M340" s="148" t="s">
        <v>1</v>
      </c>
      <c r="N340" s="149" t="s">
        <v>41</v>
      </c>
      <c r="P340" s="150">
        <f t="shared" si="81"/>
        <v>0</v>
      </c>
      <c r="Q340" s="150">
        <v>0</v>
      </c>
      <c r="R340" s="150">
        <f t="shared" si="82"/>
        <v>0</v>
      </c>
      <c r="S340" s="150">
        <v>0</v>
      </c>
      <c r="T340" s="151">
        <f t="shared" si="83"/>
        <v>0</v>
      </c>
      <c r="AR340" s="152" t="s">
        <v>163</v>
      </c>
      <c r="AT340" s="152" t="s">
        <v>159</v>
      </c>
      <c r="AU340" s="152" t="s">
        <v>164</v>
      </c>
      <c r="AY340" s="17" t="s">
        <v>156</v>
      </c>
      <c r="BE340" s="153">
        <f t="shared" si="84"/>
        <v>0</v>
      </c>
      <c r="BF340" s="153">
        <f t="shared" si="85"/>
        <v>0</v>
      </c>
      <c r="BG340" s="153">
        <f t="shared" si="86"/>
        <v>0</v>
      </c>
      <c r="BH340" s="153">
        <f t="shared" si="87"/>
        <v>0</v>
      </c>
      <c r="BI340" s="153">
        <f t="shared" si="88"/>
        <v>0</v>
      </c>
      <c r="BJ340" s="17" t="s">
        <v>164</v>
      </c>
      <c r="BK340" s="153">
        <f t="shared" si="89"/>
        <v>0</v>
      </c>
      <c r="BL340" s="17" t="s">
        <v>163</v>
      </c>
      <c r="BM340" s="152" t="s">
        <v>4754</v>
      </c>
    </row>
    <row r="341" spans="2:65" s="1" customFormat="1" ht="16.5" customHeight="1">
      <c r="B341" s="139"/>
      <c r="C341" s="140" t="s">
        <v>2386</v>
      </c>
      <c r="D341" s="140" t="s">
        <v>159</v>
      </c>
      <c r="E341" s="141" t="s">
        <v>4755</v>
      </c>
      <c r="F341" s="142" t="s">
        <v>4756</v>
      </c>
      <c r="G341" s="143" t="s">
        <v>203</v>
      </c>
      <c r="H341" s="144">
        <v>5</v>
      </c>
      <c r="I341" s="145"/>
      <c r="J341" s="146">
        <f t="shared" si="80"/>
        <v>0</v>
      </c>
      <c r="K341" s="147"/>
      <c r="L341" s="32"/>
      <c r="M341" s="148" t="s">
        <v>1</v>
      </c>
      <c r="N341" s="149" t="s">
        <v>41</v>
      </c>
      <c r="P341" s="150">
        <f t="shared" si="81"/>
        <v>0</v>
      </c>
      <c r="Q341" s="150">
        <v>0</v>
      </c>
      <c r="R341" s="150">
        <f t="shared" si="82"/>
        <v>0</v>
      </c>
      <c r="S341" s="150">
        <v>0</v>
      </c>
      <c r="T341" s="151">
        <f t="shared" si="83"/>
        <v>0</v>
      </c>
      <c r="AR341" s="152" t="s">
        <v>163</v>
      </c>
      <c r="AT341" s="152" t="s">
        <v>159</v>
      </c>
      <c r="AU341" s="152" t="s">
        <v>164</v>
      </c>
      <c r="AY341" s="17" t="s">
        <v>156</v>
      </c>
      <c r="BE341" s="153">
        <f t="shared" si="84"/>
        <v>0</v>
      </c>
      <c r="BF341" s="153">
        <f t="shared" si="85"/>
        <v>0</v>
      </c>
      <c r="BG341" s="153">
        <f t="shared" si="86"/>
        <v>0</v>
      </c>
      <c r="BH341" s="153">
        <f t="shared" si="87"/>
        <v>0</v>
      </c>
      <c r="BI341" s="153">
        <f t="shared" si="88"/>
        <v>0</v>
      </c>
      <c r="BJ341" s="17" t="s">
        <v>164</v>
      </c>
      <c r="BK341" s="153">
        <f t="shared" si="89"/>
        <v>0</v>
      </c>
      <c r="BL341" s="17" t="s">
        <v>163</v>
      </c>
      <c r="BM341" s="152" t="s">
        <v>4757</v>
      </c>
    </row>
    <row r="342" spans="2:65" s="1" customFormat="1" ht="21.75" customHeight="1">
      <c r="B342" s="139"/>
      <c r="C342" s="140" t="s">
        <v>2395</v>
      </c>
      <c r="D342" s="140" t="s">
        <v>159</v>
      </c>
      <c r="E342" s="141" t="s">
        <v>4758</v>
      </c>
      <c r="F342" s="142" t="s">
        <v>4759</v>
      </c>
      <c r="G342" s="143" t="s">
        <v>203</v>
      </c>
      <c r="H342" s="144">
        <v>3</v>
      </c>
      <c r="I342" s="145"/>
      <c r="J342" s="146">
        <f t="shared" si="80"/>
        <v>0</v>
      </c>
      <c r="K342" s="147"/>
      <c r="L342" s="32"/>
      <c r="M342" s="148" t="s">
        <v>1</v>
      </c>
      <c r="N342" s="149" t="s">
        <v>41</v>
      </c>
      <c r="P342" s="150">
        <f t="shared" si="81"/>
        <v>0</v>
      </c>
      <c r="Q342" s="150">
        <v>0</v>
      </c>
      <c r="R342" s="150">
        <f t="shared" si="82"/>
        <v>0</v>
      </c>
      <c r="S342" s="150">
        <v>0</v>
      </c>
      <c r="T342" s="151">
        <f t="shared" si="83"/>
        <v>0</v>
      </c>
      <c r="AR342" s="152" t="s">
        <v>163</v>
      </c>
      <c r="AT342" s="152" t="s">
        <v>159</v>
      </c>
      <c r="AU342" s="152" t="s">
        <v>164</v>
      </c>
      <c r="AY342" s="17" t="s">
        <v>156</v>
      </c>
      <c r="BE342" s="153">
        <f t="shared" si="84"/>
        <v>0</v>
      </c>
      <c r="BF342" s="153">
        <f t="shared" si="85"/>
        <v>0</v>
      </c>
      <c r="BG342" s="153">
        <f t="shared" si="86"/>
        <v>0</v>
      </c>
      <c r="BH342" s="153">
        <f t="shared" si="87"/>
        <v>0</v>
      </c>
      <c r="BI342" s="153">
        <f t="shared" si="88"/>
        <v>0</v>
      </c>
      <c r="BJ342" s="17" t="s">
        <v>164</v>
      </c>
      <c r="BK342" s="153">
        <f t="shared" si="89"/>
        <v>0</v>
      </c>
      <c r="BL342" s="17" t="s">
        <v>163</v>
      </c>
      <c r="BM342" s="152" t="s">
        <v>4760</v>
      </c>
    </row>
    <row r="343" spans="2:65" s="1" customFormat="1" ht="16.5" customHeight="1">
      <c r="B343" s="139"/>
      <c r="C343" s="140" t="s">
        <v>2402</v>
      </c>
      <c r="D343" s="140" t="s">
        <v>159</v>
      </c>
      <c r="E343" s="141" t="s">
        <v>4761</v>
      </c>
      <c r="F343" s="142" t="s">
        <v>4762</v>
      </c>
      <c r="G343" s="143" t="s">
        <v>203</v>
      </c>
      <c r="H343" s="144">
        <v>8</v>
      </c>
      <c r="I343" s="145"/>
      <c r="J343" s="146">
        <f t="shared" si="80"/>
        <v>0</v>
      </c>
      <c r="K343" s="147"/>
      <c r="L343" s="32"/>
      <c r="M343" s="148" t="s">
        <v>1</v>
      </c>
      <c r="N343" s="149" t="s">
        <v>41</v>
      </c>
      <c r="P343" s="150">
        <f t="shared" si="81"/>
        <v>0</v>
      </c>
      <c r="Q343" s="150">
        <v>0</v>
      </c>
      <c r="R343" s="150">
        <f t="shared" si="82"/>
        <v>0</v>
      </c>
      <c r="S343" s="150">
        <v>0</v>
      </c>
      <c r="T343" s="151">
        <f t="shared" si="83"/>
        <v>0</v>
      </c>
      <c r="AR343" s="152" t="s">
        <v>163</v>
      </c>
      <c r="AT343" s="152" t="s">
        <v>159</v>
      </c>
      <c r="AU343" s="152" t="s">
        <v>164</v>
      </c>
      <c r="AY343" s="17" t="s">
        <v>156</v>
      </c>
      <c r="BE343" s="153">
        <f t="shared" si="84"/>
        <v>0</v>
      </c>
      <c r="BF343" s="153">
        <f t="shared" si="85"/>
        <v>0</v>
      </c>
      <c r="BG343" s="153">
        <f t="shared" si="86"/>
        <v>0</v>
      </c>
      <c r="BH343" s="153">
        <f t="shared" si="87"/>
        <v>0</v>
      </c>
      <c r="BI343" s="153">
        <f t="shared" si="88"/>
        <v>0</v>
      </c>
      <c r="BJ343" s="17" t="s">
        <v>164</v>
      </c>
      <c r="BK343" s="153">
        <f t="shared" si="89"/>
        <v>0</v>
      </c>
      <c r="BL343" s="17" t="s">
        <v>163</v>
      </c>
      <c r="BM343" s="152" t="s">
        <v>4763</v>
      </c>
    </row>
    <row r="344" spans="2:65" s="1" customFormat="1" ht="16.5" customHeight="1">
      <c r="B344" s="139"/>
      <c r="C344" s="140" t="s">
        <v>2408</v>
      </c>
      <c r="D344" s="140" t="s">
        <v>159</v>
      </c>
      <c r="E344" s="141" t="s">
        <v>4764</v>
      </c>
      <c r="F344" s="142" t="s">
        <v>4765</v>
      </c>
      <c r="G344" s="143" t="s">
        <v>402</v>
      </c>
      <c r="H344" s="144">
        <v>287</v>
      </c>
      <c r="I344" s="145"/>
      <c r="J344" s="146">
        <f t="shared" si="80"/>
        <v>0</v>
      </c>
      <c r="K344" s="147"/>
      <c r="L344" s="32"/>
      <c r="M344" s="148" t="s">
        <v>1</v>
      </c>
      <c r="N344" s="149" t="s">
        <v>41</v>
      </c>
      <c r="P344" s="150">
        <f t="shared" si="81"/>
        <v>0</v>
      </c>
      <c r="Q344" s="150">
        <v>0</v>
      </c>
      <c r="R344" s="150">
        <f t="shared" si="82"/>
        <v>0</v>
      </c>
      <c r="S344" s="150">
        <v>0</v>
      </c>
      <c r="T344" s="151">
        <f t="shared" si="83"/>
        <v>0</v>
      </c>
      <c r="AR344" s="152" t="s">
        <v>163</v>
      </c>
      <c r="AT344" s="152" t="s">
        <v>159</v>
      </c>
      <c r="AU344" s="152" t="s">
        <v>164</v>
      </c>
      <c r="AY344" s="17" t="s">
        <v>156</v>
      </c>
      <c r="BE344" s="153">
        <f t="shared" si="84"/>
        <v>0</v>
      </c>
      <c r="BF344" s="153">
        <f t="shared" si="85"/>
        <v>0</v>
      </c>
      <c r="BG344" s="153">
        <f t="shared" si="86"/>
        <v>0</v>
      </c>
      <c r="BH344" s="153">
        <f t="shared" si="87"/>
        <v>0</v>
      </c>
      <c r="BI344" s="153">
        <f t="shared" si="88"/>
        <v>0</v>
      </c>
      <c r="BJ344" s="17" t="s">
        <v>164</v>
      </c>
      <c r="BK344" s="153">
        <f t="shared" si="89"/>
        <v>0</v>
      </c>
      <c r="BL344" s="17" t="s">
        <v>163</v>
      </c>
      <c r="BM344" s="152" t="s">
        <v>4766</v>
      </c>
    </row>
    <row r="345" spans="2:65" s="1" customFormat="1" ht="16.5" customHeight="1">
      <c r="B345" s="139"/>
      <c r="C345" s="140" t="s">
        <v>2414</v>
      </c>
      <c r="D345" s="140" t="s">
        <v>159</v>
      </c>
      <c r="E345" s="141" t="s">
        <v>4767</v>
      </c>
      <c r="F345" s="142" t="s">
        <v>4768</v>
      </c>
      <c r="G345" s="143" t="s">
        <v>402</v>
      </c>
      <c r="H345" s="144">
        <v>690</v>
      </c>
      <c r="I345" s="145"/>
      <c r="J345" s="146">
        <f t="shared" si="80"/>
        <v>0</v>
      </c>
      <c r="K345" s="147"/>
      <c r="L345" s="32"/>
      <c r="M345" s="148" t="s">
        <v>1</v>
      </c>
      <c r="N345" s="149" t="s">
        <v>41</v>
      </c>
      <c r="P345" s="150">
        <f t="shared" si="81"/>
        <v>0</v>
      </c>
      <c r="Q345" s="150">
        <v>0</v>
      </c>
      <c r="R345" s="150">
        <f t="shared" si="82"/>
        <v>0</v>
      </c>
      <c r="S345" s="150">
        <v>0</v>
      </c>
      <c r="T345" s="151">
        <f t="shared" si="83"/>
        <v>0</v>
      </c>
      <c r="AR345" s="152" t="s">
        <v>163</v>
      </c>
      <c r="AT345" s="152" t="s">
        <v>159</v>
      </c>
      <c r="AU345" s="152" t="s">
        <v>164</v>
      </c>
      <c r="AY345" s="17" t="s">
        <v>156</v>
      </c>
      <c r="BE345" s="153">
        <f t="shared" si="84"/>
        <v>0</v>
      </c>
      <c r="BF345" s="153">
        <f t="shared" si="85"/>
        <v>0</v>
      </c>
      <c r="BG345" s="153">
        <f t="shared" si="86"/>
        <v>0</v>
      </c>
      <c r="BH345" s="153">
        <f t="shared" si="87"/>
        <v>0</v>
      </c>
      <c r="BI345" s="153">
        <f t="shared" si="88"/>
        <v>0</v>
      </c>
      <c r="BJ345" s="17" t="s">
        <v>164</v>
      </c>
      <c r="BK345" s="153">
        <f t="shared" si="89"/>
        <v>0</v>
      </c>
      <c r="BL345" s="17" t="s">
        <v>163</v>
      </c>
      <c r="BM345" s="152" t="s">
        <v>4769</v>
      </c>
    </row>
    <row r="346" spans="2:65" s="1" customFormat="1" ht="16.5" customHeight="1">
      <c r="B346" s="139"/>
      <c r="C346" s="140" t="s">
        <v>2421</v>
      </c>
      <c r="D346" s="140" t="s">
        <v>159</v>
      </c>
      <c r="E346" s="141" t="s">
        <v>4770</v>
      </c>
      <c r="F346" s="142" t="s">
        <v>4771</v>
      </c>
      <c r="G346" s="143" t="s">
        <v>402</v>
      </c>
      <c r="H346" s="144">
        <v>725</v>
      </c>
      <c r="I346" s="145"/>
      <c r="J346" s="146">
        <f t="shared" si="80"/>
        <v>0</v>
      </c>
      <c r="K346" s="147"/>
      <c r="L346" s="32"/>
      <c r="M346" s="148" t="s">
        <v>1</v>
      </c>
      <c r="N346" s="149" t="s">
        <v>41</v>
      </c>
      <c r="P346" s="150">
        <f t="shared" si="81"/>
        <v>0</v>
      </c>
      <c r="Q346" s="150">
        <v>0</v>
      </c>
      <c r="R346" s="150">
        <f t="shared" si="82"/>
        <v>0</v>
      </c>
      <c r="S346" s="150">
        <v>0</v>
      </c>
      <c r="T346" s="151">
        <f t="shared" si="83"/>
        <v>0</v>
      </c>
      <c r="AR346" s="152" t="s">
        <v>163</v>
      </c>
      <c r="AT346" s="152" t="s">
        <v>159</v>
      </c>
      <c r="AU346" s="152" t="s">
        <v>164</v>
      </c>
      <c r="AY346" s="17" t="s">
        <v>156</v>
      </c>
      <c r="BE346" s="153">
        <f t="shared" si="84"/>
        <v>0</v>
      </c>
      <c r="BF346" s="153">
        <f t="shared" si="85"/>
        <v>0</v>
      </c>
      <c r="BG346" s="153">
        <f t="shared" si="86"/>
        <v>0</v>
      </c>
      <c r="BH346" s="153">
        <f t="shared" si="87"/>
        <v>0</v>
      </c>
      <c r="BI346" s="153">
        <f t="shared" si="88"/>
        <v>0</v>
      </c>
      <c r="BJ346" s="17" t="s">
        <v>164</v>
      </c>
      <c r="BK346" s="153">
        <f t="shared" si="89"/>
        <v>0</v>
      </c>
      <c r="BL346" s="17" t="s">
        <v>163</v>
      </c>
      <c r="BM346" s="152" t="s">
        <v>4772</v>
      </c>
    </row>
    <row r="347" spans="2:65" s="1" customFormat="1" ht="16.5" customHeight="1">
      <c r="B347" s="139"/>
      <c r="C347" s="140" t="s">
        <v>2430</v>
      </c>
      <c r="D347" s="140" t="s">
        <v>159</v>
      </c>
      <c r="E347" s="141" t="s">
        <v>4773</v>
      </c>
      <c r="F347" s="142" t="s">
        <v>4774</v>
      </c>
      <c r="G347" s="143" t="s">
        <v>203</v>
      </c>
      <c r="H347" s="144">
        <v>2</v>
      </c>
      <c r="I347" s="145"/>
      <c r="J347" s="146">
        <f t="shared" si="80"/>
        <v>0</v>
      </c>
      <c r="K347" s="147"/>
      <c r="L347" s="32"/>
      <c r="M347" s="148" t="s">
        <v>1</v>
      </c>
      <c r="N347" s="149" t="s">
        <v>41</v>
      </c>
      <c r="P347" s="150">
        <f t="shared" si="81"/>
        <v>0</v>
      </c>
      <c r="Q347" s="150">
        <v>0</v>
      </c>
      <c r="R347" s="150">
        <f t="shared" si="82"/>
        <v>0</v>
      </c>
      <c r="S347" s="150">
        <v>0</v>
      </c>
      <c r="T347" s="151">
        <f t="shared" si="83"/>
        <v>0</v>
      </c>
      <c r="AR347" s="152" t="s">
        <v>163</v>
      </c>
      <c r="AT347" s="152" t="s">
        <v>159</v>
      </c>
      <c r="AU347" s="152" t="s">
        <v>164</v>
      </c>
      <c r="AY347" s="17" t="s">
        <v>156</v>
      </c>
      <c r="BE347" s="153">
        <f t="shared" si="84"/>
        <v>0</v>
      </c>
      <c r="BF347" s="153">
        <f t="shared" si="85"/>
        <v>0</v>
      </c>
      <c r="BG347" s="153">
        <f t="shared" si="86"/>
        <v>0</v>
      </c>
      <c r="BH347" s="153">
        <f t="shared" si="87"/>
        <v>0</v>
      </c>
      <c r="BI347" s="153">
        <f t="shared" si="88"/>
        <v>0</v>
      </c>
      <c r="BJ347" s="17" t="s">
        <v>164</v>
      </c>
      <c r="BK347" s="153">
        <f t="shared" si="89"/>
        <v>0</v>
      </c>
      <c r="BL347" s="17" t="s">
        <v>163</v>
      </c>
      <c r="BM347" s="152" t="s">
        <v>4775</v>
      </c>
    </row>
    <row r="348" spans="2:65" s="1" customFormat="1" ht="16.5" customHeight="1">
      <c r="B348" s="139"/>
      <c r="C348" s="140" t="s">
        <v>2437</v>
      </c>
      <c r="D348" s="140" t="s">
        <v>159</v>
      </c>
      <c r="E348" s="141" t="s">
        <v>4776</v>
      </c>
      <c r="F348" s="142" t="s">
        <v>4777</v>
      </c>
      <c r="G348" s="143" t="s">
        <v>203</v>
      </c>
      <c r="H348" s="144">
        <v>4</v>
      </c>
      <c r="I348" s="145"/>
      <c r="J348" s="146">
        <f t="shared" si="80"/>
        <v>0</v>
      </c>
      <c r="K348" s="147"/>
      <c r="L348" s="32"/>
      <c r="M348" s="148" t="s">
        <v>1</v>
      </c>
      <c r="N348" s="149" t="s">
        <v>41</v>
      </c>
      <c r="P348" s="150">
        <f t="shared" si="81"/>
        <v>0</v>
      </c>
      <c r="Q348" s="150">
        <v>0</v>
      </c>
      <c r="R348" s="150">
        <f t="shared" si="82"/>
        <v>0</v>
      </c>
      <c r="S348" s="150">
        <v>0</v>
      </c>
      <c r="T348" s="151">
        <f t="shared" si="83"/>
        <v>0</v>
      </c>
      <c r="AR348" s="152" t="s">
        <v>163</v>
      </c>
      <c r="AT348" s="152" t="s">
        <v>159</v>
      </c>
      <c r="AU348" s="152" t="s">
        <v>164</v>
      </c>
      <c r="AY348" s="17" t="s">
        <v>156</v>
      </c>
      <c r="BE348" s="153">
        <f t="shared" si="84"/>
        <v>0</v>
      </c>
      <c r="BF348" s="153">
        <f t="shared" si="85"/>
        <v>0</v>
      </c>
      <c r="BG348" s="153">
        <f t="shared" si="86"/>
        <v>0</v>
      </c>
      <c r="BH348" s="153">
        <f t="shared" si="87"/>
        <v>0</v>
      </c>
      <c r="BI348" s="153">
        <f t="shared" si="88"/>
        <v>0</v>
      </c>
      <c r="BJ348" s="17" t="s">
        <v>164</v>
      </c>
      <c r="BK348" s="153">
        <f t="shared" si="89"/>
        <v>0</v>
      </c>
      <c r="BL348" s="17" t="s">
        <v>163</v>
      </c>
      <c r="BM348" s="152" t="s">
        <v>4778</v>
      </c>
    </row>
    <row r="349" spans="2:65" s="1" customFormat="1" ht="16.5" customHeight="1">
      <c r="B349" s="139"/>
      <c r="C349" s="140" t="s">
        <v>2445</v>
      </c>
      <c r="D349" s="140" t="s">
        <v>159</v>
      </c>
      <c r="E349" s="141" t="s">
        <v>4779</v>
      </c>
      <c r="F349" s="142" t="s">
        <v>4780</v>
      </c>
      <c r="G349" s="143" t="s">
        <v>203</v>
      </c>
      <c r="H349" s="144">
        <v>2</v>
      </c>
      <c r="I349" s="145"/>
      <c r="J349" s="146">
        <f t="shared" si="80"/>
        <v>0</v>
      </c>
      <c r="K349" s="147"/>
      <c r="L349" s="32"/>
      <c r="M349" s="148" t="s">
        <v>1</v>
      </c>
      <c r="N349" s="149" t="s">
        <v>41</v>
      </c>
      <c r="P349" s="150">
        <f t="shared" si="81"/>
        <v>0</v>
      </c>
      <c r="Q349" s="150">
        <v>0</v>
      </c>
      <c r="R349" s="150">
        <f t="shared" si="82"/>
        <v>0</v>
      </c>
      <c r="S349" s="150">
        <v>0</v>
      </c>
      <c r="T349" s="151">
        <f t="shared" si="83"/>
        <v>0</v>
      </c>
      <c r="AR349" s="152" t="s">
        <v>163</v>
      </c>
      <c r="AT349" s="152" t="s">
        <v>159</v>
      </c>
      <c r="AU349" s="152" t="s">
        <v>164</v>
      </c>
      <c r="AY349" s="17" t="s">
        <v>156</v>
      </c>
      <c r="BE349" s="153">
        <f t="shared" si="84"/>
        <v>0</v>
      </c>
      <c r="BF349" s="153">
        <f t="shared" si="85"/>
        <v>0</v>
      </c>
      <c r="BG349" s="153">
        <f t="shared" si="86"/>
        <v>0</v>
      </c>
      <c r="BH349" s="153">
        <f t="shared" si="87"/>
        <v>0</v>
      </c>
      <c r="BI349" s="153">
        <f t="shared" si="88"/>
        <v>0</v>
      </c>
      <c r="BJ349" s="17" t="s">
        <v>164</v>
      </c>
      <c r="BK349" s="153">
        <f t="shared" si="89"/>
        <v>0</v>
      </c>
      <c r="BL349" s="17" t="s">
        <v>163</v>
      </c>
      <c r="BM349" s="152" t="s">
        <v>4781</v>
      </c>
    </row>
    <row r="350" spans="2:65" s="1" customFormat="1" ht="16.5" customHeight="1">
      <c r="B350" s="139"/>
      <c r="C350" s="140" t="s">
        <v>2454</v>
      </c>
      <c r="D350" s="140" t="s">
        <v>159</v>
      </c>
      <c r="E350" s="141" t="s">
        <v>4782</v>
      </c>
      <c r="F350" s="142" t="s">
        <v>4783</v>
      </c>
      <c r="G350" s="143" t="s">
        <v>402</v>
      </c>
      <c r="H350" s="144">
        <v>190</v>
      </c>
      <c r="I350" s="145"/>
      <c r="J350" s="146">
        <f t="shared" si="80"/>
        <v>0</v>
      </c>
      <c r="K350" s="147"/>
      <c r="L350" s="32"/>
      <c r="M350" s="148" t="s">
        <v>1</v>
      </c>
      <c r="N350" s="149" t="s">
        <v>41</v>
      </c>
      <c r="P350" s="150">
        <f t="shared" si="81"/>
        <v>0</v>
      </c>
      <c r="Q350" s="150">
        <v>0</v>
      </c>
      <c r="R350" s="150">
        <f t="shared" si="82"/>
        <v>0</v>
      </c>
      <c r="S350" s="150">
        <v>0</v>
      </c>
      <c r="T350" s="151">
        <f t="shared" si="83"/>
        <v>0</v>
      </c>
      <c r="AR350" s="152" t="s">
        <v>163</v>
      </c>
      <c r="AT350" s="152" t="s">
        <v>159</v>
      </c>
      <c r="AU350" s="152" t="s">
        <v>164</v>
      </c>
      <c r="AY350" s="17" t="s">
        <v>156</v>
      </c>
      <c r="BE350" s="153">
        <f t="shared" si="84"/>
        <v>0</v>
      </c>
      <c r="BF350" s="153">
        <f t="shared" si="85"/>
        <v>0</v>
      </c>
      <c r="BG350" s="153">
        <f t="shared" si="86"/>
        <v>0</v>
      </c>
      <c r="BH350" s="153">
        <f t="shared" si="87"/>
        <v>0</v>
      </c>
      <c r="BI350" s="153">
        <f t="shared" si="88"/>
        <v>0</v>
      </c>
      <c r="BJ350" s="17" t="s">
        <v>164</v>
      </c>
      <c r="BK350" s="153">
        <f t="shared" si="89"/>
        <v>0</v>
      </c>
      <c r="BL350" s="17" t="s">
        <v>163</v>
      </c>
      <c r="BM350" s="152" t="s">
        <v>4784</v>
      </c>
    </row>
    <row r="351" spans="2:65" s="1" customFormat="1" ht="16.5" customHeight="1">
      <c r="B351" s="139"/>
      <c r="C351" s="140" t="s">
        <v>2458</v>
      </c>
      <c r="D351" s="140" t="s">
        <v>159</v>
      </c>
      <c r="E351" s="141" t="s">
        <v>4785</v>
      </c>
      <c r="F351" s="142" t="s">
        <v>4786</v>
      </c>
      <c r="G351" s="143" t="s">
        <v>402</v>
      </c>
      <c r="H351" s="144">
        <v>120</v>
      </c>
      <c r="I351" s="145"/>
      <c r="J351" s="146">
        <f t="shared" si="80"/>
        <v>0</v>
      </c>
      <c r="K351" s="147"/>
      <c r="L351" s="32"/>
      <c r="M351" s="148" t="s">
        <v>1</v>
      </c>
      <c r="N351" s="149" t="s">
        <v>41</v>
      </c>
      <c r="P351" s="150">
        <f t="shared" si="81"/>
        <v>0</v>
      </c>
      <c r="Q351" s="150">
        <v>0</v>
      </c>
      <c r="R351" s="150">
        <f t="shared" si="82"/>
        <v>0</v>
      </c>
      <c r="S351" s="150">
        <v>0</v>
      </c>
      <c r="T351" s="151">
        <f t="shared" si="83"/>
        <v>0</v>
      </c>
      <c r="AR351" s="152" t="s">
        <v>163</v>
      </c>
      <c r="AT351" s="152" t="s">
        <v>159</v>
      </c>
      <c r="AU351" s="152" t="s">
        <v>164</v>
      </c>
      <c r="AY351" s="17" t="s">
        <v>156</v>
      </c>
      <c r="BE351" s="153">
        <f t="shared" si="84"/>
        <v>0</v>
      </c>
      <c r="BF351" s="153">
        <f t="shared" si="85"/>
        <v>0</v>
      </c>
      <c r="BG351" s="153">
        <f t="shared" si="86"/>
        <v>0</v>
      </c>
      <c r="BH351" s="153">
        <f t="shared" si="87"/>
        <v>0</v>
      </c>
      <c r="BI351" s="153">
        <f t="shared" si="88"/>
        <v>0</v>
      </c>
      <c r="BJ351" s="17" t="s">
        <v>164</v>
      </c>
      <c r="BK351" s="153">
        <f t="shared" si="89"/>
        <v>0</v>
      </c>
      <c r="BL351" s="17" t="s">
        <v>163</v>
      </c>
      <c r="BM351" s="152" t="s">
        <v>4787</v>
      </c>
    </row>
    <row r="352" spans="2:65" s="1" customFormat="1" ht="16.5" customHeight="1">
      <c r="B352" s="139"/>
      <c r="C352" s="140" t="s">
        <v>2466</v>
      </c>
      <c r="D352" s="140" t="s">
        <v>159</v>
      </c>
      <c r="E352" s="141" t="s">
        <v>4788</v>
      </c>
      <c r="F352" s="142" t="s">
        <v>4789</v>
      </c>
      <c r="G352" s="143" t="s">
        <v>203</v>
      </c>
      <c r="H352" s="144">
        <v>4</v>
      </c>
      <c r="I352" s="145"/>
      <c r="J352" s="146">
        <f t="shared" si="80"/>
        <v>0</v>
      </c>
      <c r="K352" s="147"/>
      <c r="L352" s="32"/>
      <c r="M352" s="148" t="s">
        <v>1</v>
      </c>
      <c r="N352" s="149" t="s">
        <v>41</v>
      </c>
      <c r="P352" s="150">
        <f t="shared" si="81"/>
        <v>0</v>
      </c>
      <c r="Q352" s="150">
        <v>0</v>
      </c>
      <c r="R352" s="150">
        <f t="shared" si="82"/>
        <v>0</v>
      </c>
      <c r="S352" s="150">
        <v>0</v>
      </c>
      <c r="T352" s="151">
        <f t="shared" si="83"/>
        <v>0</v>
      </c>
      <c r="AR352" s="152" t="s">
        <v>163</v>
      </c>
      <c r="AT352" s="152" t="s">
        <v>159</v>
      </c>
      <c r="AU352" s="152" t="s">
        <v>164</v>
      </c>
      <c r="AY352" s="17" t="s">
        <v>156</v>
      </c>
      <c r="BE352" s="153">
        <f t="shared" si="84"/>
        <v>0</v>
      </c>
      <c r="BF352" s="153">
        <f t="shared" si="85"/>
        <v>0</v>
      </c>
      <c r="BG352" s="153">
        <f t="shared" si="86"/>
        <v>0</v>
      </c>
      <c r="BH352" s="153">
        <f t="shared" si="87"/>
        <v>0</v>
      </c>
      <c r="BI352" s="153">
        <f t="shared" si="88"/>
        <v>0</v>
      </c>
      <c r="BJ352" s="17" t="s">
        <v>164</v>
      </c>
      <c r="BK352" s="153">
        <f t="shared" si="89"/>
        <v>0</v>
      </c>
      <c r="BL352" s="17" t="s">
        <v>163</v>
      </c>
      <c r="BM352" s="152" t="s">
        <v>4790</v>
      </c>
    </row>
    <row r="353" spans="2:65" s="1" customFormat="1" ht="16.5" customHeight="1">
      <c r="B353" s="139"/>
      <c r="C353" s="140" t="s">
        <v>2470</v>
      </c>
      <c r="D353" s="140" t="s">
        <v>159</v>
      </c>
      <c r="E353" s="141" t="s">
        <v>4791</v>
      </c>
      <c r="F353" s="142" t="s">
        <v>4792</v>
      </c>
      <c r="G353" s="143" t="s">
        <v>203</v>
      </c>
      <c r="H353" s="144">
        <v>4</v>
      </c>
      <c r="I353" s="145"/>
      <c r="J353" s="146">
        <f t="shared" si="80"/>
        <v>0</v>
      </c>
      <c r="K353" s="147"/>
      <c r="L353" s="32"/>
      <c r="M353" s="148" t="s">
        <v>1</v>
      </c>
      <c r="N353" s="149" t="s">
        <v>41</v>
      </c>
      <c r="P353" s="150">
        <f t="shared" si="81"/>
        <v>0</v>
      </c>
      <c r="Q353" s="150">
        <v>0</v>
      </c>
      <c r="R353" s="150">
        <f t="shared" si="82"/>
        <v>0</v>
      </c>
      <c r="S353" s="150">
        <v>0</v>
      </c>
      <c r="T353" s="151">
        <f t="shared" si="83"/>
        <v>0</v>
      </c>
      <c r="AR353" s="152" t="s">
        <v>163</v>
      </c>
      <c r="AT353" s="152" t="s">
        <v>159</v>
      </c>
      <c r="AU353" s="152" t="s">
        <v>164</v>
      </c>
      <c r="AY353" s="17" t="s">
        <v>156</v>
      </c>
      <c r="BE353" s="153">
        <f t="shared" si="84"/>
        <v>0</v>
      </c>
      <c r="BF353" s="153">
        <f t="shared" si="85"/>
        <v>0</v>
      </c>
      <c r="BG353" s="153">
        <f t="shared" si="86"/>
        <v>0</v>
      </c>
      <c r="BH353" s="153">
        <f t="shared" si="87"/>
        <v>0</v>
      </c>
      <c r="BI353" s="153">
        <f t="shared" si="88"/>
        <v>0</v>
      </c>
      <c r="BJ353" s="17" t="s">
        <v>164</v>
      </c>
      <c r="BK353" s="153">
        <f t="shared" si="89"/>
        <v>0</v>
      </c>
      <c r="BL353" s="17" t="s">
        <v>163</v>
      </c>
      <c r="BM353" s="152" t="s">
        <v>4793</v>
      </c>
    </row>
    <row r="354" spans="2:65" s="1" customFormat="1" ht="24.15" customHeight="1">
      <c r="B354" s="139"/>
      <c r="C354" s="140" t="s">
        <v>2477</v>
      </c>
      <c r="D354" s="140" t="s">
        <v>159</v>
      </c>
      <c r="E354" s="141" t="s">
        <v>4794</v>
      </c>
      <c r="F354" s="142" t="s">
        <v>4795</v>
      </c>
      <c r="G354" s="143" t="s">
        <v>203</v>
      </c>
      <c r="H354" s="144">
        <v>16</v>
      </c>
      <c r="I354" s="145"/>
      <c r="J354" s="146">
        <f t="shared" si="80"/>
        <v>0</v>
      </c>
      <c r="K354" s="147"/>
      <c r="L354" s="32"/>
      <c r="M354" s="148" t="s">
        <v>1</v>
      </c>
      <c r="N354" s="149" t="s">
        <v>41</v>
      </c>
      <c r="P354" s="150">
        <f t="shared" si="81"/>
        <v>0</v>
      </c>
      <c r="Q354" s="150">
        <v>0</v>
      </c>
      <c r="R354" s="150">
        <f t="shared" si="82"/>
        <v>0</v>
      </c>
      <c r="S354" s="150">
        <v>0</v>
      </c>
      <c r="T354" s="151">
        <f t="shared" si="83"/>
        <v>0</v>
      </c>
      <c r="AR354" s="152" t="s">
        <v>163</v>
      </c>
      <c r="AT354" s="152" t="s">
        <v>159</v>
      </c>
      <c r="AU354" s="152" t="s">
        <v>164</v>
      </c>
      <c r="AY354" s="17" t="s">
        <v>156</v>
      </c>
      <c r="BE354" s="153">
        <f t="shared" si="84"/>
        <v>0</v>
      </c>
      <c r="BF354" s="153">
        <f t="shared" si="85"/>
        <v>0</v>
      </c>
      <c r="BG354" s="153">
        <f t="shared" si="86"/>
        <v>0</v>
      </c>
      <c r="BH354" s="153">
        <f t="shared" si="87"/>
        <v>0</v>
      </c>
      <c r="BI354" s="153">
        <f t="shared" si="88"/>
        <v>0</v>
      </c>
      <c r="BJ354" s="17" t="s">
        <v>164</v>
      </c>
      <c r="BK354" s="153">
        <f t="shared" si="89"/>
        <v>0</v>
      </c>
      <c r="BL354" s="17" t="s">
        <v>163</v>
      </c>
      <c r="BM354" s="152" t="s">
        <v>4796</v>
      </c>
    </row>
    <row r="355" spans="2:65" s="1" customFormat="1" ht="16.5" customHeight="1">
      <c r="B355" s="139"/>
      <c r="C355" s="140" t="s">
        <v>2482</v>
      </c>
      <c r="D355" s="140" t="s">
        <v>159</v>
      </c>
      <c r="E355" s="141" t="s">
        <v>4797</v>
      </c>
      <c r="F355" s="142" t="s">
        <v>4798</v>
      </c>
      <c r="G355" s="143" t="s">
        <v>203</v>
      </c>
      <c r="H355" s="144">
        <v>3</v>
      </c>
      <c r="I355" s="145"/>
      <c r="J355" s="146">
        <f t="shared" si="80"/>
        <v>0</v>
      </c>
      <c r="K355" s="147"/>
      <c r="L355" s="32"/>
      <c r="M355" s="148" t="s">
        <v>1</v>
      </c>
      <c r="N355" s="149" t="s">
        <v>41</v>
      </c>
      <c r="P355" s="150">
        <f t="shared" si="81"/>
        <v>0</v>
      </c>
      <c r="Q355" s="150">
        <v>0</v>
      </c>
      <c r="R355" s="150">
        <f t="shared" si="82"/>
        <v>0</v>
      </c>
      <c r="S355" s="150">
        <v>0</v>
      </c>
      <c r="T355" s="151">
        <f t="shared" si="83"/>
        <v>0</v>
      </c>
      <c r="AR355" s="152" t="s">
        <v>163</v>
      </c>
      <c r="AT355" s="152" t="s">
        <v>159</v>
      </c>
      <c r="AU355" s="152" t="s">
        <v>164</v>
      </c>
      <c r="AY355" s="17" t="s">
        <v>156</v>
      </c>
      <c r="BE355" s="153">
        <f t="shared" si="84"/>
        <v>0</v>
      </c>
      <c r="BF355" s="153">
        <f t="shared" si="85"/>
        <v>0</v>
      </c>
      <c r="BG355" s="153">
        <f t="shared" si="86"/>
        <v>0</v>
      </c>
      <c r="BH355" s="153">
        <f t="shared" si="87"/>
        <v>0</v>
      </c>
      <c r="BI355" s="153">
        <f t="shared" si="88"/>
        <v>0</v>
      </c>
      <c r="BJ355" s="17" t="s">
        <v>164</v>
      </c>
      <c r="BK355" s="153">
        <f t="shared" si="89"/>
        <v>0</v>
      </c>
      <c r="BL355" s="17" t="s">
        <v>163</v>
      </c>
      <c r="BM355" s="152" t="s">
        <v>4799</v>
      </c>
    </row>
    <row r="356" spans="2:65" s="1" customFormat="1" ht="24.15" customHeight="1">
      <c r="B356" s="139"/>
      <c r="C356" s="140" t="s">
        <v>2490</v>
      </c>
      <c r="D356" s="140" t="s">
        <v>159</v>
      </c>
      <c r="E356" s="141" t="s">
        <v>4800</v>
      </c>
      <c r="F356" s="142" t="s">
        <v>4801</v>
      </c>
      <c r="G356" s="143" t="s">
        <v>203</v>
      </c>
      <c r="H356" s="144">
        <v>12</v>
      </c>
      <c r="I356" s="145"/>
      <c r="J356" s="146">
        <f t="shared" si="80"/>
        <v>0</v>
      </c>
      <c r="K356" s="147"/>
      <c r="L356" s="32"/>
      <c r="M356" s="148" t="s">
        <v>1</v>
      </c>
      <c r="N356" s="149" t="s">
        <v>41</v>
      </c>
      <c r="P356" s="150">
        <f t="shared" si="81"/>
        <v>0</v>
      </c>
      <c r="Q356" s="150">
        <v>0</v>
      </c>
      <c r="R356" s="150">
        <f t="shared" si="82"/>
        <v>0</v>
      </c>
      <c r="S356" s="150">
        <v>0</v>
      </c>
      <c r="T356" s="151">
        <f t="shared" si="83"/>
        <v>0</v>
      </c>
      <c r="AR356" s="152" t="s">
        <v>163</v>
      </c>
      <c r="AT356" s="152" t="s">
        <v>159</v>
      </c>
      <c r="AU356" s="152" t="s">
        <v>164</v>
      </c>
      <c r="AY356" s="17" t="s">
        <v>156</v>
      </c>
      <c r="BE356" s="153">
        <f t="shared" si="84"/>
        <v>0</v>
      </c>
      <c r="BF356" s="153">
        <f t="shared" si="85"/>
        <v>0</v>
      </c>
      <c r="BG356" s="153">
        <f t="shared" si="86"/>
        <v>0</v>
      </c>
      <c r="BH356" s="153">
        <f t="shared" si="87"/>
        <v>0</v>
      </c>
      <c r="BI356" s="153">
        <f t="shared" si="88"/>
        <v>0</v>
      </c>
      <c r="BJ356" s="17" t="s">
        <v>164</v>
      </c>
      <c r="BK356" s="153">
        <f t="shared" si="89"/>
        <v>0</v>
      </c>
      <c r="BL356" s="17" t="s">
        <v>163</v>
      </c>
      <c r="BM356" s="152" t="s">
        <v>4802</v>
      </c>
    </row>
    <row r="357" spans="2:65" s="1" customFormat="1" ht="16.5" customHeight="1">
      <c r="B357" s="139"/>
      <c r="C357" s="140" t="s">
        <v>2494</v>
      </c>
      <c r="D357" s="140" t="s">
        <v>159</v>
      </c>
      <c r="E357" s="141" t="s">
        <v>4803</v>
      </c>
      <c r="F357" s="142" t="s">
        <v>4804</v>
      </c>
      <c r="G357" s="143" t="s">
        <v>402</v>
      </c>
      <c r="H357" s="144">
        <v>930</v>
      </c>
      <c r="I357" s="145"/>
      <c r="J357" s="146">
        <f t="shared" si="80"/>
        <v>0</v>
      </c>
      <c r="K357" s="147"/>
      <c r="L357" s="32"/>
      <c r="M357" s="148" t="s">
        <v>1</v>
      </c>
      <c r="N357" s="149" t="s">
        <v>41</v>
      </c>
      <c r="P357" s="150">
        <f t="shared" si="81"/>
        <v>0</v>
      </c>
      <c r="Q357" s="150">
        <v>0</v>
      </c>
      <c r="R357" s="150">
        <f t="shared" si="82"/>
        <v>0</v>
      </c>
      <c r="S357" s="150">
        <v>0</v>
      </c>
      <c r="T357" s="151">
        <f t="shared" si="83"/>
        <v>0</v>
      </c>
      <c r="AR357" s="152" t="s">
        <v>163</v>
      </c>
      <c r="AT357" s="152" t="s">
        <v>159</v>
      </c>
      <c r="AU357" s="152" t="s">
        <v>164</v>
      </c>
      <c r="AY357" s="17" t="s">
        <v>156</v>
      </c>
      <c r="BE357" s="153">
        <f t="shared" si="84"/>
        <v>0</v>
      </c>
      <c r="BF357" s="153">
        <f t="shared" si="85"/>
        <v>0</v>
      </c>
      <c r="BG357" s="153">
        <f t="shared" si="86"/>
        <v>0</v>
      </c>
      <c r="BH357" s="153">
        <f t="shared" si="87"/>
        <v>0</v>
      </c>
      <c r="BI357" s="153">
        <f t="shared" si="88"/>
        <v>0</v>
      </c>
      <c r="BJ357" s="17" t="s">
        <v>164</v>
      </c>
      <c r="BK357" s="153">
        <f t="shared" si="89"/>
        <v>0</v>
      </c>
      <c r="BL357" s="17" t="s">
        <v>163</v>
      </c>
      <c r="BM357" s="152" t="s">
        <v>4805</v>
      </c>
    </row>
    <row r="358" spans="2:65" s="1" customFormat="1" ht="16.5" customHeight="1">
      <c r="B358" s="139"/>
      <c r="C358" s="140" t="s">
        <v>2498</v>
      </c>
      <c r="D358" s="140" t="s">
        <v>159</v>
      </c>
      <c r="E358" s="141" t="s">
        <v>4806</v>
      </c>
      <c r="F358" s="142" t="s">
        <v>4807</v>
      </c>
      <c r="G358" s="143" t="s">
        <v>203</v>
      </c>
      <c r="H358" s="144">
        <v>4</v>
      </c>
      <c r="I358" s="145"/>
      <c r="J358" s="146">
        <f t="shared" si="80"/>
        <v>0</v>
      </c>
      <c r="K358" s="147"/>
      <c r="L358" s="32"/>
      <c r="M358" s="148" t="s">
        <v>1</v>
      </c>
      <c r="N358" s="149" t="s">
        <v>41</v>
      </c>
      <c r="P358" s="150">
        <f t="shared" si="81"/>
        <v>0</v>
      </c>
      <c r="Q358" s="150">
        <v>0</v>
      </c>
      <c r="R358" s="150">
        <f t="shared" si="82"/>
        <v>0</v>
      </c>
      <c r="S358" s="150">
        <v>0</v>
      </c>
      <c r="T358" s="151">
        <f t="shared" si="83"/>
        <v>0</v>
      </c>
      <c r="AR358" s="152" t="s">
        <v>163</v>
      </c>
      <c r="AT358" s="152" t="s">
        <v>159</v>
      </c>
      <c r="AU358" s="152" t="s">
        <v>164</v>
      </c>
      <c r="AY358" s="17" t="s">
        <v>156</v>
      </c>
      <c r="BE358" s="153">
        <f t="shared" si="84"/>
        <v>0</v>
      </c>
      <c r="BF358" s="153">
        <f t="shared" si="85"/>
        <v>0</v>
      </c>
      <c r="BG358" s="153">
        <f t="shared" si="86"/>
        <v>0</v>
      </c>
      <c r="BH358" s="153">
        <f t="shared" si="87"/>
        <v>0</v>
      </c>
      <c r="BI358" s="153">
        <f t="shared" si="88"/>
        <v>0</v>
      </c>
      <c r="BJ358" s="17" t="s">
        <v>164</v>
      </c>
      <c r="BK358" s="153">
        <f t="shared" si="89"/>
        <v>0</v>
      </c>
      <c r="BL358" s="17" t="s">
        <v>163</v>
      </c>
      <c r="BM358" s="152" t="s">
        <v>4808</v>
      </c>
    </row>
    <row r="359" spans="2:65" s="1" customFormat="1" ht="16.5" customHeight="1">
      <c r="B359" s="139"/>
      <c r="C359" s="140" t="s">
        <v>2504</v>
      </c>
      <c r="D359" s="140" t="s">
        <v>159</v>
      </c>
      <c r="E359" s="141" t="s">
        <v>4809</v>
      </c>
      <c r="F359" s="142" t="s">
        <v>4810</v>
      </c>
      <c r="G359" s="143" t="s">
        <v>402</v>
      </c>
      <c r="H359" s="144">
        <v>720</v>
      </c>
      <c r="I359" s="145"/>
      <c r="J359" s="146">
        <f t="shared" si="80"/>
        <v>0</v>
      </c>
      <c r="K359" s="147"/>
      <c r="L359" s="32"/>
      <c r="M359" s="148" t="s">
        <v>1</v>
      </c>
      <c r="N359" s="149" t="s">
        <v>41</v>
      </c>
      <c r="P359" s="150">
        <f t="shared" si="81"/>
        <v>0</v>
      </c>
      <c r="Q359" s="150">
        <v>0</v>
      </c>
      <c r="R359" s="150">
        <f t="shared" si="82"/>
        <v>0</v>
      </c>
      <c r="S359" s="150">
        <v>0</v>
      </c>
      <c r="T359" s="151">
        <f t="shared" si="83"/>
        <v>0</v>
      </c>
      <c r="AR359" s="152" t="s">
        <v>163</v>
      </c>
      <c r="AT359" s="152" t="s">
        <v>159</v>
      </c>
      <c r="AU359" s="152" t="s">
        <v>164</v>
      </c>
      <c r="AY359" s="17" t="s">
        <v>156</v>
      </c>
      <c r="BE359" s="153">
        <f t="shared" si="84"/>
        <v>0</v>
      </c>
      <c r="BF359" s="153">
        <f t="shared" si="85"/>
        <v>0</v>
      </c>
      <c r="BG359" s="153">
        <f t="shared" si="86"/>
        <v>0</v>
      </c>
      <c r="BH359" s="153">
        <f t="shared" si="87"/>
        <v>0</v>
      </c>
      <c r="BI359" s="153">
        <f t="shared" si="88"/>
        <v>0</v>
      </c>
      <c r="BJ359" s="17" t="s">
        <v>164</v>
      </c>
      <c r="BK359" s="153">
        <f t="shared" si="89"/>
        <v>0</v>
      </c>
      <c r="BL359" s="17" t="s">
        <v>163</v>
      </c>
      <c r="BM359" s="152" t="s">
        <v>4811</v>
      </c>
    </row>
    <row r="360" spans="2:65" s="1" customFormat="1" ht="16.5" customHeight="1">
      <c r="B360" s="139"/>
      <c r="C360" s="140" t="s">
        <v>2512</v>
      </c>
      <c r="D360" s="140" t="s">
        <v>159</v>
      </c>
      <c r="E360" s="141" t="s">
        <v>4812</v>
      </c>
      <c r="F360" s="142" t="s">
        <v>4813</v>
      </c>
      <c r="G360" s="143" t="s">
        <v>402</v>
      </c>
      <c r="H360" s="144">
        <v>60</v>
      </c>
      <c r="I360" s="145"/>
      <c r="J360" s="146">
        <f t="shared" si="80"/>
        <v>0</v>
      </c>
      <c r="K360" s="147"/>
      <c r="L360" s="32"/>
      <c r="M360" s="148" t="s">
        <v>1</v>
      </c>
      <c r="N360" s="149" t="s">
        <v>41</v>
      </c>
      <c r="P360" s="150">
        <f t="shared" si="81"/>
        <v>0</v>
      </c>
      <c r="Q360" s="150">
        <v>0</v>
      </c>
      <c r="R360" s="150">
        <f t="shared" si="82"/>
        <v>0</v>
      </c>
      <c r="S360" s="150">
        <v>0</v>
      </c>
      <c r="T360" s="151">
        <f t="shared" si="83"/>
        <v>0</v>
      </c>
      <c r="AR360" s="152" t="s">
        <v>163</v>
      </c>
      <c r="AT360" s="152" t="s">
        <v>159</v>
      </c>
      <c r="AU360" s="152" t="s">
        <v>164</v>
      </c>
      <c r="AY360" s="17" t="s">
        <v>156</v>
      </c>
      <c r="BE360" s="153">
        <f t="shared" si="84"/>
        <v>0</v>
      </c>
      <c r="BF360" s="153">
        <f t="shared" si="85"/>
        <v>0</v>
      </c>
      <c r="BG360" s="153">
        <f t="shared" si="86"/>
        <v>0</v>
      </c>
      <c r="BH360" s="153">
        <f t="shared" si="87"/>
        <v>0</v>
      </c>
      <c r="BI360" s="153">
        <f t="shared" si="88"/>
        <v>0</v>
      </c>
      <c r="BJ360" s="17" t="s">
        <v>164</v>
      </c>
      <c r="BK360" s="153">
        <f t="shared" si="89"/>
        <v>0</v>
      </c>
      <c r="BL360" s="17" t="s">
        <v>163</v>
      </c>
      <c r="BM360" s="152" t="s">
        <v>4814</v>
      </c>
    </row>
    <row r="361" spans="2:65" s="1" customFormat="1" ht="24.15" customHeight="1">
      <c r="B361" s="139"/>
      <c r="C361" s="140" t="s">
        <v>2516</v>
      </c>
      <c r="D361" s="140" t="s">
        <v>159</v>
      </c>
      <c r="E361" s="141" t="s">
        <v>4815</v>
      </c>
      <c r="F361" s="142" t="s">
        <v>4816</v>
      </c>
      <c r="G361" s="143" t="s">
        <v>203</v>
      </c>
      <c r="H361" s="144">
        <v>4</v>
      </c>
      <c r="I361" s="145"/>
      <c r="J361" s="146">
        <f t="shared" si="80"/>
        <v>0</v>
      </c>
      <c r="K361" s="147"/>
      <c r="L361" s="32"/>
      <c r="M361" s="148" t="s">
        <v>1</v>
      </c>
      <c r="N361" s="149" t="s">
        <v>41</v>
      </c>
      <c r="P361" s="150">
        <f t="shared" si="81"/>
        <v>0</v>
      </c>
      <c r="Q361" s="150">
        <v>0</v>
      </c>
      <c r="R361" s="150">
        <f t="shared" si="82"/>
        <v>0</v>
      </c>
      <c r="S361" s="150">
        <v>0</v>
      </c>
      <c r="T361" s="151">
        <f t="shared" si="83"/>
        <v>0</v>
      </c>
      <c r="AR361" s="152" t="s">
        <v>163</v>
      </c>
      <c r="AT361" s="152" t="s">
        <v>159</v>
      </c>
      <c r="AU361" s="152" t="s">
        <v>164</v>
      </c>
      <c r="AY361" s="17" t="s">
        <v>156</v>
      </c>
      <c r="BE361" s="153">
        <f t="shared" si="84"/>
        <v>0</v>
      </c>
      <c r="BF361" s="153">
        <f t="shared" si="85"/>
        <v>0</v>
      </c>
      <c r="BG361" s="153">
        <f t="shared" si="86"/>
        <v>0</v>
      </c>
      <c r="BH361" s="153">
        <f t="shared" si="87"/>
        <v>0</v>
      </c>
      <c r="BI361" s="153">
        <f t="shared" si="88"/>
        <v>0</v>
      </c>
      <c r="BJ361" s="17" t="s">
        <v>164</v>
      </c>
      <c r="BK361" s="153">
        <f t="shared" si="89"/>
        <v>0</v>
      </c>
      <c r="BL361" s="17" t="s">
        <v>163</v>
      </c>
      <c r="BM361" s="152" t="s">
        <v>4817</v>
      </c>
    </row>
    <row r="362" spans="2:65" s="1" customFormat="1" ht="16.5" customHeight="1">
      <c r="B362" s="139"/>
      <c r="C362" s="140" t="s">
        <v>2520</v>
      </c>
      <c r="D362" s="140" t="s">
        <v>159</v>
      </c>
      <c r="E362" s="141" t="s">
        <v>4818</v>
      </c>
      <c r="F362" s="142" t="s">
        <v>4819</v>
      </c>
      <c r="G362" s="143" t="s">
        <v>203</v>
      </c>
      <c r="H362" s="144">
        <v>6</v>
      </c>
      <c r="I362" s="145"/>
      <c r="J362" s="146">
        <f t="shared" si="80"/>
        <v>0</v>
      </c>
      <c r="K362" s="147"/>
      <c r="L362" s="32"/>
      <c r="M362" s="148" t="s">
        <v>1</v>
      </c>
      <c r="N362" s="149" t="s">
        <v>41</v>
      </c>
      <c r="P362" s="150">
        <f t="shared" si="81"/>
        <v>0</v>
      </c>
      <c r="Q362" s="150">
        <v>0</v>
      </c>
      <c r="R362" s="150">
        <f t="shared" si="82"/>
        <v>0</v>
      </c>
      <c r="S362" s="150">
        <v>0</v>
      </c>
      <c r="T362" s="151">
        <f t="shared" si="83"/>
        <v>0</v>
      </c>
      <c r="AR362" s="152" t="s">
        <v>163</v>
      </c>
      <c r="AT362" s="152" t="s">
        <v>159</v>
      </c>
      <c r="AU362" s="152" t="s">
        <v>164</v>
      </c>
      <c r="AY362" s="17" t="s">
        <v>156</v>
      </c>
      <c r="BE362" s="153">
        <f t="shared" si="84"/>
        <v>0</v>
      </c>
      <c r="BF362" s="153">
        <f t="shared" si="85"/>
        <v>0</v>
      </c>
      <c r="BG362" s="153">
        <f t="shared" si="86"/>
        <v>0</v>
      </c>
      <c r="BH362" s="153">
        <f t="shared" si="87"/>
        <v>0</v>
      </c>
      <c r="BI362" s="153">
        <f t="shared" si="88"/>
        <v>0</v>
      </c>
      <c r="BJ362" s="17" t="s">
        <v>164</v>
      </c>
      <c r="BK362" s="153">
        <f t="shared" si="89"/>
        <v>0</v>
      </c>
      <c r="BL362" s="17" t="s">
        <v>163</v>
      </c>
      <c r="BM362" s="152" t="s">
        <v>4820</v>
      </c>
    </row>
    <row r="363" spans="2:65" s="1" customFormat="1" ht="24.15" customHeight="1">
      <c r="B363" s="139"/>
      <c r="C363" s="140" t="s">
        <v>2525</v>
      </c>
      <c r="D363" s="140" t="s">
        <v>159</v>
      </c>
      <c r="E363" s="141" t="s">
        <v>4821</v>
      </c>
      <c r="F363" s="142" t="s">
        <v>4822</v>
      </c>
      <c r="G363" s="143" t="s">
        <v>203</v>
      </c>
      <c r="H363" s="144">
        <v>5</v>
      </c>
      <c r="I363" s="145"/>
      <c r="J363" s="146">
        <f t="shared" si="80"/>
        <v>0</v>
      </c>
      <c r="K363" s="147"/>
      <c r="L363" s="32"/>
      <c r="M363" s="148" t="s">
        <v>1</v>
      </c>
      <c r="N363" s="149" t="s">
        <v>41</v>
      </c>
      <c r="P363" s="150">
        <f t="shared" si="81"/>
        <v>0</v>
      </c>
      <c r="Q363" s="150">
        <v>0</v>
      </c>
      <c r="R363" s="150">
        <f t="shared" si="82"/>
        <v>0</v>
      </c>
      <c r="S363" s="150">
        <v>0</v>
      </c>
      <c r="T363" s="151">
        <f t="shared" si="83"/>
        <v>0</v>
      </c>
      <c r="AR363" s="152" t="s">
        <v>163</v>
      </c>
      <c r="AT363" s="152" t="s">
        <v>159</v>
      </c>
      <c r="AU363" s="152" t="s">
        <v>164</v>
      </c>
      <c r="AY363" s="17" t="s">
        <v>156</v>
      </c>
      <c r="BE363" s="153">
        <f t="shared" si="84"/>
        <v>0</v>
      </c>
      <c r="BF363" s="153">
        <f t="shared" si="85"/>
        <v>0</v>
      </c>
      <c r="BG363" s="153">
        <f t="shared" si="86"/>
        <v>0</v>
      </c>
      <c r="BH363" s="153">
        <f t="shared" si="87"/>
        <v>0</v>
      </c>
      <c r="BI363" s="153">
        <f t="shared" si="88"/>
        <v>0</v>
      </c>
      <c r="BJ363" s="17" t="s">
        <v>164</v>
      </c>
      <c r="BK363" s="153">
        <f t="shared" si="89"/>
        <v>0</v>
      </c>
      <c r="BL363" s="17" t="s">
        <v>163</v>
      </c>
      <c r="BM363" s="152" t="s">
        <v>4823</v>
      </c>
    </row>
    <row r="364" spans="2:65" s="1" customFormat="1" ht="16.5" customHeight="1">
      <c r="B364" s="139"/>
      <c r="C364" s="140" t="s">
        <v>2532</v>
      </c>
      <c r="D364" s="140" t="s">
        <v>159</v>
      </c>
      <c r="E364" s="141" t="s">
        <v>4824</v>
      </c>
      <c r="F364" s="142" t="s">
        <v>4825</v>
      </c>
      <c r="G364" s="143" t="s">
        <v>203</v>
      </c>
      <c r="H364" s="144">
        <v>20</v>
      </c>
      <c r="I364" s="145"/>
      <c r="J364" s="146">
        <f t="shared" si="80"/>
        <v>0</v>
      </c>
      <c r="K364" s="147"/>
      <c r="L364" s="32"/>
      <c r="M364" s="148" t="s">
        <v>1</v>
      </c>
      <c r="N364" s="149" t="s">
        <v>41</v>
      </c>
      <c r="P364" s="150">
        <f t="shared" si="81"/>
        <v>0</v>
      </c>
      <c r="Q364" s="150">
        <v>0</v>
      </c>
      <c r="R364" s="150">
        <f t="shared" si="82"/>
        <v>0</v>
      </c>
      <c r="S364" s="150">
        <v>0</v>
      </c>
      <c r="T364" s="151">
        <f t="shared" si="83"/>
        <v>0</v>
      </c>
      <c r="AR364" s="152" t="s">
        <v>163</v>
      </c>
      <c r="AT364" s="152" t="s">
        <v>159</v>
      </c>
      <c r="AU364" s="152" t="s">
        <v>164</v>
      </c>
      <c r="AY364" s="17" t="s">
        <v>156</v>
      </c>
      <c r="BE364" s="153">
        <f t="shared" si="84"/>
        <v>0</v>
      </c>
      <c r="BF364" s="153">
        <f t="shared" si="85"/>
        <v>0</v>
      </c>
      <c r="BG364" s="153">
        <f t="shared" si="86"/>
        <v>0</v>
      </c>
      <c r="BH364" s="153">
        <f t="shared" si="87"/>
        <v>0</v>
      </c>
      <c r="BI364" s="153">
        <f t="shared" si="88"/>
        <v>0</v>
      </c>
      <c r="BJ364" s="17" t="s">
        <v>164</v>
      </c>
      <c r="BK364" s="153">
        <f t="shared" si="89"/>
        <v>0</v>
      </c>
      <c r="BL364" s="17" t="s">
        <v>163</v>
      </c>
      <c r="BM364" s="152" t="s">
        <v>4826</v>
      </c>
    </row>
    <row r="365" spans="2:65" s="1" customFormat="1" ht="21.75" customHeight="1">
      <c r="B365" s="139"/>
      <c r="C365" s="140" t="s">
        <v>2542</v>
      </c>
      <c r="D365" s="140" t="s">
        <v>159</v>
      </c>
      <c r="E365" s="141" t="s">
        <v>4827</v>
      </c>
      <c r="F365" s="142" t="s">
        <v>4828</v>
      </c>
      <c r="G365" s="143" t="s">
        <v>203</v>
      </c>
      <c r="H365" s="144">
        <v>12</v>
      </c>
      <c r="I365" s="145"/>
      <c r="J365" s="146">
        <f t="shared" si="80"/>
        <v>0</v>
      </c>
      <c r="K365" s="147"/>
      <c r="L365" s="32"/>
      <c r="M365" s="148" t="s">
        <v>1</v>
      </c>
      <c r="N365" s="149" t="s">
        <v>41</v>
      </c>
      <c r="P365" s="150">
        <f t="shared" si="81"/>
        <v>0</v>
      </c>
      <c r="Q365" s="150">
        <v>0</v>
      </c>
      <c r="R365" s="150">
        <f t="shared" si="82"/>
        <v>0</v>
      </c>
      <c r="S365" s="150">
        <v>0</v>
      </c>
      <c r="T365" s="151">
        <f t="shared" si="83"/>
        <v>0</v>
      </c>
      <c r="AR365" s="152" t="s">
        <v>163</v>
      </c>
      <c r="AT365" s="152" t="s">
        <v>159</v>
      </c>
      <c r="AU365" s="152" t="s">
        <v>164</v>
      </c>
      <c r="AY365" s="17" t="s">
        <v>156</v>
      </c>
      <c r="BE365" s="153">
        <f t="shared" si="84"/>
        <v>0</v>
      </c>
      <c r="BF365" s="153">
        <f t="shared" si="85"/>
        <v>0</v>
      </c>
      <c r="BG365" s="153">
        <f t="shared" si="86"/>
        <v>0</v>
      </c>
      <c r="BH365" s="153">
        <f t="shared" si="87"/>
        <v>0</v>
      </c>
      <c r="BI365" s="153">
        <f t="shared" si="88"/>
        <v>0</v>
      </c>
      <c r="BJ365" s="17" t="s">
        <v>164</v>
      </c>
      <c r="BK365" s="153">
        <f t="shared" si="89"/>
        <v>0</v>
      </c>
      <c r="BL365" s="17" t="s">
        <v>163</v>
      </c>
      <c r="BM365" s="152" t="s">
        <v>4829</v>
      </c>
    </row>
    <row r="366" spans="2:65" s="1" customFormat="1" ht="16.5" customHeight="1">
      <c r="B366" s="139"/>
      <c r="C366" s="140" t="s">
        <v>2548</v>
      </c>
      <c r="D366" s="140" t="s">
        <v>159</v>
      </c>
      <c r="E366" s="141" t="s">
        <v>4830</v>
      </c>
      <c r="F366" s="142" t="s">
        <v>4831</v>
      </c>
      <c r="G366" s="143" t="s">
        <v>402</v>
      </c>
      <c r="H366" s="144">
        <v>8</v>
      </c>
      <c r="I366" s="145"/>
      <c r="J366" s="146">
        <f t="shared" si="80"/>
        <v>0</v>
      </c>
      <c r="K366" s="147"/>
      <c r="L366" s="32"/>
      <c r="M366" s="148" t="s">
        <v>1</v>
      </c>
      <c r="N366" s="149" t="s">
        <v>41</v>
      </c>
      <c r="P366" s="150">
        <f t="shared" si="81"/>
        <v>0</v>
      </c>
      <c r="Q366" s="150">
        <v>0</v>
      </c>
      <c r="R366" s="150">
        <f t="shared" si="82"/>
        <v>0</v>
      </c>
      <c r="S366" s="150">
        <v>0</v>
      </c>
      <c r="T366" s="151">
        <f t="shared" si="83"/>
        <v>0</v>
      </c>
      <c r="AR366" s="152" t="s">
        <v>163</v>
      </c>
      <c r="AT366" s="152" t="s">
        <v>159</v>
      </c>
      <c r="AU366" s="152" t="s">
        <v>164</v>
      </c>
      <c r="AY366" s="17" t="s">
        <v>156</v>
      </c>
      <c r="BE366" s="153">
        <f t="shared" si="84"/>
        <v>0</v>
      </c>
      <c r="BF366" s="153">
        <f t="shared" si="85"/>
        <v>0</v>
      </c>
      <c r="BG366" s="153">
        <f t="shared" si="86"/>
        <v>0</v>
      </c>
      <c r="BH366" s="153">
        <f t="shared" si="87"/>
        <v>0</v>
      </c>
      <c r="BI366" s="153">
        <f t="shared" si="88"/>
        <v>0</v>
      </c>
      <c r="BJ366" s="17" t="s">
        <v>164</v>
      </c>
      <c r="BK366" s="153">
        <f t="shared" si="89"/>
        <v>0</v>
      </c>
      <c r="BL366" s="17" t="s">
        <v>163</v>
      </c>
      <c r="BM366" s="152" t="s">
        <v>4832</v>
      </c>
    </row>
    <row r="367" spans="2:65" s="1" customFormat="1" ht="24.15" customHeight="1">
      <c r="B367" s="139"/>
      <c r="C367" s="140" t="s">
        <v>2554</v>
      </c>
      <c r="D367" s="140" t="s">
        <v>159</v>
      </c>
      <c r="E367" s="141" t="s">
        <v>4833</v>
      </c>
      <c r="F367" s="142" t="s">
        <v>4834</v>
      </c>
      <c r="G367" s="143" t="s">
        <v>210</v>
      </c>
      <c r="H367" s="144">
        <v>54.670999999999999</v>
      </c>
      <c r="I367" s="145"/>
      <c r="J367" s="146">
        <f t="shared" si="80"/>
        <v>0</v>
      </c>
      <c r="K367" s="147"/>
      <c r="L367" s="32"/>
      <c r="M367" s="148" t="s">
        <v>1</v>
      </c>
      <c r="N367" s="149" t="s">
        <v>41</v>
      </c>
      <c r="P367" s="150">
        <f t="shared" si="81"/>
        <v>0</v>
      </c>
      <c r="Q367" s="150">
        <v>0</v>
      </c>
      <c r="R367" s="150">
        <f t="shared" si="82"/>
        <v>0</v>
      </c>
      <c r="S367" s="150">
        <v>0</v>
      </c>
      <c r="T367" s="151">
        <f t="shared" si="83"/>
        <v>0</v>
      </c>
      <c r="AR367" s="152" t="s">
        <v>163</v>
      </c>
      <c r="AT367" s="152" t="s">
        <v>159</v>
      </c>
      <c r="AU367" s="152" t="s">
        <v>164</v>
      </c>
      <c r="AY367" s="17" t="s">
        <v>156</v>
      </c>
      <c r="BE367" s="153">
        <f t="shared" si="84"/>
        <v>0</v>
      </c>
      <c r="BF367" s="153">
        <f t="shared" si="85"/>
        <v>0</v>
      </c>
      <c r="BG367" s="153">
        <f t="shared" si="86"/>
        <v>0</v>
      </c>
      <c r="BH367" s="153">
        <f t="shared" si="87"/>
        <v>0</v>
      </c>
      <c r="BI367" s="153">
        <f t="shared" si="88"/>
        <v>0</v>
      </c>
      <c r="BJ367" s="17" t="s">
        <v>164</v>
      </c>
      <c r="BK367" s="153">
        <f t="shared" si="89"/>
        <v>0</v>
      </c>
      <c r="BL367" s="17" t="s">
        <v>163</v>
      </c>
      <c r="BM367" s="152" t="s">
        <v>4835</v>
      </c>
    </row>
    <row r="368" spans="2:65" s="1" customFormat="1" ht="16.5" customHeight="1">
      <c r="B368" s="139"/>
      <c r="C368" s="140" t="s">
        <v>4836</v>
      </c>
      <c r="D368" s="140" t="s">
        <v>159</v>
      </c>
      <c r="E368" s="141" t="s">
        <v>4837</v>
      </c>
      <c r="F368" s="142" t="s">
        <v>4838</v>
      </c>
      <c r="G368" s="143" t="s">
        <v>352</v>
      </c>
      <c r="H368" s="144">
        <v>9.1999999999999993</v>
      </c>
      <c r="I368" s="145"/>
      <c r="J368" s="146">
        <f t="shared" si="80"/>
        <v>0</v>
      </c>
      <c r="K368" s="147"/>
      <c r="L368" s="32"/>
      <c r="M368" s="148" t="s">
        <v>1</v>
      </c>
      <c r="N368" s="149" t="s">
        <v>41</v>
      </c>
      <c r="P368" s="150">
        <f t="shared" si="81"/>
        <v>0</v>
      </c>
      <c r="Q368" s="150">
        <v>0</v>
      </c>
      <c r="R368" s="150">
        <f t="shared" si="82"/>
        <v>0</v>
      </c>
      <c r="S368" s="150">
        <v>0</v>
      </c>
      <c r="T368" s="151">
        <f t="shared" si="83"/>
        <v>0</v>
      </c>
      <c r="AR368" s="152" t="s">
        <v>163</v>
      </c>
      <c r="AT368" s="152" t="s">
        <v>159</v>
      </c>
      <c r="AU368" s="152" t="s">
        <v>164</v>
      </c>
      <c r="AY368" s="17" t="s">
        <v>156</v>
      </c>
      <c r="BE368" s="153">
        <f t="shared" si="84"/>
        <v>0</v>
      </c>
      <c r="BF368" s="153">
        <f t="shared" si="85"/>
        <v>0</v>
      </c>
      <c r="BG368" s="153">
        <f t="shared" si="86"/>
        <v>0</v>
      </c>
      <c r="BH368" s="153">
        <f t="shared" si="87"/>
        <v>0</v>
      </c>
      <c r="BI368" s="153">
        <f t="shared" si="88"/>
        <v>0</v>
      </c>
      <c r="BJ368" s="17" t="s">
        <v>164</v>
      </c>
      <c r="BK368" s="153">
        <f t="shared" si="89"/>
        <v>0</v>
      </c>
      <c r="BL368" s="17" t="s">
        <v>163</v>
      </c>
      <c r="BM368" s="152" t="s">
        <v>4839</v>
      </c>
    </row>
    <row r="369" spans="2:65" s="1" customFormat="1" ht="21.75" customHeight="1">
      <c r="B369" s="139"/>
      <c r="C369" s="140" t="s">
        <v>4840</v>
      </c>
      <c r="D369" s="140" t="s">
        <v>159</v>
      </c>
      <c r="E369" s="141" t="s">
        <v>4841</v>
      </c>
      <c r="F369" s="142" t="s">
        <v>4842</v>
      </c>
      <c r="G369" s="143" t="s">
        <v>352</v>
      </c>
      <c r="H369" s="144">
        <v>92</v>
      </c>
      <c r="I369" s="145"/>
      <c r="J369" s="146">
        <f t="shared" si="80"/>
        <v>0</v>
      </c>
      <c r="K369" s="147"/>
      <c r="L369" s="32"/>
      <c r="M369" s="148" t="s">
        <v>1</v>
      </c>
      <c r="N369" s="149" t="s">
        <v>41</v>
      </c>
      <c r="P369" s="150">
        <f t="shared" si="81"/>
        <v>0</v>
      </c>
      <c r="Q369" s="150">
        <v>0</v>
      </c>
      <c r="R369" s="150">
        <f t="shared" si="82"/>
        <v>0</v>
      </c>
      <c r="S369" s="150">
        <v>0</v>
      </c>
      <c r="T369" s="151">
        <f t="shared" si="83"/>
        <v>0</v>
      </c>
      <c r="AR369" s="152" t="s">
        <v>163</v>
      </c>
      <c r="AT369" s="152" t="s">
        <v>159</v>
      </c>
      <c r="AU369" s="152" t="s">
        <v>164</v>
      </c>
      <c r="AY369" s="17" t="s">
        <v>156</v>
      </c>
      <c r="BE369" s="153">
        <f t="shared" si="84"/>
        <v>0</v>
      </c>
      <c r="BF369" s="153">
        <f t="shared" si="85"/>
        <v>0</v>
      </c>
      <c r="BG369" s="153">
        <f t="shared" si="86"/>
        <v>0</v>
      </c>
      <c r="BH369" s="153">
        <f t="shared" si="87"/>
        <v>0</v>
      </c>
      <c r="BI369" s="153">
        <f t="shared" si="88"/>
        <v>0</v>
      </c>
      <c r="BJ369" s="17" t="s">
        <v>164</v>
      </c>
      <c r="BK369" s="153">
        <f t="shared" si="89"/>
        <v>0</v>
      </c>
      <c r="BL369" s="17" t="s">
        <v>163</v>
      </c>
      <c r="BM369" s="152" t="s">
        <v>4843</v>
      </c>
    </row>
    <row r="370" spans="2:65" s="1" customFormat="1" ht="21.75" customHeight="1">
      <c r="B370" s="139"/>
      <c r="C370" s="140" t="s">
        <v>4844</v>
      </c>
      <c r="D370" s="140" t="s">
        <v>159</v>
      </c>
      <c r="E370" s="141" t="s">
        <v>4845</v>
      </c>
      <c r="F370" s="142" t="s">
        <v>4846</v>
      </c>
      <c r="G370" s="143" t="s">
        <v>210</v>
      </c>
      <c r="H370" s="144">
        <v>32.570999999999998</v>
      </c>
      <c r="I370" s="145"/>
      <c r="J370" s="146">
        <f t="shared" si="80"/>
        <v>0</v>
      </c>
      <c r="K370" s="147"/>
      <c r="L370" s="32"/>
      <c r="M370" s="148" t="s">
        <v>1</v>
      </c>
      <c r="N370" s="149" t="s">
        <v>41</v>
      </c>
      <c r="P370" s="150">
        <f t="shared" si="81"/>
        <v>0</v>
      </c>
      <c r="Q370" s="150">
        <v>0</v>
      </c>
      <c r="R370" s="150">
        <f t="shared" si="82"/>
        <v>0</v>
      </c>
      <c r="S370" s="150">
        <v>0</v>
      </c>
      <c r="T370" s="151">
        <f t="shared" si="83"/>
        <v>0</v>
      </c>
      <c r="AR370" s="152" t="s">
        <v>163</v>
      </c>
      <c r="AT370" s="152" t="s">
        <v>159</v>
      </c>
      <c r="AU370" s="152" t="s">
        <v>164</v>
      </c>
      <c r="AY370" s="17" t="s">
        <v>156</v>
      </c>
      <c r="BE370" s="153">
        <f t="shared" si="84"/>
        <v>0</v>
      </c>
      <c r="BF370" s="153">
        <f t="shared" si="85"/>
        <v>0</v>
      </c>
      <c r="BG370" s="153">
        <f t="shared" si="86"/>
        <v>0</v>
      </c>
      <c r="BH370" s="153">
        <f t="shared" si="87"/>
        <v>0</v>
      </c>
      <c r="BI370" s="153">
        <f t="shared" si="88"/>
        <v>0</v>
      </c>
      <c r="BJ370" s="17" t="s">
        <v>164</v>
      </c>
      <c r="BK370" s="153">
        <f t="shared" si="89"/>
        <v>0</v>
      </c>
      <c r="BL370" s="17" t="s">
        <v>163</v>
      </c>
      <c r="BM370" s="152" t="s">
        <v>4847</v>
      </c>
    </row>
    <row r="371" spans="2:65" s="1" customFormat="1" ht="21.75" customHeight="1">
      <c r="B371" s="139"/>
      <c r="C371" s="140" t="s">
        <v>4848</v>
      </c>
      <c r="D371" s="140" t="s">
        <v>159</v>
      </c>
      <c r="E371" s="141" t="s">
        <v>4849</v>
      </c>
      <c r="F371" s="142" t="s">
        <v>4850</v>
      </c>
      <c r="G371" s="143" t="s">
        <v>210</v>
      </c>
      <c r="H371" s="144">
        <v>325.70999999999998</v>
      </c>
      <c r="I371" s="145"/>
      <c r="J371" s="146">
        <f t="shared" si="80"/>
        <v>0</v>
      </c>
      <c r="K371" s="147"/>
      <c r="L371" s="32"/>
      <c r="M371" s="148" t="s">
        <v>1</v>
      </c>
      <c r="N371" s="149" t="s">
        <v>41</v>
      </c>
      <c r="P371" s="150">
        <f t="shared" si="81"/>
        <v>0</v>
      </c>
      <c r="Q371" s="150">
        <v>0</v>
      </c>
      <c r="R371" s="150">
        <f t="shared" si="82"/>
        <v>0</v>
      </c>
      <c r="S371" s="150">
        <v>0</v>
      </c>
      <c r="T371" s="151">
        <f t="shared" si="83"/>
        <v>0</v>
      </c>
      <c r="AR371" s="152" t="s">
        <v>163</v>
      </c>
      <c r="AT371" s="152" t="s">
        <v>159</v>
      </c>
      <c r="AU371" s="152" t="s">
        <v>164</v>
      </c>
      <c r="AY371" s="17" t="s">
        <v>156</v>
      </c>
      <c r="BE371" s="153">
        <f t="shared" si="84"/>
        <v>0</v>
      </c>
      <c r="BF371" s="153">
        <f t="shared" si="85"/>
        <v>0</v>
      </c>
      <c r="BG371" s="153">
        <f t="shared" si="86"/>
        <v>0</v>
      </c>
      <c r="BH371" s="153">
        <f t="shared" si="87"/>
        <v>0</v>
      </c>
      <c r="BI371" s="153">
        <f t="shared" si="88"/>
        <v>0</v>
      </c>
      <c r="BJ371" s="17" t="s">
        <v>164</v>
      </c>
      <c r="BK371" s="153">
        <f t="shared" si="89"/>
        <v>0</v>
      </c>
      <c r="BL371" s="17" t="s">
        <v>163</v>
      </c>
      <c r="BM371" s="152" t="s">
        <v>4851</v>
      </c>
    </row>
    <row r="372" spans="2:65" s="11" customFormat="1" ht="22.95" customHeight="1">
      <c r="B372" s="127"/>
      <c r="D372" s="128" t="s">
        <v>74</v>
      </c>
      <c r="E372" s="137" t="s">
        <v>4852</v>
      </c>
      <c r="F372" s="137" t="s">
        <v>4853</v>
      </c>
      <c r="I372" s="130"/>
      <c r="J372" s="138">
        <f>BK372</f>
        <v>0</v>
      </c>
      <c r="L372" s="127"/>
      <c r="M372" s="132"/>
      <c r="P372" s="133">
        <f>SUM(P373:P378)</f>
        <v>0</v>
      </c>
      <c r="R372" s="133">
        <f>SUM(R373:R378)</f>
        <v>0</v>
      </c>
      <c r="T372" s="134">
        <f>SUM(T373:T378)</f>
        <v>0</v>
      </c>
      <c r="AR372" s="128" t="s">
        <v>83</v>
      </c>
      <c r="AT372" s="135" t="s">
        <v>74</v>
      </c>
      <c r="AU372" s="135" t="s">
        <v>83</v>
      </c>
      <c r="AY372" s="128" t="s">
        <v>156</v>
      </c>
      <c r="BK372" s="136">
        <f>SUM(BK373:BK378)</f>
        <v>0</v>
      </c>
    </row>
    <row r="373" spans="2:65" s="1" customFormat="1" ht="24.15" customHeight="1">
      <c r="B373" s="139"/>
      <c r="C373" s="140" t="s">
        <v>4854</v>
      </c>
      <c r="D373" s="140" t="s">
        <v>159</v>
      </c>
      <c r="E373" s="141" t="s">
        <v>4855</v>
      </c>
      <c r="F373" s="142" t="s">
        <v>4856</v>
      </c>
      <c r="G373" s="143" t="s">
        <v>3238</v>
      </c>
      <c r="H373" s="144">
        <v>9</v>
      </c>
      <c r="I373" s="145"/>
      <c r="J373" s="146">
        <f t="shared" ref="J373:J378" si="90">ROUND(I373*H373,2)</f>
        <v>0</v>
      </c>
      <c r="K373" s="147"/>
      <c r="L373" s="32"/>
      <c r="M373" s="148" t="s">
        <v>1</v>
      </c>
      <c r="N373" s="149" t="s">
        <v>41</v>
      </c>
      <c r="P373" s="150">
        <f t="shared" ref="P373:P378" si="91">O373*H373</f>
        <v>0</v>
      </c>
      <c r="Q373" s="150">
        <v>0</v>
      </c>
      <c r="R373" s="150">
        <f t="shared" ref="R373:R378" si="92">Q373*H373</f>
        <v>0</v>
      </c>
      <c r="S373" s="150">
        <v>0</v>
      </c>
      <c r="T373" s="151">
        <f t="shared" ref="T373:T378" si="93">S373*H373</f>
        <v>0</v>
      </c>
      <c r="AR373" s="152" t="s">
        <v>163</v>
      </c>
      <c r="AT373" s="152" t="s">
        <v>159</v>
      </c>
      <c r="AU373" s="152" t="s">
        <v>164</v>
      </c>
      <c r="AY373" s="17" t="s">
        <v>156</v>
      </c>
      <c r="BE373" s="153">
        <f t="shared" ref="BE373:BE378" si="94">IF(N373="základná",J373,0)</f>
        <v>0</v>
      </c>
      <c r="BF373" s="153">
        <f t="shared" ref="BF373:BF378" si="95">IF(N373="znížená",J373,0)</f>
        <v>0</v>
      </c>
      <c r="BG373" s="153">
        <f t="shared" ref="BG373:BG378" si="96">IF(N373="zákl. prenesená",J373,0)</f>
        <v>0</v>
      </c>
      <c r="BH373" s="153">
        <f t="shared" ref="BH373:BH378" si="97">IF(N373="zníž. prenesená",J373,0)</f>
        <v>0</v>
      </c>
      <c r="BI373" s="153">
        <f t="shared" ref="BI373:BI378" si="98">IF(N373="nulová",J373,0)</f>
        <v>0</v>
      </c>
      <c r="BJ373" s="17" t="s">
        <v>164</v>
      </c>
      <c r="BK373" s="153">
        <f t="shared" ref="BK373:BK378" si="99">ROUND(I373*H373,2)</f>
        <v>0</v>
      </c>
      <c r="BL373" s="17" t="s">
        <v>163</v>
      </c>
      <c r="BM373" s="152" t="s">
        <v>4857</v>
      </c>
    </row>
    <row r="374" spans="2:65" s="1" customFormat="1" ht="16.5" customHeight="1">
      <c r="B374" s="139"/>
      <c r="C374" s="140" t="s">
        <v>4858</v>
      </c>
      <c r="D374" s="140" t="s">
        <v>159</v>
      </c>
      <c r="E374" s="141" t="s">
        <v>4859</v>
      </c>
      <c r="F374" s="142" t="s">
        <v>4860</v>
      </c>
      <c r="G374" s="143" t="s">
        <v>203</v>
      </c>
      <c r="H374" s="144">
        <v>6</v>
      </c>
      <c r="I374" s="145"/>
      <c r="J374" s="146">
        <f t="shared" si="90"/>
        <v>0</v>
      </c>
      <c r="K374" s="147"/>
      <c r="L374" s="32"/>
      <c r="M374" s="148" t="s">
        <v>1</v>
      </c>
      <c r="N374" s="149" t="s">
        <v>41</v>
      </c>
      <c r="P374" s="150">
        <f t="shared" si="91"/>
        <v>0</v>
      </c>
      <c r="Q374" s="150">
        <v>0</v>
      </c>
      <c r="R374" s="150">
        <f t="shared" si="92"/>
        <v>0</v>
      </c>
      <c r="S374" s="150">
        <v>0</v>
      </c>
      <c r="T374" s="151">
        <f t="shared" si="93"/>
        <v>0</v>
      </c>
      <c r="AR374" s="152" t="s">
        <v>163</v>
      </c>
      <c r="AT374" s="152" t="s">
        <v>159</v>
      </c>
      <c r="AU374" s="152" t="s">
        <v>164</v>
      </c>
      <c r="AY374" s="17" t="s">
        <v>156</v>
      </c>
      <c r="BE374" s="153">
        <f t="shared" si="94"/>
        <v>0</v>
      </c>
      <c r="BF374" s="153">
        <f t="shared" si="95"/>
        <v>0</v>
      </c>
      <c r="BG374" s="153">
        <f t="shared" si="96"/>
        <v>0</v>
      </c>
      <c r="BH374" s="153">
        <f t="shared" si="97"/>
        <v>0</v>
      </c>
      <c r="BI374" s="153">
        <f t="shared" si="98"/>
        <v>0</v>
      </c>
      <c r="BJ374" s="17" t="s">
        <v>164</v>
      </c>
      <c r="BK374" s="153">
        <f t="shared" si="99"/>
        <v>0</v>
      </c>
      <c r="BL374" s="17" t="s">
        <v>163</v>
      </c>
      <c r="BM374" s="152" t="s">
        <v>4861</v>
      </c>
    </row>
    <row r="375" spans="2:65" s="1" customFormat="1" ht="16.5" customHeight="1">
      <c r="B375" s="139"/>
      <c r="C375" s="140" t="s">
        <v>4862</v>
      </c>
      <c r="D375" s="140" t="s">
        <v>159</v>
      </c>
      <c r="E375" s="141" t="s">
        <v>4863</v>
      </c>
      <c r="F375" s="142" t="s">
        <v>4864</v>
      </c>
      <c r="G375" s="143" t="s">
        <v>203</v>
      </c>
      <c r="H375" s="144">
        <v>6</v>
      </c>
      <c r="I375" s="145"/>
      <c r="J375" s="146">
        <f t="shared" si="90"/>
        <v>0</v>
      </c>
      <c r="K375" s="147"/>
      <c r="L375" s="32"/>
      <c r="M375" s="148" t="s">
        <v>1</v>
      </c>
      <c r="N375" s="149" t="s">
        <v>41</v>
      </c>
      <c r="P375" s="150">
        <f t="shared" si="91"/>
        <v>0</v>
      </c>
      <c r="Q375" s="150">
        <v>0</v>
      </c>
      <c r="R375" s="150">
        <f t="shared" si="92"/>
        <v>0</v>
      </c>
      <c r="S375" s="150">
        <v>0</v>
      </c>
      <c r="T375" s="151">
        <f t="shared" si="93"/>
        <v>0</v>
      </c>
      <c r="AR375" s="152" t="s">
        <v>163</v>
      </c>
      <c r="AT375" s="152" t="s">
        <v>159</v>
      </c>
      <c r="AU375" s="152" t="s">
        <v>164</v>
      </c>
      <c r="AY375" s="17" t="s">
        <v>156</v>
      </c>
      <c r="BE375" s="153">
        <f t="shared" si="94"/>
        <v>0</v>
      </c>
      <c r="BF375" s="153">
        <f t="shared" si="95"/>
        <v>0</v>
      </c>
      <c r="BG375" s="153">
        <f t="shared" si="96"/>
        <v>0</v>
      </c>
      <c r="BH375" s="153">
        <f t="shared" si="97"/>
        <v>0</v>
      </c>
      <c r="BI375" s="153">
        <f t="shared" si="98"/>
        <v>0</v>
      </c>
      <c r="BJ375" s="17" t="s">
        <v>164</v>
      </c>
      <c r="BK375" s="153">
        <f t="shared" si="99"/>
        <v>0</v>
      </c>
      <c r="BL375" s="17" t="s">
        <v>163</v>
      </c>
      <c r="BM375" s="152" t="s">
        <v>4865</v>
      </c>
    </row>
    <row r="376" spans="2:65" s="1" customFormat="1" ht="16.5" customHeight="1">
      <c r="B376" s="139"/>
      <c r="C376" s="140" t="s">
        <v>4866</v>
      </c>
      <c r="D376" s="140" t="s">
        <v>159</v>
      </c>
      <c r="E376" s="141" t="s">
        <v>4867</v>
      </c>
      <c r="F376" s="142" t="s">
        <v>4868</v>
      </c>
      <c r="G376" s="143" t="s">
        <v>3238</v>
      </c>
      <c r="H376" s="144">
        <v>16</v>
      </c>
      <c r="I376" s="145"/>
      <c r="J376" s="146">
        <f t="shared" si="90"/>
        <v>0</v>
      </c>
      <c r="K376" s="147"/>
      <c r="L376" s="32"/>
      <c r="M376" s="148" t="s">
        <v>1</v>
      </c>
      <c r="N376" s="149" t="s">
        <v>41</v>
      </c>
      <c r="P376" s="150">
        <f t="shared" si="91"/>
        <v>0</v>
      </c>
      <c r="Q376" s="150">
        <v>0</v>
      </c>
      <c r="R376" s="150">
        <f t="shared" si="92"/>
        <v>0</v>
      </c>
      <c r="S376" s="150">
        <v>0</v>
      </c>
      <c r="T376" s="151">
        <f t="shared" si="93"/>
        <v>0</v>
      </c>
      <c r="AR376" s="152" t="s">
        <v>163</v>
      </c>
      <c r="AT376" s="152" t="s">
        <v>159</v>
      </c>
      <c r="AU376" s="152" t="s">
        <v>164</v>
      </c>
      <c r="AY376" s="17" t="s">
        <v>156</v>
      </c>
      <c r="BE376" s="153">
        <f t="shared" si="94"/>
        <v>0</v>
      </c>
      <c r="BF376" s="153">
        <f t="shared" si="95"/>
        <v>0</v>
      </c>
      <c r="BG376" s="153">
        <f t="shared" si="96"/>
        <v>0</v>
      </c>
      <c r="BH376" s="153">
        <f t="shared" si="97"/>
        <v>0</v>
      </c>
      <c r="BI376" s="153">
        <f t="shared" si="98"/>
        <v>0</v>
      </c>
      <c r="BJ376" s="17" t="s">
        <v>164</v>
      </c>
      <c r="BK376" s="153">
        <f t="shared" si="99"/>
        <v>0</v>
      </c>
      <c r="BL376" s="17" t="s">
        <v>163</v>
      </c>
      <c r="BM376" s="152" t="s">
        <v>4869</v>
      </c>
    </row>
    <row r="377" spans="2:65" s="1" customFormat="1" ht="16.5" customHeight="1">
      <c r="B377" s="139"/>
      <c r="C377" s="140" t="s">
        <v>4870</v>
      </c>
      <c r="D377" s="140" t="s">
        <v>159</v>
      </c>
      <c r="E377" s="141" t="s">
        <v>4871</v>
      </c>
      <c r="F377" s="142" t="s">
        <v>4872</v>
      </c>
      <c r="G377" s="143" t="s">
        <v>3238</v>
      </c>
      <c r="H377" s="144">
        <v>2</v>
      </c>
      <c r="I377" s="145"/>
      <c r="J377" s="146">
        <f t="shared" si="90"/>
        <v>0</v>
      </c>
      <c r="K377" s="147"/>
      <c r="L377" s="32"/>
      <c r="M377" s="148" t="s">
        <v>1</v>
      </c>
      <c r="N377" s="149" t="s">
        <v>41</v>
      </c>
      <c r="P377" s="150">
        <f t="shared" si="91"/>
        <v>0</v>
      </c>
      <c r="Q377" s="150">
        <v>0</v>
      </c>
      <c r="R377" s="150">
        <f t="shared" si="92"/>
        <v>0</v>
      </c>
      <c r="S377" s="150">
        <v>0</v>
      </c>
      <c r="T377" s="151">
        <f t="shared" si="93"/>
        <v>0</v>
      </c>
      <c r="AR377" s="152" t="s">
        <v>163</v>
      </c>
      <c r="AT377" s="152" t="s">
        <v>159</v>
      </c>
      <c r="AU377" s="152" t="s">
        <v>164</v>
      </c>
      <c r="AY377" s="17" t="s">
        <v>156</v>
      </c>
      <c r="BE377" s="153">
        <f t="shared" si="94"/>
        <v>0</v>
      </c>
      <c r="BF377" s="153">
        <f t="shared" si="95"/>
        <v>0</v>
      </c>
      <c r="BG377" s="153">
        <f t="shared" si="96"/>
        <v>0</v>
      </c>
      <c r="BH377" s="153">
        <f t="shared" si="97"/>
        <v>0</v>
      </c>
      <c r="BI377" s="153">
        <f t="shared" si="98"/>
        <v>0</v>
      </c>
      <c r="BJ377" s="17" t="s">
        <v>164</v>
      </c>
      <c r="BK377" s="153">
        <f t="shared" si="99"/>
        <v>0</v>
      </c>
      <c r="BL377" s="17" t="s">
        <v>163</v>
      </c>
      <c r="BM377" s="152" t="s">
        <v>4873</v>
      </c>
    </row>
    <row r="378" spans="2:65" s="1" customFormat="1" ht="16.5" customHeight="1">
      <c r="B378" s="139"/>
      <c r="C378" s="140" t="s">
        <v>4874</v>
      </c>
      <c r="D378" s="140" t="s">
        <v>159</v>
      </c>
      <c r="E378" s="141" t="s">
        <v>4875</v>
      </c>
      <c r="F378" s="142" t="s">
        <v>4876</v>
      </c>
      <c r="G378" s="143" t="s">
        <v>3238</v>
      </c>
      <c r="H378" s="144">
        <v>8</v>
      </c>
      <c r="I378" s="145"/>
      <c r="J378" s="146">
        <f t="shared" si="90"/>
        <v>0</v>
      </c>
      <c r="K378" s="147"/>
      <c r="L378" s="32"/>
      <c r="M378" s="148" t="s">
        <v>1</v>
      </c>
      <c r="N378" s="149" t="s">
        <v>41</v>
      </c>
      <c r="P378" s="150">
        <f t="shared" si="91"/>
        <v>0</v>
      </c>
      <c r="Q378" s="150">
        <v>0</v>
      </c>
      <c r="R378" s="150">
        <f t="shared" si="92"/>
        <v>0</v>
      </c>
      <c r="S378" s="150">
        <v>0</v>
      </c>
      <c r="T378" s="151">
        <f t="shared" si="93"/>
        <v>0</v>
      </c>
      <c r="AR378" s="152" t="s">
        <v>163</v>
      </c>
      <c r="AT378" s="152" t="s">
        <v>159</v>
      </c>
      <c r="AU378" s="152" t="s">
        <v>164</v>
      </c>
      <c r="AY378" s="17" t="s">
        <v>156</v>
      </c>
      <c r="BE378" s="153">
        <f t="shared" si="94"/>
        <v>0</v>
      </c>
      <c r="BF378" s="153">
        <f t="shared" si="95"/>
        <v>0</v>
      </c>
      <c r="BG378" s="153">
        <f t="shared" si="96"/>
        <v>0</v>
      </c>
      <c r="BH378" s="153">
        <f t="shared" si="97"/>
        <v>0</v>
      </c>
      <c r="BI378" s="153">
        <f t="shared" si="98"/>
        <v>0</v>
      </c>
      <c r="BJ378" s="17" t="s">
        <v>164</v>
      </c>
      <c r="BK378" s="153">
        <f t="shared" si="99"/>
        <v>0</v>
      </c>
      <c r="BL378" s="17" t="s">
        <v>163</v>
      </c>
      <c r="BM378" s="152" t="s">
        <v>4877</v>
      </c>
    </row>
    <row r="379" spans="2:65" s="11" customFormat="1" ht="22.95" customHeight="1">
      <c r="B379" s="127"/>
      <c r="D379" s="128" t="s">
        <v>74</v>
      </c>
      <c r="E379" s="137" t="s">
        <v>4878</v>
      </c>
      <c r="F379" s="137" t="s">
        <v>4879</v>
      </c>
      <c r="I379" s="130"/>
      <c r="J379" s="138">
        <f>BK379</f>
        <v>0</v>
      </c>
      <c r="L379" s="127"/>
      <c r="M379" s="132"/>
      <c r="P379" s="133">
        <f>SUM(P380:P385)</f>
        <v>0</v>
      </c>
      <c r="R379" s="133">
        <f>SUM(R380:R385)</f>
        <v>0</v>
      </c>
      <c r="T379" s="134">
        <f>SUM(T380:T385)</f>
        <v>0</v>
      </c>
      <c r="AR379" s="128" t="s">
        <v>83</v>
      </c>
      <c r="AT379" s="135" t="s">
        <v>74</v>
      </c>
      <c r="AU379" s="135" t="s">
        <v>83</v>
      </c>
      <c r="AY379" s="128" t="s">
        <v>156</v>
      </c>
      <c r="BK379" s="136">
        <f>SUM(BK380:BK385)</f>
        <v>0</v>
      </c>
    </row>
    <row r="380" spans="2:65" s="1" customFormat="1" ht="16.5" customHeight="1">
      <c r="B380" s="139"/>
      <c r="C380" s="140" t="s">
        <v>4880</v>
      </c>
      <c r="D380" s="140" t="s">
        <v>159</v>
      </c>
      <c r="E380" s="141" t="s">
        <v>4881</v>
      </c>
      <c r="F380" s="142" t="s">
        <v>4882</v>
      </c>
      <c r="G380" s="143" t="s">
        <v>3238</v>
      </c>
      <c r="H380" s="144">
        <v>24</v>
      </c>
      <c r="I380" s="145"/>
      <c r="J380" s="146">
        <f t="shared" ref="J380:J385" si="100">ROUND(I380*H380,2)</f>
        <v>0</v>
      </c>
      <c r="K380" s="147"/>
      <c r="L380" s="32"/>
      <c r="M380" s="148" t="s">
        <v>1</v>
      </c>
      <c r="N380" s="149" t="s">
        <v>41</v>
      </c>
      <c r="P380" s="150">
        <f t="shared" ref="P380:P385" si="101">O380*H380</f>
        <v>0</v>
      </c>
      <c r="Q380" s="150">
        <v>0</v>
      </c>
      <c r="R380" s="150">
        <f t="shared" ref="R380:R385" si="102">Q380*H380</f>
        <v>0</v>
      </c>
      <c r="S380" s="150">
        <v>0</v>
      </c>
      <c r="T380" s="151">
        <f t="shared" ref="T380:T385" si="103">S380*H380</f>
        <v>0</v>
      </c>
      <c r="AR380" s="152" t="s">
        <v>163</v>
      </c>
      <c r="AT380" s="152" t="s">
        <v>159</v>
      </c>
      <c r="AU380" s="152" t="s">
        <v>164</v>
      </c>
      <c r="AY380" s="17" t="s">
        <v>156</v>
      </c>
      <c r="BE380" s="153">
        <f t="shared" ref="BE380:BE385" si="104">IF(N380="základná",J380,0)</f>
        <v>0</v>
      </c>
      <c r="BF380" s="153">
        <f t="shared" ref="BF380:BF385" si="105">IF(N380="znížená",J380,0)</f>
        <v>0</v>
      </c>
      <c r="BG380" s="153">
        <f t="shared" ref="BG380:BG385" si="106">IF(N380="zákl. prenesená",J380,0)</f>
        <v>0</v>
      </c>
      <c r="BH380" s="153">
        <f t="shared" ref="BH380:BH385" si="107">IF(N380="zníž. prenesená",J380,0)</f>
        <v>0</v>
      </c>
      <c r="BI380" s="153">
        <f t="shared" ref="BI380:BI385" si="108">IF(N380="nulová",J380,0)</f>
        <v>0</v>
      </c>
      <c r="BJ380" s="17" t="s">
        <v>164</v>
      </c>
      <c r="BK380" s="153">
        <f t="shared" ref="BK380:BK385" si="109">ROUND(I380*H380,2)</f>
        <v>0</v>
      </c>
      <c r="BL380" s="17" t="s">
        <v>163</v>
      </c>
      <c r="BM380" s="152" t="s">
        <v>4883</v>
      </c>
    </row>
    <row r="381" spans="2:65" s="1" customFormat="1" ht="21.75" customHeight="1">
      <c r="B381" s="139"/>
      <c r="C381" s="140" t="s">
        <v>4884</v>
      </c>
      <c r="D381" s="140" t="s">
        <v>159</v>
      </c>
      <c r="E381" s="141" t="s">
        <v>4885</v>
      </c>
      <c r="F381" s="142" t="s">
        <v>4886</v>
      </c>
      <c r="G381" s="143" t="s">
        <v>3238</v>
      </c>
      <c r="H381" s="144">
        <v>12</v>
      </c>
      <c r="I381" s="145"/>
      <c r="J381" s="146">
        <f t="shared" si="100"/>
        <v>0</v>
      </c>
      <c r="K381" s="147"/>
      <c r="L381" s="32"/>
      <c r="M381" s="148" t="s">
        <v>1</v>
      </c>
      <c r="N381" s="149" t="s">
        <v>41</v>
      </c>
      <c r="P381" s="150">
        <f t="shared" si="101"/>
        <v>0</v>
      </c>
      <c r="Q381" s="150">
        <v>0</v>
      </c>
      <c r="R381" s="150">
        <f t="shared" si="102"/>
        <v>0</v>
      </c>
      <c r="S381" s="150">
        <v>0</v>
      </c>
      <c r="T381" s="151">
        <f t="shared" si="103"/>
        <v>0</v>
      </c>
      <c r="AR381" s="152" t="s">
        <v>163</v>
      </c>
      <c r="AT381" s="152" t="s">
        <v>159</v>
      </c>
      <c r="AU381" s="152" t="s">
        <v>164</v>
      </c>
      <c r="AY381" s="17" t="s">
        <v>156</v>
      </c>
      <c r="BE381" s="153">
        <f t="shared" si="104"/>
        <v>0</v>
      </c>
      <c r="BF381" s="153">
        <f t="shared" si="105"/>
        <v>0</v>
      </c>
      <c r="BG381" s="153">
        <f t="shared" si="106"/>
        <v>0</v>
      </c>
      <c r="BH381" s="153">
        <f t="shared" si="107"/>
        <v>0</v>
      </c>
      <c r="BI381" s="153">
        <f t="shared" si="108"/>
        <v>0</v>
      </c>
      <c r="BJ381" s="17" t="s">
        <v>164</v>
      </c>
      <c r="BK381" s="153">
        <f t="shared" si="109"/>
        <v>0</v>
      </c>
      <c r="BL381" s="17" t="s">
        <v>163</v>
      </c>
      <c r="BM381" s="152" t="s">
        <v>4887</v>
      </c>
    </row>
    <row r="382" spans="2:65" s="1" customFormat="1" ht="24.15" customHeight="1">
      <c r="B382" s="139"/>
      <c r="C382" s="140" t="s">
        <v>4888</v>
      </c>
      <c r="D382" s="140" t="s">
        <v>159</v>
      </c>
      <c r="E382" s="141" t="s">
        <v>4889</v>
      </c>
      <c r="F382" s="142" t="s">
        <v>4890</v>
      </c>
      <c r="G382" s="143" t="s">
        <v>3238</v>
      </c>
      <c r="H382" s="144">
        <v>48</v>
      </c>
      <c r="I382" s="145"/>
      <c r="J382" s="146">
        <f t="shared" si="100"/>
        <v>0</v>
      </c>
      <c r="K382" s="147"/>
      <c r="L382" s="32"/>
      <c r="M382" s="148" t="s">
        <v>1</v>
      </c>
      <c r="N382" s="149" t="s">
        <v>41</v>
      </c>
      <c r="P382" s="150">
        <f t="shared" si="101"/>
        <v>0</v>
      </c>
      <c r="Q382" s="150">
        <v>0</v>
      </c>
      <c r="R382" s="150">
        <f t="shared" si="102"/>
        <v>0</v>
      </c>
      <c r="S382" s="150">
        <v>0</v>
      </c>
      <c r="T382" s="151">
        <f t="shared" si="103"/>
        <v>0</v>
      </c>
      <c r="AR382" s="152" t="s">
        <v>163</v>
      </c>
      <c r="AT382" s="152" t="s">
        <v>159</v>
      </c>
      <c r="AU382" s="152" t="s">
        <v>164</v>
      </c>
      <c r="AY382" s="17" t="s">
        <v>156</v>
      </c>
      <c r="BE382" s="153">
        <f t="shared" si="104"/>
        <v>0</v>
      </c>
      <c r="BF382" s="153">
        <f t="shared" si="105"/>
        <v>0</v>
      </c>
      <c r="BG382" s="153">
        <f t="shared" si="106"/>
        <v>0</v>
      </c>
      <c r="BH382" s="153">
        <f t="shared" si="107"/>
        <v>0</v>
      </c>
      <c r="BI382" s="153">
        <f t="shared" si="108"/>
        <v>0</v>
      </c>
      <c r="BJ382" s="17" t="s">
        <v>164</v>
      </c>
      <c r="BK382" s="153">
        <f t="shared" si="109"/>
        <v>0</v>
      </c>
      <c r="BL382" s="17" t="s">
        <v>163</v>
      </c>
      <c r="BM382" s="152" t="s">
        <v>4891</v>
      </c>
    </row>
    <row r="383" spans="2:65" s="1" customFormat="1" ht="33" customHeight="1">
      <c r="B383" s="139"/>
      <c r="C383" s="140" t="s">
        <v>4892</v>
      </c>
      <c r="D383" s="140" t="s">
        <v>159</v>
      </c>
      <c r="E383" s="141" t="s">
        <v>4893</v>
      </c>
      <c r="F383" s="142" t="s">
        <v>4894</v>
      </c>
      <c r="G383" s="143" t="s">
        <v>3238</v>
      </c>
      <c r="H383" s="144">
        <v>7</v>
      </c>
      <c r="I383" s="145"/>
      <c r="J383" s="146">
        <f t="shared" si="100"/>
        <v>0</v>
      </c>
      <c r="K383" s="147"/>
      <c r="L383" s="32"/>
      <c r="M383" s="148" t="s">
        <v>1</v>
      </c>
      <c r="N383" s="149" t="s">
        <v>41</v>
      </c>
      <c r="P383" s="150">
        <f t="shared" si="101"/>
        <v>0</v>
      </c>
      <c r="Q383" s="150">
        <v>0</v>
      </c>
      <c r="R383" s="150">
        <f t="shared" si="102"/>
        <v>0</v>
      </c>
      <c r="S383" s="150">
        <v>0</v>
      </c>
      <c r="T383" s="151">
        <f t="shared" si="103"/>
        <v>0</v>
      </c>
      <c r="AR383" s="152" t="s">
        <v>163</v>
      </c>
      <c r="AT383" s="152" t="s">
        <v>159</v>
      </c>
      <c r="AU383" s="152" t="s">
        <v>164</v>
      </c>
      <c r="AY383" s="17" t="s">
        <v>156</v>
      </c>
      <c r="BE383" s="153">
        <f t="shared" si="104"/>
        <v>0</v>
      </c>
      <c r="BF383" s="153">
        <f t="shared" si="105"/>
        <v>0</v>
      </c>
      <c r="BG383" s="153">
        <f t="shared" si="106"/>
        <v>0</v>
      </c>
      <c r="BH383" s="153">
        <f t="shared" si="107"/>
        <v>0</v>
      </c>
      <c r="BI383" s="153">
        <f t="shared" si="108"/>
        <v>0</v>
      </c>
      <c r="BJ383" s="17" t="s">
        <v>164</v>
      </c>
      <c r="BK383" s="153">
        <f t="shared" si="109"/>
        <v>0</v>
      </c>
      <c r="BL383" s="17" t="s">
        <v>163</v>
      </c>
      <c r="BM383" s="152" t="s">
        <v>4895</v>
      </c>
    </row>
    <row r="384" spans="2:65" s="1" customFormat="1" ht="24.15" customHeight="1">
      <c r="B384" s="139"/>
      <c r="C384" s="140" t="s">
        <v>4896</v>
      </c>
      <c r="D384" s="140" t="s">
        <v>159</v>
      </c>
      <c r="E384" s="141" t="s">
        <v>4897</v>
      </c>
      <c r="F384" s="142" t="s">
        <v>4898</v>
      </c>
      <c r="G384" s="143" t="s">
        <v>3238</v>
      </c>
      <c r="H384" s="144">
        <v>90</v>
      </c>
      <c r="I384" s="145"/>
      <c r="J384" s="146">
        <f t="shared" si="100"/>
        <v>0</v>
      </c>
      <c r="K384" s="147"/>
      <c r="L384" s="32"/>
      <c r="M384" s="148" t="s">
        <v>1</v>
      </c>
      <c r="N384" s="149" t="s">
        <v>41</v>
      </c>
      <c r="P384" s="150">
        <f t="shared" si="101"/>
        <v>0</v>
      </c>
      <c r="Q384" s="150">
        <v>0</v>
      </c>
      <c r="R384" s="150">
        <f t="shared" si="102"/>
        <v>0</v>
      </c>
      <c r="S384" s="150">
        <v>0</v>
      </c>
      <c r="T384" s="151">
        <f t="shared" si="103"/>
        <v>0</v>
      </c>
      <c r="AR384" s="152" t="s">
        <v>163</v>
      </c>
      <c r="AT384" s="152" t="s">
        <v>159</v>
      </c>
      <c r="AU384" s="152" t="s">
        <v>164</v>
      </c>
      <c r="AY384" s="17" t="s">
        <v>156</v>
      </c>
      <c r="BE384" s="153">
        <f t="shared" si="104"/>
        <v>0</v>
      </c>
      <c r="BF384" s="153">
        <f t="shared" si="105"/>
        <v>0</v>
      </c>
      <c r="BG384" s="153">
        <f t="shared" si="106"/>
        <v>0</v>
      </c>
      <c r="BH384" s="153">
        <f t="shared" si="107"/>
        <v>0</v>
      </c>
      <c r="BI384" s="153">
        <f t="shared" si="108"/>
        <v>0</v>
      </c>
      <c r="BJ384" s="17" t="s">
        <v>164</v>
      </c>
      <c r="BK384" s="153">
        <f t="shared" si="109"/>
        <v>0</v>
      </c>
      <c r="BL384" s="17" t="s">
        <v>163</v>
      </c>
      <c r="BM384" s="152" t="s">
        <v>4899</v>
      </c>
    </row>
    <row r="385" spans="2:65" s="1" customFormat="1" ht="24.15" customHeight="1">
      <c r="B385" s="139"/>
      <c r="C385" s="140" t="s">
        <v>4900</v>
      </c>
      <c r="D385" s="140" t="s">
        <v>159</v>
      </c>
      <c r="E385" s="141" t="s">
        <v>4901</v>
      </c>
      <c r="F385" s="142" t="s">
        <v>4902</v>
      </c>
      <c r="G385" s="143" t="s">
        <v>3238</v>
      </c>
      <c r="H385" s="144">
        <v>47</v>
      </c>
      <c r="I385" s="145"/>
      <c r="J385" s="146">
        <f t="shared" si="100"/>
        <v>0</v>
      </c>
      <c r="K385" s="147"/>
      <c r="L385" s="32"/>
      <c r="M385" s="148" t="s">
        <v>1</v>
      </c>
      <c r="N385" s="149" t="s">
        <v>41</v>
      </c>
      <c r="P385" s="150">
        <f t="shared" si="101"/>
        <v>0</v>
      </c>
      <c r="Q385" s="150">
        <v>0</v>
      </c>
      <c r="R385" s="150">
        <f t="shared" si="102"/>
        <v>0</v>
      </c>
      <c r="S385" s="150">
        <v>0</v>
      </c>
      <c r="T385" s="151">
        <f t="shared" si="103"/>
        <v>0</v>
      </c>
      <c r="AR385" s="152" t="s">
        <v>163</v>
      </c>
      <c r="AT385" s="152" t="s">
        <v>159</v>
      </c>
      <c r="AU385" s="152" t="s">
        <v>164</v>
      </c>
      <c r="AY385" s="17" t="s">
        <v>156</v>
      </c>
      <c r="BE385" s="153">
        <f t="shared" si="104"/>
        <v>0</v>
      </c>
      <c r="BF385" s="153">
        <f t="shared" si="105"/>
        <v>0</v>
      </c>
      <c r="BG385" s="153">
        <f t="shared" si="106"/>
        <v>0</v>
      </c>
      <c r="BH385" s="153">
        <f t="shared" si="107"/>
        <v>0</v>
      </c>
      <c r="BI385" s="153">
        <f t="shared" si="108"/>
        <v>0</v>
      </c>
      <c r="BJ385" s="17" t="s">
        <v>164</v>
      </c>
      <c r="BK385" s="153">
        <f t="shared" si="109"/>
        <v>0</v>
      </c>
      <c r="BL385" s="17" t="s">
        <v>163</v>
      </c>
      <c r="BM385" s="152" t="s">
        <v>4903</v>
      </c>
    </row>
    <row r="386" spans="2:65" s="11" customFormat="1" ht="22.95" customHeight="1">
      <c r="B386" s="127"/>
      <c r="D386" s="128" t="s">
        <v>74</v>
      </c>
      <c r="E386" s="137" t="s">
        <v>4904</v>
      </c>
      <c r="F386" s="137" t="s">
        <v>4905</v>
      </c>
      <c r="I386" s="130"/>
      <c r="J386" s="138">
        <f>BK386</f>
        <v>0</v>
      </c>
      <c r="L386" s="127"/>
      <c r="M386" s="132"/>
      <c r="P386" s="133">
        <f>SUM(P387:P390)</f>
        <v>0</v>
      </c>
      <c r="R386" s="133">
        <f>SUM(R387:R390)</f>
        <v>0</v>
      </c>
      <c r="T386" s="134">
        <f>SUM(T387:T390)</f>
        <v>0</v>
      </c>
      <c r="AR386" s="128" t="s">
        <v>83</v>
      </c>
      <c r="AT386" s="135" t="s">
        <v>74</v>
      </c>
      <c r="AU386" s="135" t="s">
        <v>83</v>
      </c>
      <c r="AY386" s="128" t="s">
        <v>156</v>
      </c>
      <c r="BK386" s="136">
        <f>SUM(BK387:BK390)</f>
        <v>0</v>
      </c>
    </row>
    <row r="387" spans="2:65" s="1" customFormat="1" ht="24.15" customHeight="1">
      <c r="B387" s="139"/>
      <c r="C387" s="140" t="s">
        <v>4906</v>
      </c>
      <c r="D387" s="140" t="s">
        <v>159</v>
      </c>
      <c r="E387" s="141" t="s">
        <v>4907</v>
      </c>
      <c r="F387" s="142" t="s">
        <v>4908</v>
      </c>
      <c r="G387" s="143" t="s">
        <v>210</v>
      </c>
      <c r="H387" s="144">
        <v>55.8</v>
      </c>
      <c r="I387" s="145"/>
      <c r="J387" s="146">
        <f>ROUND(I387*H387,2)</f>
        <v>0</v>
      </c>
      <c r="K387" s="147"/>
      <c r="L387" s="32"/>
      <c r="M387" s="148" t="s">
        <v>1</v>
      </c>
      <c r="N387" s="149" t="s">
        <v>41</v>
      </c>
      <c r="P387" s="150">
        <f>O387*H387</f>
        <v>0</v>
      </c>
      <c r="Q387" s="150">
        <v>0</v>
      </c>
      <c r="R387" s="150">
        <f>Q387*H387</f>
        <v>0</v>
      </c>
      <c r="S387" s="150">
        <v>0</v>
      </c>
      <c r="T387" s="151">
        <f>S387*H387</f>
        <v>0</v>
      </c>
      <c r="AR387" s="152" t="s">
        <v>163</v>
      </c>
      <c r="AT387" s="152" t="s">
        <v>159</v>
      </c>
      <c r="AU387" s="152" t="s">
        <v>164</v>
      </c>
      <c r="AY387" s="17" t="s">
        <v>156</v>
      </c>
      <c r="BE387" s="153">
        <f>IF(N387="základná",J387,0)</f>
        <v>0</v>
      </c>
      <c r="BF387" s="153">
        <f>IF(N387="znížená",J387,0)</f>
        <v>0</v>
      </c>
      <c r="BG387" s="153">
        <f>IF(N387="zákl. prenesená",J387,0)</f>
        <v>0</v>
      </c>
      <c r="BH387" s="153">
        <f>IF(N387="zníž. prenesená",J387,0)</f>
        <v>0</v>
      </c>
      <c r="BI387" s="153">
        <f>IF(N387="nulová",J387,0)</f>
        <v>0</v>
      </c>
      <c r="BJ387" s="17" t="s">
        <v>164</v>
      </c>
      <c r="BK387" s="153">
        <f>ROUND(I387*H387,2)</f>
        <v>0</v>
      </c>
      <c r="BL387" s="17" t="s">
        <v>163</v>
      </c>
      <c r="BM387" s="152" t="s">
        <v>4909</v>
      </c>
    </row>
    <row r="388" spans="2:65" s="1" customFormat="1" ht="24.15" customHeight="1">
      <c r="B388" s="139"/>
      <c r="C388" s="140" t="s">
        <v>4910</v>
      </c>
      <c r="D388" s="140" t="s">
        <v>159</v>
      </c>
      <c r="E388" s="141" t="s">
        <v>4911</v>
      </c>
      <c r="F388" s="142" t="s">
        <v>4912</v>
      </c>
      <c r="G388" s="143" t="s">
        <v>210</v>
      </c>
      <c r="H388" s="144">
        <v>22.1</v>
      </c>
      <c r="I388" s="145"/>
      <c r="J388" s="146">
        <f>ROUND(I388*H388,2)</f>
        <v>0</v>
      </c>
      <c r="K388" s="147"/>
      <c r="L388" s="32"/>
      <c r="M388" s="148" t="s">
        <v>1</v>
      </c>
      <c r="N388" s="149" t="s">
        <v>41</v>
      </c>
      <c r="P388" s="150">
        <f>O388*H388</f>
        <v>0</v>
      </c>
      <c r="Q388" s="150">
        <v>0</v>
      </c>
      <c r="R388" s="150">
        <f>Q388*H388</f>
        <v>0</v>
      </c>
      <c r="S388" s="150">
        <v>0</v>
      </c>
      <c r="T388" s="151">
        <f>S388*H388</f>
        <v>0</v>
      </c>
      <c r="AR388" s="152" t="s">
        <v>163</v>
      </c>
      <c r="AT388" s="152" t="s">
        <v>159</v>
      </c>
      <c r="AU388" s="152" t="s">
        <v>164</v>
      </c>
      <c r="AY388" s="17" t="s">
        <v>156</v>
      </c>
      <c r="BE388" s="153">
        <f>IF(N388="základná",J388,0)</f>
        <v>0</v>
      </c>
      <c r="BF388" s="153">
        <f>IF(N388="znížená",J388,0)</f>
        <v>0</v>
      </c>
      <c r="BG388" s="153">
        <f>IF(N388="zákl. prenesená",J388,0)</f>
        <v>0</v>
      </c>
      <c r="BH388" s="153">
        <f>IF(N388="zníž. prenesená",J388,0)</f>
        <v>0</v>
      </c>
      <c r="BI388" s="153">
        <f>IF(N388="nulová",J388,0)</f>
        <v>0</v>
      </c>
      <c r="BJ388" s="17" t="s">
        <v>164</v>
      </c>
      <c r="BK388" s="153">
        <f>ROUND(I388*H388,2)</f>
        <v>0</v>
      </c>
      <c r="BL388" s="17" t="s">
        <v>163</v>
      </c>
      <c r="BM388" s="152" t="s">
        <v>4913</v>
      </c>
    </row>
    <row r="389" spans="2:65" s="1" customFormat="1" ht="24.15" customHeight="1">
      <c r="B389" s="139"/>
      <c r="C389" s="140" t="s">
        <v>4914</v>
      </c>
      <c r="D389" s="140" t="s">
        <v>159</v>
      </c>
      <c r="E389" s="141" t="s">
        <v>4915</v>
      </c>
      <c r="F389" s="142" t="s">
        <v>4916</v>
      </c>
      <c r="G389" s="143" t="s">
        <v>210</v>
      </c>
      <c r="H389" s="144">
        <v>5.1999999999999998E-2</v>
      </c>
      <c r="I389" s="145"/>
      <c r="J389" s="146">
        <f>ROUND(I389*H389,2)</f>
        <v>0</v>
      </c>
      <c r="K389" s="147"/>
      <c r="L389" s="32"/>
      <c r="M389" s="148" t="s">
        <v>1</v>
      </c>
      <c r="N389" s="149" t="s">
        <v>41</v>
      </c>
      <c r="P389" s="150">
        <f>O389*H389</f>
        <v>0</v>
      </c>
      <c r="Q389" s="150">
        <v>0</v>
      </c>
      <c r="R389" s="150">
        <f>Q389*H389</f>
        <v>0</v>
      </c>
      <c r="S389" s="150">
        <v>0</v>
      </c>
      <c r="T389" s="151">
        <f>S389*H389</f>
        <v>0</v>
      </c>
      <c r="AR389" s="152" t="s">
        <v>163</v>
      </c>
      <c r="AT389" s="152" t="s">
        <v>159</v>
      </c>
      <c r="AU389" s="152" t="s">
        <v>164</v>
      </c>
      <c r="AY389" s="17" t="s">
        <v>156</v>
      </c>
      <c r="BE389" s="153">
        <f>IF(N389="základná",J389,0)</f>
        <v>0</v>
      </c>
      <c r="BF389" s="153">
        <f>IF(N389="znížená",J389,0)</f>
        <v>0</v>
      </c>
      <c r="BG389" s="153">
        <f>IF(N389="zákl. prenesená",J389,0)</f>
        <v>0</v>
      </c>
      <c r="BH389" s="153">
        <f>IF(N389="zníž. prenesená",J389,0)</f>
        <v>0</v>
      </c>
      <c r="BI389" s="153">
        <f>IF(N389="nulová",J389,0)</f>
        <v>0</v>
      </c>
      <c r="BJ389" s="17" t="s">
        <v>164</v>
      </c>
      <c r="BK389" s="153">
        <f>ROUND(I389*H389,2)</f>
        <v>0</v>
      </c>
      <c r="BL389" s="17" t="s">
        <v>163</v>
      </c>
      <c r="BM389" s="152" t="s">
        <v>4917</v>
      </c>
    </row>
    <row r="390" spans="2:65" s="1" customFormat="1" ht="24.15" customHeight="1">
      <c r="B390" s="139"/>
      <c r="C390" s="140" t="s">
        <v>4918</v>
      </c>
      <c r="D390" s="140" t="s">
        <v>159</v>
      </c>
      <c r="E390" s="141" t="s">
        <v>4919</v>
      </c>
      <c r="F390" s="142" t="s">
        <v>4920</v>
      </c>
      <c r="G390" s="143" t="s">
        <v>210</v>
      </c>
      <c r="H390" s="144">
        <v>0.106</v>
      </c>
      <c r="I390" s="145"/>
      <c r="J390" s="146">
        <f>ROUND(I390*H390,2)</f>
        <v>0</v>
      </c>
      <c r="K390" s="147"/>
      <c r="L390" s="32"/>
      <c r="M390" s="154" t="s">
        <v>1</v>
      </c>
      <c r="N390" s="155" t="s">
        <v>41</v>
      </c>
      <c r="O390" s="156"/>
      <c r="P390" s="157">
        <f>O390*H390</f>
        <v>0</v>
      </c>
      <c r="Q390" s="157">
        <v>0</v>
      </c>
      <c r="R390" s="157">
        <f>Q390*H390</f>
        <v>0</v>
      </c>
      <c r="S390" s="157">
        <v>0</v>
      </c>
      <c r="T390" s="158">
        <f>S390*H390</f>
        <v>0</v>
      </c>
      <c r="AR390" s="152" t="s">
        <v>163</v>
      </c>
      <c r="AT390" s="152" t="s">
        <v>159</v>
      </c>
      <c r="AU390" s="152" t="s">
        <v>164</v>
      </c>
      <c r="AY390" s="17" t="s">
        <v>156</v>
      </c>
      <c r="BE390" s="153">
        <f>IF(N390="základná",J390,0)</f>
        <v>0</v>
      </c>
      <c r="BF390" s="153">
        <f>IF(N390="znížená",J390,0)</f>
        <v>0</v>
      </c>
      <c r="BG390" s="153">
        <f>IF(N390="zákl. prenesená",J390,0)</f>
        <v>0</v>
      </c>
      <c r="BH390" s="153">
        <f>IF(N390="zníž. prenesená",J390,0)</f>
        <v>0</v>
      </c>
      <c r="BI390" s="153">
        <f>IF(N390="nulová",J390,0)</f>
        <v>0</v>
      </c>
      <c r="BJ390" s="17" t="s">
        <v>164</v>
      </c>
      <c r="BK390" s="153">
        <f>ROUND(I390*H390,2)</f>
        <v>0</v>
      </c>
      <c r="BL390" s="17" t="s">
        <v>163</v>
      </c>
      <c r="BM390" s="152" t="s">
        <v>4921</v>
      </c>
    </row>
    <row r="391" spans="2:65" s="1" customFormat="1" ht="6.9" customHeight="1">
      <c r="B391" s="47"/>
      <c r="C391" s="48"/>
      <c r="D391" s="48"/>
      <c r="E391" s="48"/>
      <c r="F391" s="48"/>
      <c r="G391" s="48"/>
      <c r="H391" s="48"/>
      <c r="I391" s="48"/>
      <c r="J391" s="48"/>
      <c r="K391" s="48"/>
      <c r="L391" s="32"/>
    </row>
  </sheetData>
  <autoFilter ref="C126:K390" xr:uid="{00000000-0009-0000-0000-00000E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BM141"/>
  <sheetViews>
    <sheetView showGridLines="0" topLeftCell="A2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4" t="s">
        <v>6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126</v>
      </c>
    </row>
    <row r="3" spans="2:4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" hidden="1" customHeight="1">
      <c r="B4" s="20"/>
      <c r="D4" s="21" t="s">
        <v>130</v>
      </c>
      <c r="L4" s="20"/>
      <c r="M4" s="91" t="s">
        <v>10</v>
      </c>
      <c r="AT4" s="17" t="s">
        <v>4</v>
      </c>
    </row>
    <row r="5" spans="2:46" ht="6.9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50" t="str">
        <f>'Rekapitulácia stavby'!K6</f>
        <v>Most č. M5850 na ceste II-547 a lávka. Hlinkova ul., Košice</v>
      </c>
      <c r="F7" s="251"/>
      <c r="G7" s="251"/>
      <c r="H7" s="251"/>
      <c r="L7" s="20"/>
    </row>
    <row r="8" spans="2:46" s="1" customFormat="1" ht="12" hidden="1" customHeight="1">
      <c r="B8" s="32"/>
      <c r="D8" s="27" t="s">
        <v>131</v>
      </c>
      <c r="L8" s="32"/>
    </row>
    <row r="9" spans="2:46" s="1" customFormat="1" ht="16.5" hidden="1" customHeight="1">
      <c r="B9" s="32"/>
      <c r="E9" s="246" t="s">
        <v>4922</v>
      </c>
      <c r="F9" s="249"/>
      <c r="G9" s="249"/>
      <c r="H9" s="249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17. 2. 2026</v>
      </c>
      <c r="L12" s="32"/>
    </row>
    <row r="13" spans="2:46" s="1" customFormat="1" ht="10.95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" hidden="1" customHeight="1">
      <c r="B16" s="32"/>
      <c r="L16" s="32"/>
    </row>
    <row r="17" spans="2:12" s="1" customFormat="1" ht="12" hidden="1" customHeight="1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hidden="1" customHeight="1">
      <c r="B18" s="32"/>
      <c r="E18" s="252" t="str">
        <f>'Rekapitulácia stavby'!E14</f>
        <v>Vyplň údaj</v>
      </c>
      <c r="F18" s="238"/>
      <c r="G18" s="238"/>
      <c r="H18" s="238"/>
      <c r="I18" s="27" t="s">
        <v>27</v>
      </c>
      <c r="J18" s="28" t="str">
        <f>'Rekapitulácia stavby'!AN14</f>
        <v>Vyplň údaj</v>
      </c>
      <c r="L18" s="32"/>
    </row>
    <row r="19" spans="2:12" s="1" customFormat="1" ht="6.9" hidden="1" customHeight="1">
      <c r="B19" s="32"/>
      <c r="L19" s="32"/>
    </row>
    <row r="20" spans="2:12" s="1" customFormat="1" ht="12" hidden="1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" hidden="1" customHeight="1">
      <c r="B22" s="32"/>
      <c r="L22" s="32"/>
    </row>
    <row r="23" spans="2:12" s="1" customFormat="1" ht="12" hidden="1" customHeight="1">
      <c r="B23" s="32"/>
      <c r="D23" s="27" t="s">
        <v>32</v>
      </c>
      <c r="I23" s="27" t="s">
        <v>25</v>
      </c>
      <c r="J23" s="25" t="s">
        <v>1</v>
      </c>
      <c r="L23" s="32"/>
    </row>
    <row r="24" spans="2:12" s="1" customFormat="1" ht="18" hidden="1" customHeight="1">
      <c r="B24" s="32"/>
      <c r="E24" s="25" t="s">
        <v>33</v>
      </c>
      <c r="I24" s="27" t="s">
        <v>27</v>
      </c>
      <c r="J24" s="25" t="s">
        <v>1</v>
      </c>
      <c r="L24" s="32"/>
    </row>
    <row r="25" spans="2:12" s="1" customFormat="1" ht="6.9" hidden="1" customHeight="1">
      <c r="B25" s="32"/>
      <c r="L25" s="32"/>
    </row>
    <row r="26" spans="2:12" s="1" customFormat="1" ht="12" hidden="1" customHeight="1">
      <c r="B26" s="32"/>
      <c r="D26" s="27" t="s">
        <v>34</v>
      </c>
      <c r="L26" s="32"/>
    </row>
    <row r="27" spans="2:12" s="7" customFormat="1" ht="16.5" hidden="1" customHeight="1">
      <c r="B27" s="92"/>
      <c r="E27" s="242" t="s">
        <v>1</v>
      </c>
      <c r="F27" s="242"/>
      <c r="G27" s="242"/>
      <c r="H27" s="242"/>
      <c r="L27" s="92"/>
    </row>
    <row r="28" spans="2:12" s="1" customFormat="1" ht="6.9" hidden="1" customHeight="1">
      <c r="B28" s="32"/>
      <c r="L28" s="32"/>
    </row>
    <row r="29" spans="2:12" s="1" customFormat="1" ht="6.9" hidden="1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hidden="1" customHeight="1">
      <c r="B30" s="32"/>
      <c r="D30" s="93" t="s">
        <v>35</v>
      </c>
      <c r="J30" s="69">
        <f>ROUND(J121, 2)</f>
        <v>0</v>
      </c>
      <c r="L30" s="32"/>
    </row>
    <row r="31" spans="2:12" s="1" customFormat="1" ht="6.9" hidden="1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" hidden="1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" hidden="1" customHeight="1">
      <c r="B33" s="32"/>
      <c r="D33" s="58" t="s">
        <v>39</v>
      </c>
      <c r="E33" s="37" t="s">
        <v>40</v>
      </c>
      <c r="F33" s="94">
        <f>ROUND((SUM(BE121:BE140)),  2)</f>
        <v>0</v>
      </c>
      <c r="G33" s="95"/>
      <c r="H33" s="95"/>
      <c r="I33" s="96">
        <v>0.23</v>
      </c>
      <c r="J33" s="94">
        <f>ROUND(((SUM(BE121:BE140))*I33),  2)</f>
        <v>0</v>
      </c>
      <c r="L33" s="32"/>
    </row>
    <row r="34" spans="2:12" s="1" customFormat="1" ht="14.4" hidden="1" customHeight="1">
      <c r="B34" s="32"/>
      <c r="E34" s="37" t="s">
        <v>41</v>
      </c>
      <c r="F34" s="97">
        <f>ROUND((SUM(BF121:BF140)),  2)</f>
        <v>0</v>
      </c>
      <c r="I34" s="98">
        <v>0.23</v>
      </c>
      <c r="J34" s="97">
        <f>ROUND(((SUM(BF121:BF140))*I34),  2)</f>
        <v>0</v>
      </c>
      <c r="L34" s="32"/>
    </row>
    <row r="35" spans="2:12" s="1" customFormat="1" ht="14.4" hidden="1" customHeight="1">
      <c r="B35" s="32"/>
      <c r="E35" s="27" t="s">
        <v>42</v>
      </c>
      <c r="F35" s="97">
        <f>ROUND((SUM(BG121:BG140)),  2)</f>
        <v>0</v>
      </c>
      <c r="I35" s="98">
        <v>0.23</v>
      </c>
      <c r="J35" s="97">
        <f>0</f>
        <v>0</v>
      </c>
      <c r="L35" s="32"/>
    </row>
    <row r="36" spans="2:12" s="1" customFormat="1" ht="14.4" hidden="1" customHeight="1">
      <c r="B36" s="32"/>
      <c r="E36" s="27" t="s">
        <v>43</v>
      </c>
      <c r="F36" s="97">
        <f>ROUND((SUM(BH121:BH140)),  2)</f>
        <v>0</v>
      </c>
      <c r="I36" s="98">
        <v>0.23</v>
      </c>
      <c r="J36" s="97">
        <f>0</f>
        <v>0</v>
      </c>
      <c r="L36" s="32"/>
    </row>
    <row r="37" spans="2:12" s="1" customFormat="1" ht="14.4" hidden="1" customHeight="1">
      <c r="B37" s="32"/>
      <c r="E37" s="37" t="s">
        <v>44</v>
      </c>
      <c r="F37" s="94">
        <f>ROUND((SUM(BI121:BI140)),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" hidden="1" customHeight="1">
      <c r="B38" s="32"/>
      <c r="L38" s="32"/>
    </row>
    <row r="39" spans="2:12" s="1" customFormat="1" ht="25.35" hidden="1" customHeight="1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" hidden="1" customHeight="1">
      <c r="B40" s="32"/>
      <c r="L40" s="32"/>
    </row>
    <row r="41" spans="2:12" ht="14.4" hidden="1" customHeight="1">
      <c r="B41" s="20"/>
      <c r="L41" s="20"/>
    </row>
    <row r="42" spans="2:12" ht="14.4" hidden="1" customHeight="1">
      <c r="B42" s="20"/>
      <c r="L42" s="20"/>
    </row>
    <row r="43" spans="2:12" ht="14.4" hidden="1" customHeight="1">
      <c r="B43" s="20"/>
      <c r="L43" s="20"/>
    </row>
    <row r="44" spans="2:12" ht="14.4" hidden="1" customHeight="1">
      <c r="B44" s="20"/>
      <c r="L44" s="20"/>
    </row>
    <row r="45" spans="2:12" ht="14.4" hidden="1" customHeight="1">
      <c r="B45" s="20"/>
      <c r="L45" s="20"/>
    </row>
    <row r="46" spans="2:12" ht="14.4" hidden="1" customHeight="1">
      <c r="B46" s="20"/>
      <c r="L46" s="20"/>
    </row>
    <row r="47" spans="2:12" ht="14.4" hidden="1" customHeight="1">
      <c r="B47" s="20"/>
      <c r="L47" s="20"/>
    </row>
    <row r="48" spans="2:12" ht="14.4" hidden="1" customHeight="1">
      <c r="B48" s="20"/>
      <c r="L48" s="20"/>
    </row>
    <row r="49" spans="2:12" ht="14.4" hidden="1" customHeight="1">
      <c r="B49" s="20"/>
      <c r="L49" s="20"/>
    </row>
    <row r="50" spans="2:12" s="1" customFormat="1" ht="14.4" hidden="1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3.2" hidden="1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3.2" hidden="1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3.2" hidden="1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" hidden="1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78" spans="2:12" hidden="1"/>
    <row r="79" spans="2:12" hidden="1"/>
    <row r="80" spans="2:12" hidden="1"/>
    <row r="81" spans="2:47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" customHeight="1">
      <c r="B82" s="32"/>
      <c r="C82" s="21" t="s">
        <v>133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50" t="str">
        <f>E7</f>
        <v>Most č. M5850 na ceste II-547 a lávka. Hlinkova ul., Košice</v>
      </c>
      <c r="F85" s="251"/>
      <c r="G85" s="251"/>
      <c r="H85" s="251"/>
      <c r="L85" s="32"/>
    </row>
    <row r="86" spans="2:47" s="1" customFormat="1" ht="12" customHeight="1">
      <c r="B86" s="32"/>
      <c r="C86" s="27" t="s">
        <v>131</v>
      </c>
      <c r="L86" s="32"/>
    </row>
    <row r="87" spans="2:47" s="1" customFormat="1" ht="16.5" customHeight="1">
      <c r="B87" s="32"/>
      <c r="E87" s="246" t="str">
        <f>E9</f>
        <v>SO 661-00 - Ukoľajnenie mosta č. M5850</v>
      </c>
      <c r="F87" s="249"/>
      <c r="G87" s="249"/>
      <c r="H87" s="249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Košice</v>
      </c>
      <c r="I89" s="27" t="s">
        <v>22</v>
      </c>
      <c r="J89" s="55" t="str">
        <f>IF(J12="","",J12)</f>
        <v>17. 2. 2026</v>
      </c>
      <c r="L89" s="32"/>
    </row>
    <row r="90" spans="2:47" s="1" customFormat="1" ht="6.9" customHeight="1">
      <c r="B90" s="32"/>
      <c r="L90" s="32"/>
    </row>
    <row r="91" spans="2:47" s="1" customFormat="1" ht="25.65" customHeight="1">
      <c r="B91" s="32"/>
      <c r="C91" s="27" t="s">
        <v>24</v>
      </c>
      <c r="F91" s="25" t="str">
        <f>E15</f>
        <v>Mesto Košice</v>
      </c>
      <c r="I91" s="27" t="s">
        <v>30</v>
      </c>
      <c r="J91" s="30" t="str">
        <f>E21</f>
        <v>TUNROAD Engineering, s.r.o.</v>
      </c>
      <c r="L91" s="32"/>
    </row>
    <row r="92" spans="2:47" s="1" customFormat="1" ht="15.15" customHeight="1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>kolektív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134</v>
      </c>
      <c r="D94" s="99"/>
      <c r="E94" s="99"/>
      <c r="F94" s="99"/>
      <c r="G94" s="99"/>
      <c r="H94" s="99"/>
      <c r="I94" s="99"/>
      <c r="J94" s="108" t="s">
        <v>135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5" customHeight="1">
      <c r="B96" s="32"/>
      <c r="C96" s="109" t="s">
        <v>136</v>
      </c>
      <c r="J96" s="69">
        <f>J121</f>
        <v>0</v>
      </c>
      <c r="L96" s="32"/>
      <c r="AU96" s="17" t="s">
        <v>137</v>
      </c>
    </row>
    <row r="97" spans="2:12" s="8" customFormat="1" ht="24.9" customHeight="1">
      <c r="B97" s="110"/>
      <c r="D97" s="111" t="s">
        <v>3710</v>
      </c>
      <c r="E97" s="112"/>
      <c r="F97" s="112"/>
      <c r="G97" s="112"/>
      <c r="H97" s="112"/>
      <c r="I97" s="112"/>
      <c r="J97" s="113">
        <f>J122</f>
        <v>0</v>
      </c>
      <c r="L97" s="110"/>
    </row>
    <row r="98" spans="2:12" s="9" customFormat="1" ht="19.95" customHeight="1">
      <c r="B98" s="114"/>
      <c r="D98" s="115" t="s">
        <v>4923</v>
      </c>
      <c r="E98" s="116"/>
      <c r="F98" s="116"/>
      <c r="G98" s="116"/>
      <c r="H98" s="116"/>
      <c r="I98" s="116"/>
      <c r="J98" s="117">
        <f>J123</f>
        <v>0</v>
      </c>
      <c r="L98" s="114"/>
    </row>
    <row r="99" spans="2:12" s="9" customFormat="1" ht="19.95" customHeight="1">
      <c r="B99" s="114"/>
      <c r="D99" s="115" t="s">
        <v>4924</v>
      </c>
      <c r="E99" s="116"/>
      <c r="F99" s="116"/>
      <c r="G99" s="116"/>
      <c r="H99" s="116"/>
      <c r="I99" s="116"/>
      <c r="J99" s="117">
        <f>J128</f>
        <v>0</v>
      </c>
      <c r="L99" s="114"/>
    </row>
    <row r="100" spans="2:12" s="9" customFormat="1" ht="19.95" customHeight="1">
      <c r="B100" s="114"/>
      <c r="D100" s="115" t="s">
        <v>4925</v>
      </c>
      <c r="E100" s="116"/>
      <c r="F100" s="116"/>
      <c r="G100" s="116"/>
      <c r="H100" s="116"/>
      <c r="I100" s="116"/>
      <c r="J100" s="117">
        <f>J133</f>
        <v>0</v>
      </c>
      <c r="L100" s="114"/>
    </row>
    <row r="101" spans="2:12" s="9" customFormat="1" ht="19.95" customHeight="1">
      <c r="B101" s="114"/>
      <c r="D101" s="115" t="s">
        <v>4926</v>
      </c>
      <c r="E101" s="116"/>
      <c r="F101" s="116"/>
      <c r="G101" s="116"/>
      <c r="H101" s="116"/>
      <c r="I101" s="116"/>
      <c r="J101" s="117">
        <f>J137</f>
        <v>0</v>
      </c>
      <c r="L101" s="114"/>
    </row>
    <row r="102" spans="2:12" s="1" customFormat="1" ht="21.75" customHeight="1">
      <c r="B102" s="32"/>
      <c r="L102" s="32"/>
    </row>
    <row r="103" spans="2:12" s="1" customFormat="1" ht="6.9" customHeight="1"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32"/>
    </row>
    <row r="107" spans="2:12" s="1" customFormat="1" ht="6.9" customHeight="1"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32"/>
    </row>
    <row r="108" spans="2:12" s="1" customFormat="1" ht="24.9" customHeight="1">
      <c r="B108" s="32"/>
      <c r="C108" s="21" t="s">
        <v>142</v>
      </c>
      <c r="L108" s="32"/>
    </row>
    <row r="109" spans="2:12" s="1" customFormat="1" ht="6.9" customHeight="1">
      <c r="B109" s="32"/>
      <c r="L109" s="32"/>
    </row>
    <row r="110" spans="2:12" s="1" customFormat="1" ht="12" customHeight="1">
      <c r="B110" s="32"/>
      <c r="C110" s="27" t="s">
        <v>16</v>
      </c>
      <c r="L110" s="32"/>
    </row>
    <row r="111" spans="2:12" s="1" customFormat="1" ht="16.5" customHeight="1">
      <c r="B111" s="32"/>
      <c r="E111" s="250" t="str">
        <f>E7</f>
        <v>Most č. M5850 na ceste II-547 a lávka. Hlinkova ul., Košice</v>
      </c>
      <c r="F111" s="251"/>
      <c r="G111" s="251"/>
      <c r="H111" s="251"/>
      <c r="L111" s="32"/>
    </row>
    <row r="112" spans="2:12" s="1" customFormat="1" ht="12" customHeight="1">
      <c r="B112" s="32"/>
      <c r="C112" s="27" t="s">
        <v>131</v>
      </c>
      <c r="L112" s="32"/>
    </row>
    <row r="113" spans="2:65" s="1" customFormat="1" ht="16.5" customHeight="1">
      <c r="B113" s="32"/>
      <c r="E113" s="246" t="str">
        <f>E9</f>
        <v>SO 661-00 - Ukoľajnenie mosta č. M5850</v>
      </c>
      <c r="F113" s="249"/>
      <c r="G113" s="249"/>
      <c r="H113" s="249"/>
      <c r="L113" s="32"/>
    </row>
    <row r="114" spans="2:65" s="1" customFormat="1" ht="6.9" customHeight="1">
      <c r="B114" s="32"/>
      <c r="L114" s="32"/>
    </row>
    <row r="115" spans="2:65" s="1" customFormat="1" ht="12" customHeight="1">
      <c r="B115" s="32"/>
      <c r="C115" s="27" t="s">
        <v>20</v>
      </c>
      <c r="F115" s="25" t="str">
        <f>F12</f>
        <v>Košice</v>
      </c>
      <c r="I115" s="27" t="s">
        <v>22</v>
      </c>
      <c r="J115" s="55" t="str">
        <f>IF(J12="","",J12)</f>
        <v>17. 2. 2026</v>
      </c>
      <c r="L115" s="32"/>
    </row>
    <row r="116" spans="2:65" s="1" customFormat="1" ht="6.9" customHeight="1">
      <c r="B116" s="32"/>
      <c r="L116" s="32"/>
    </row>
    <row r="117" spans="2:65" s="1" customFormat="1" ht="25.65" customHeight="1">
      <c r="B117" s="32"/>
      <c r="C117" s="27" t="s">
        <v>24</v>
      </c>
      <c r="F117" s="25" t="str">
        <f>E15</f>
        <v>Mesto Košice</v>
      </c>
      <c r="I117" s="27" t="s">
        <v>30</v>
      </c>
      <c r="J117" s="30" t="str">
        <f>E21</f>
        <v>TUNROAD Engineering, s.r.o.</v>
      </c>
      <c r="L117" s="32"/>
    </row>
    <row r="118" spans="2:65" s="1" customFormat="1" ht="15.15" customHeight="1">
      <c r="B118" s="32"/>
      <c r="C118" s="27" t="s">
        <v>28</v>
      </c>
      <c r="F118" s="25" t="str">
        <f>IF(E18="","",E18)</f>
        <v>Vyplň údaj</v>
      </c>
      <c r="I118" s="27" t="s">
        <v>32</v>
      </c>
      <c r="J118" s="30" t="str">
        <f>E24</f>
        <v>kolektív</v>
      </c>
      <c r="L118" s="32"/>
    </row>
    <row r="119" spans="2:65" s="1" customFormat="1" ht="10.35" customHeight="1">
      <c r="B119" s="32"/>
      <c r="L119" s="32"/>
    </row>
    <row r="120" spans="2:65" s="10" customFormat="1" ht="29.25" customHeight="1">
      <c r="B120" s="118"/>
      <c r="C120" s="119" t="s">
        <v>143</v>
      </c>
      <c r="D120" s="120" t="s">
        <v>60</v>
      </c>
      <c r="E120" s="120" t="s">
        <v>56</v>
      </c>
      <c r="F120" s="120" t="s">
        <v>57</v>
      </c>
      <c r="G120" s="120" t="s">
        <v>144</v>
      </c>
      <c r="H120" s="120" t="s">
        <v>145</v>
      </c>
      <c r="I120" s="120" t="s">
        <v>146</v>
      </c>
      <c r="J120" s="121" t="s">
        <v>135</v>
      </c>
      <c r="K120" s="122" t="s">
        <v>147</v>
      </c>
      <c r="L120" s="118"/>
      <c r="M120" s="62" t="s">
        <v>1</v>
      </c>
      <c r="N120" s="63" t="s">
        <v>39</v>
      </c>
      <c r="O120" s="63" t="s">
        <v>148</v>
      </c>
      <c r="P120" s="63" t="s">
        <v>149</v>
      </c>
      <c r="Q120" s="63" t="s">
        <v>150</v>
      </c>
      <c r="R120" s="63" t="s">
        <v>151</v>
      </c>
      <c r="S120" s="63" t="s">
        <v>152</v>
      </c>
      <c r="T120" s="64" t="s">
        <v>153</v>
      </c>
    </row>
    <row r="121" spans="2:65" s="1" customFormat="1" ht="22.95" customHeight="1">
      <c r="B121" s="32"/>
      <c r="C121" s="67" t="s">
        <v>136</v>
      </c>
      <c r="J121" s="123">
        <f>BK121</f>
        <v>0</v>
      </c>
      <c r="L121" s="32"/>
      <c r="M121" s="65"/>
      <c r="N121" s="56"/>
      <c r="O121" s="56"/>
      <c r="P121" s="124">
        <f>P122</f>
        <v>0</v>
      </c>
      <c r="Q121" s="56"/>
      <c r="R121" s="124">
        <f>R122</f>
        <v>0</v>
      </c>
      <c r="S121" s="56"/>
      <c r="T121" s="125">
        <f>T122</f>
        <v>0</v>
      </c>
      <c r="AT121" s="17" t="s">
        <v>74</v>
      </c>
      <c r="AU121" s="17" t="s">
        <v>137</v>
      </c>
      <c r="BK121" s="126">
        <f>BK122</f>
        <v>0</v>
      </c>
    </row>
    <row r="122" spans="2:65" s="11" customFormat="1" ht="25.95" customHeight="1">
      <c r="B122" s="127"/>
      <c r="D122" s="128" t="s">
        <v>74</v>
      </c>
      <c r="E122" s="129" t="s">
        <v>3730</v>
      </c>
      <c r="F122" s="129" t="s">
        <v>3731</v>
      </c>
      <c r="I122" s="130"/>
      <c r="J122" s="131">
        <f>BK122</f>
        <v>0</v>
      </c>
      <c r="L122" s="127"/>
      <c r="M122" s="132"/>
      <c r="P122" s="133">
        <f>P123+P128+P133+P137</f>
        <v>0</v>
      </c>
      <c r="R122" s="133">
        <f>R123+R128+R133+R137</f>
        <v>0</v>
      </c>
      <c r="T122" s="134">
        <f>T123+T128+T133+T137</f>
        <v>0</v>
      </c>
      <c r="AR122" s="128" t="s">
        <v>83</v>
      </c>
      <c r="AT122" s="135" t="s">
        <v>74</v>
      </c>
      <c r="AU122" s="135" t="s">
        <v>75</v>
      </c>
      <c r="AY122" s="128" t="s">
        <v>156</v>
      </c>
      <c r="BK122" s="136">
        <f>BK123+BK128+BK133+BK137</f>
        <v>0</v>
      </c>
    </row>
    <row r="123" spans="2:65" s="11" customFormat="1" ht="22.95" customHeight="1">
      <c r="B123" s="127"/>
      <c r="D123" s="128" t="s">
        <v>74</v>
      </c>
      <c r="E123" s="137" t="s">
        <v>4927</v>
      </c>
      <c r="F123" s="137" t="s">
        <v>4928</v>
      </c>
      <c r="I123" s="130"/>
      <c r="J123" s="138">
        <f>BK123</f>
        <v>0</v>
      </c>
      <c r="L123" s="127"/>
      <c r="M123" s="132"/>
      <c r="P123" s="133">
        <f>SUM(P124:P127)</f>
        <v>0</v>
      </c>
      <c r="R123" s="133">
        <f>SUM(R124:R127)</f>
        <v>0</v>
      </c>
      <c r="T123" s="134">
        <f>SUM(T124:T127)</f>
        <v>0</v>
      </c>
      <c r="AR123" s="128" t="s">
        <v>83</v>
      </c>
      <c r="AT123" s="135" t="s">
        <v>74</v>
      </c>
      <c r="AU123" s="135" t="s">
        <v>83</v>
      </c>
      <c r="AY123" s="128" t="s">
        <v>156</v>
      </c>
      <c r="BK123" s="136">
        <f>SUM(BK124:BK127)</f>
        <v>0</v>
      </c>
    </row>
    <row r="124" spans="2:65" s="1" customFormat="1" ht="24.15" customHeight="1">
      <c r="B124" s="139"/>
      <c r="C124" s="140" t="s">
        <v>83</v>
      </c>
      <c r="D124" s="140" t="s">
        <v>159</v>
      </c>
      <c r="E124" s="141" t="s">
        <v>4927</v>
      </c>
      <c r="F124" s="142" t="s">
        <v>4929</v>
      </c>
      <c r="G124" s="143" t="s">
        <v>203</v>
      </c>
      <c r="H124" s="144">
        <v>1</v>
      </c>
      <c r="I124" s="145"/>
      <c r="J124" s="146">
        <f>ROUND(I124*H124,2)</f>
        <v>0</v>
      </c>
      <c r="K124" s="147"/>
      <c r="L124" s="32"/>
      <c r="M124" s="148" t="s">
        <v>1</v>
      </c>
      <c r="N124" s="149" t="s">
        <v>41</v>
      </c>
      <c r="P124" s="150">
        <f>O124*H124</f>
        <v>0</v>
      </c>
      <c r="Q124" s="150">
        <v>0</v>
      </c>
      <c r="R124" s="150">
        <f>Q124*H124</f>
        <v>0</v>
      </c>
      <c r="S124" s="150">
        <v>0</v>
      </c>
      <c r="T124" s="151">
        <f>S124*H124</f>
        <v>0</v>
      </c>
      <c r="AR124" s="152" t="s">
        <v>163</v>
      </c>
      <c r="AT124" s="152" t="s">
        <v>159</v>
      </c>
      <c r="AU124" s="152" t="s">
        <v>164</v>
      </c>
      <c r="AY124" s="17" t="s">
        <v>156</v>
      </c>
      <c r="BE124" s="153">
        <f>IF(N124="základná",J124,0)</f>
        <v>0</v>
      </c>
      <c r="BF124" s="153">
        <f>IF(N124="znížená",J124,0)</f>
        <v>0</v>
      </c>
      <c r="BG124" s="153">
        <f>IF(N124="zákl. prenesená",J124,0)</f>
        <v>0</v>
      </c>
      <c r="BH124" s="153">
        <f>IF(N124="zníž. prenesená",J124,0)</f>
        <v>0</v>
      </c>
      <c r="BI124" s="153">
        <f>IF(N124="nulová",J124,0)</f>
        <v>0</v>
      </c>
      <c r="BJ124" s="17" t="s">
        <v>164</v>
      </c>
      <c r="BK124" s="153">
        <f>ROUND(I124*H124,2)</f>
        <v>0</v>
      </c>
      <c r="BL124" s="17" t="s">
        <v>163</v>
      </c>
      <c r="BM124" s="152" t="s">
        <v>4930</v>
      </c>
    </row>
    <row r="125" spans="2:65" s="1" customFormat="1" ht="24.15" customHeight="1">
      <c r="B125" s="139"/>
      <c r="C125" s="167" t="s">
        <v>164</v>
      </c>
      <c r="D125" s="167" t="s">
        <v>207</v>
      </c>
      <c r="E125" s="168" t="s">
        <v>4931</v>
      </c>
      <c r="F125" s="169" t="s">
        <v>4932</v>
      </c>
      <c r="G125" s="170" t="s">
        <v>203</v>
      </c>
      <c r="H125" s="171">
        <v>1</v>
      </c>
      <c r="I125" s="172"/>
      <c r="J125" s="173">
        <f>ROUND(I125*H125,2)</f>
        <v>0</v>
      </c>
      <c r="K125" s="174"/>
      <c r="L125" s="175"/>
      <c r="M125" s="176" t="s">
        <v>1</v>
      </c>
      <c r="N125" s="177" t="s">
        <v>41</v>
      </c>
      <c r="P125" s="150">
        <f>O125*H125</f>
        <v>0</v>
      </c>
      <c r="Q125" s="150">
        <v>0</v>
      </c>
      <c r="R125" s="150">
        <f>Q125*H125</f>
        <v>0</v>
      </c>
      <c r="S125" s="150">
        <v>0</v>
      </c>
      <c r="T125" s="151">
        <f>S125*H125</f>
        <v>0</v>
      </c>
      <c r="AR125" s="152" t="s">
        <v>211</v>
      </c>
      <c r="AT125" s="152" t="s">
        <v>207</v>
      </c>
      <c r="AU125" s="152" t="s">
        <v>164</v>
      </c>
      <c r="AY125" s="17" t="s">
        <v>156</v>
      </c>
      <c r="BE125" s="153">
        <f>IF(N125="základná",J125,0)</f>
        <v>0</v>
      </c>
      <c r="BF125" s="153">
        <f>IF(N125="znížená",J125,0)</f>
        <v>0</v>
      </c>
      <c r="BG125" s="153">
        <f>IF(N125="zákl. prenesená",J125,0)</f>
        <v>0</v>
      </c>
      <c r="BH125" s="153">
        <f>IF(N125="zníž. prenesená",J125,0)</f>
        <v>0</v>
      </c>
      <c r="BI125" s="153">
        <f>IF(N125="nulová",J125,0)</f>
        <v>0</v>
      </c>
      <c r="BJ125" s="17" t="s">
        <v>164</v>
      </c>
      <c r="BK125" s="153">
        <f>ROUND(I125*H125,2)</f>
        <v>0</v>
      </c>
      <c r="BL125" s="17" t="s">
        <v>163</v>
      </c>
      <c r="BM125" s="152" t="s">
        <v>4933</v>
      </c>
    </row>
    <row r="126" spans="2:65" s="1" customFormat="1" ht="24.15" customHeight="1">
      <c r="B126" s="139"/>
      <c r="C126" s="140" t="s">
        <v>169</v>
      </c>
      <c r="D126" s="140" t="s">
        <v>159</v>
      </c>
      <c r="E126" s="141" t="s">
        <v>4934</v>
      </c>
      <c r="F126" s="142" t="s">
        <v>4935</v>
      </c>
      <c r="G126" s="143" t="s">
        <v>203</v>
      </c>
      <c r="H126" s="144">
        <v>8</v>
      </c>
      <c r="I126" s="145"/>
      <c r="J126" s="146">
        <f>ROUND(I126*H126,2)</f>
        <v>0</v>
      </c>
      <c r="K126" s="147"/>
      <c r="L126" s="32"/>
      <c r="M126" s="148" t="s">
        <v>1</v>
      </c>
      <c r="N126" s="149" t="s">
        <v>41</v>
      </c>
      <c r="P126" s="150">
        <f>O126*H126</f>
        <v>0</v>
      </c>
      <c r="Q126" s="150">
        <v>0</v>
      </c>
      <c r="R126" s="150">
        <f>Q126*H126</f>
        <v>0</v>
      </c>
      <c r="S126" s="150">
        <v>0</v>
      </c>
      <c r="T126" s="151">
        <f>S126*H126</f>
        <v>0</v>
      </c>
      <c r="AR126" s="152" t="s">
        <v>163</v>
      </c>
      <c r="AT126" s="152" t="s">
        <v>159</v>
      </c>
      <c r="AU126" s="152" t="s">
        <v>164</v>
      </c>
      <c r="AY126" s="17" t="s">
        <v>156</v>
      </c>
      <c r="BE126" s="153">
        <f>IF(N126="základná",J126,0)</f>
        <v>0</v>
      </c>
      <c r="BF126" s="153">
        <f>IF(N126="znížená",J126,0)</f>
        <v>0</v>
      </c>
      <c r="BG126" s="153">
        <f>IF(N126="zákl. prenesená",J126,0)</f>
        <v>0</v>
      </c>
      <c r="BH126" s="153">
        <f>IF(N126="zníž. prenesená",J126,0)</f>
        <v>0</v>
      </c>
      <c r="BI126" s="153">
        <f>IF(N126="nulová",J126,0)</f>
        <v>0</v>
      </c>
      <c r="BJ126" s="17" t="s">
        <v>164</v>
      </c>
      <c r="BK126" s="153">
        <f>ROUND(I126*H126,2)</f>
        <v>0</v>
      </c>
      <c r="BL126" s="17" t="s">
        <v>163</v>
      </c>
      <c r="BM126" s="152" t="s">
        <v>4936</v>
      </c>
    </row>
    <row r="127" spans="2:65" s="1" customFormat="1" ht="16.5" customHeight="1">
      <c r="B127" s="139"/>
      <c r="C127" s="167" t="s">
        <v>163</v>
      </c>
      <c r="D127" s="167" t="s">
        <v>207</v>
      </c>
      <c r="E127" s="168" t="s">
        <v>4937</v>
      </c>
      <c r="F127" s="169" t="s">
        <v>4938</v>
      </c>
      <c r="G127" s="170" t="s">
        <v>203</v>
      </c>
      <c r="H127" s="171">
        <v>8</v>
      </c>
      <c r="I127" s="172"/>
      <c r="J127" s="173">
        <f>ROUND(I127*H127,2)</f>
        <v>0</v>
      </c>
      <c r="K127" s="174"/>
      <c r="L127" s="175"/>
      <c r="M127" s="176" t="s">
        <v>1</v>
      </c>
      <c r="N127" s="177" t="s">
        <v>41</v>
      </c>
      <c r="P127" s="150">
        <f>O127*H127</f>
        <v>0</v>
      </c>
      <c r="Q127" s="150">
        <v>0</v>
      </c>
      <c r="R127" s="150">
        <f>Q127*H127</f>
        <v>0</v>
      </c>
      <c r="S127" s="150">
        <v>0</v>
      </c>
      <c r="T127" s="151">
        <f>S127*H127</f>
        <v>0</v>
      </c>
      <c r="AR127" s="152" t="s">
        <v>211</v>
      </c>
      <c r="AT127" s="152" t="s">
        <v>207</v>
      </c>
      <c r="AU127" s="152" t="s">
        <v>164</v>
      </c>
      <c r="AY127" s="17" t="s">
        <v>156</v>
      </c>
      <c r="BE127" s="153">
        <f>IF(N127="základná",J127,0)</f>
        <v>0</v>
      </c>
      <c r="BF127" s="153">
        <f>IF(N127="znížená",J127,0)</f>
        <v>0</v>
      </c>
      <c r="BG127" s="153">
        <f>IF(N127="zákl. prenesená",J127,0)</f>
        <v>0</v>
      </c>
      <c r="BH127" s="153">
        <f>IF(N127="zníž. prenesená",J127,0)</f>
        <v>0</v>
      </c>
      <c r="BI127" s="153">
        <f>IF(N127="nulová",J127,0)</f>
        <v>0</v>
      </c>
      <c r="BJ127" s="17" t="s">
        <v>164</v>
      </c>
      <c r="BK127" s="153">
        <f>ROUND(I127*H127,2)</f>
        <v>0</v>
      </c>
      <c r="BL127" s="17" t="s">
        <v>163</v>
      </c>
      <c r="BM127" s="152" t="s">
        <v>4939</v>
      </c>
    </row>
    <row r="128" spans="2:65" s="11" customFormat="1" ht="22.95" customHeight="1">
      <c r="B128" s="127"/>
      <c r="D128" s="128" t="s">
        <v>74</v>
      </c>
      <c r="E128" s="137" t="s">
        <v>4940</v>
      </c>
      <c r="F128" s="137" t="s">
        <v>4941</v>
      </c>
      <c r="I128" s="130"/>
      <c r="J128" s="138">
        <f>BK128</f>
        <v>0</v>
      </c>
      <c r="L128" s="127"/>
      <c r="M128" s="132"/>
      <c r="P128" s="133">
        <f>SUM(P129:P132)</f>
        <v>0</v>
      </c>
      <c r="R128" s="133">
        <f>SUM(R129:R132)</f>
        <v>0</v>
      </c>
      <c r="T128" s="134">
        <f>SUM(T129:T132)</f>
        <v>0</v>
      </c>
      <c r="AR128" s="128" t="s">
        <v>83</v>
      </c>
      <c r="AT128" s="135" t="s">
        <v>74</v>
      </c>
      <c r="AU128" s="135" t="s">
        <v>83</v>
      </c>
      <c r="AY128" s="128" t="s">
        <v>156</v>
      </c>
      <c r="BK128" s="136">
        <f>SUM(BK129:BK132)</f>
        <v>0</v>
      </c>
    </row>
    <row r="129" spans="2:65" s="1" customFormat="1" ht="21.75" customHeight="1">
      <c r="B129" s="139"/>
      <c r="C129" s="140" t="s">
        <v>178</v>
      </c>
      <c r="D129" s="140" t="s">
        <v>159</v>
      </c>
      <c r="E129" s="141" t="s">
        <v>4940</v>
      </c>
      <c r="F129" s="142" t="s">
        <v>4656</v>
      </c>
      <c r="G129" s="143" t="s">
        <v>402</v>
      </c>
      <c r="H129" s="144">
        <v>37</v>
      </c>
      <c r="I129" s="145"/>
      <c r="J129" s="146">
        <f>ROUND(I129*H129,2)</f>
        <v>0</v>
      </c>
      <c r="K129" s="147"/>
      <c r="L129" s="32"/>
      <c r="M129" s="148" t="s">
        <v>1</v>
      </c>
      <c r="N129" s="149" t="s">
        <v>41</v>
      </c>
      <c r="P129" s="150">
        <f>O129*H129</f>
        <v>0</v>
      </c>
      <c r="Q129" s="150">
        <v>0</v>
      </c>
      <c r="R129" s="150">
        <f>Q129*H129</f>
        <v>0</v>
      </c>
      <c r="S129" s="150">
        <v>0</v>
      </c>
      <c r="T129" s="151">
        <f>S129*H129</f>
        <v>0</v>
      </c>
      <c r="AR129" s="152" t="s">
        <v>163</v>
      </c>
      <c r="AT129" s="152" t="s">
        <v>159</v>
      </c>
      <c r="AU129" s="152" t="s">
        <v>164</v>
      </c>
      <c r="AY129" s="17" t="s">
        <v>156</v>
      </c>
      <c r="BE129" s="153">
        <f>IF(N129="základná",J129,0)</f>
        <v>0</v>
      </c>
      <c r="BF129" s="153">
        <f>IF(N129="znížená",J129,0)</f>
        <v>0</v>
      </c>
      <c r="BG129" s="153">
        <f>IF(N129="zákl. prenesená",J129,0)</f>
        <v>0</v>
      </c>
      <c r="BH129" s="153">
        <f>IF(N129="zníž. prenesená",J129,0)</f>
        <v>0</v>
      </c>
      <c r="BI129" s="153">
        <f>IF(N129="nulová",J129,0)</f>
        <v>0</v>
      </c>
      <c r="BJ129" s="17" t="s">
        <v>164</v>
      </c>
      <c r="BK129" s="153">
        <f>ROUND(I129*H129,2)</f>
        <v>0</v>
      </c>
      <c r="BL129" s="17" t="s">
        <v>163</v>
      </c>
      <c r="BM129" s="152" t="s">
        <v>4942</v>
      </c>
    </row>
    <row r="130" spans="2:65" s="1" customFormat="1" ht="21.75" customHeight="1">
      <c r="B130" s="139"/>
      <c r="C130" s="167" t="s">
        <v>184</v>
      </c>
      <c r="D130" s="167" t="s">
        <v>207</v>
      </c>
      <c r="E130" s="168" t="s">
        <v>4943</v>
      </c>
      <c r="F130" s="169" t="s">
        <v>4659</v>
      </c>
      <c r="G130" s="170" t="s">
        <v>402</v>
      </c>
      <c r="H130" s="171">
        <v>37</v>
      </c>
      <c r="I130" s="172"/>
      <c r="J130" s="173">
        <f>ROUND(I130*H130,2)</f>
        <v>0</v>
      </c>
      <c r="K130" s="174"/>
      <c r="L130" s="175"/>
      <c r="M130" s="176" t="s">
        <v>1</v>
      </c>
      <c r="N130" s="177" t="s">
        <v>41</v>
      </c>
      <c r="P130" s="150">
        <f>O130*H130</f>
        <v>0</v>
      </c>
      <c r="Q130" s="150">
        <v>0</v>
      </c>
      <c r="R130" s="150">
        <f>Q130*H130</f>
        <v>0</v>
      </c>
      <c r="S130" s="150">
        <v>0</v>
      </c>
      <c r="T130" s="151">
        <f>S130*H130</f>
        <v>0</v>
      </c>
      <c r="AR130" s="152" t="s">
        <v>211</v>
      </c>
      <c r="AT130" s="152" t="s">
        <v>207</v>
      </c>
      <c r="AU130" s="152" t="s">
        <v>164</v>
      </c>
      <c r="AY130" s="17" t="s">
        <v>156</v>
      </c>
      <c r="BE130" s="153">
        <f>IF(N130="základná",J130,0)</f>
        <v>0</v>
      </c>
      <c r="BF130" s="153">
        <f>IF(N130="znížená",J130,0)</f>
        <v>0</v>
      </c>
      <c r="BG130" s="153">
        <f>IF(N130="zákl. prenesená",J130,0)</f>
        <v>0</v>
      </c>
      <c r="BH130" s="153">
        <f>IF(N130="zníž. prenesená",J130,0)</f>
        <v>0</v>
      </c>
      <c r="BI130" s="153">
        <f>IF(N130="nulová",J130,0)</f>
        <v>0</v>
      </c>
      <c r="BJ130" s="17" t="s">
        <v>164</v>
      </c>
      <c r="BK130" s="153">
        <f>ROUND(I130*H130,2)</f>
        <v>0</v>
      </c>
      <c r="BL130" s="17" t="s">
        <v>163</v>
      </c>
      <c r="BM130" s="152" t="s">
        <v>4944</v>
      </c>
    </row>
    <row r="131" spans="2:65" s="1" customFormat="1" ht="16.5" customHeight="1">
      <c r="B131" s="139"/>
      <c r="C131" s="140" t="s">
        <v>231</v>
      </c>
      <c r="D131" s="140" t="s">
        <v>159</v>
      </c>
      <c r="E131" s="141" t="s">
        <v>4945</v>
      </c>
      <c r="F131" s="142" t="s">
        <v>4946</v>
      </c>
      <c r="G131" s="143" t="s">
        <v>203</v>
      </c>
      <c r="H131" s="144">
        <v>34</v>
      </c>
      <c r="I131" s="145"/>
      <c r="J131" s="146">
        <f>ROUND(I131*H131,2)</f>
        <v>0</v>
      </c>
      <c r="K131" s="147"/>
      <c r="L131" s="32"/>
      <c r="M131" s="148" t="s">
        <v>1</v>
      </c>
      <c r="N131" s="149" t="s">
        <v>41</v>
      </c>
      <c r="P131" s="150">
        <f>O131*H131</f>
        <v>0</v>
      </c>
      <c r="Q131" s="150">
        <v>0</v>
      </c>
      <c r="R131" s="150">
        <f>Q131*H131</f>
        <v>0</v>
      </c>
      <c r="S131" s="150">
        <v>0</v>
      </c>
      <c r="T131" s="151">
        <f>S131*H131</f>
        <v>0</v>
      </c>
      <c r="AR131" s="152" t="s">
        <v>163</v>
      </c>
      <c r="AT131" s="152" t="s">
        <v>159</v>
      </c>
      <c r="AU131" s="152" t="s">
        <v>164</v>
      </c>
      <c r="AY131" s="17" t="s">
        <v>156</v>
      </c>
      <c r="BE131" s="153">
        <f>IF(N131="základná",J131,0)</f>
        <v>0</v>
      </c>
      <c r="BF131" s="153">
        <f>IF(N131="znížená",J131,0)</f>
        <v>0</v>
      </c>
      <c r="BG131" s="153">
        <f>IF(N131="zákl. prenesená",J131,0)</f>
        <v>0</v>
      </c>
      <c r="BH131" s="153">
        <f>IF(N131="zníž. prenesená",J131,0)</f>
        <v>0</v>
      </c>
      <c r="BI131" s="153">
        <f>IF(N131="nulová",J131,0)</f>
        <v>0</v>
      </c>
      <c r="BJ131" s="17" t="s">
        <v>164</v>
      </c>
      <c r="BK131" s="153">
        <f>ROUND(I131*H131,2)</f>
        <v>0</v>
      </c>
      <c r="BL131" s="17" t="s">
        <v>163</v>
      </c>
      <c r="BM131" s="152" t="s">
        <v>4947</v>
      </c>
    </row>
    <row r="132" spans="2:65" s="1" customFormat="1" ht="33" customHeight="1">
      <c r="B132" s="139"/>
      <c r="C132" s="167" t="s">
        <v>211</v>
      </c>
      <c r="D132" s="167" t="s">
        <v>207</v>
      </c>
      <c r="E132" s="168" t="s">
        <v>4948</v>
      </c>
      <c r="F132" s="169" t="s">
        <v>4949</v>
      </c>
      <c r="G132" s="170" t="s">
        <v>203</v>
      </c>
      <c r="H132" s="171">
        <v>34</v>
      </c>
      <c r="I132" s="172"/>
      <c r="J132" s="173">
        <f>ROUND(I132*H132,2)</f>
        <v>0</v>
      </c>
      <c r="K132" s="174"/>
      <c r="L132" s="175"/>
      <c r="M132" s="176" t="s">
        <v>1</v>
      </c>
      <c r="N132" s="177" t="s">
        <v>41</v>
      </c>
      <c r="P132" s="150">
        <f>O132*H132</f>
        <v>0</v>
      </c>
      <c r="Q132" s="150">
        <v>0</v>
      </c>
      <c r="R132" s="150">
        <f>Q132*H132</f>
        <v>0</v>
      </c>
      <c r="S132" s="150">
        <v>0</v>
      </c>
      <c r="T132" s="151">
        <f>S132*H132</f>
        <v>0</v>
      </c>
      <c r="AR132" s="152" t="s">
        <v>211</v>
      </c>
      <c r="AT132" s="152" t="s">
        <v>207</v>
      </c>
      <c r="AU132" s="152" t="s">
        <v>164</v>
      </c>
      <c r="AY132" s="17" t="s">
        <v>156</v>
      </c>
      <c r="BE132" s="153">
        <f>IF(N132="základná",J132,0)</f>
        <v>0</v>
      </c>
      <c r="BF132" s="153">
        <f>IF(N132="znížená",J132,0)</f>
        <v>0</v>
      </c>
      <c r="BG132" s="153">
        <f>IF(N132="zákl. prenesená",J132,0)</f>
        <v>0</v>
      </c>
      <c r="BH132" s="153">
        <f>IF(N132="zníž. prenesená",J132,0)</f>
        <v>0</v>
      </c>
      <c r="BI132" s="153">
        <f>IF(N132="nulová",J132,0)</f>
        <v>0</v>
      </c>
      <c r="BJ132" s="17" t="s">
        <v>164</v>
      </c>
      <c r="BK132" s="153">
        <f>ROUND(I132*H132,2)</f>
        <v>0</v>
      </c>
      <c r="BL132" s="17" t="s">
        <v>163</v>
      </c>
      <c r="BM132" s="152" t="s">
        <v>4950</v>
      </c>
    </row>
    <row r="133" spans="2:65" s="11" customFormat="1" ht="22.95" customHeight="1">
      <c r="B133" s="127"/>
      <c r="D133" s="128" t="s">
        <v>74</v>
      </c>
      <c r="E133" s="137" t="s">
        <v>4951</v>
      </c>
      <c r="F133" s="137" t="s">
        <v>4952</v>
      </c>
      <c r="I133" s="130"/>
      <c r="J133" s="138">
        <f>BK133</f>
        <v>0</v>
      </c>
      <c r="L133" s="127"/>
      <c r="M133" s="132"/>
      <c r="P133" s="133">
        <f>SUM(P134:P136)</f>
        <v>0</v>
      </c>
      <c r="R133" s="133">
        <f>SUM(R134:R136)</f>
        <v>0</v>
      </c>
      <c r="T133" s="134">
        <f>SUM(T134:T136)</f>
        <v>0</v>
      </c>
      <c r="AR133" s="128" t="s">
        <v>83</v>
      </c>
      <c r="AT133" s="135" t="s">
        <v>74</v>
      </c>
      <c r="AU133" s="135" t="s">
        <v>83</v>
      </c>
      <c r="AY133" s="128" t="s">
        <v>156</v>
      </c>
      <c r="BK133" s="136">
        <f>SUM(BK134:BK136)</f>
        <v>0</v>
      </c>
    </row>
    <row r="134" spans="2:65" s="1" customFormat="1" ht="16.5" customHeight="1">
      <c r="B134" s="139"/>
      <c r="C134" s="140" t="s">
        <v>245</v>
      </c>
      <c r="D134" s="140" t="s">
        <v>159</v>
      </c>
      <c r="E134" s="141" t="s">
        <v>4951</v>
      </c>
      <c r="F134" s="142" t="s">
        <v>4953</v>
      </c>
      <c r="G134" s="143" t="s">
        <v>983</v>
      </c>
      <c r="H134" s="144">
        <v>15</v>
      </c>
      <c r="I134" s="145"/>
      <c r="J134" s="146">
        <f>ROUND(I134*H134,2)</f>
        <v>0</v>
      </c>
      <c r="K134" s="147"/>
      <c r="L134" s="32"/>
      <c r="M134" s="148" t="s">
        <v>1</v>
      </c>
      <c r="N134" s="149" t="s">
        <v>41</v>
      </c>
      <c r="P134" s="150">
        <f>O134*H134</f>
        <v>0</v>
      </c>
      <c r="Q134" s="150">
        <v>0</v>
      </c>
      <c r="R134" s="150">
        <f>Q134*H134</f>
        <v>0</v>
      </c>
      <c r="S134" s="150">
        <v>0</v>
      </c>
      <c r="T134" s="151">
        <f>S134*H134</f>
        <v>0</v>
      </c>
      <c r="AR134" s="152" t="s">
        <v>163</v>
      </c>
      <c r="AT134" s="152" t="s">
        <v>159</v>
      </c>
      <c r="AU134" s="152" t="s">
        <v>164</v>
      </c>
      <c r="AY134" s="17" t="s">
        <v>156</v>
      </c>
      <c r="BE134" s="153">
        <f>IF(N134="základná",J134,0)</f>
        <v>0</v>
      </c>
      <c r="BF134" s="153">
        <f>IF(N134="znížená",J134,0)</f>
        <v>0</v>
      </c>
      <c r="BG134" s="153">
        <f>IF(N134="zákl. prenesená",J134,0)</f>
        <v>0</v>
      </c>
      <c r="BH134" s="153">
        <f>IF(N134="zníž. prenesená",J134,0)</f>
        <v>0</v>
      </c>
      <c r="BI134" s="153">
        <f>IF(N134="nulová",J134,0)</f>
        <v>0</v>
      </c>
      <c r="BJ134" s="17" t="s">
        <v>164</v>
      </c>
      <c r="BK134" s="153">
        <f>ROUND(I134*H134,2)</f>
        <v>0</v>
      </c>
      <c r="BL134" s="17" t="s">
        <v>163</v>
      </c>
      <c r="BM134" s="152" t="s">
        <v>4954</v>
      </c>
    </row>
    <row r="135" spans="2:65" s="1" customFormat="1" ht="21.75" customHeight="1">
      <c r="B135" s="139"/>
      <c r="C135" s="167" t="s">
        <v>252</v>
      </c>
      <c r="D135" s="167" t="s">
        <v>207</v>
      </c>
      <c r="E135" s="168" t="s">
        <v>4955</v>
      </c>
      <c r="F135" s="169" t="s">
        <v>4956</v>
      </c>
      <c r="G135" s="170" t="s">
        <v>983</v>
      </c>
      <c r="H135" s="171">
        <v>15</v>
      </c>
      <c r="I135" s="172"/>
      <c r="J135" s="173">
        <f>ROUND(I135*H135,2)</f>
        <v>0</v>
      </c>
      <c r="K135" s="174"/>
      <c r="L135" s="175"/>
      <c r="M135" s="176" t="s">
        <v>1</v>
      </c>
      <c r="N135" s="177" t="s">
        <v>41</v>
      </c>
      <c r="P135" s="150">
        <f>O135*H135</f>
        <v>0</v>
      </c>
      <c r="Q135" s="150">
        <v>0</v>
      </c>
      <c r="R135" s="150">
        <f>Q135*H135</f>
        <v>0</v>
      </c>
      <c r="S135" s="150">
        <v>0</v>
      </c>
      <c r="T135" s="151">
        <f>S135*H135</f>
        <v>0</v>
      </c>
      <c r="AR135" s="152" t="s">
        <v>211</v>
      </c>
      <c r="AT135" s="152" t="s">
        <v>207</v>
      </c>
      <c r="AU135" s="152" t="s">
        <v>164</v>
      </c>
      <c r="AY135" s="17" t="s">
        <v>156</v>
      </c>
      <c r="BE135" s="153">
        <f>IF(N135="základná",J135,0)</f>
        <v>0</v>
      </c>
      <c r="BF135" s="153">
        <f>IF(N135="znížená",J135,0)</f>
        <v>0</v>
      </c>
      <c r="BG135" s="153">
        <f>IF(N135="zákl. prenesená",J135,0)</f>
        <v>0</v>
      </c>
      <c r="BH135" s="153">
        <f>IF(N135="zníž. prenesená",J135,0)</f>
        <v>0</v>
      </c>
      <c r="BI135" s="153">
        <f>IF(N135="nulová",J135,0)</f>
        <v>0</v>
      </c>
      <c r="BJ135" s="17" t="s">
        <v>164</v>
      </c>
      <c r="BK135" s="153">
        <f>ROUND(I135*H135,2)</f>
        <v>0</v>
      </c>
      <c r="BL135" s="17" t="s">
        <v>163</v>
      </c>
      <c r="BM135" s="152" t="s">
        <v>4957</v>
      </c>
    </row>
    <row r="136" spans="2:65" s="1" customFormat="1" ht="16.5" customHeight="1">
      <c r="B136" s="139"/>
      <c r="C136" s="140" t="s">
        <v>256</v>
      </c>
      <c r="D136" s="140" t="s">
        <v>159</v>
      </c>
      <c r="E136" s="141" t="s">
        <v>4958</v>
      </c>
      <c r="F136" s="142" t="s">
        <v>4959</v>
      </c>
      <c r="G136" s="143" t="s">
        <v>3238</v>
      </c>
      <c r="H136" s="144">
        <v>24</v>
      </c>
      <c r="I136" s="145"/>
      <c r="J136" s="146">
        <f>ROUND(I136*H136,2)</f>
        <v>0</v>
      </c>
      <c r="K136" s="147"/>
      <c r="L136" s="32"/>
      <c r="M136" s="148" t="s">
        <v>1</v>
      </c>
      <c r="N136" s="149" t="s">
        <v>41</v>
      </c>
      <c r="P136" s="150">
        <f>O136*H136</f>
        <v>0</v>
      </c>
      <c r="Q136" s="150">
        <v>0</v>
      </c>
      <c r="R136" s="150">
        <f>Q136*H136</f>
        <v>0</v>
      </c>
      <c r="S136" s="150">
        <v>0</v>
      </c>
      <c r="T136" s="151">
        <f>S136*H136</f>
        <v>0</v>
      </c>
      <c r="AR136" s="152" t="s">
        <v>163</v>
      </c>
      <c r="AT136" s="152" t="s">
        <v>159</v>
      </c>
      <c r="AU136" s="152" t="s">
        <v>164</v>
      </c>
      <c r="AY136" s="17" t="s">
        <v>156</v>
      </c>
      <c r="BE136" s="153">
        <f>IF(N136="základná",J136,0)</f>
        <v>0</v>
      </c>
      <c r="BF136" s="153">
        <f>IF(N136="znížená",J136,0)</f>
        <v>0</v>
      </c>
      <c r="BG136" s="153">
        <f>IF(N136="zákl. prenesená",J136,0)</f>
        <v>0</v>
      </c>
      <c r="BH136" s="153">
        <f>IF(N136="zníž. prenesená",J136,0)</f>
        <v>0</v>
      </c>
      <c r="BI136" s="153">
        <f>IF(N136="nulová",J136,0)</f>
        <v>0</v>
      </c>
      <c r="BJ136" s="17" t="s">
        <v>164</v>
      </c>
      <c r="BK136" s="153">
        <f>ROUND(I136*H136,2)</f>
        <v>0</v>
      </c>
      <c r="BL136" s="17" t="s">
        <v>163</v>
      </c>
      <c r="BM136" s="152" t="s">
        <v>4960</v>
      </c>
    </row>
    <row r="137" spans="2:65" s="11" customFormat="1" ht="22.95" customHeight="1">
      <c r="B137" s="127"/>
      <c r="D137" s="128" t="s">
        <v>74</v>
      </c>
      <c r="E137" s="137" t="s">
        <v>4961</v>
      </c>
      <c r="F137" s="137" t="s">
        <v>4962</v>
      </c>
      <c r="I137" s="130"/>
      <c r="J137" s="138">
        <f>BK137</f>
        <v>0</v>
      </c>
      <c r="L137" s="127"/>
      <c r="M137" s="132"/>
      <c r="P137" s="133">
        <f>SUM(P138:P140)</f>
        <v>0</v>
      </c>
      <c r="R137" s="133">
        <f>SUM(R138:R140)</f>
        <v>0</v>
      </c>
      <c r="T137" s="134">
        <f>SUM(T138:T140)</f>
        <v>0</v>
      </c>
      <c r="AR137" s="128" t="s">
        <v>83</v>
      </c>
      <c r="AT137" s="135" t="s">
        <v>74</v>
      </c>
      <c r="AU137" s="135" t="s">
        <v>83</v>
      </c>
      <c r="AY137" s="128" t="s">
        <v>156</v>
      </c>
      <c r="BK137" s="136">
        <f>SUM(BK138:BK140)</f>
        <v>0</v>
      </c>
    </row>
    <row r="138" spans="2:65" s="1" customFormat="1" ht="16.5" customHeight="1">
      <c r="B138" s="139"/>
      <c r="C138" s="140" t="s">
        <v>260</v>
      </c>
      <c r="D138" s="140" t="s">
        <v>159</v>
      </c>
      <c r="E138" s="141" t="s">
        <v>4963</v>
      </c>
      <c r="F138" s="142" t="s">
        <v>4868</v>
      </c>
      <c r="G138" s="143" t="s">
        <v>3238</v>
      </c>
      <c r="H138" s="144">
        <v>2</v>
      </c>
      <c r="I138" s="145"/>
      <c r="J138" s="146">
        <f>ROUND(I138*H138,2)</f>
        <v>0</v>
      </c>
      <c r="K138" s="147"/>
      <c r="L138" s="32"/>
      <c r="M138" s="148" t="s">
        <v>1</v>
      </c>
      <c r="N138" s="149" t="s">
        <v>41</v>
      </c>
      <c r="P138" s="150">
        <f>O138*H138</f>
        <v>0</v>
      </c>
      <c r="Q138" s="150">
        <v>0</v>
      </c>
      <c r="R138" s="150">
        <f>Q138*H138</f>
        <v>0</v>
      </c>
      <c r="S138" s="150">
        <v>0</v>
      </c>
      <c r="T138" s="151">
        <f>S138*H138</f>
        <v>0</v>
      </c>
      <c r="AR138" s="152" t="s">
        <v>163</v>
      </c>
      <c r="AT138" s="152" t="s">
        <v>159</v>
      </c>
      <c r="AU138" s="152" t="s">
        <v>164</v>
      </c>
      <c r="AY138" s="17" t="s">
        <v>156</v>
      </c>
      <c r="BE138" s="153">
        <f>IF(N138="základná",J138,0)</f>
        <v>0</v>
      </c>
      <c r="BF138" s="153">
        <f>IF(N138="znížená",J138,0)</f>
        <v>0</v>
      </c>
      <c r="BG138" s="153">
        <f>IF(N138="zákl. prenesená",J138,0)</f>
        <v>0</v>
      </c>
      <c r="BH138" s="153">
        <f>IF(N138="zníž. prenesená",J138,0)</f>
        <v>0</v>
      </c>
      <c r="BI138" s="153">
        <f>IF(N138="nulová",J138,0)</f>
        <v>0</v>
      </c>
      <c r="BJ138" s="17" t="s">
        <v>164</v>
      </c>
      <c r="BK138" s="153">
        <f>ROUND(I138*H138,2)</f>
        <v>0</v>
      </c>
      <c r="BL138" s="17" t="s">
        <v>163</v>
      </c>
      <c r="BM138" s="152" t="s">
        <v>4964</v>
      </c>
    </row>
    <row r="139" spans="2:65" s="1" customFormat="1" ht="16.5" customHeight="1">
      <c r="B139" s="139"/>
      <c r="C139" s="140" t="s">
        <v>264</v>
      </c>
      <c r="D139" s="140" t="s">
        <v>159</v>
      </c>
      <c r="E139" s="141" t="s">
        <v>4965</v>
      </c>
      <c r="F139" s="142" t="s">
        <v>4872</v>
      </c>
      <c r="G139" s="143" t="s">
        <v>3238</v>
      </c>
      <c r="H139" s="144">
        <v>1</v>
      </c>
      <c r="I139" s="145"/>
      <c r="J139" s="146">
        <f>ROUND(I139*H139,2)</f>
        <v>0</v>
      </c>
      <c r="K139" s="147"/>
      <c r="L139" s="32"/>
      <c r="M139" s="148" t="s">
        <v>1</v>
      </c>
      <c r="N139" s="149" t="s">
        <v>41</v>
      </c>
      <c r="P139" s="150">
        <f>O139*H139</f>
        <v>0</v>
      </c>
      <c r="Q139" s="150">
        <v>0</v>
      </c>
      <c r="R139" s="150">
        <f>Q139*H139</f>
        <v>0</v>
      </c>
      <c r="S139" s="150">
        <v>0</v>
      </c>
      <c r="T139" s="151">
        <f>S139*H139</f>
        <v>0</v>
      </c>
      <c r="AR139" s="152" t="s">
        <v>163</v>
      </c>
      <c r="AT139" s="152" t="s">
        <v>159</v>
      </c>
      <c r="AU139" s="152" t="s">
        <v>164</v>
      </c>
      <c r="AY139" s="17" t="s">
        <v>156</v>
      </c>
      <c r="BE139" s="153">
        <f>IF(N139="základná",J139,0)</f>
        <v>0</v>
      </c>
      <c r="BF139" s="153">
        <f>IF(N139="znížená",J139,0)</f>
        <v>0</v>
      </c>
      <c r="BG139" s="153">
        <f>IF(N139="zákl. prenesená",J139,0)</f>
        <v>0</v>
      </c>
      <c r="BH139" s="153">
        <f>IF(N139="zníž. prenesená",J139,0)</f>
        <v>0</v>
      </c>
      <c r="BI139" s="153">
        <f>IF(N139="nulová",J139,0)</f>
        <v>0</v>
      </c>
      <c r="BJ139" s="17" t="s">
        <v>164</v>
      </c>
      <c r="BK139" s="153">
        <f>ROUND(I139*H139,2)</f>
        <v>0</v>
      </c>
      <c r="BL139" s="17" t="s">
        <v>163</v>
      </c>
      <c r="BM139" s="152" t="s">
        <v>4966</v>
      </c>
    </row>
    <row r="140" spans="2:65" s="1" customFormat="1" ht="16.5" customHeight="1">
      <c r="B140" s="139"/>
      <c r="C140" s="140" t="s">
        <v>268</v>
      </c>
      <c r="D140" s="140" t="s">
        <v>159</v>
      </c>
      <c r="E140" s="141" t="s">
        <v>4967</v>
      </c>
      <c r="F140" s="142" t="s">
        <v>4876</v>
      </c>
      <c r="G140" s="143" t="s">
        <v>3238</v>
      </c>
      <c r="H140" s="144">
        <v>4</v>
      </c>
      <c r="I140" s="145"/>
      <c r="J140" s="146">
        <f>ROUND(I140*H140,2)</f>
        <v>0</v>
      </c>
      <c r="K140" s="147"/>
      <c r="L140" s="32"/>
      <c r="M140" s="154" t="s">
        <v>1</v>
      </c>
      <c r="N140" s="155" t="s">
        <v>41</v>
      </c>
      <c r="O140" s="156"/>
      <c r="P140" s="157">
        <f>O140*H140</f>
        <v>0</v>
      </c>
      <c r="Q140" s="157">
        <v>0</v>
      </c>
      <c r="R140" s="157">
        <f>Q140*H140</f>
        <v>0</v>
      </c>
      <c r="S140" s="157">
        <v>0</v>
      </c>
      <c r="T140" s="158">
        <f>S140*H140</f>
        <v>0</v>
      </c>
      <c r="AR140" s="152" t="s">
        <v>163</v>
      </c>
      <c r="AT140" s="152" t="s">
        <v>159</v>
      </c>
      <c r="AU140" s="152" t="s">
        <v>164</v>
      </c>
      <c r="AY140" s="17" t="s">
        <v>156</v>
      </c>
      <c r="BE140" s="153">
        <f>IF(N140="základná",J140,0)</f>
        <v>0</v>
      </c>
      <c r="BF140" s="153">
        <f>IF(N140="znížená",J140,0)</f>
        <v>0</v>
      </c>
      <c r="BG140" s="153">
        <f>IF(N140="zákl. prenesená",J140,0)</f>
        <v>0</v>
      </c>
      <c r="BH140" s="153">
        <f>IF(N140="zníž. prenesená",J140,0)</f>
        <v>0</v>
      </c>
      <c r="BI140" s="153">
        <f>IF(N140="nulová",J140,0)</f>
        <v>0</v>
      </c>
      <c r="BJ140" s="17" t="s">
        <v>164</v>
      </c>
      <c r="BK140" s="153">
        <f>ROUND(I140*H140,2)</f>
        <v>0</v>
      </c>
      <c r="BL140" s="17" t="s">
        <v>163</v>
      </c>
      <c r="BM140" s="152" t="s">
        <v>4968</v>
      </c>
    </row>
    <row r="141" spans="2:65" s="1" customFormat="1" ht="6.9" customHeight="1">
      <c r="B141" s="47"/>
      <c r="C141" s="48"/>
      <c r="D141" s="48"/>
      <c r="E141" s="48"/>
      <c r="F141" s="48"/>
      <c r="G141" s="48"/>
      <c r="H141" s="48"/>
      <c r="I141" s="48"/>
      <c r="J141" s="48"/>
      <c r="K141" s="48"/>
      <c r="L141" s="32"/>
    </row>
  </sheetData>
  <autoFilter ref="C120:K140" xr:uid="{00000000-0009-0000-0000-00000F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BM141"/>
  <sheetViews>
    <sheetView showGridLines="0" tabSelected="1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4" t="s">
        <v>6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129</v>
      </c>
    </row>
    <row r="3" spans="2:4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" hidden="1" customHeight="1">
      <c r="B4" s="20"/>
      <c r="D4" s="21" t="s">
        <v>130</v>
      </c>
      <c r="L4" s="20"/>
      <c r="M4" s="91" t="s">
        <v>10</v>
      </c>
      <c r="AT4" s="17" t="s">
        <v>4</v>
      </c>
    </row>
    <row r="5" spans="2:46" ht="6.9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50" t="str">
        <f>'Rekapitulácia stavby'!K6</f>
        <v>Most č. M5850 na ceste II-547 a lávka. Hlinkova ul., Košice</v>
      </c>
      <c r="F7" s="251"/>
      <c r="G7" s="251"/>
      <c r="H7" s="251"/>
      <c r="L7" s="20"/>
    </row>
    <row r="8" spans="2:46" s="1" customFormat="1" ht="12" hidden="1" customHeight="1">
      <c r="B8" s="32"/>
      <c r="D8" s="27" t="s">
        <v>131</v>
      </c>
      <c r="L8" s="32"/>
    </row>
    <row r="9" spans="2:46" s="1" customFormat="1" ht="16.5" hidden="1" customHeight="1">
      <c r="B9" s="32"/>
      <c r="E9" s="246" t="s">
        <v>4969</v>
      </c>
      <c r="F9" s="249"/>
      <c r="G9" s="249"/>
      <c r="H9" s="249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17. 2. 2026</v>
      </c>
      <c r="L12" s="32"/>
    </row>
    <row r="13" spans="2:46" s="1" customFormat="1" ht="10.95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" hidden="1" customHeight="1">
      <c r="B16" s="32"/>
      <c r="L16" s="32"/>
    </row>
    <row r="17" spans="2:12" s="1" customFormat="1" ht="12" hidden="1" customHeight="1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hidden="1" customHeight="1">
      <c r="B18" s="32"/>
      <c r="E18" s="252" t="str">
        <f>'Rekapitulácia stavby'!E14</f>
        <v>Vyplň údaj</v>
      </c>
      <c r="F18" s="238"/>
      <c r="G18" s="238"/>
      <c r="H18" s="238"/>
      <c r="I18" s="27" t="s">
        <v>27</v>
      </c>
      <c r="J18" s="28" t="str">
        <f>'Rekapitulácia stavby'!AN14</f>
        <v>Vyplň údaj</v>
      </c>
      <c r="L18" s="32"/>
    </row>
    <row r="19" spans="2:12" s="1" customFormat="1" ht="6.9" hidden="1" customHeight="1">
      <c r="B19" s="32"/>
      <c r="L19" s="32"/>
    </row>
    <row r="20" spans="2:12" s="1" customFormat="1" ht="12" hidden="1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" hidden="1" customHeight="1">
      <c r="B22" s="32"/>
      <c r="L22" s="32"/>
    </row>
    <row r="23" spans="2:12" s="1" customFormat="1" ht="12" hidden="1" customHeight="1">
      <c r="B23" s="32"/>
      <c r="D23" s="27" t="s">
        <v>32</v>
      </c>
      <c r="I23" s="27" t="s">
        <v>25</v>
      </c>
      <c r="J23" s="25" t="s">
        <v>1</v>
      </c>
      <c r="L23" s="32"/>
    </row>
    <row r="24" spans="2:12" s="1" customFormat="1" ht="18" hidden="1" customHeight="1">
      <c r="B24" s="32"/>
      <c r="E24" s="25" t="s">
        <v>33</v>
      </c>
      <c r="I24" s="27" t="s">
        <v>27</v>
      </c>
      <c r="J24" s="25" t="s">
        <v>1</v>
      </c>
      <c r="L24" s="32"/>
    </row>
    <row r="25" spans="2:12" s="1" customFormat="1" ht="6.9" hidden="1" customHeight="1">
      <c r="B25" s="32"/>
      <c r="L25" s="32"/>
    </row>
    <row r="26" spans="2:12" s="1" customFormat="1" ht="12" hidden="1" customHeight="1">
      <c r="B26" s="32"/>
      <c r="D26" s="27" t="s">
        <v>34</v>
      </c>
      <c r="L26" s="32"/>
    </row>
    <row r="27" spans="2:12" s="7" customFormat="1" ht="16.5" hidden="1" customHeight="1">
      <c r="B27" s="92"/>
      <c r="E27" s="242" t="s">
        <v>1</v>
      </c>
      <c r="F27" s="242"/>
      <c r="G27" s="242"/>
      <c r="H27" s="242"/>
      <c r="L27" s="92"/>
    </row>
    <row r="28" spans="2:12" s="1" customFormat="1" ht="6.9" hidden="1" customHeight="1">
      <c r="B28" s="32"/>
      <c r="L28" s="32"/>
    </row>
    <row r="29" spans="2:12" s="1" customFormat="1" ht="6.9" hidden="1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hidden="1" customHeight="1">
      <c r="B30" s="32"/>
      <c r="D30" s="93" t="s">
        <v>35</v>
      </c>
      <c r="J30" s="69">
        <f>ROUND(J121, 2)</f>
        <v>0</v>
      </c>
      <c r="L30" s="32"/>
    </row>
    <row r="31" spans="2:12" s="1" customFormat="1" ht="6.9" hidden="1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" hidden="1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" hidden="1" customHeight="1">
      <c r="B33" s="32"/>
      <c r="D33" s="58" t="s">
        <v>39</v>
      </c>
      <c r="E33" s="37" t="s">
        <v>40</v>
      </c>
      <c r="F33" s="94">
        <f>ROUND((SUM(BE121:BE140)),  2)</f>
        <v>0</v>
      </c>
      <c r="G33" s="95"/>
      <c r="H33" s="95"/>
      <c r="I33" s="96">
        <v>0.23</v>
      </c>
      <c r="J33" s="94">
        <f>ROUND(((SUM(BE121:BE140))*I33),  2)</f>
        <v>0</v>
      </c>
      <c r="L33" s="32"/>
    </row>
    <row r="34" spans="2:12" s="1" customFormat="1" ht="14.4" hidden="1" customHeight="1">
      <c r="B34" s="32"/>
      <c r="E34" s="37" t="s">
        <v>41</v>
      </c>
      <c r="F34" s="97">
        <f>ROUND((SUM(BF121:BF140)),  2)</f>
        <v>0</v>
      </c>
      <c r="I34" s="98">
        <v>0.23</v>
      </c>
      <c r="J34" s="97">
        <f>ROUND(((SUM(BF121:BF140))*I34),  2)</f>
        <v>0</v>
      </c>
      <c r="L34" s="32"/>
    </row>
    <row r="35" spans="2:12" s="1" customFormat="1" ht="14.4" hidden="1" customHeight="1">
      <c r="B35" s="32"/>
      <c r="E35" s="27" t="s">
        <v>42</v>
      </c>
      <c r="F35" s="97">
        <f>ROUND((SUM(BG121:BG140)),  2)</f>
        <v>0</v>
      </c>
      <c r="I35" s="98">
        <v>0.23</v>
      </c>
      <c r="J35" s="97">
        <f>0</f>
        <v>0</v>
      </c>
      <c r="L35" s="32"/>
    </row>
    <row r="36" spans="2:12" s="1" customFormat="1" ht="14.4" hidden="1" customHeight="1">
      <c r="B36" s="32"/>
      <c r="E36" s="27" t="s">
        <v>43</v>
      </c>
      <c r="F36" s="97">
        <f>ROUND((SUM(BH121:BH140)),  2)</f>
        <v>0</v>
      </c>
      <c r="I36" s="98">
        <v>0.23</v>
      </c>
      <c r="J36" s="97">
        <f>0</f>
        <v>0</v>
      </c>
      <c r="L36" s="32"/>
    </row>
    <row r="37" spans="2:12" s="1" customFormat="1" ht="14.4" hidden="1" customHeight="1">
      <c r="B37" s="32"/>
      <c r="E37" s="37" t="s">
        <v>44</v>
      </c>
      <c r="F37" s="94">
        <f>ROUND((SUM(BI121:BI140)),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" hidden="1" customHeight="1">
      <c r="B38" s="32"/>
      <c r="L38" s="32"/>
    </row>
    <row r="39" spans="2:12" s="1" customFormat="1" ht="25.35" hidden="1" customHeight="1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" hidden="1" customHeight="1">
      <c r="B40" s="32"/>
      <c r="L40" s="32"/>
    </row>
    <row r="41" spans="2:12" ht="14.4" hidden="1" customHeight="1">
      <c r="B41" s="20"/>
      <c r="L41" s="20"/>
    </row>
    <row r="42" spans="2:12" ht="14.4" hidden="1" customHeight="1">
      <c r="B42" s="20"/>
      <c r="L42" s="20"/>
    </row>
    <row r="43" spans="2:12" ht="14.4" hidden="1" customHeight="1">
      <c r="B43" s="20"/>
      <c r="L43" s="20"/>
    </row>
    <row r="44" spans="2:12" ht="14.4" hidden="1" customHeight="1">
      <c r="B44" s="20"/>
      <c r="L44" s="20"/>
    </row>
    <row r="45" spans="2:12" ht="14.4" hidden="1" customHeight="1">
      <c r="B45" s="20"/>
      <c r="L45" s="20"/>
    </row>
    <row r="46" spans="2:12" ht="14.4" hidden="1" customHeight="1">
      <c r="B46" s="20"/>
      <c r="L46" s="20"/>
    </row>
    <row r="47" spans="2:12" ht="14.4" hidden="1" customHeight="1">
      <c r="B47" s="20"/>
      <c r="L47" s="20"/>
    </row>
    <row r="48" spans="2:12" ht="14.4" hidden="1" customHeight="1">
      <c r="B48" s="20"/>
      <c r="L48" s="20"/>
    </row>
    <row r="49" spans="2:12" ht="14.4" hidden="1" customHeight="1">
      <c r="B49" s="20"/>
      <c r="L49" s="20"/>
    </row>
    <row r="50" spans="2:12" s="1" customFormat="1" ht="14.4" hidden="1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3.2" hidden="1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3.2" hidden="1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3.2" hidden="1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" hidden="1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78" spans="2:12" hidden="1"/>
    <row r="79" spans="2:12" hidden="1"/>
    <row r="80" spans="2:12" hidden="1"/>
    <row r="81" spans="2:47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" customHeight="1">
      <c r="B82" s="32"/>
      <c r="C82" s="21" t="s">
        <v>133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50" t="str">
        <f>E7</f>
        <v>Most č. M5850 na ceste II-547 a lávka. Hlinkova ul., Košice</v>
      </c>
      <c r="F85" s="251"/>
      <c r="G85" s="251"/>
      <c r="H85" s="251"/>
      <c r="L85" s="32"/>
    </row>
    <row r="86" spans="2:47" s="1" customFormat="1" ht="12" customHeight="1">
      <c r="B86" s="32"/>
      <c r="C86" s="27" t="s">
        <v>131</v>
      </c>
      <c r="L86" s="32"/>
    </row>
    <row r="87" spans="2:47" s="1" customFormat="1" ht="16.5" customHeight="1">
      <c r="B87" s="32"/>
      <c r="E87" s="246" t="str">
        <f>E9</f>
        <v>SO 662-00 - Ukoľajnenie lávky</v>
      </c>
      <c r="F87" s="249"/>
      <c r="G87" s="249"/>
      <c r="H87" s="249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Košice</v>
      </c>
      <c r="I89" s="27" t="s">
        <v>22</v>
      </c>
      <c r="J89" s="55" t="str">
        <f>IF(J12="","",J12)</f>
        <v>17. 2. 2026</v>
      </c>
      <c r="L89" s="32"/>
    </row>
    <row r="90" spans="2:47" s="1" customFormat="1" ht="6.9" customHeight="1">
      <c r="B90" s="32"/>
      <c r="L90" s="32"/>
    </row>
    <row r="91" spans="2:47" s="1" customFormat="1" ht="25.65" customHeight="1">
      <c r="B91" s="32"/>
      <c r="C91" s="27" t="s">
        <v>24</v>
      </c>
      <c r="F91" s="25" t="str">
        <f>E15</f>
        <v>Mesto Košice</v>
      </c>
      <c r="I91" s="27" t="s">
        <v>30</v>
      </c>
      <c r="J91" s="30" t="str">
        <f>E21</f>
        <v>TUNROAD Engineering, s.r.o.</v>
      </c>
      <c r="L91" s="32"/>
    </row>
    <row r="92" spans="2:47" s="1" customFormat="1" ht="15.15" customHeight="1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>kolektív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134</v>
      </c>
      <c r="D94" s="99"/>
      <c r="E94" s="99"/>
      <c r="F94" s="99"/>
      <c r="G94" s="99"/>
      <c r="H94" s="99"/>
      <c r="I94" s="99"/>
      <c r="J94" s="108" t="s">
        <v>135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5" customHeight="1">
      <c r="B96" s="32"/>
      <c r="C96" s="109" t="s">
        <v>136</v>
      </c>
      <c r="J96" s="69">
        <f>J121</f>
        <v>0</v>
      </c>
      <c r="L96" s="32"/>
      <c r="AU96" s="17" t="s">
        <v>137</v>
      </c>
    </row>
    <row r="97" spans="2:12" s="8" customFormat="1" ht="24.9" customHeight="1">
      <c r="B97" s="110"/>
      <c r="D97" s="111" t="s">
        <v>3710</v>
      </c>
      <c r="E97" s="112"/>
      <c r="F97" s="112"/>
      <c r="G97" s="112"/>
      <c r="H97" s="112"/>
      <c r="I97" s="112"/>
      <c r="J97" s="113">
        <f>J122</f>
        <v>0</v>
      </c>
      <c r="L97" s="110"/>
    </row>
    <row r="98" spans="2:12" s="9" customFormat="1" ht="19.95" customHeight="1">
      <c r="B98" s="114"/>
      <c r="D98" s="115" t="s">
        <v>4923</v>
      </c>
      <c r="E98" s="116"/>
      <c r="F98" s="116"/>
      <c r="G98" s="116"/>
      <c r="H98" s="116"/>
      <c r="I98" s="116"/>
      <c r="J98" s="117">
        <f>J123</f>
        <v>0</v>
      </c>
      <c r="L98" s="114"/>
    </row>
    <row r="99" spans="2:12" s="9" customFormat="1" ht="19.95" customHeight="1">
      <c r="B99" s="114"/>
      <c r="D99" s="115" t="s">
        <v>4924</v>
      </c>
      <c r="E99" s="116"/>
      <c r="F99" s="116"/>
      <c r="G99" s="116"/>
      <c r="H99" s="116"/>
      <c r="I99" s="116"/>
      <c r="J99" s="117">
        <f>J128</f>
        <v>0</v>
      </c>
      <c r="L99" s="114"/>
    </row>
    <row r="100" spans="2:12" s="9" customFormat="1" ht="19.95" customHeight="1">
      <c r="B100" s="114"/>
      <c r="D100" s="115" t="s">
        <v>4925</v>
      </c>
      <c r="E100" s="116"/>
      <c r="F100" s="116"/>
      <c r="G100" s="116"/>
      <c r="H100" s="116"/>
      <c r="I100" s="116"/>
      <c r="J100" s="117">
        <f>J133</f>
        <v>0</v>
      </c>
      <c r="L100" s="114"/>
    </row>
    <row r="101" spans="2:12" s="9" customFormat="1" ht="19.95" customHeight="1">
      <c r="B101" s="114"/>
      <c r="D101" s="115" t="s">
        <v>4926</v>
      </c>
      <c r="E101" s="116"/>
      <c r="F101" s="116"/>
      <c r="G101" s="116"/>
      <c r="H101" s="116"/>
      <c r="I101" s="116"/>
      <c r="J101" s="117">
        <f>J137</f>
        <v>0</v>
      </c>
      <c r="L101" s="114"/>
    </row>
    <row r="102" spans="2:12" s="1" customFormat="1" ht="21.75" customHeight="1">
      <c r="B102" s="32"/>
      <c r="L102" s="32"/>
    </row>
    <row r="103" spans="2:12" s="1" customFormat="1" ht="6.9" customHeight="1"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32"/>
    </row>
    <row r="107" spans="2:12" s="1" customFormat="1" ht="6.9" customHeight="1"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32"/>
    </row>
    <row r="108" spans="2:12" s="1" customFormat="1" ht="24.9" customHeight="1">
      <c r="B108" s="32"/>
      <c r="C108" s="21" t="s">
        <v>142</v>
      </c>
      <c r="L108" s="32"/>
    </row>
    <row r="109" spans="2:12" s="1" customFormat="1" ht="6.9" customHeight="1">
      <c r="B109" s="32"/>
      <c r="L109" s="32"/>
    </row>
    <row r="110" spans="2:12" s="1" customFormat="1" ht="12" customHeight="1">
      <c r="B110" s="32"/>
      <c r="C110" s="27" t="s">
        <v>16</v>
      </c>
      <c r="L110" s="32"/>
    </row>
    <row r="111" spans="2:12" s="1" customFormat="1" ht="16.5" customHeight="1">
      <c r="B111" s="32"/>
      <c r="E111" s="250" t="str">
        <f>E7</f>
        <v>Most č. M5850 na ceste II-547 a lávka. Hlinkova ul., Košice</v>
      </c>
      <c r="F111" s="251"/>
      <c r="G111" s="251"/>
      <c r="H111" s="251"/>
      <c r="L111" s="32"/>
    </row>
    <row r="112" spans="2:12" s="1" customFormat="1" ht="12" customHeight="1">
      <c r="B112" s="32"/>
      <c r="C112" s="27" t="s">
        <v>131</v>
      </c>
      <c r="L112" s="32"/>
    </row>
    <row r="113" spans="2:65" s="1" customFormat="1" ht="16.5" customHeight="1">
      <c r="B113" s="32"/>
      <c r="E113" s="246" t="str">
        <f>E9</f>
        <v>SO 662-00 - Ukoľajnenie lávky</v>
      </c>
      <c r="F113" s="249"/>
      <c r="G113" s="249"/>
      <c r="H113" s="249"/>
      <c r="L113" s="32"/>
    </row>
    <row r="114" spans="2:65" s="1" customFormat="1" ht="6.9" customHeight="1">
      <c r="B114" s="32"/>
      <c r="L114" s="32"/>
    </row>
    <row r="115" spans="2:65" s="1" customFormat="1" ht="12" customHeight="1">
      <c r="B115" s="32"/>
      <c r="C115" s="27" t="s">
        <v>20</v>
      </c>
      <c r="F115" s="25" t="str">
        <f>F12</f>
        <v>Košice</v>
      </c>
      <c r="I115" s="27" t="s">
        <v>22</v>
      </c>
      <c r="J115" s="55" t="str">
        <f>IF(J12="","",J12)</f>
        <v>17. 2. 2026</v>
      </c>
      <c r="L115" s="32"/>
    </row>
    <row r="116" spans="2:65" s="1" customFormat="1" ht="6.9" customHeight="1">
      <c r="B116" s="32"/>
      <c r="L116" s="32"/>
    </row>
    <row r="117" spans="2:65" s="1" customFormat="1" ht="25.65" customHeight="1">
      <c r="B117" s="32"/>
      <c r="C117" s="27" t="s">
        <v>24</v>
      </c>
      <c r="F117" s="25" t="str">
        <f>E15</f>
        <v>Mesto Košice</v>
      </c>
      <c r="I117" s="27" t="s">
        <v>30</v>
      </c>
      <c r="J117" s="30" t="str">
        <f>E21</f>
        <v>TUNROAD Engineering, s.r.o.</v>
      </c>
      <c r="L117" s="32"/>
    </row>
    <row r="118" spans="2:65" s="1" customFormat="1" ht="15.15" customHeight="1">
      <c r="B118" s="32"/>
      <c r="C118" s="27" t="s">
        <v>28</v>
      </c>
      <c r="F118" s="25" t="str">
        <f>IF(E18="","",E18)</f>
        <v>Vyplň údaj</v>
      </c>
      <c r="I118" s="27" t="s">
        <v>32</v>
      </c>
      <c r="J118" s="30" t="str">
        <f>E24</f>
        <v>kolektív</v>
      </c>
      <c r="L118" s="32"/>
    </row>
    <row r="119" spans="2:65" s="1" customFormat="1" ht="10.35" customHeight="1">
      <c r="B119" s="32"/>
      <c r="L119" s="32"/>
    </row>
    <row r="120" spans="2:65" s="10" customFormat="1" ht="29.25" customHeight="1">
      <c r="B120" s="118"/>
      <c r="C120" s="119" t="s">
        <v>143</v>
      </c>
      <c r="D120" s="120" t="s">
        <v>60</v>
      </c>
      <c r="E120" s="120" t="s">
        <v>56</v>
      </c>
      <c r="F120" s="120" t="s">
        <v>57</v>
      </c>
      <c r="G120" s="120" t="s">
        <v>144</v>
      </c>
      <c r="H120" s="120" t="s">
        <v>145</v>
      </c>
      <c r="I120" s="120" t="s">
        <v>146</v>
      </c>
      <c r="J120" s="121" t="s">
        <v>135</v>
      </c>
      <c r="K120" s="122" t="s">
        <v>147</v>
      </c>
      <c r="L120" s="118"/>
      <c r="M120" s="62" t="s">
        <v>1</v>
      </c>
      <c r="N120" s="63" t="s">
        <v>39</v>
      </c>
      <c r="O120" s="63" t="s">
        <v>148</v>
      </c>
      <c r="P120" s="63" t="s">
        <v>149</v>
      </c>
      <c r="Q120" s="63" t="s">
        <v>150</v>
      </c>
      <c r="R120" s="63" t="s">
        <v>151</v>
      </c>
      <c r="S120" s="63" t="s">
        <v>152</v>
      </c>
      <c r="T120" s="64" t="s">
        <v>153</v>
      </c>
    </row>
    <row r="121" spans="2:65" s="1" customFormat="1" ht="22.95" customHeight="1">
      <c r="B121" s="32"/>
      <c r="C121" s="67" t="s">
        <v>136</v>
      </c>
      <c r="J121" s="123">
        <f>BK121</f>
        <v>0</v>
      </c>
      <c r="L121" s="32"/>
      <c r="M121" s="65"/>
      <c r="N121" s="56"/>
      <c r="O121" s="56"/>
      <c r="P121" s="124">
        <f>P122</f>
        <v>0</v>
      </c>
      <c r="Q121" s="56"/>
      <c r="R121" s="124">
        <f>R122</f>
        <v>0</v>
      </c>
      <c r="S121" s="56"/>
      <c r="T121" s="125">
        <f>T122</f>
        <v>0</v>
      </c>
      <c r="AT121" s="17" t="s">
        <v>74</v>
      </c>
      <c r="AU121" s="17" t="s">
        <v>137</v>
      </c>
      <c r="BK121" s="126">
        <f>BK122</f>
        <v>0</v>
      </c>
    </row>
    <row r="122" spans="2:65" s="11" customFormat="1" ht="25.95" customHeight="1">
      <c r="B122" s="127"/>
      <c r="D122" s="128" t="s">
        <v>74</v>
      </c>
      <c r="E122" s="129" t="s">
        <v>3730</v>
      </c>
      <c r="F122" s="129" t="s">
        <v>3731</v>
      </c>
      <c r="I122" s="130"/>
      <c r="J122" s="131">
        <f>BK122</f>
        <v>0</v>
      </c>
      <c r="L122" s="127"/>
      <c r="M122" s="132"/>
      <c r="P122" s="133">
        <f>P123+P128+P133+P137</f>
        <v>0</v>
      </c>
      <c r="R122" s="133">
        <f>R123+R128+R133+R137</f>
        <v>0</v>
      </c>
      <c r="T122" s="134">
        <f>T123+T128+T133+T137</f>
        <v>0</v>
      </c>
      <c r="AR122" s="128" t="s">
        <v>83</v>
      </c>
      <c r="AT122" s="135" t="s">
        <v>74</v>
      </c>
      <c r="AU122" s="135" t="s">
        <v>75</v>
      </c>
      <c r="AY122" s="128" t="s">
        <v>156</v>
      </c>
      <c r="BK122" s="136">
        <f>BK123+BK128+BK133+BK137</f>
        <v>0</v>
      </c>
    </row>
    <row r="123" spans="2:65" s="11" customFormat="1" ht="22.95" customHeight="1">
      <c r="B123" s="127"/>
      <c r="D123" s="128" t="s">
        <v>74</v>
      </c>
      <c r="E123" s="137" t="s">
        <v>4927</v>
      </c>
      <c r="F123" s="137" t="s">
        <v>4928</v>
      </c>
      <c r="I123" s="130"/>
      <c r="J123" s="138">
        <f>BK123</f>
        <v>0</v>
      </c>
      <c r="L123" s="127"/>
      <c r="M123" s="132"/>
      <c r="P123" s="133">
        <f>SUM(P124:P127)</f>
        <v>0</v>
      </c>
      <c r="R123" s="133">
        <f>SUM(R124:R127)</f>
        <v>0</v>
      </c>
      <c r="T123" s="134">
        <f>SUM(T124:T127)</f>
        <v>0</v>
      </c>
      <c r="AR123" s="128" t="s">
        <v>83</v>
      </c>
      <c r="AT123" s="135" t="s">
        <v>74</v>
      </c>
      <c r="AU123" s="135" t="s">
        <v>83</v>
      </c>
      <c r="AY123" s="128" t="s">
        <v>156</v>
      </c>
      <c r="BK123" s="136">
        <f>SUM(BK124:BK127)</f>
        <v>0</v>
      </c>
    </row>
    <row r="124" spans="2:65" s="1" customFormat="1" ht="24.15" customHeight="1">
      <c r="B124" s="139"/>
      <c r="C124" s="140" t="s">
        <v>83</v>
      </c>
      <c r="D124" s="140" t="s">
        <v>159</v>
      </c>
      <c r="E124" s="141" t="s">
        <v>4927</v>
      </c>
      <c r="F124" s="142" t="s">
        <v>4929</v>
      </c>
      <c r="G124" s="143" t="s">
        <v>203</v>
      </c>
      <c r="H124" s="144">
        <v>1</v>
      </c>
      <c r="I124" s="145"/>
      <c r="J124" s="146">
        <f>ROUND(I124*H124,2)</f>
        <v>0</v>
      </c>
      <c r="K124" s="147"/>
      <c r="L124" s="32"/>
      <c r="M124" s="148" t="s">
        <v>1</v>
      </c>
      <c r="N124" s="149" t="s">
        <v>41</v>
      </c>
      <c r="P124" s="150">
        <f>O124*H124</f>
        <v>0</v>
      </c>
      <c r="Q124" s="150">
        <v>0</v>
      </c>
      <c r="R124" s="150">
        <f>Q124*H124</f>
        <v>0</v>
      </c>
      <c r="S124" s="150">
        <v>0</v>
      </c>
      <c r="T124" s="151">
        <f>S124*H124</f>
        <v>0</v>
      </c>
      <c r="AR124" s="152" t="s">
        <v>163</v>
      </c>
      <c r="AT124" s="152" t="s">
        <v>159</v>
      </c>
      <c r="AU124" s="152" t="s">
        <v>164</v>
      </c>
      <c r="AY124" s="17" t="s">
        <v>156</v>
      </c>
      <c r="BE124" s="153">
        <f>IF(N124="základná",J124,0)</f>
        <v>0</v>
      </c>
      <c r="BF124" s="153">
        <f>IF(N124="znížená",J124,0)</f>
        <v>0</v>
      </c>
      <c r="BG124" s="153">
        <f>IF(N124="zákl. prenesená",J124,0)</f>
        <v>0</v>
      </c>
      <c r="BH124" s="153">
        <f>IF(N124="zníž. prenesená",J124,0)</f>
        <v>0</v>
      </c>
      <c r="BI124" s="153">
        <f>IF(N124="nulová",J124,0)</f>
        <v>0</v>
      </c>
      <c r="BJ124" s="17" t="s">
        <v>164</v>
      </c>
      <c r="BK124" s="153">
        <f>ROUND(I124*H124,2)</f>
        <v>0</v>
      </c>
      <c r="BL124" s="17" t="s">
        <v>163</v>
      </c>
      <c r="BM124" s="152" t="s">
        <v>4970</v>
      </c>
    </row>
    <row r="125" spans="2:65" s="1" customFormat="1" ht="24.15" customHeight="1">
      <c r="B125" s="139"/>
      <c r="C125" s="167" t="s">
        <v>164</v>
      </c>
      <c r="D125" s="167" t="s">
        <v>207</v>
      </c>
      <c r="E125" s="168" t="s">
        <v>4931</v>
      </c>
      <c r="F125" s="169" t="s">
        <v>4932</v>
      </c>
      <c r="G125" s="170" t="s">
        <v>203</v>
      </c>
      <c r="H125" s="171">
        <v>1</v>
      </c>
      <c r="I125" s="172"/>
      <c r="J125" s="173">
        <f>ROUND(I125*H125,2)</f>
        <v>0</v>
      </c>
      <c r="K125" s="174"/>
      <c r="L125" s="175"/>
      <c r="M125" s="176" t="s">
        <v>1</v>
      </c>
      <c r="N125" s="177" t="s">
        <v>41</v>
      </c>
      <c r="P125" s="150">
        <f>O125*H125</f>
        <v>0</v>
      </c>
      <c r="Q125" s="150">
        <v>0</v>
      </c>
      <c r="R125" s="150">
        <f>Q125*H125</f>
        <v>0</v>
      </c>
      <c r="S125" s="150">
        <v>0</v>
      </c>
      <c r="T125" s="151">
        <f>S125*H125</f>
        <v>0</v>
      </c>
      <c r="AR125" s="152" t="s">
        <v>211</v>
      </c>
      <c r="AT125" s="152" t="s">
        <v>207</v>
      </c>
      <c r="AU125" s="152" t="s">
        <v>164</v>
      </c>
      <c r="AY125" s="17" t="s">
        <v>156</v>
      </c>
      <c r="BE125" s="153">
        <f>IF(N125="základná",J125,0)</f>
        <v>0</v>
      </c>
      <c r="BF125" s="153">
        <f>IF(N125="znížená",J125,0)</f>
        <v>0</v>
      </c>
      <c r="BG125" s="153">
        <f>IF(N125="zákl. prenesená",J125,0)</f>
        <v>0</v>
      </c>
      <c r="BH125" s="153">
        <f>IF(N125="zníž. prenesená",J125,0)</f>
        <v>0</v>
      </c>
      <c r="BI125" s="153">
        <f>IF(N125="nulová",J125,0)</f>
        <v>0</v>
      </c>
      <c r="BJ125" s="17" t="s">
        <v>164</v>
      </c>
      <c r="BK125" s="153">
        <f>ROUND(I125*H125,2)</f>
        <v>0</v>
      </c>
      <c r="BL125" s="17" t="s">
        <v>163</v>
      </c>
      <c r="BM125" s="152" t="s">
        <v>4971</v>
      </c>
    </row>
    <row r="126" spans="2:65" s="1" customFormat="1" ht="24.15" customHeight="1">
      <c r="B126" s="139"/>
      <c r="C126" s="140" t="s">
        <v>169</v>
      </c>
      <c r="D126" s="140" t="s">
        <v>159</v>
      </c>
      <c r="E126" s="141" t="s">
        <v>4934</v>
      </c>
      <c r="F126" s="142" t="s">
        <v>4935</v>
      </c>
      <c r="G126" s="143" t="s">
        <v>203</v>
      </c>
      <c r="H126" s="144">
        <v>8</v>
      </c>
      <c r="I126" s="145"/>
      <c r="J126" s="146">
        <f>ROUND(I126*H126,2)</f>
        <v>0</v>
      </c>
      <c r="K126" s="147"/>
      <c r="L126" s="32"/>
      <c r="M126" s="148" t="s">
        <v>1</v>
      </c>
      <c r="N126" s="149" t="s">
        <v>41</v>
      </c>
      <c r="P126" s="150">
        <f>O126*H126</f>
        <v>0</v>
      </c>
      <c r="Q126" s="150">
        <v>0</v>
      </c>
      <c r="R126" s="150">
        <f>Q126*H126</f>
        <v>0</v>
      </c>
      <c r="S126" s="150">
        <v>0</v>
      </c>
      <c r="T126" s="151">
        <f>S126*H126</f>
        <v>0</v>
      </c>
      <c r="AR126" s="152" t="s">
        <v>163</v>
      </c>
      <c r="AT126" s="152" t="s">
        <v>159</v>
      </c>
      <c r="AU126" s="152" t="s">
        <v>164</v>
      </c>
      <c r="AY126" s="17" t="s">
        <v>156</v>
      </c>
      <c r="BE126" s="153">
        <f>IF(N126="základná",J126,0)</f>
        <v>0</v>
      </c>
      <c r="BF126" s="153">
        <f>IF(N126="znížená",J126,0)</f>
        <v>0</v>
      </c>
      <c r="BG126" s="153">
        <f>IF(N126="zákl. prenesená",J126,0)</f>
        <v>0</v>
      </c>
      <c r="BH126" s="153">
        <f>IF(N126="zníž. prenesená",J126,0)</f>
        <v>0</v>
      </c>
      <c r="BI126" s="153">
        <f>IF(N126="nulová",J126,0)</f>
        <v>0</v>
      </c>
      <c r="BJ126" s="17" t="s">
        <v>164</v>
      </c>
      <c r="BK126" s="153">
        <f>ROUND(I126*H126,2)</f>
        <v>0</v>
      </c>
      <c r="BL126" s="17" t="s">
        <v>163</v>
      </c>
      <c r="BM126" s="152" t="s">
        <v>4972</v>
      </c>
    </row>
    <row r="127" spans="2:65" s="1" customFormat="1" ht="16.5" customHeight="1">
      <c r="B127" s="139"/>
      <c r="C127" s="167" t="s">
        <v>163</v>
      </c>
      <c r="D127" s="167" t="s">
        <v>207</v>
      </c>
      <c r="E127" s="168" t="s">
        <v>4937</v>
      </c>
      <c r="F127" s="169" t="s">
        <v>4938</v>
      </c>
      <c r="G127" s="170" t="s">
        <v>203</v>
      </c>
      <c r="H127" s="171">
        <v>8</v>
      </c>
      <c r="I127" s="172"/>
      <c r="J127" s="173">
        <f>ROUND(I127*H127,2)</f>
        <v>0</v>
      </c>
      <c r="K127" s="174"/>
      <c r="L127" s="175"/>
      <c r="M127" s="176" t="s">
        <v>1</v>
      </c>
      <c r="N127" s="177" t="s">
        <v>41</v>
      </c>
      <c r="P127" s="150">
        <f>O127*H127</f>
        <v>0</v>
      </c>
      <c r="Q127" s="150">
        <v>0</v>
      </c>
      <c r="R127" s="150">
        <f>Q127*H127</f>
        <v>0</v>
      </c>
      <c r="S127" s="150">
        <v>0</v>
      </c>
      <c r="T127" s="151">
        <f>S127*H127</f>
        <v>0</v>
      </c>
      <c r="AR127" s="152" t="s">
        <v>211</v>
      </c>
      <c r="AT127" s="152" t="s">
        <v>207</v>
      </c>
      <c r="AU127" s="152" t="s">
        <v>164</v>
      </c>
      <c r="AY127" s="17" t="s">
        <v>156</v>
      </c>
      <c r="BE127" s="153">
        <f>IF(N127="základná",J127,0)</f>
        <v>0</v>
      </c>
      <c r="BF127" s="153">
        <f>IF(N127="znížená",J127,0)</f>
        <v>0</v>
      </c>
      <c r="BG127" s="153">
        <f>IF(N127="zákl. prenesená",J127,0)</f>
        <v>0</v>
      </c>
      <c r="BH127" s="153">
        <f>IF(N127="zníž. prenesená",J127,0)</f>
        <v>0</v>
      </c>
      <c r="BI127" s="153">
        <f>IF(N127="nulová",J127,0)</f>
        <v>0</v>
      </c>
      <c r="BJ127" s="17" t="s">
        <v>164</v>
      </c>
      <c r="BK127" s="153">
        <f>ROUND(I127*H127,2)</f>
        <v>0</v>
      </c>
      <c r="BL127" s="17" t="s">
        <v>163</v>
      </c>
      <c r="BM127" s="152" t="s">
        <v>4973</v>
      </c>
    </row>
    <row r="128" spans="2:65" s="11" customFormat="1" ht="22.95" customHeight="1">
      <c r="B128" s="127"/>
      <c r="D128" s="128" t="s">
        <v>74</v>
      </c>
      <c r="E128" s="137" t="s">
        <v>4940</v>
      </c>
      <c r="F128" s="137" t="s">
        <v>4941</v>
      </c>
      <c r="I128" s="130"/>
      <c r="J128" s="138">
        <f>BK128</f>
        <v>0</v>
      </c>
      <c r="L128" s="127"/>
      <c r="M128" s="132"/>
      <c r="P128" s="133">
        <f>SUM(P129:P132)</f>
        <v>0</v>
      </c>
      <c r="R128" s="133">
        <f>SUM(R129:R132)</f>
        <v>0</v>
      </c>
      <c r="T128" s="134">
        <f>SUM(T129:T132)</f>
        <v>0</v>
      </c>
      <c r="AR128" s="128" t="s">
        <v>83</v>
      </c>
      <c r="AT128" s="135" t="s">
        <v>74</v>
      </c>
      <c r="AU128" s="135" t="s">
        <v>83</v>
      </c>
      <c r="AY128" s="128" t="s">
        <v>156</v>
      </c>
      <c r="BK128" s="136">
        <f>SUM(BK129:BK132)</f>
        <v>0</v>
      </c>
    </row>
    <row r="129" spans="2:65" s="1" customFormat="1" ht="21.75" customHeight="1">
      <c r="B129" s="139"/>
      <c r="C129" s="140" t="s">
        <v>178</v>
      </c>
      <c r="D129" s="140" t="s">
        <v>159</v>
      </c>
      <c r="E129" s="141" t="s">
        <v>4940</v>
      </c>
      <c r="F129" s="142" t="s">
        <v>4656</v>
      </c>
      <c r="G129" s="143" t="s">
        <v>402</v>
      </c>
      <c r="H129" s="144">
        <v>27</v>
      </c>
      <c r="I129" s="145"/>
      <c r="J129" s="146">
        <f>ROUND(I129*H129,2)</f>
        <v>0</v>
      </c>
      <c r="K129" s="147"/>
      <c r="L129" s="32"/>
      <c r="M129" s="148" t="s">
        <v>1</v>
      </c>
      <c r="N129" s="149" t="s">
        <v>41</v>
      </c>
      <c r="P129" s="150">
        <f>O129*H129</f>
        <v>0</v>
      </c>
      <c r="Q129" s="150">
        <v>0</v>
      </c>
      <c r="R129" s="150">
        <f>Q129*H129</f>
        <v>0</v>
      </c>
      <c r="S129" s="150">
        <v>0</v>
      </c>
      <c r="T129" s="151">
        <f>S129*H129</f>
        <v>0</v>
      </c>
      <c r="AR129" s="152" t="s">
        <v>163</v>
      </c>
      <c r="AT129" s="152" t="s">
        <v>159</v>
      </c>
      <c r="AU129" s="152" t="s">
        <v>164</v>
      </c>
      <c r="AY129" s="17" t="s">
        <v>156</v>
      </c>
      <c r="BE129" s="153">
        <f>IF(N129="základná",J129,0)</f>
        <v>0</v>
      </c>
      <c r="BF129" s="153">
        <f>IF(N129="znížená",J129,0)</f>
        <v>0</v>
      </c>
      <c r="BG129" s="153">
        <f>IF(N129="zákl. prenesená",J129,0)</f>
        <v>0</v>
      </c>
      <c r="BH129" s="153">
        <f>IF(N129="zníž. prenesená",J129,0)</f>
        <v>0</v>
      </c>
      <c r="BI129" s="153">
        <f>IF(N129="nulová",J129,0)</f>
        <v>0</v>
      </c>
      <c r="BJ129" s="17" t="s">
        <v>164</v>
      </c>
      <c r="BK129" s="153">
        <f>ROUND(I129*H129,2)</f>
        <v>0</v>
      </c>
      <c r="BL129" s="17" t="s">
        <v>163</v>
      </c>
      <c r="BM129" s="152" t="s">
        <v>4974</v>
      </c>
    </row>
    <row r="130" spans="2:65" s="1" customFormat="1" ht="21.75" customHeight="1">
      <c r="B130" s="139"/>
      <c r="C130" s="167" t="s">
        <v>184</v>
      </c>
      <c r="D130" s="167" t="s">
        <v>207</v>
      </c>
      <c r="E130" s="168" t="s">
        <v>4943</v>
      </c>
      <c r="F130" s="169" t="s">
        <v>4659</v>
      </c>
      <c r="G130" s="170" t="s">
        <v>402</v>
      </c>
      <c r="H130" s="171">
        <v>27</v>
      </c>
      <c r="I130" s="172"/>
      <c r="J130" s="173">
        <f>ROUND(I130*H130,2)</f>
        <v>0</v>
      </c>
      <c r="K130" s="174"/>
      <c r="L130" s="175"/>
      <c r="M130" s="176" t="s">
        <v>1</v>
      </c>
      <c r="N130" s="177" t="s">
        <v>41</v>
      </c>
      <c r="P130" s="150">
        <f>O130*H130</f>
        <v>0</v>
      </c>
      <c r="Q130" s="150">
        <v>0</v>
      </c>
      <c r="R130" s="150">
        <f>Q130*H130</f>
        <v>0</v>
      </c>
      <c r="S130" s="150">
        <v>0</v>
      </c>
      <c r="T130" s="151">
        <f>S130*H130</f>
        <v>0</v>
      </c>
      <c r="AR130" s="152" t="s">
        <v>211</v>
      </c>
      <c r="AT130" s="152" t="s">
        <v>207</v>
      </c>
      <c r="AU130" s="152" t="s">
        <v>164</v>
      </c>
      <c r="AY130" s="17" t="s">
        <v>156</v>
      </c>
      <c r="BE130" s="153">
        <f>IF(N130="základná",J130,0)</f>
        <v>0</v>
      </c>
      <c r="BF130" s="153">
        <f>IF(N130="znížená",J130,0)</f>
        <v>0</v>
      </c>
      <c r="BG130" s="153">
        <f>IF(N130="zákl. prenesená",J130,0)</f>
        <v>0</v>
      </c>
      <c r="BH130" s="153">
        <f>IF(N130="zníž. prenesená",J130,0)</f>
        <v>0</v>
      </c>
      <c r="BI130" s="153">
        <f>IF(N130="nulová",J130,0)</f>
        <v>0</v>
      </c>
      <c r="BJ130" s="17" t="s">
        <v>164</v>
      </c>
      <c r="BK130" s="153">
        <f>ROUND(I130*H130,2)</f>
        <v>0</v>
      </c>
      <c r="BL130" s="17" t="s">
        <v>163</v>
      </c>
      <c r="BM130" s="152" t="s">
        <v>4975</v>
      </c>
    </row>
    <row r="131" spans="2:65" s="1" customFormat="1" ht="16.5" customHeight="1">
      <c r="B131" s="139"/>
      <c r="C131" s="140" t="s">
        <v>231</v>
      </c>
      <c r="D131" s="140" t="s">
        <v>159</v>
      </c>
      <c r="E131" s="141" t="s">
        <v>4945</v>
      </c>
      <c r="F131" s="142" t="s">
        <v>4946</v>
      </c>
      <c r="G131" s="143" t="s">
        <v>203</v>
      </c>
      <c r="H131" s="144">
        <v>20</v>
      </c>
      <c r="I131" s="145"/>
      <c r="J131" s="146">
        <f>ROUND(I131*H131,2)</f>
        <v>0</v>
      </c>
      <c r="K131" s="147"/>
      <c r="L131" s="32"/>
      <c r="M131" s="148" t="s">
        <v>1</v>
      </c>
      <c r="N131" s="149" t="s">
        <v>41</v>
      </c>
      <c r="P131" s="150">
        <f>O131*H131</f>
        <v>0</v>
      </c>
      <c r="Q131" s="150">
        <v>0</v>
      </c>
      <c r="R131" s="150">
        <f>Q131*H131</f>
        <v>0</v>
      </c>
      <c r="S131" s="150">
        <v>0</v>
      </c>
      <c r="T131" s="151">
        <f>S131*H131</f>
        <v>0</v>
      </c>
      <c r="AR131" s="152" t="s">
        <v>163</v>
      </c>
      <c r="AT131" s="152" t="s">
        <v>159</v>
      </c>
      <c r="AU131" s="152" t="s">
        <v>164</v>
      </c>
      <c r="AY131" s="17" t="s">
        <v>156</v>
      </c>
      <c r="BE131" s="153">
        <f>IF(N131="základná",J131,0)</f>
        <v>0</v>
      </c>
      <c r="BF131" s="153">
        <f>IF(N131="znížená",J131,0)</f>
        <v>0</v>
      </c>
      <c r="BG131" s="153">
        <f>IF(N131="zákl. prenesená",J131,0)</f>
        <v>0</v>
      </c>
      <c r="BH131" s="153">
        <f>IF(N131="zníž. prenesená",J131,0)</f>
        <v>0</v>
      </c>
      <c r="BI131" s="153">
        <f>IF(N131="nulová",J131,0)</f>
        <v>0</v>
      </c>
      <c r="BJ131" s="17" t="s">
        <v>164</v>
      </c>
      <c r="BK131" s="153">
        <f>ROUND(I131*H131,2)</f>
        <v>0</v>
      </c>
      <c r="BL131" s="17" t="s">
        <v>163</v>
      </c>
      <c r="BM131" s="152" t="s">
        <v>4976</v>
      </c>
    </row>
    <row r="132" spans="2:65" s="1" customFormat="1" ht="33" customHeight="1">
      <c r="B132" s="139"/>
      <c r="C132" s="167" t="s">
        <v>211</v>
      </c>
      <c r="D132" s="167" t="s">
        <v>207</v>
      </c>
      <c r="E132" s="168" t="s">
        <v>4948</v>
      </c>
      <c r="F132" s="169" t="s">
        <v>4949</v>
      </c>
      <c r="G132" s="170" t="s">
        <v>203</v>
      </c>
      <c r="H132" s="171">
        <v>20</v>
      </c>
      <c r="I132" s="172"/>
      <c r="J132" s="173">
        <f>ROUND(I132*H132,2)</f>
        <v>0</v>
      </c>
      <c r="K132" s="174"/>
      <c r="L132" s="175"/>
      <c r="M132" s="176" t="s">
        <v>1</v>
      </c>
      <c r="N132" s="177" t="s">
        <v>41</v>
      </c>
      <c r="P132" s="150">
        <f>O132*H132</f>
        <v>0</v>
      </c>
      <c r="Q132" s="150">
        <v>0</v>
      </c>
      <c r="R132" s="150">
        <f>Q132*H132</f>
        <v>0</v>
      </c>
      <c r="S132" s="150">
        <v>0</v>
      </c>
      <c r="T132" s="151">
        <f>S132*H132</f>
        <v>0</v>
      </c>
      <c r="AR132" s="152" t="s">
        <v>211</v>
      </c>
      <c r="AT132" s="152" t="s">
        <v>207</v>
      </c>
      <c r="AU132" s="152" t="s">
        <v>164</v>
      </c>
      <c r="AY132" s="17" t="s">
        <v>156</v>
      </c>
      <c r="BE132" s="153">
        <f>IF(N132="základná",J132,0)</f>
        <v>0</v>
      </c>
      <c r="BF132" s="153">
        <f>IF(N132="znížená",J132,0)</f>
        <v>0</v>
      </c>
      <c r="BG132" s="153">
        <f>IF(N132="zákl. prenesená",J132,0)</f>
        <v>0</v>
      </c>
      <c r="BH132" s="153">
        <f>IF(N132="zníž. prenesená",J132,0)</f>
        <v>0</v>
      </c>
      <c r="BI132" s="153">
        <f>IF(N132="nulová",J132,0)</f>
        <v>0</v>
      </c>
      <c r="BJ132" s="17" t="s">
        <v>164</v>
      </c>
      <c r="BK132" s="153">
        <f>ROUND(I132*H132,2)</f>
        <v>0</v>
      </c>
      <c r="BL132" s="17" t="s">
        <v>163</v>
      </c>
      <c r="BM132" s="152" t="s">
        <v>4977</v>
      </c>
    </row>
    <row r="133" spans="2:65" s="11" customFormat="1" ht="22.95" customHeight="1">
      <c r="B133" s="127"/>
      <c r="D133" s="128" t="s">
        <v>74</v>
      </c>
      <c r="E133" s="137" t="s">
        <v>4951</v>
      </c>
      <c r="F133" s="137" t="s">
        <v>4952</v>
      </c>
      <c r="I133" s="130"/>
      <c r="J133" s="138">
        <f>BK133</f>
        <v>0</v>
      </c>
      <c r="L133" s="127"/>
      <c r="M133" s="132"/>
      <c r="P133" s="133">
        <f>SUM(P134:P136)</f>
        <v>0</v>
      </c>
      <c r="R133" s="133">
        <f>SUM(R134:R136)</f>
        <v>0</v>
      </c>
      <c r="T133" s="134">
        <f>SUM(T134:T136)</f>
        <v>0</v>
      </c>
      <c r="AR133" s="128" t="s">
        <v>83</v>
      </c>
      <c r="AT133" s="135" t="s">
        <v>74</v>
      </c>
      <c r="AU133" s="135" t="s">
        <v>83</v>
      </c>
      <c r="AY133" s="128" t="s">
        <v>156</v>
      </c>
      <c r="BK133" s="136">
        <f>SUM(BK134:BK136)</f>
        <v>0</v>
      </c>
    </row>
    <row r="134" spans="2:65" s="1" customFormat="1" ht="16.5" customHeight="1">
      <c r="B134" s="139"/>
      <c r="C134" s="140" t="s">
        <v>245</v>
      </c>
      <c r="D134" s="140" t="s">
        <v>159</v>
      </c>
      <c r="E134" s="141" t="s">
        <v>4951</v>
      </c>
      <c r="F134" s="142" t="s">
        <v>4953</v>
      </c>
      <c r="G134" s="143" t="s">
        <v>983</v>
      </c>
      <c r="H134" s="144">
        <v>10</v>
      </c>
      <c r="I134" s="145"/>
      <c r="J134" s="146">
        <f>ROUND(I134*H134,2)</f>
        <v>0</v>
      </c>
      <c r="K134" s="147"/>
      <c r="L134" s="32"/>
      <c r="M134" s="148" t="s">
        <v>1</v>
      </c>
      <c r="N134" s="149" t="s">
        <v>41</v>
      </c>
      <c r="P134" s="150">
        <f>O134*H134</f>
        <v>0</v>
      </c>
      <c r="Q134" s="150">
        <v>0</v>
      </c>
      <c r="R134" s="150">
        <f>Q134*H134</f>
        <v>0</v>
      </c>
      <c r="S134" s="150">
        <v>0</v>
      </c>
      <c r="T134" s="151">
        <f>S134*H134</f>
        <v>0</v>
      </c>
      <c r="AR134" s="152" t="s">
        <v>163</v>
      </c>
      <c r="AT134" s="152" t="s">
        <v>159</v>
      </c>
      <c r="AU134" s="152" t="s">
        <v>164</v>
      </c>
      <c r="AY134" s="17" t="s">
        <v>156</v>
      </c>
      <c r="BE134" s="153">
        <f>IF(N134="základná",J134,0)</f>
        <v>0</v>
      </c>
      <c r="BF134" s="153">
        <f>IF(N134="znížená",J134,0)</f>
        <v>0</v>
      </c>
      <c r="BG134" s="153">
        <f>IF(N134="zákl. prenesená",J134,0)</f>
        <v>0</v>
      </c>
      <c r="BH134" s="153">
        <f>IF(N134="zníž. prenesená",J134,0)</f>
        <v>0</v>
      </c>
      <c r="BI134" s="153">
        <f>IF(N134="nulová",J134,0)</f>
        <v>0</v>
      </c>
      <c r="BJ134" s="17" t="s">
        <v>164</v>
      </c>
      <c r="BK134" s="153">
        <f>ROUND(I134*H134,2)</f>
        <v>0</v>
      </c>
      <c r="BL134" s="17" t="s">
        <v>163</v>
      </c>
      <c r="BM134" s="152" t="s">
        <v>4978</v>
      </c>
    </row>
    <row r="135" spans="2:65" s="1" customFormat="1" ht="21.75" customHeight="1">
      <c r="B135" s="139"/>
      <c r="C135" s="167" t="s">
        <v>252</v>
      </c>
      <c r="D135" s="167" t="s">
        <v>207</v>
      </c>
      <c r="E135" s="168" t="s">
        <v>4955</v>
      </c>
      <c r="F135" s="169" t="s">
        <v>4956</v>
      </c>
      <c r="G135" s="170" t="s">
        <v>983</v>
      </c>
      <c r="H135" s="171">
        <v>10</v>
      </c>
      <c r="I135" s="172"/>
      <c r="J135" s="173">
        <f>ROUND(I135*H135,2)</f>
        <v>0</v>
      </c>
      <c r="K135" s="174"/>
      <c r="L135" s="175"/>
      <c r="M135" s="176" t="s">
        <v>1</v>
      </c>
      <c r="N135" s="177" t="s">
        <v>41</v>
      </c>
      <c r="P135" s="150">
        <f>O135*H135</f>
        <v>0</v>
      </c>
      <c r="Q135" s="150">
        <v>0</v>
      </c>
      <c r="R135" s="150">
        <f>Q135*H135</f>
        <v>0</v>
      </c>
      <c r="S135" s="150">
        <v>0</v>
      </c>
      <c r="T135" s="151">
        <f>S135*H135</f>
        <v>0</v>
      </c>
      <c r="AR135" s="152" t="s">
        <v>211</v>
      </c>
      <c r="AT135" s="152" t="s">
        <v>207</v>
      </c>
      <c r="AU135" s="152" t="s">
        <v>164</v>
      </c>
      <c r="AY135" s="17" t="s">
        <v>156</v>
      </c>
      <c r="BE135" s="153">
        <f>IF(N135="základná",J135,0)</f>
        <v>0</v>
      </c>
      <c r="BF135" s="153">
        <f>IF(N135="znížená",J135,0)</f>
        <v>0</v>
      </c>
      <c r="BG135" s="153">
        <f>IF(N135="zákl. prenesená",J135,0)</f>
        <v>0</v>
      </c>
      <c r="BH135" s="153">
        <f>IF(N135="zníž. prenesená",J135,0)</f>
        <v>0</v>
      </c>
      <c r="BI135" s="153">
        <f>IF(N135="nulová",J135,0)</f>
        <v>0</v>
      </c>
      <c r="BJ135" s="17" t="s">
        <v>164</v>
      </c>
      <c r="BK135" s="153">
        <f>ROUND(I135*H135,2)</f>
        <v>0</v>
      </c>
      <c r="BL135" s="17" t="s">
        <v>163</v>
      </c>
      <c r="BM135" s="152" t="s">
        <v>4979</v>
      </c>
    </row>
    <row r="136" spans="2:65" s="1" customFormat="1" ht="16.5" customHeight="1">
      <c r="B136" s="139"/>
      <c r="C136" s="140" t="s">
        <v>256</v>
      </c>
      <c r="D136" s="140" t="s">
        <v>159</v>
      </c>
      <c r="E136" s="141" t="s">
        <v>4958</v>
      </c>
      <c r="F136" s="142" t="s">
        <v>4959</v>
      </c>
      <c r="G136" s="143" t="s">
        <v>3238</v>
      </c>
      <c r="H136" s="144">
        <v>16</v>
      </c>
      <c r="I136" s="145"/>
      <c r="J136" s="146">
        <f>ROUND(I136*H136,2)</f>
        <v>0</v>
      </c>
      <c r="K136" s="147"/>
      <c r="L136" s="32"/>
      <c r="M136" s="148" t="s">
        <v>1</v>
      </c>
      <c r="N136" s="149" t="s">
        <v>41</v>
      </c>
      <c r="P136" s="150">
        <f>O136*H136</f>
        <v>0</v>
      </c>
      <c r="Q136" s="150">
        <v>0</v>
      </c>
      <c r="R136" s="150">
        <f>Q136*H136</f>
        <v>0</v>
      </c>
      <c r="S136" s="150">
        <v>0</v>
      </c>
      <c r="T136" s="151">
        <f>S136*H136</f>
        <v>0</v>
      </c>
      <c r="AR136" s="152" t="s">
        <v>163</v>
      </c>
      <c r="AT136" s="152" t="s">
        <v>159</v>
      </c>
      <c r="AU136" s="152" t="s">
        <v>164</v>
      </c>
      <c r="AY136" s="17" t="s">
        <v>156</v>
      </c>
      <c r="BE136" s="153">
        <f>IF(N136="základná",J136,0)</f>
        <v>0</v>
      </c>
      <c r="BF136" s="153">
        <f>IF(N136="znížená",J136,0)</f>
        <v>0</v>
      </c>
      <c r="BG136" s="153">
        <f>IF(N136="zákl. prenesená",J136,0)</f>
        <v>0</v>
      </c>
      <c r="BH136" s="153">
        <f>IF(N136="zníž. prenesená",J136,0)</f>
        <v>0</v>
      </c>
      <c r="BI136" s="153">
        <f>IF(N136="nulová",J136,0)</f>
        <v>0</v>
      </c>
      <c r="BJ136" s="17" t="s">
        <v>164</v>
      </c>
      <c r="BK136" s="153">
        <f>ROUND(I136*H136,2)</f>
        <v>0</v>
      </c>
      <c r="BL136" s="17" t="s">
        <v>163</v>
      </c>
      <c r="BM136" s="152" t="s">
        <v>4980</v>
      </c>
    </row>
    <row r="137" spans="2:65" s="11" customFormat="1" ht="22.95" customHeight="1">
      <c r="B137" s="127"/>
      <c r="D137" s="128" t="s">
        <v>74</v>
      </c>
      <c r="E137" s="137" t="s">
        <v>4961</v>
      </c>
      <c r="F137" s="137" t="s">
        <v>4962</v>
      </c>
      <c r="I137" s="130"/>
      <c r="J137" s="138">
        <f>BK137</f>
        <v>0</v>
      </c>
      <c r="L137" s="127"/>
      <c r="M137" s="132"/>
      <c r="P137" s="133">
        <f>SUM(P138:P140)</f>
        <v>0</v>
      </c>
      <c r="R137" s="133">
        <f>SUM(R138:R140)</f>
        <v>0</v>
      </c>
      <c r="T137" s="134">
        <f>SUM(T138:T140)</f>
        <v>0</v>
      </c>
      <c r="AR137" s="128" t="s">
        <v>83</v>
      </c>
      <c r="AT137" s="135" t="s">
        <v>74</v>
      </c>
      <c r="AU137" s="135" t="s">
        <v>83</v>
      </c>
      <c r="AY137" s="128" t="s">
        <v>156</v>
      </c>
      <c r="BK137" s="136">
        <f>SUM(BK138:BK140)</f>
        <v>0</v>
      </c>
    </row>
    <row r="138" spans="2:65" s="1" customFormat="1" ht="16.5" customHeight="1">
      <c r="B138" s="139"/>
      <c r="C138" s="140" t="s">
        <v>260</v>
      </c>
      <c r="D138" s="140" t="s">
        <v>159</v>
      </c>
      <c r="E138" s="141" t="s">
        <v>4963</v>
      </c>
      <c r="F138" s="142" t="s">
        <v>4868</v>
      </c>
      <c r="G138" s="143" t="s">
        <v>3238</v>
      </c>
      <c r="H138" s="144">
        <v>2</v>
      </c>
      <c r="I138" s="145"/>
      <c r="J138" s="146">
        <f>ROUND(I138*H138,2)</f>
        <v>0</v>
      </c>
      <c r="K138" s="147"/>
      <c r="L138" s="32"/>
      <c r="M138" s="148" t="s">
        <v>1</v>
      </c>
      <c r="N138" s="149" t="s">
        <v>41</v>
      </c>
      <c r="P138" s="150">
        <f>O138*H138</f>
        <v>0</v>
      </c>
      <c r="Q138" s="150">
        <v>0</v>
      </c>
      <c r="R138" s="150">
        <f>Q138*H138</f>
        <v>0</v>
      </c>
      <c r="S138" s="150">
        <v>0</v>
      </c>
      <c r="T138" s="151">
        <f>S138*H138</f>
        <v>0</v>
      </c>
      <c r="AR138" s="152" t="s">
        <v>163</v>
      </c>
      <c r="AT138" s="152" t="s">
        <v>159</v>
      </c>
      <c r="AU138" s="152" t="s">
        <v>164</v>
      </c>
      <c r="AY138" s="17" t="s">
        <v>156</v>
      </c>
      <c r="BE138" s="153">
        <f>IF(N138="základná",J138,0)</f>
        <v>0</v>
      </c>
      <c r="BF138" s="153">
        <f>IF(N138="znížená",J138,0)</f>
        <v>0</v>
      </c>
      <c r="BG138" s="153">
        <f>IF(N138="zákl. prenesená",J138,0)</f>
        <v>0</v>
      </c>
      <c r="BH138" s="153">
        <f>IF(N138="zníž. prenesená",J138,0)</f>
        <v>0</v>
      </c>
      <c r="BI138" s="153">
        <f>IF(N138="nulová",J138,0)</f>
        <v>0</v>
      </c>
      <c r="BJ138" s="17" t="s">
        <v>164</v>
      </c>
      <c r="BK138" s="153">
        <f>ROUND(I138*H138,2)</f>
        <v>0</v>
      </c>
      <c r="BL138" s="17" t="s">
        <v>163</v>
      </c>
      <c r="BM138" s="152" t="s">
        <v>4981</v>
      </c>
    </row>
    <row r="139" spans="2:65" s="1" customFormat="1" ht="16.5" customHeight="1">
      <c r="B139" s="139"/>
      <c r="C139" s="140" t="s">
        <v>264</v>
      </c>
      <c r="D139" s="140" t="s">
        <v>159</v>
      </c>
      <c r="E139" s="141" t="s">
        <v>4965</v>
      </c>
      <c r="F139" s="142" t="s">
        <v>4872</v>
      </c>
      <c r="G139" s="143" t="s">
        <v>3238</v>
      </c>
      <c r="H139" s="144">
        <v>1</v>
      </c>
      <c r="I139" s="145"/>
      <c r="J139" s="146">
        <f>ROUND(I139*H139,2)</f>
        <v>0</v>
      </c>
      <c r="K139" s="147"/>
      <c r="L139" s="32"/>
      <c r="M139" s="148" t="s">
        <v>1</v>
      </c>
      <c r="N139" s="149" t="s">
        <v>41</v>
      </c>
      <c r="P139" s="150">
        <f>O139*H139</f>
        <v>0</v>
      </c>
      <c r="Q139" s="150">
        <v>0</v>
      </c>
      <c r="R139" s="150">
        <f>Q139*H139</f>
        <v>0</v>
      </c>
      <c r="S139" s="150">
        <v>0</v>
      </c>
      <c r="T139" s="151">
        <f>S139*H139</f>
        <v>0</v>
      </c>
      <c r="AR139" s="152" t="s">
        <v>163</v>
      </c>
      <c r="AT139" s="152" t="s">
        <v>159</v>
      </c>
      <c r="AU139" s="152" t="s">
        <v>164</v>
      </c>
      <c r="AY139" s="17" t="s">
        <v>156</v>
      </c>
      <c r="BE139" s="153">
        <f>IF(N139="základná",J139,0)</f>
        <v>0</v>
      </c>
      <c r="BF139" s="153">
        <f>IF(N139="znížená",J139,0)</f>
        <v>0</v>
      </c>
      <c r="BG139" s="153">
        <f>IF(N139="zákl. prenesená",J139,0)</f>
        <v>0</v>
      </c>
      <c r="BH139" s="153">
        <f>IF(N139="zníž. prenesená",J139,0)</f>
        <v>0</v>
      </c>
      <c r="BI139" s="153">
        <f>IF(N139="nulová",J139,0)</f>
        <v>0</v>
      </c>
      <c r="BJ139" s="17" t="s">
        <v>164</v>
      </c>
      <c r="BK139" s="153">
        <f>ROUND(I139*H139,2)</f>
        <v>0</v>
      </c>
      <c r="BL139" s="17" t="s">
        <v>163</v>
      </c>
      <c r="BM139" s="152" t="s">
        <v>4982</v>
      </c>
    </row>
    <row r="140" spans="2:65" s="1" customFormat="1" ht="16.5" customHeight="1">
      <c r="B140" s="139"/>
      <c r="C140" s="140" t="s">
        <v>268</v>
      </c>
      <c r="D140" s="140" t="s">
        <v>159</v>
      </c>
      <c r="E140" s="141" t="s">
        <v>4967</v>
      </c>
      <c r="F140" s="142" t="s">
        <v>4876</v>
      </c>
      <c r="G140" s="143" t="s">
        <v>3238</v>
      </c>
      <c r="H140" s="144">
        <v>4</v>
      </c>
      <c r="I140" s="145"/>
      <c r="J140" s="146">
        <f>ROUND(I140*H140,2)</f>
        <v>0</v>
      </c>
      <c r="K140" s="147"/>
      <c r="L140" s="32"/>
      <c r="M140" s="154" t="s">
        <v>1</v>
      </c>
      <c r="N140" s="155" t="s">
        <v>41</v>
      </c>
      <c r="O140" s="156"/>
      <c r="P140" s="157">
        <f>O140*H140</f>
        <v>0</v>
      </c>
      <c r="Q140" s="157">
        <v>0</v>
      </c>
      <c r="R140" s="157">
        <f>Q140*H140</f>
        <v>0</v>
      </c>
      <c r="S140" s="157">
        <v>0</v>
      </c>
      <c r="T140" s="158">
        <f>S140*H140</f>
        <v>0</v>
      </c>
      <c r="AR140" s="152" t="s">
        <v>163</v>
      </c>
      <c r="AT140" s="152" t="s">
        <v>159</v>
      </c>
      <c r="AU140" s="152" t="s">
        <v>164</v>
      </c>
      <c r="AY140" s="17" t="s">
        <v>156</v>
      </c>
      <c r="BE140" s="153">
        <f>IF(N140="základná",J140,0)</f>
        <v>0</v>
      </c>
      <c r="BF140" s="153">
        <f>IF(N140="znížená",J140,0)</f>
        <v>0</v>
      </c>
      <c r="BG140" s="153">
        <f>IF(N140="zákl. prenesená",J140,0)</f>
        <v>0</v>
      </c>
      <c r="BH140" s="153">
        <f>IF(N140="zníž. prenesená",J140,0)</f>
        <v>0</v>
      </c>
      <c r="BI140" s="153">
        <f>IF(N140="nulová",J140,0)</f>
        <v>0</v>
      </c>
      <c r="BJ140" s="17" t="s">
        <v>164</v>
      </c>
      <c r="BK140" s="153">
        <f>ROUND(I140*H140,2)</f>
        <v>0</v>
      </c>
      <c r="BL140" s="17" t="s">
        <v>163</v>
      </c>
      <c r="BM140" s="152" t="s">
        <v>4983</v>
      </c>
    </row>
    <row r="141" spans="2:65" s="1" customFormat="1" ht="6.9" customHeight="1">
      <c r="B141" s="47"/>
      <c r="C141" s="48"/>
      <c r="D141" s="48"/>
      <c r="E141" s="48"/>
      <c r="F141" s="48"/>
      <c r="G141" s="48"/>
      <c r="H141" s="48"/>
      <c r="I141" s="48"/>
      <c r="J141" s="48"/>
      <c r="K141" s="48"/>
      <c r="L141" s="32"/>
    </row>
  </sheetData>
  <autoFilter ref="C120:K140" xr:uid="{00000000-0009-0000-0000-000010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31"/>
  <sheetViews>
    <sheetView showGridLines="0" topLeftCell="A119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4" t="s">
        <v>6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84</v>
      </c>
    </row>
    <row r="3" spans="2:4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" hidden="1" customHeight="1">
      <c r="B4" s="20"/>
      <c r="D4" s="21" t="s">
        <v>130</v>
      </c>
      <c r="L4" s="20"/>
      <c r="M4" s="91" t="s">
        <v>10</v>
      </c>
      <c r="AT4" s="17" t="s">
        <v>4</v>
      </c>
    </row>
    <row r="5" spans="2:46" ht="6.9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50" t="str">
        <f>'Rekapitulácia stavby'!K6</f>
        <v>Most č. M5850 na ceste II-547 a lávka. Hlinkova ul., Košice</v>
      </c>
      <c r="F7" s="251"/>
      <c r="G7" s="251"/>
      <c r="H7" s="251"/>
      <c r="L7" s="20"/>
    </row>
    <row r="8" spans="2:46" s="1" customFormat="1" ht="12" hidden="1" customHeight="1">
      <c r="B8" s="32"/>
      <c r="D8" s="27" t="s">
        <v>131</v>
      </c>
      <c r="L8" s="32"/>
    </row>
    <row r="9" spans="2:46" s="1" customFormat="1" ht="16.5" hidden="1" customHeight="1">
      <c r="B9" s="32"/>
      <c r="E9" s="246" t="s">
        <v>132</v>
      </c>
      <c r="F9" s="249"/>
      <c r="G9" s="249"/>
      <c r="H9" s="249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17. 2. 2026</v>
      </c>
      <c r="L12" s="32"/>
    </row>
    <row r="13" spans="2:46" s="1" customFormat="1" ht="10.95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" hidden="1" customHeight="1">
      <c r="B16" s="32"/>
      <c r="L16" s="32"/>
    </row>
    <row r="17" spans="2:12" s="1" customFormat="1" ht="12" hidden="1" customHeight="1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hidden="1" customHeight="1">
      <c r="B18" s="32"/>
      <c r="E18" s="252" t="str">
        <f>'Rekapitulácia stavby'!E14</f>
        <v>Vyplň údaj</v>
      </c>
      <c r="F18" s="238"/>
      <c r="G18" s="238"/>
      <c r="H18" s="238"/>
      <c r="I18" s="27" t="s">
        <v>27</v>
      </c>
      <c r="J18" s="28" t="str">
        <f>'Rekapitulácia stavby'!AN14</f>
        <v>Vyplň údaj</v>
      </c>
      <c r="L18" s="32"/>
    </row>
    <row r="19" spans="2:12" s="1" customFormat="1" ht="6.9" hidden="1" customHeight="1">
      <c r="B19" s="32"/>
      <c r="L19" s="32"/>
    </row>
    <row r="20" spans="2:12" s="1" customFormat="1" ht="12" hidden="1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" hidden="1" customHeight="1">
      <c r="B22" s="32"/>
      <c r="L22" s="32"/>
    </row>
    <row r="23" spans="2:12" s="1" customFormat="1" ht="12" hidden="1" customHeight="1">
      <c r="B23" s="32"/>
      <c r="D23" s="27" t="s">
        <v>32</v>
      </c>
      <c r="I23" s="27" t="s">
        <v>25</v>
      </c>
      <c r="J23" s="25" t="s">
        <v>1</v>
      </c>
      <c r="L23" s="32"/>
    </row>
    <row r="24" spans="2:12" s="1" customFormat="1" ht="18" hidden="1" customHeight="1">
      <c r="B24" s="32"/>
      <c r="E24" s="25" t="s">
        <v>33</v>
      </c>
      <c r="I24" s="27" t="s">
        <v>27</v>
      </c>
      <c r="J24" s="25" t="s">
        <v>1</v>
      </c>
      <c r="L24" s="32"/>
    </row>
    <row r="25" spans="2:12" s="1" customFormat="1" ht="6.9" hidden="1" customHeight="1">
      <c r="B25" s="32"/>
      <c r="L25" s="32"/>
    </row>
    <row r="26" spans="2:12" s="1" customFormat="1" ht="12" hidden="1" customHeight="1">
      <c r="B26" s="32"/>
      <c r="D26" s="27" t="s">
        <v>34</v>
      </c>
      <c r="L26" s="32"/>
    </row>
    <row r="27" spans="2:12" s="7" customFormat="1" ht="16.5" hidden="1" customHeight="1">
      <c r="B27" s="92"/>
      <c r="E27" s="242" t="s">
        <v>1</v>
      </c>
      <c r="F27" s="242"/>
      <c r="G27" s="242"/>
      <c r="H27" s="242"/>
      <c r="L27" s="92"/>
    </row>
    <row r="28" spans="2:12" s="1" customFormat="1" ht="6.9" hidden="1" customHeight="1">
      <c r="B28" s="32"/>
      <c r="L28" s="32"/>
    </row>
    <row r="29" spans="2:12" s="1" customFormat="1" ht="6.9" hidden="1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hidden="1" customHeight="1">
      <c r="B30" s="32"/>
      <c r="D30" s="93" t="s">
        <v>35</v>
      </c>
      <c r="J30" s="69">
        <f>ROUND(J120, 2)</f>
        <v>0</v>
      </c>
      <c r="L30" s="32"/>
    </row>
    <row r="31" spans="2:12" s="1" customFormat="1" ht="6.9" hidden="1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" hidden="1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" hidden="1" customHeight="1">
      <c r="B33" s="32"/>
      <c r="D33" s="58" t="s">
        <v>39</v>
      </c>
      <c r="E33" s="37" t="s">
        <v>40</v>
      </c>
      <c r="F33" s="94">
        <f>ROUND((SUM(BE120:BE130)),  2)</f>
        <v>0</v>
      </c>
      <c r="G33" s="95"/>
      <c r="H33" s="95"/>
      <c r="I33" s="96">
        <v>0.23</v>
      </c>
      <c r="J33" s="94">
        <f>ROUND(((SUM(BE120:BE130))*I33),  2)</f>
        <v>0</v>
      </c>
      <c r="L33" s="32"/>
    </row>
    <row r="34" spans="2:12" s="1" customFormat="1" ht="14.4" hidden="1" customHeight="1">
      <c r="B34" s="32"/>
      <c r="E34" s="37" t="s">
        <v>41</v>
      </c>
      <c r="F34" s="97">
        <f>ROUND((SUM(BF120:BF130)),  2)</f>
        <v>0</v>
      </c>
      <c r="I34" s="98">
        <v>0.23</v>
      </c>
      <c r="J34" s="97">
        <f>ROUND(((SUM(BF120:BF130))*I34),  2)</f>
        <v>0</v>
      </c>
      <c r="L34" s="32"/>
    </row>
    <row r="35" spans="2:12" s="1" customFormat="1" ht="14.4" hidden="1" customHeight="1">
      <c r="B35" s="32"/>
      <c r="E35" s="27" t="s">
        <v>42</v>
      </c>
      <c r="F35" s="97">
        <f>ROUND((SUM(BG120:BG130)),  2)</f>
        <v>0</v>
      </c>
      <c r="I35" s="98">
        <v>0.23</v>
      </c>
      <c r="J35" s="97">
        <f>0</f>
        <v>0</v>
      </c>
      <c r="L35" s="32"/>
    </row>
    <row r="36" spans="2:12" s="1" customFormat="1" ht="14.4" hidden="1" customHeight="1">
      <c r="B36" s="32"/>
      <c r="E36" s="27" t="s">
        <v>43</v>
      </c>
      <c r="F36" s="97">
        <f>ROUND((SUM(BH120:BH130)),  2)</f>
        <v>0</v>
      </c>
      <c r="I36" s="98">
        <v>0.23</v>
      </c>
      <c r="J36" s="97">
        <f>0</f>
        <v>0</v>
      </c>
      <c r="L36" s="32"/>
    </row>
    <row r="37" spans="2:12" s="1" customFormat="1" ht="14.4" hidden="1" customHeight="1">
      <c r="B37" s="32"/>
      <c r="E37" s="37" t="s">
        <v>44</v>
      </c>
      <c r="F37" s="94">
        <f>ROUND((SUM(BI120:BI130)),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" hidden="1" customHeight="1">
      <c r="B38" s="32"/>
      <c r="L38" s="32"/>
    </row>
    <row r="39" spans="2:12" s="1" customFormat="1" ht="25.35" hidden="1" customHeight="1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" hidden="1" customHeight="1">
      <c r="B40" s="32"/>
      <c r="L40" s="32"/>
    </row>
    <row r="41" spans="2:12" ht="14.4" hidden="1" customHeight="1">
      <c r="B41" s="20"/>
      <c r="L41" s="20"/>
    </row>
    <row r="42" spans="2:12" ht="14.4" hidden="1" customHeight="1">
      <c r="B42" s="20"/>
      <c r="L42" s="20"/>
    </row>
    <row r="43" spans="2:12" ht="14.4" hidden="1" customHeight="1">
      <c r="B43" s="20"/>
      <c r="L43" s="20"/>
    </row>
    <row r="44" spans="2:12" ht="14.4" hidden="1" customHeight="1">
      <c r="B44" s="20"/>
      <c r="L44" s="20"/>
    </row>
    <row r="45" spans="2:12" ht="14.4" hidden="1" customHeight="1">
      <c r="B45" s="20"/>
      <c r="L45" s="20"/>
    </row>
    <row r="46" spans="2:12" ht="14.4" hidden="1" customHeight="1">
      <c r="B46" s="20"/>
      <c r="L46" s="20"/>
    </row>
    <row r="47" spans="2:12" ht="14.4" hidden="1" customHeight="1">
      <c r="B47" s="20"/>
      <c r="L47" s="20"/>
    </row>
    <row r="48" spans="2:12" ht="14.4" hidden="1" customHeight="1">
      <c r="B48" s="20"/>
      <c r="L48" s="20"/>
    </row>
    <row r="49" spans="2:12" ht="14.4" hidden="1" customHeight="1">
      <c r="B49" s="20"/>
      <c r="L49" s="20"/>
    </row>
    <row r="50" spans="2:12" s="1" customFormat="1" ht="14.4" hidden="1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3.2" hidden="1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3.2" hidden="1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3.2" hidden="1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" hidden="1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78" spans="2:12" hidden="1"/>
    <row r="79" spans="2:12" hidden="1"/>
    <row r="80" spans="2:12" hidden="1"/>
    <row r="81" spans="2:47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" customHeight="1">
      <c r="B82" s="32"/>
      <c r="C82" s="21" t="s">
        <v>133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50" t="str">
        <f>E7</f>
        <v>Most č. M5850 na ceste II-547 a lávka. Hlinkova ul., Košice</v>
      </c>
      <c r="F85" s="251"/>
      <c r="G85" s="251"/>
      <c r="H85" s="251"/>
      <c r="L85" s="32"/>
    </row>
    <row r="86" spans="2:47" s="1" customFormat="1" ht="12" customHeight="1">
      <c r="B86" s="32"/>
      <c r="C86" s="27" t="s">
        <v>131</v>
      </c>
      <c r="L86" s="32"/>
    </row>
    <row r="87" spans="2:47" s="1" customFormat="1" ht="16.5" customHeight="1">
      <c r="B87" s="32"/>
      <c r="E87" s="246" t="str">
        <f>E9</f>
        <v>SO 000-00 - Všeobecné položky</v>
      </c>
      <c r="F87" s="249"/>
      <c r="G87" s="249"/>
      <c r="H87" s="249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Košice</v>
      </c>
      <c r="I89" s="27" t="s">
        <v>22</v>
      </c>
      <c r="J89" s="55" t="str">
        <f>IF(J12="","",J12)</f>
        <v>17. 2. 2026</v>
      </c>
      <c r="L89" s="32"/>
    </row>
    <row r="90" spans="2:47" s="1" customFormat="1" ht="6.9" customHeight="1">
      <c r="B90" s="32"/>
      <c r="L90" s="32"/>
    </row>
    <row r="91" spans="2:47" s="1" customFormat="1" ht="25.65" customHeight="1">
      <c r="B91" s="32"/>
      <c r="C91" s="27" t="s">
        <v>24</v>
      </c>
      <c r="F91" s="25" t="str">
        <f>E15</f>
        <v>Mesto Košice</v>
      </c>
      <c r="I91" s="27" t="s">
        <v>30</v>
      </c>
      <c r="J91" s="30" t="str">
        <f>E21</f>
        <v>TUNROAD Engineering, s.r.o.</v>
      </c>
      <c r="L91" s="32"/>
    </row>
    <row r="92" spans="2:47" s="1" customFormat="1" ht="15.15" customHeight="1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>kolektív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134</v>
      </c>
      <c r="D94" s="99"/>
      <c r="E94" s="99"/>
      <c r="F94" s="99"/>
      <c r="G94" s="99"/>
      <c r="H94" s="99"/>
      <c r="I94" s="99"/>
      <c r="J94" s="108" t="s">
        <v>135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5" customHeight="1">
      <c r="B96" s="32"/>
      <c r="C96" s="109" t="s">
        <v>136</v>
      </c>
      <c r="J96" s="69">
        <f>J120</f>
        <v>0</v>
      </c>
      <c r="L96" s="32"/>
      <c r="AU96" s="17" t="s">
        <v>137</v>
      </c>
    </row>
    <row r="97" spans="2:12" s="8" customFormat="1" ht="24.9" customHeight="1">
      <c r="B97" s="110"/>
      <c r="D97" s="111" t="s">
        <v>138</v>
      </c>
      <c r="E97" s="112"/>
      <c r="F97" s="112"/>
      <c r="G97" s="112"/>
      <c r="H97" s="112"/>
      <c r="I97" s="112"/>
      <c r="J97" s="113">
        <f>J121</f>
        <v>0</v>
      </c>
      <c r="L97" s="110"/>
    </row>
    <row r="98" spans="2:12" s="9" customFormat="1" ht="19.95" customHeight="1">
      <c r="B98" s="114"/>
      <c r="D98" s="115" t="s">
        <v>139</v>
      </c>
      <c r="E98" s="116"/>
      <c r="F98" s="116"/>
      <c r="G98" s="116"/>
      <c r="H98" s="116"/>
      <c r="I98" s="116"/>
      <c r="J98" s="117">
        <f>J122</f>
        <v>0</v>
      </c>
      <c r="L98" s="114"/>
    </row>
    <row r="99" spans="2:12" s="9" customFormat="1" ht="19.95" customHeight="1">
      <c r="B99" s="114"/>
      <c r="D99" s="115" t="s">
        <v>140</v>
      </c>
      <c r="E99" s="116"/>
      <c r="F99" s="116"/>
      <c r="G99" s="116"/>
      <c r="H99" s="116"/>
      <c r="I99" s="116"/>
      <c r="J99" s="117">
        <f>J126</f>
        <v>0</v>
      </c>
      <c r="L99" s="114"/>
    </row>
    <row r="100" spans="2:12" s="9" customFormat="1" ht="19.95" customHeight="1">
      <c r="B100" s="114"/>
      <c r="D100" s="115" t="s">
        <v>141</v>
      </c>
      <c r="E100" s="116"/>
      <c r="F100" s="116"/>
      <c r="G100" s="116"/>
      <c r="H100" s="116"/>
      <c r="I100" s="116"/>
      <c r="J100" s="117">
        <f>J129</f>
        <v>0</v>
      </c>
      <c r="L100" s="114"/>
    </row>
    <row r="101" spans="2:12" s="1" customFormat="1" ht="21.75" customHeight="1">
      <c r="B101" s="32"/>
      <c r="L101" s="32"/>
    </row>
    <row r="102" spans="2:12" s="1" customFormat="1" ht="6.9" customHeight="1"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32"/>
    </row>
    <row r="106" spans="2:12" s="1" customFormat="1" ht="6.9" customHeight="1"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32"/>
    </row>
    <row r="107" spans="2:12" s="1" customFormat="1" ht="24.9" customHeight="1">
      <c r="B107" s="32"/>
      <c r="C107" s="21" t="s">
        <v>142</v>
      </c>
      <c r="L107" s="32"/>
    </row>
    <row r="108" spans="2:12" s="1" customFormat="1" ht="6.9" customHeight="1">
      <c r="B108" s="32"/>
      <c r="L108" s="32"/>
    </row>
    <row r="109" spans="2:12" s="1" customFormat="1" ht="12" customHeight="1">
      <c r="B109" s="32"/>
      <c r="C109" s="27" t="s">
        <v>16</v>
      </c>
      <c r="L109" s="32"/>
    </row>
    <row r="110" spans="2:12" s="1" customFormat="1" ht="16.5" customHeight="1">
      <c r="B110" s="32"/>
      <c r="E110" s="250" t="str">
        <f>E7</f>
        <v>Most č. M5850 na ceste II-547 a lávka. Hlinkova ul., Košice</v>
      </c>
      <c r="F110" s="251"/>
      <c r="G110" s="251"/>
      <c r="H110" s="251"/>
      <c r="L110" s="32"/>
    </row>
    <row r="111" spans="2:12" s="1" customFormat="1" ht="12" customHeight="1">
      <c r="B111" s="32"/>
      <c r="C111" s="27" t="s">
        <v>131</v>
      </c>
      <c r="L111" s="32"/>
    </row>
    <row r="112" spans="2:12" s="1" customFormat="1" ht="16.5" customHeight="1">
      <c r="B112" s="32"/>
      <c r="E112" s="246" t="str">
        <f>E9</f>
        <v>SO 000-00 - Všeobecné položky</v>
      </c>
      <c r="F112" s="249"/>
      <c r="G112" s="249"/>
      <c r="H112" s="249"/>
      <c r="L112" s="32"/>
    </row>
    <row r="113" spans="2:65" s="1" customFormat="1" ht="6.9" customHeight="1">
      <c r="B113" s="32"/>
      <c r="L113" s="32"/>
    </row>
    <row r="114" spans="2:65" s="1" customFormat="1" ht="12" customHeight="1">
      <c r="B114" s="32"/>
      <c r="C114" s="27" t="s">
        <v>20</v>
      </c>
      <c r="F114" s="25" t="str">
        <f>F12</f>
        <v>Košice</v>
      </c>
      <c r="I114" s="27" t="s">
        <v>22</v>
      </c>
      <c r="J114" s="55" t="str">
        <f>IF(J12="","",J12)</f>
        <v>17. 2. 2026</v>
      </c>
      <c r="L114" s="32"/>
    </row>
    <row r="115" spans="2:65" s="1" customFormat="1" ht="6.9" customHeight="1">
      <c r="B115" s="32"/>
      <c r="L115" s="32"/>
    </row>
    <row r="116" spans="2:65" s="1" customFormat="1" ht="25.65" customHeight="1">
      <c r="B116" s="32"/>
      <c r="C116" s="27" t="s">
        <v>24</v>
      </c>
      <c r="F116" s="25" t="str">
        <f>E15</f>
        <v>Mesto Košice</v>
      </c>
      <c r="I116" s="27" t="s">
        <v>30</v>
      </c>
      <c r="J116" s="30" t="str">
        <f>E21</f>
        <v>TUNROAD Engineering, s.r.o.</v>
      </c>
      <c r="L116" s="32"/>
    </row>
    <row r="117" spans="2:65" s="1" customFormat="1" ht="15.15" customHeight="1">
      <c r="B117" s="32"/>
      <c r="C117" s="27" t="s">
        <v>28</v>
      </c>
      <c r="F117" s="25" t="str">
        <f>IF(E18="","",E18)</f>
        <v>Vyplň údaj</v>
      </c>
      <c r="I117" s="27" t="s">
        <v>32</v>
      </c>
      <c r="J117" s="30" t="str">
        <f>E24</f>
        <v>kolektív</v>
      </c>
      <c r="L117" s="32"/>
    </row>
    <row r="118" spans="2:65" s="1" customFormat="1" ht="10.35" customHeight="1">
      <c r="B118" s="32"/>
      <c r="L118" s="32"/>
    </row>
    <row r="119" spans="2:65" s="10" customFormat="1" ht="29.25" customHeight="1">
      <c r="B119" s="118"/>
      <c r="C119" s="119" t="s">
        <v>143</v>
      </c>
      <c r="D119" s="120" t="s">
        <v>60</v>
      </c>
      <c r="E119" s="120" t="s">
        <v>56</v>
      </c>
      <c r="F119" s="120" t="s">
        <v>57</v>
      </c>
      <c r="G119" s="120" t="s">
        <v>144</v>
      </c>
      <c r="H119" s="120" t="s">
        <v>145</v>
      </c>
      <c r="I119" s="120" t="s">
        <v>146</v>
      </c>
      <c r="J119" s="121" t="s">
        <v>135</v>
      </c>
      <c r="K119" s="122" t="s">
        <v>147</v>
      </c>
      <c r="L119" s="118"/>
      <c r="M119" s="62" t="s">
        <v>1</v>
      </c>
      <c r="N119" s="63" t="s">
        <v>39</v>
      </c>
      <c r="O119" s="63" t="s">
        <v>148</v>
      </c>
      <c r="P119" s="63" t="s">
        <v>149</v>
      </c>
      <c r="Q119" s="63" t="s">
        <v>150</v>
      </c>
      <c r="R119" s="63" t="s">
        <v>151</v>
      </c>
      <c r="S119" s="63" t="s">
        <v>152</v>
      </c>
      <c r="T119" s="64" t="s">
        <v>153</v>
      </c>
    </row>
    <row r="120" spans="2:65" s="1" customFormat="1" ht="22.95" customHeight="1">
      <c r="B120" s="32"/>
      <c r="C120" s="67" t="s">
        <v>136</v>
      </c>
      <c r="J120" s="123">
        <f>BK120</f>
        <v>0</v>
      </c>
      <c r="L120" s="32"/>
      <c r="M120" s="65"/>
      <c r="N120" s="56"/>
      <c r="O120" s="56"/>
      <c r="P120" s="124">
        <f>P121</f>
        <v>0</v>
      </c>
      <c r="Q120" s="56"/>
      <c r="R120" s="124">
        <f>R121</f>
        <v>0</v>
      </c>
      <c r="S120" s="56"/>
      <c r="T120" s="125">
        <f>T121</f>
        <v>0</v>
      </c>
      <c r="AT120" s="17" t="s">
        <v>74</v>
      </c>
      <c r="AU120" s="17" t="s">
        <v>137</v>
      </c>
      <c r="BK120" s="126">
        <f>BK121</f>
        <v>0</v>
      </c>
    </row>
    <row r="121" spans="2:65" s="11" customFormat="1" ht="25.95" customHeight="1">
      <c r="B121" s="127"/>
      <c r="D121" s="128" t="s">
        <v>74</v>
      </c>
      <c r="E121" s="129" t="s">
        <v>154</v>
      </c>
      <c r="F121" s="129" t="s">
        <v>155</v>
      </c>
      <c r="I121" s="130"/>
      <c r="J121" s="131">
        <f>BK121</f>
        <v>0</v>
      </c>
      <c r="L121" s="127"/>
      <c r="M121" s="132"/>
      <c r="P121" s="133">
        <f>P122+P126+P129</f>
        <v>0</v>
      </c>
      <c r="R121" s="133">
        <f>R122+R126+R129</f>
        <v>0</v>
      </c>
      <c r="T121" s="134">
        <f>T122+T126+T129</f>
        <v>0</v>
      </c>
      <c r="AR121" s="128" t="s">
        <v>83</v>
      </c>
      <c r="AT121" s="135" t="s">
        <v>74</v>
      </c>
      <c r="AU121" s="135" t="s">
        <v>75</v>
      </c>
      <c r="AY121" s="128" t="s">
        <v>156</v>
      </c>
      <c r="BK121" s="136">
        <f>BK122+BK126+BK129</f>
        <v>0</v>
      </c>
    </row>
    <row r="122" spans="2:65" s="11" customFormat="1" ht="22.95" customHeight="1">
      <c r="B122" s="127"/>
      <c r="D122" s="128" t="s">
        <v>74</v>
      </c>
      <c r="E122" s="137" t="s">
        <v>157</v>
      </c>
      <c r="F122" s="137" t="s">
        <v>158</v>
      </c>
      <c r="I122" s="130"/>
      <c r="J122" s="138">
        <f>BK122</f>
        <v>0</v>
      </c>
      <c r="L122" s="127"/>
      <c r="M122" s="132"/>
      <c r="P122" s="133">
        <f>SUM(P123:P125)</f>
        <v>0</v>
      </c>
      <c r="R122" s="133">
        <f>SUM(R123:R125)</f>
        <v>0</v>
      </c>
      <c r="T122" s="134">
        <f>SUM(T123:T125)</f>
        <v>0</v>
      </c>
      <c r="AR122" s="128" t="s">
        <v>83</v>
      </c>
      <c r="AT122" s="135" t="s">
        <v>74</v>
      </c>
      <c r="AU122" s="135" t="s">
        <v>83</v>
      </c>
      <c r="AY122" s="128" t="s">
        <v>156</v>
      </c>
      <c r="BK122" s="136">
        <f>SUM(BK123:BK125)</f>
        <v>0</v>
      </c>
    </row>
    <row r="123" spans="2:65" s="1" customFormat="1" ht="24.15" customHeight="1">
      <c r="B123" s="139"/>
      <c r="C123" s="140" t="s">
        <v>83</v>
      </c>
      <c r="D123" s="140" t="s">
        <v>159</v>
      </c>
      <c r="E123" s="141" t="s">
        <v>160</v>
      </c>
      <c r="F123" s="142" t="s">
        <v>161</v>
      </c>
      <c r="G123" s="143" t="s">
        <v>162</v>
      </c>
      <c r="H123" s="144">
        <v>1</v>
      </c>
      <c r="I123" s="145"/>
      <c r="J123" s="146">
        <f>ROUND(I123*H123,2)</f>
        <v>0</v>
      </c>
      <c r="K123" s="147"/>
      <c r="L123" s="32"/>
      <c r="M123" s="148" t="s">
        <v>1</v>
      </c>
      <c r="N123" s="149" t="s">
        <v>41</v>
      </c>
      <c r="P123" s="150">
        <f>O123*H123</f>
        <v>0</v>
      </c>
      <c r="Q123" s="150">
        <v>0</v>
      </c>
      <c r="R123" s="150">
        <f>Q123*H123</f>
        <v>0</v>
      </c>
      <c r="S123" s="150">
        <v>0</v>
      </c>
      <c r="T123" s="151">
        <f>S123*H123</f>
        <v>0</v>
      </c>
      <c r="AR123" s="152" t="s">
        <v>163</v>
      </c>
      <c r="AT123" s="152" t="s">
        <v>159</v>
      </c>
      <c r="AU123" s="152" t="s">
        <v>164</v>
      </c>
      <c r="AY123" s="17" t="s">
        <v>156</v>
      </c>
      <c r="BE123" s="153">
        <f>IF(N123="základná",J123,0)</f>
        <v>0</v>
      </c>
      <c r="BF123" s="153">
        <f>IF(N123="znížená",J123,0)</f>
        <v>0</v>
      </c>
      <c r="BG123" s="153">
        <f>IF(N123="zákl. prenesená",J123,0)</f>
        <v>0</v>
      </c>
      <c r="BH123" s="153">
        <f>IF(N123="zníž. prenesená",J123,0)</f>
        <v>0</v>
      </c>
      <c r="BI123" s="153">
        <f>IF(N123="nulová",J123,0)</f>
        <v>0</v>
      </c>
      <c r="BJ123" s="17" t="s">
        <v>164</v>
      </c>
      <c r="BK123" s="153">
        <f>ROUND(I123*H123,2)</f>
        <v>0</v>
      </c>
      <c r="BL123" s="17" t="s">
        <v>163</v>
      </c>
      <c r="BM123" s="152" t="s">
        <v>165</v>
      </c>
    </row>
    <row r="124" spans="2:65" s="1" customFormat="1" ht="33" customHeight="1">
      <c r="B124" s="139"/>
      <c r="C124" s="140" t="s">
        <v>164</v>
      </c>
      <c r="D124" s="140" t="s">
        <v>159</v>
      </c>
      <c r="E124" s="141" t="s">
        <v>166</v>
      </c>
      <c r="F124" s="142" t="s">
        <v>167</v>
      </c>
      <c r="G124" s="143" t="s">
        <v>162</v>
      </c>
      <c r="H124" s="144">
        <v>1</v>
      </c>
      <c r="I124" s="145"/>
      <c r="J124" s="146">
        <f>ROUND(I124*H124,2)</f>
        <v>0</v>
      </c>
      <c r="K124" s="147"/>
      <c r="L124" s="32"/>
      <c r="M124" s="148" t="s">
        <v>1</v>
      </c>
      <c r="N124" s="149" t="s">
        <v>41</v>
      </c>
      <c r="P124" s="150">
        <f>O124*H124</f>
        <v>0</v>
      </c>
      <c r="Q124" s="150">
        <v>0</v>
      </c>
      <c r="R124" s="150">
        <f>Q124*H124</f>
        <v>0</v>
      </c>
      <c r="S124" s="150">
        <v>0</v>
      </c>
      <c r="T124" s="151">
        <f>S124*H124</f>
        <v>0</v>
      </c>
      <c r="AR124" s="152" t="s">
        <v>163</v>
      </c>
      <c r="AT124" s="152" t="s">
        <v>159</v>
      </c>
      <c r="AU124" s="152" t="s">
        <v>164</v>
      </c>
      <c r="AY124" s="17" t="s">
        <v>156</v>
      </c>
      <c r="BE124" s="153">
        <f>IF(N124="základná",J124,0)</f>
        <v>0</v>
      </c>
      <c r="BF124" s="153">
        <f>IF(N124="znížená",J124,0)</f>
        <v>0</v>
      </c>
      <c r="BG124" s="153">
        <f>IF(N124="zákl. prenesená",J124,0)</f>
        <v>0</v>
      </c>
      <c r="BH124" s="153">
        <f>IF(N124="zníž. prenesená",J124,0)</f>
        <v>0</v>
      </c>
      <c r="BI124" s="153">
        <f>IF(N124="nulová",J124,0)</f>
        <v>0</v>
      </c>
      <c r="BJ124" s="17" t="s">
        <v>164</v>
      </c>
      <c r="BK124" s="153">
        <f>ROUND(I124*H124,2)</f>
        <v>0</v>
      </c>
      <c r="BL124" s="17" t="s">
        <v>163</v>
      </c>
      <c r="BM124" s="152" t="s">
        <v>168</v>
      </c>
    </row>
    <row r="125" spans="2:65" s="1" customFormat="1" ht="24.15" customHeight="1">
      <c r="B125" s="139"/>
      <c r="C125" s="140" t="s">
        <v>169</v>
      </c>
      <c r="D125" s="140" t="s">
        <v>159</v>
      </c>
      <c r="E125" s="141" t="s">
        <v>170</v>
      </c>
      <c r="F125" s="142" t="s">
        <v>171</v>
      </c>
      <c r="G125" s="143" t="s">
        <v>162</v>
      </c>
      <c r="H125" s="144">
        <v>1</v>
      </c>
      <c r="I125" s="145"/>
      <c r="J125" s="146">
        <f>ROUND(I125*H125,2)</f>
        <v>0</v>
      </c>
      <c r="K125" s="147"/>
      <c r="L125" s="32"/>
      <c r="M125" s="148" t="s">
        <v>1</v>
      </c>
      <c r="N125" s="149" t="s">
        <v>41</v>
      </c>
      <c r="P125" s="150">
        <f>O125*H125</f>
        <v>0</v>
      </c>
      <c r="Q125" s="150">
        <v>0</v>
      </c>
      <c r="R125" s="150">
        <f>Q125*H125</f>
        <v>0</v>
      </c>
      <c r="S125" s="150">
        <v>0</v>
      </c>
      <c r="T125" s="151">
        <f>S125*H125</f>
        <v>0</v>
      </c>
      <c r="AR125" s="152" t="s">
        <v>163</v>
      </c>
      <c r="AT125" s="152" t="s">
        <v>159</v>
      </c>
      <c r="AU125" s="152" t="s">
        <v>164</v>
      </c>
      <c r="AY125" s="17" t="s">
        <v>156</v>
      </c>
      <c r="BE125" s="153">
        <f>IF(N125="základná",J125,0)</f>
        <v>0</v>
      </c>
      <c r="BF125" s="153">
        <f>IF(N125="znížená",J125,0)</f>
        <v>0</v>
      </c>
      <c r="BG125" s="153">
        <f>IF(N125="zákl. prenesená",J125,0)</f>
        <v>0</v>
      </c>
      <c r="BH125" s="153">
        <f>IF(N125="zníž. prenesená",J125,0)</f>
        <v>0</v>
      </c>
      <c r="BI125" s="153">
        <f>IF(N125="nulová",J125,0)</f>
        <v>0</v>
      </c>
      <c r="BJ125" s="17" t="s">
        <v>164</v>
      </c>
      <c r="BK125" s="153">
        <f>ROUND(I125*H125,2)</f>
        <v>0</v>
      </c>
      <c r="BL125" s="17" t="s">
        <v>163</v>
      </c>
      <c r="BM125" s="152" t="s">
        <v>172</v>
      </c>
    </row>
    <row r="126" spans="2:65" s="11" customFormat="1" ht="22.95" customHeight="1">
      <c r="B126" s="127"/>
      <c r="D126" s="128" t="s">
        <v>74</v>
      </c>
      <c r="E126" s="137" t="s">
        <v>173</v>
      </c>
      <c r="F126" s="137" t="s">
        <v>174</v>
      </c>
      <c r="I126" s="130"/>
      <c r="J126" s="138">
        <f>BK126</f>
        <v>0</v>
      </c>
      <c r="L126" s="127"/>
      <c r="M126" s="132"/>
      <c r="P126" s="133">
        <f>SUM(P127:P128)</f>
        <v>0</v>
      </c>
      <c r="R126" s="133">
        <f>SUM(R127:R128)</f>
        <v>0</v>
      </c>
      <c r="T126" s="134">
        <f>SUM(T127:T128)</f>
        <v>0</v>
      </c>
      <c r="AR126" s="128" t="s">
        <v>83</v>
      </c>
      <c r="AT126" s="135" t="s">
        <v>74</v>
      </c>
      <c r="AU126" s="135" t="s">
        <v>83</v>
      </c>
      <c r="AY126" s="128" t="s">
        <v>156</v>
      </c>
      <c r="BK126" s="136">
        <f>SUM(BK127:BK128)</f>
        <v>0</v>
      </c>
    </row>
    <row r="127" spans="2:65" s="1" customFormat="1" ht="33" customHeight="1">
      <c r="B127" s="139"/>
      <c r="C127" s="140" t="s">
        <v>163</v>
      </c>
      <c r="D127" s="140" t="s">
        <v>159</v>
      </c>
      <c r="E127" s="141" t="s">
        <v>175</v>
      </c>
      <c r="F127" s="142" t="s">
        <v>176</v>
      </c>
      <c r="G127" s="143" t="s">
        <v>162</v>
      </c>
      <c r="H127" s="144">
        <v>1</v>
      </c>
      <c r="I127" s="145"/>
      <c r="J127" s="146">
        <f>ROUND(I127*H127,2)</f>
        <v>0</v>
      </c>
      <c r="K127" s="147"/>
      <c r="L127" s="32"/>
      <c r="M127" s="148" t="s">
        <v>1</v>
      </c>
      <c r="N127" s="149" t="s">
        <v>41</v>
      </c>
      <c r="P127" s="150">
        <f>O127*H127</f>
        <v>0</v>
      </c>
      <c r="Q127" s="150">
        <v>0</v>
      </c>
      <c r="R127" s="150">
        <f>Q127*H127</f>
        <v>0</v>
      </c>
      <c r="S127" s="150">
        <v>0</v>
      </c>
      <c r="T127" s="151">
        <f>S127*H127</f>
        <v>0</v>
      </c>
      <c r="AR127" s="152" t="s">
        <v>163</v>
      </c>
      <c r="AT127" s="152" t="s">
        <v>159</v>
      </c>
      <c r="AU127" s="152" t="s">
        <v>164</v>
      </c>
      <c r="AY127" s="17" t="s">
        <v>156</v>
      </c>
      <c r="BE127" s="153">
        <f>IF(N127="základná",J127,0)</f>
        <v>0</v>
      </c>
      <c r="BF127" s="153">
        <f>IF(N127="znížená",J127,0)</f>
        <v>0</v>
      </c>
      <c r="BG127" s="153">
        <f>IF(N127="zákl. prenesená",J127,0)</f>
        <v>0</v>
      </c>
      <c r="BH127" s="153">
        <f>IF(N127="zníž. prenesená",J127,0)</f>
        <v>0</v>
      </c>
      <c r="BI127" s="153">
        <f>IF(N127="nulová",J127,0)</f>
        <v>0</v>
      </c>
      <c r="BJ127" s="17" t="s">
        <v>164</v>
      </c>
      <c r="BK127" s="153">
        <f>ROUND(I127*H127,2)</f>
        <v>0</v>
      </c>
      <c r="BL127" s="17" t="s">
        <v>163</v>
      </c>
      <c r="BM127" s="152" t="s">
        <v>177</v>
      </c>
    </row>
    <row r="128" spans="2:65" s="1" customFormat="1" ht="33" customHeight="1">
      <c r="B128" s="139"/>
      <c r="C128" s="140" t="s">
        <v>178</v>
      </c>
      <c r="D128" s="140" t="s">
        <v>159</v>
      </c>
      <c r="E128" s="141" t="s">
        <v>179</v>
      </c>
      <c r="F128" s="142" t="s">
        <v>180</v>
      </c>
      <c r="G128" s="143" t="s">
        <v>162</v>
      </c>
      <c r="H128" s="144">
        <v>1</v>
      </c>
      <c r="I128" s="145"/>
      <c r="J128" s="146">
        <f>ROUND(I128*H128,2)</f>
        <v>0</v>
      </c>
      <c r="K128" s="147"/>
      <c r="L128" s="32"/>
      <c r="M128" s="148" t="s">
        <v>1</v>
      </c>
      <c r="N128" s="149" t="s">
        <v>41</v>
      </c>
      <c r="P128" s="150">
        <f>O128*H128</f>
        <v>0</v>
      </c>
      <c r="Q128" s="150">
        <v>0</v>
      </c>
      <c r="R128" s="150">
        <f>Q128*H128</f>
        <v>0</v>
      </c>
      <c r="S128" s="150">
        <v>0</v>
      </c>
      <c r="T128" s="151">
        <f>S128*H128</f>
        <v>0</v>
      </c>
      <c r="AR128" s="152" t="s">
        <v>163</v>
      </c>
      <c r="AT128" s="152" t="s">
        <v>159</v>
      </c>
      <c r="AU128" s="152" t="s">
        <v>164</v>
      </c>
      <c r="AY128" s="17" t="s">
        <v>156</v>
      </c>
      <c r="BE128" s="153">
        <f>IF(N128="základná",J128,0)</f>
        <v>0</v>
      </c>
      <c r="BF128" s="153">
        <f>IF(N128="znížená",J128,0)</f>
        <v>0</v>
      </c>
      <c r="BG128" s="153">
        <f>IF(N128="zákl. prenesená",J128,0)</f>
        <v>0</v>
      </c>
      <c r="BH128" s="153">
        <f>IF(N128="zníž. prenesená",J128,0)</f>
        <v>0</v>
      </c>
      <c r="BI128" s="153">
        <f>IF(N128="nulová",J128,0)</f>
        <v>0</v>
      </c>
      <c r="BJ128" s="17" t="s">
        <v>164</v>
      </c>
      <c r="BK128" s="153">
        <f>ROUND(I128*H128,2)</f>
        <v>0</v>
      </c>
      <c r="BL128" s="17" t="s">
        <v>163</v>
      </c>
      <c r="BM128" s="152" t="s">
        <v>181</v>
      </c>
    </row>
    <row r="129" spans="2:65" s="11" customFormat="1" ht="22.95" customHeight="1">
      <c r="B129" s="127"/>
      <c r="D129" s="128" t="s">
        <v>74</v>
      </c>
      <c r="E129" s="137" t="s">
        <v>182</v>
      </c>
      <c r="F129" s="137" t="s">
        <v>183</v>
      </c>
      <c r="I129" s="130"/>
      <c r="J129" s="138">
        <f>BK129</f>
        <v>0</v>
      </c>
      <c r="L129" s="127"/>
      <c r="M129" s="132"/>
      <c r="P129" s="133">
        <f>P130</f>
        <v>0</v>
      </c>
      <c r="R129" s="133">
        <f>R130</f>
        <v>0</v>
      </c>
      <c r="T129" s="134">
        <f>T130</f>
        <v>0</v>
      </c>
      <c r="AR129" s="128" t="s">
        <v>83</v>
      </c>
      <c r="AT129" s="135" t="s">
        <v>74</v>
      </c>
      <c r="AU129" s="135" t="s">
        <v>83</v>
      </c>
      <c r="AY129" s="128" t="s">
        <v>156</v>
      </c>
      <c r="BK129" s="136">
        <f>BK130</f>
        <v>0</v>
      </c>
    </row>
    <row r="130" spans="2:65" s="1" customFormat="1" ht="33" customHeight="1">
      <c r="B130" s="139"/>
      <c r="C130" s="140" t="s">
        <v>184</v>
      </c>
      <c r="D130" s="140" t="s">
        <v>159</v>
      </c>
      <c r="E130" s="141" t="s">
        <v>185</v>
      </c>
      <c r="F130" s="142" t="s">
        <v>186</v>
      </c>
      <c r="G130" s="143" t="s">
        <v>162</v>
      </c>
      <c r="H130" s="144">
        <v>1</v>
      </c>
      <c r="I130" s="145"/>
      <c r="J130" s="146">
        <f>ROUND(I130*H130,2)</f>
        <v>0</v>
      </c>
      <c r="K130" s="147"/>
      <c r="L130" s="32"/>
      <c r="M130" s="154" t="s">
        <v>1</v>
      </c>
      <c r="N130" s="155" t="s">
        <v>41</v>
      </c>
      <c r="O130" s="156"/>
      <c r="P130" s="157">
        <f>O130*H130</f>
        <v>0</v>
      </c>
      <c r="Q130" s="157">
        <v>0</v>
      </c>
      <c r="R130" s="157">
        <f>Q130*H130</f>
        <v>0</v>
      </c>
      <c r="S130" s="157">
        <v>0</v>
      </c>
      <c r="T130" s="158">
        <f>S130*H130</f>
        <v>0</v>
      </c>
      <c r="AR130" s="152" t="s">
        <v>163</v>
      </c>
      <c r="AT130" s="152" t="s">
        <v>159</v>
      </c>
      <c r="AU130" s="152" t="s">
        <v>164</v>
      </c>
      <c r="AY130" s="17" t="s">
        <v>156</v>
      </c>
      <c r="BE130" s="153">
        <f>IF(N130="základná",J130,0)</f>
        <v>0</v>
      </c>
      <c r="BF130" s="153">
        <f>IF(N130="znížená",J130,0)</f>
        <v>0</v>
      </c>
      <c r="BG130" s="153">
        <f>IF(N130="zákl. prenesená",J130,0)</f>
        <v>0</v>
      </c>
      <c r="BH130" s="153">
        <f>IF(N130="zníž. prenesená",J130,0)</f>
        <v>0</v>
      </c>
      <c r="BI130" s="153">
        <f>IF(N130="nulová",J130,0)</f>
        <v>0</v>
      </c>
      <c r="BJ130" s="17" t="s">
        <v>164</v>
      </c>
      <c r="BK130" s="153">
        <f>ROUND(I130*H130,2)</f>
        <v>0</v>
      </c>
      <c r="BL130" s="17" t="s">
        <v>163</v>
      </c>
      <c r="BM130" s="152" t="s">
        <v>187</v>
      </c>
    </row>
    <row r="131" spans="2:65" s="1" customFormat="1" ht="6.9" customHeight="1">
      <c r="B131" s="47"/>
      <c r="C131" s="48"/>
      <c r="D131" s="48"/>
      <c r="E131" s="48"/>
      <c r="F131" s="48"/>
      <c r="G131" s="48"/>
      <c r="H131" s="48"/>
      <c r="I131" s="48"/>
      <c r="J131" s="48"/>
      <c r="K131" s="48"/>
      <c r="L131" s="32"/>
    </row>
  </sheetData>
  <autoFilter ref="C119:K130" xr:uid="{00000000-0009-0000-0000-000001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B2:BM264"/>
  <sheetViews>
    <sheetView showGridLines="0" topLeftCell="A120" workbookViewId="0">
      <selection activeCell="I127" sqref="I127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4" t="s">
        <v>6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87</v>
      </c>
    </row>
    <row r="3" spans="2:4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" hidden="1" customHeight="1">
      <c r="B4" s="20"/>
      <c r="D4" s="21" t="s">
        <v>130</v>
      </c>
      <c r="L4" s="20"/>
      <c r="M4" s="91" t="s">
        <v>10</v>
      </c>
      <c r="AT4" s="17" t="s">
        <v>4</v>
      </c>
    </row>
    <row r="5" spans="2:46" ht="6.9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50" t="str">
        <f>'Rekapitulácia stavby'!K6</f>
        <v>Most č. M5850 na ceste II-547 a lávka. Hlinkova ul., Košice</v>
      </c>
      <c r="F7" s="251"/>
      <c r="G7" s="251"/>
      <c r="H7" s="251"/>
      <c r="L7" s="20"/>
    </row>
    <row r="8" spans="2:46" s="1" customFormat="1" ht="12" hidden="1" customHeight="1">
      <c r="B8" s="32"/>
      <c r="D8" s="27" t="s">
        <v>131</v>
      </c>
      <c r="L8" s="32"/>
    </row>
    <row r="9" spans="2:46" s="1" customFormat="1" ht="16.5" hidden="1" customHeight="1">
      <c r="B9" s="32"/>
      <c r="E9" s="246" t="s">
        <v>188</v>
      </c>
      <c r="F9" s="249"/>
      <c r="G9" s="249"/>
      <c r="H9" s="249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17. 2. 2026</v>
      </c>
      <c r="L12" s="32"/>
    </row>
    <row r="13" spans="2:46" s="1" customFormat="1" ht="10.95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" hidden="1" customHeight="1">
      <c r="B16" s="32"/>
      <c r="L16" s="32"/>
    </row>
    <row r="17" spans="2:12" s="1" customFormat="1" ht="12" hidden="1" customHeight="1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hidden="1" customHeight="1">
      <c r="B18" s="32"/>
      <c r="E18" s="252" t="str">
        <f>'Rekapitulácia stavby'!E14</f>
        <v>Vyplň údaj</v>
      </c>
      <c r="F18" s="238"/>
      <c r="G18" s="238"/>
      <c r="H18" s="238"/>
      <c r="I18" s="27" t="s">
        <v>27</v>
      </c>
      <c r="J18" s="28" t="str">
        <f>'Rekapitulácia stavby'!AN14</f>
        <v>Vyplň údaj</v>
      </c>
      <c r="L18" s="32"/>
    </row>
    <row r="19" spans="2:12" s="1" customFormat="1" ht="6.9" hidden="1" customHeight="1">
      <c r="B19" s="32"/>
      <c r="L19" s="32"/>
    </row>
    <row r="20" spans="2:12" s="1" customFormat="1" ht="12" hidden="1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" hidden="1" customHeight="1">
      <c r="B22" s="32"/>
      <c r="L22" s="32"/>
    </row>
    <row r="23" spans="2:12" s="1" customFormat="1" ht="12" hidden="1" customHeight="1">
      <c r="B23" s="32"/>
      <c r="D23" s="27" t="s">
        <v>32</v>
      </c>
      <c r="I23" s="27" t="s">
        <v>25</v>
      </c>
      <c r="J23" s="25" t="s">
        <v>1</v>
      </c>
      <c r="L23" s="32"/>
    </row>
    <row r="24" spans="2:12" s="1" customFormat="1" ht="18" hidden="1" customHeight="1">
      <c r="B24" s="32"/>
      <c r="E24" s="25" t="s">
        <v>33</v>
      </c>
      <c r="I24" s="27" t="s">
        <v>27</v>
      </c>
      <c r="J24" s="25" t="s">
        <v>1</v>
      </c>
      <c r="L24" s="32"/>
    </row>
    <row r="25" spans="2:12" s="1" customFormat="1" ht="6.9" hidden="1" customHeight="1">
      <c r="B25" s="32"/>
      <c r="L25" s="32"/>
    </row>
    <row r="26" spans="2:12" s="1" customFormat="1" ht="12" hidden="1" customHeight="1">
      <c r="B26" s="32"/>
      <c r="D26" s="27" t="s">
        <v>34</v>
      </c>
      <c r="L26" s="32"/>
    </row>
    <row r="27" spans="2:12" s="7" customFormat="1" ht="16.5" hidden="1" customHeight="1">
      <c r="B27" s="92"/>
      <c r="E27" s="242" t="s">
        <v>1</v>
      </c>
      <c r="F27" s="242"/>
      <c r="G27" s="242"/>
      <c r="H27" s="242"/>
      <c r="L27" s="92"/>
    </row>
    <row r="28" spans="2:12" s="1" customFormat="1" ht="6.9" hidden="1" customHeight="1">
      <c r="B28" s="32"/>
      <c r="L28" s="32"/>
    </row>
    <row r="29" spans="2:12" s="1" customFormat="1" ht="6.9" hidden="1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hidden="1" customHeight="1">
      <c r="B30" s="32"/>
      <c r="D30" s="93" t="s">
        <v>35</v>
      </c>
      <c r="J30" s="69">
        <f>ROUND(J124, 2)</f>
        <v>0</v>
      </c>
      <c r="L30" s="32"/>
    </row>
    <row r="31" spans="2:12" s="1" customFormat="1" ht="6.9" hidden="1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" hidden="1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" hidden="1" customHeight="1">
      <c r="B33" s="32"/>
      <c r="D33" s="58" t="s">
        <v>39</v>
      </c>
      <c r="E33" s="37" t="s">
        <v>40</v>
      </c>
      <c r="F33" s="94">
        <f>ROUND((SUM(BE124:BE263)),  2)</f>
        <v>0</v>
      </c>
      <c r="G33" s="95"/>
      <c r="H33" s="95"/>
      <c r="I33" s="96">
        <v>0.23</v>
      </c>
      <c r="J33" s="94">
        <f>ROUND(((SUM(BE124:BE263))*I33),  2)</f>
        <v>0</v>
      </c>
      <c r="L33" s="32"/>
    </row>
    <row r="34" spans="2:12" s="1" customFormat="1" ht="14.4" hidden="1" customHeight="1">
      <c r="B34" s="32"/>
      <c r="E34" s="37" t="s">
        <v>41</v>
      </c>
      <c r="F34" s="97">
        <f>ROUND((SUM(BF124:BF263)),  2)</f>
        <v>0</v>
      </c>
      <c r="I34" s="98">
        <v>0.23</v>
      </c>
      <c r="J34" s="97">
        <f>ROUND(((SUM(BF124:BF263))*I34),  2)</f>
        <v>0</v>
      </c>
      <c r="L34" s="32"/>
    </row>
    <row r="35" spans="2:12" s="1" customFormat="1" ht="14.4" hidden="1" customHeight="1">
      <c r="B35" s="32"/>
      <c r="E35" s="27" t="s">
        <v>42</v>
      </c>
      <c r="F35" s="97">
        <f>ROUND((SUM(BG124:BG263)),  2)</f>
        <v>0</v>
      </c>
      <c r="I35" s="98">
        <v>0.23</v>
      </c>
      <c r="J35" s="97">
        <f>0</f>
        <v>0</v>
      </c>
      <c r="L35" s="32"/>
    </row>
    <row r="36" spans="2:12" s="1" customFormat="1" ht="14.4" hidden="1" customHeight="1">
      <c r="B36" s="32"/>
      <c r="E36" s="27" t="s">
        <v>43</v>
      </c>
      <c r="F36" s="97">
        <f>ROUND((SUM(BH124:BH263)),  2)</f>
        <v>0</v>
      </c>
      <c r="I36" s="98">
        <v>0.23</v>
      </c>
      <c r="J36" s="97">
        <f>0</f>
        <v>0</v>
      </c>
      <c r="L36" s="32"/>
    </row>
    <row r="37" spans="2:12" s="1" customFormat="1" ht="14.4" hidden="1" customHeight="1">
      <c r="B37" s="32"/>
      <c r="E37" s="37" t="s">
        <v>44</v>
      </c>
      <c r="F37" s="94">
        <f>ROUND((SUM(BI124:BI263)),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" hidden="1" customHeight="1">
      <c r="B38" s="32"/>
      <c r="L38" s="32"/>
    </row>
    <row r="39" spans="2:12" s="1" customFormat="1" ht="25.35" hidden="1" customHeight="1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" hidden="1" customHeight="1">
      <c r="B40" s="32"/>
      <c r="L40" s="32"/>
    </row>
    <row r="41" spans="2:12" ht="14.4" hidden="1" customHeight="1">
      <c r="B41" s="20"/>
      <c r="L41" s="20"/>
    </row>
    <row r="42" spans="2:12" ht="14.4" hidden="1" customHeight="1">
      <c r="B42" s="20"/>
      <c r="L42" s="20"/>
    </row>
    <row r="43" spans="2:12" ht="14.4" hidden="1" customHeight="1">
      <c r="B43" s="20"/>
      <c r="L43" s="20"/>
    </row>
    <row r="44" spans="2:12" ht="14.4" hidden="1" customHeight="1">
      <c r="B44" s="20"/>
      <c r="L44" s="20"/>
    </row>
    <row r="45" spans="2:12" ht="14.4" hidden="1" customHeight="1">
      <c r="B45" s="20"/>
      <c r="L45" s="20"/>
    </row>
    <row r="46" spans="2:12" ht="14.4" hidden="1" customHeight="1">
      <c r="B46" s="20"/>
      <c r="L46" s="20"/>
    </row>
    <row r="47" spans="2:12" ht="14.4" hidden="1" customHeight="1">
      <c r="B47" s="20"/>
      <c r="L47" s="20"/>
    </row>
    <row r="48" spans="2:12" ht="14.4" hidden="1" customHeight="1">
      <c r="B48" s="20"/>
      <c r="L48" s="20"/>
    </row>
    <row r="49" spans="2:12" ht="14.4" hidden="1" customHeight="1">
      <c r="B49" s="20"/>
      <c r="L49" s="20"/>
    </row>
    <row r="50" spans="2:12" s="1" customFormat="1" ht="14.4" hidden="1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3.2" hidden="1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3.2" hidden="1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3.2" hidden="1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" hidden="1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78" spans="2:12" hidden="1"/>
    <row r="79" spans="2:12" hidden="1"/>
    <row r="80" spans="2:12" hidden="1"/>
    <row r="81" spans="2:47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" customHeight="1">
      <c r="B82" s="32"/>
      <c r="C82" s="21" t="s">
        <v>133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50" t="str">
        <f>E7</f>
        <v>Most č. M5850 na ceste II-547 a lávka. Hlinkova ul., Košice</v>
      </c>
      <c r="F85" s="251"/>
      <c r="G85" s="251"/>
      <c r="H85" s="251"/>
      <c r="L85" s="32"/>
    </row>
    <row r="86" spans="2:47" s="1" customFormat="1" ht="12" customHeight="1">
      <c r="B86" s="32"/>
      <c r="C86" s="27" t="s">
        <v>131</v>
      </c>
      <c r="L86" s="32"/>
    </row>
    <row r="87" spans="2:47" s="1" customFormat="1" ht="16.5" customHeight="1">
      <c r="B87" s="32"/>
      <c r="E87" s="246" t="str">
        <f>E9</f>
        <v>SO 020-00 - Náhradná výsadba</v>
      </c>
      <c r="F87" s="249"/>
      <c r="G87" s="249"/>
      <c r="H87" s="249"/>
      <c r="I87" s="206" t="s">
        <v>4984</v>
      </c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Košice</v>
      </c>
      <c r="I89" s="27" t="s">
        <v>22</v>
      </c>
      <c r="J89" s="55" t="str">
        <f>IF(J12="","",J12)</f>
        <v>17. 2. 2026</v>
      </c>
      <c r="L89" s="32"/>
    </row>
    <row r="90" spans="2:47" s="1" customFormat="1" ht="6.9" customHeight="1">
      <c r="B90" s="32"/>
      <c r="L90" s="32"/>
    </row>
    <row r="91" spans="2:47" s="1" customFormat="1" ht="25.65" customHeight="1">
      <c r="B91" s="32"/>
      <c r="C91" s="27" t="s">
        <v>24</v>
      </c>
      <c r="F91" s="25" t="str">
        <f>E15</f>
        <v>Mesto Košice</v>
      </c>
      <c r="I91" s="27" t="s">
        <v>30</v>
      </c>
      <c r="J91" s="30" t="str">
        <f>E21</f>
        <v>TUNROAD Engineering, s.r.o.</v>
      </c>
      <c r="L91" s="32"/>
    </row>
    <row r="92" spans="2:47" s="1" customFormat="1" ht="15.15" customHeight="1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>kolektív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134</v>
      </c>
      <c r="D94" s="99"/>
      <c r="E94" s="99"/>
      <c r="F94" s="99"/>
      <c r="G94" s="99"/>
      <c r="H94" s="99"/>
      <c r="I94" s="99"/>
      <c r="J94" s="108" t="s">
        <v>135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5" customHeight="1">
      <c r="B96" s="32"/>
      <c r="C96" s="109" t="s">
        <v>136</v>
      </c>
      <c r="J96" s="69">
        <f>J124</f>
        <v>0</v>
      </c>
      <c r="L96" s="32"/>
      <c r="AU96" s="17" t="s">
        <v>137</v>
      </c>
    </row>
    <row r="97" spans="2:12" s="8" customFormat="1" ht="24.9" customHeight="1">
      <c r="B97" s="110"/>
      <c r="D97" s="111" t="s">
        <v>189</v>
      </c>
      <c r="E97" s="112"/>
      <c r="F97" s="112"/>
      <c r="G97" s="112"/>
      <c r="H97" s="112"/>
      <c r="I97" s="112"/>
      <c r="J97" s="113">
        <f>J125</f>
        <v>0</v>
      </c>
      <c r="L97" s="110"/>
    </row>
    <row r="98" spans="2:12" s="9" customFormat="1" ht="19.95" customHeight="1">
      <c r="B98" s="114"/>
      <c r="D98" s="115" t="s">
        <v>190</v>
      </c>
      <c r="E98" s="116"/>
      <c r="F98" s="116"/>
      <c r="G98" s="116"/>
      <c r="H98" s="116"/>
      <c r="I98" s="116"/>
      <c r="J98" s="117">
        <f>J126</f>
        <v>0</v>
      </c>
      <c r="L98" s="114"/>
    </row>
    <row r="99" spans="2:12" s="9" customFormat="1" ht="19.95" customHeight="1">
      <c r="B99" s="114"/>
      <c r="D99" s="115" t="s">
        <v>191</v>
      </c>
      <c r="E99" s="116"/>
      <c r="F99" s="116"/>
      <c r="G99" s="116"/>
      <c r="H99" s="116"/>
      <c r="I99" s="116"/>
      <c r="J99" s="117">
        <f>J144</f>
        <v>0</v>
      </c>
      <c r="L99" s="114"/>
    </row>
    <row r="100" spans="2:12" s="9" customFormat="1" ht="19.95" customHeight="1">
      <c r="B100" s="114"/>
      <c r="D100" s="115" t="s">
        <v>192</v>
      </c>
      <c r="E100" s="116"/>
      <c r="F100" s="116"/>
      <c r="G100" s="116"/>
      <c r="H100" s="116"/>
      <c r="I100" s="116"/>
      <c r="J100" s="117">
        <f>J153</f>
        <v>0</v>
      </c>
      <c r="L100" s="114"/>
    </row>
    <row r="101" spans="2:12" s="9" customFormat="1" ht="19.95" customHeight="1">
      <c r="B101" s="114"/>
      <c r="D101" s="115" t="s">
        <v>193</v>
      </c>
      <c r="E101" s="116"/>
      <c r="F101" s="116"/>
      <c r="G101" s="116"/>
      <c r="H101" s="116"/>
      <c r="I101" s="116"/>
      <c r="J101" s="117">
        <f>J156</f>
        <v>0</v>
      </c>
      <c r="L101" s="114"/>
    </row>
    <row r="102" spans="2:12" s="9" customFormat="1" ht="19.95" customHeight="1">
      <c r="B102" s="114"/>
      <c r="D102" s="115" t="s">
        <v>194</v>
      </c>
      <c r="E102" s="116"/>
      <c r="F102" s="116"/>
      <c r="G102" s="116"/>
      <c r="H102" s="116"/>
      <c r="I102" s="116"/>
      <c r="J102" s="117">
        <f>J182</f>
        <v>0</v>
      </c>
      <c r="L102" s="114"/>
    </row>
    <row r="103" spans="2:12" s="9" customFormat="1" ht="19.95" customHeight="1">
      <c r="B103" s="114"/>
      <c r="D103" s="115" t="s">
        <v>195</v>
      </c>
      <c r="E103" s="116"/>
      <c r="F103" s="116"/>
      <c r="G103" s="116"/>
      <c r="H103" s="116"/>
      <c r="I103" s="116"/>
      <c r="J103" s="117">
        <f>J187</f>
        <v>0</v>
      </c>
      <c r="L103" s="114"/>
    </row>
    <row r="104" spans="2:12" s="9" customFormat="1" ht="19.95" customHeight="1">
      <c r="B104" s="114"/>
      <c r="D104" s="115" t="s">
        <v>196</v>
      </c>
      <c r="E104" s="116"/>
      <c r="F104" s="116"/>
      <c r="G104" s="116"/>
      <c r="H104" s="116"/>
      <c r="I104" s="116"/>
      <c r="J104" s="117">
        <f>J216</f>
        <v>0</v>
      </c>
      <c r="L104" s="114"/>
    </row>
    <row r="105" spans="2:12" s="1" customFormat="1" ht="21.75" customHeight="1">
      <c r="B105" s="32"/>
      <c r="L105" s="32"/>
    </row>
    <row r="106" spans="2:12" s="1" customFormat="1" ht="6.9" customHeight="1"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2"/>
    </row>
    <row r="110" spans="2:12" s="1" customFormat="1" ht="6.9" customHeight="1"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32"/>
    </row>
    <row r="111" spans="2:12" s="1" customFormat="1" ht="24.9" customHeight="1">
      <c r="B111" s="32"/>
      <c r="C111" s="21" t="s">
        <v>142</v>
      </c>
      <c r="L111" s="32"/>
    </row>
    <row r="112" spans="2:12" s="1" customFormat="1" ht="6.9" customHeight="1">
      <c r="B112" s="32"/>
      <c r="L112" s="32"/>
    </row>
    <row r="113" spans="2:65" s="1" customFormat="1" ht="12" customHeight="1">
      <c r="B113" s="32"/>
      <c r="C113" s="27" t="s">
        <v>16</v>
      </c>
      <c r="L113" s="32"/>
    </row>
    <row r="114" spans="2:65" s="1" customFormat="1" ht="16.5" customHeight="1">
      <c r="B114" s="32"/>
      <c r="E114" s="250" t="str">
        <f>E7</f>
        <v>Most č. M5850 na ceste II-547 a lávka. Hlinkova ul., Košice</v>
      </c>
      <c r="F114" s="251"/>
      <c r="G114" s="251"/>
      <c r="H114" s="251"/>
      <c r="L114" s="32"/>
    </row>
    <row r="115" spans="2:65" s="1" customFormat="1" ht="12" customHeight="1">
      <c r="B115" s="32"/>
      <c r="C115" s="27" t="s">
        <v>131</v>
      </c>
      <c r="L115" s="32"/>
    </row>
    <row r="116" spans="2:65" s="1" customFormat="1" ht="16.5" customHeight="1">
      <c r="B116" s="32"/>
      <c r="E116" s="246" t="str">
        <f>E9</f>
        <v>SO 020-00 - Náhradná výsadba</v>
      </c>
      <c r="F116" s="249"/>
      <c r="G116" s="249"/>
      <c r="H116" s="249"/>
      <c r="I116" s="206" t="s">
        <v>4984</v>
      </c>
      <c r="L116" s="32"/>
    </row>
    <row r="117" spans="2:65" s="1" customFormat="1" ht="6.9" customHeight="1">
      <c r="B117" s="32"/>
      <c r="L117" s="32"/>
    </row>
    <row r="118" spans="2:65" s="1" customFormat="1" ht="12" customHeight="1">
      <c r="B118" s="32"/>
      <c r="C118" s="27" t="s">
        <v>20</v>
      </c>
      <c r="F118" s="25" t="str">
        <f>F12</f>
        <v>Košice</v>
      </c>
      <c r="I118" s="27" t="s">
        <v>22</v>
      </c>
      <c r="J118" s="55" t="str">
        <f>IF(J12="","",J12)</f>
        <v>17. 2. 2026</v>
      </c>
      <c r="L118" s="32"/>
    </row>
    <row r="119" spans="2:65" s="1" customFormat="1" ht="6.9" customHeight="1">
      <c r="B119" s="32"/>
      <c r="L119" s="32"/>
    </row>
    <row r="120" spans="2:65" s="1" customFormat="1" ht="25.65" customHeight="1">
      <c r="B120" s="32"/>
      <c r="C120" s="27" t="s">
        <v>24</v>
      </c>
      <c r="F120" s="25" t="str">
        <f>E15</f>
        <v>Mesto Košice</v>
      </c>
      <c r="I120" s="27" t="s">
        <v>30</v>
      </c>
      <c r="J120" s="30" t="str">
        <f>E21</f>
        <v>TUNROAD Engineering, s.r.o.</v>
      </c>
      <c r="L120" s="32"/>
    </row>
    <row r="121" spans="2:65" s="1" customFormat="1" ht="15.15" customHeight="1">
      <c r="B121" s="32"/>
      <c r="C121" s="27" t="s">
        <v>28</v>
      </c>
      <c r="F121" s="25" t="str">
        <f>IF(E18="","",E18)</f>
        <v>Vyplň údaj</v>
      </c>
      <c r="I121" s="27" t="s">
        <v>32</v>
      </c>
      <c r="J121" s="30" t="str">
        <f>E24</f>
        <v>kolektív</v>
      </c>
      <c r="L121" s="32"/>
    </row>
    <row r="122" spans="2:65" s="1" customFormat="1" ht="10.35" customHeight="1">
      <c r="B122" s="32"/>
      <c r="L122" s="32"/>
    </row>
    <row r="123" spans="2:65" s="10" customFormat="1" ht="29.25" customHeight="1">
      <c r="B123" s="118"/>
      <c r="C123" s="119" t="s">
        <v>143</v>
      </c>
      <c r="D123" s="120" t="s">
        <v>60</v>
      </c>
      <c r="E123" s="120" t="s">
        <v>56</v>
      </c>
      <c r="F123" s="120" t="s">
        <v>57</v>
      </c>
      <c r="G123" s="120" t="s">
        <v>144</v>
      </c>
      <c r="H123" s="120" t="s">
        <v>145</v>
      </c>
      <c r="I123" s="120" t="s">
        <v>146</v>
      </c>
      <c r="J123" s="121" t="s">
        <v>135</v>
      </c>
      <c r="K123" s="122" t="s">
        <v>147</v>
      </c>
      <c r="L123" s="118"/>
      <c r="M123" s="62" t="s">
        <v>1</v>
      </c>
      <c r="N123" s="63" t="s">
        <v>39</v>
      </c>
      <c r="O123" s="63" t="s">
        <v>148</v>
      </c>
      <c r="P123" s="63" t="s">
        <v>149</v>
      </c>
      <c r="Q123" s="63" t="s">
        <v>150</v>
      </c>
      <c r="R123" s="63" t="s">
        <v>151</v>
      </c>
      <c r="S123" s="63" t="s">
        <v>152</v>
      </c>
      <c r="T123" s="64" t="s">
        <v>153</v>
      </c>
    </row>
    <row r="124" spans="2:65" s="1" customFormat="1" ht="22.95" customHeight="1">
      <c r="B124" s="32"/>
      <c r="C124" s="67" t="s">
        <v>136</v>
      </c>
      <c r="J124" s="123">
        <f>BK124</f>
        <v>0</v>
      </c>
      <c r="L124" s="32"/>
      <c r="M124" s="65"/>
      <c r="N124" s="56"/>
      <c r="O124" s="56"/>
      <c r="P124" s="124">
        <f>P125</f>
        <v>0</v>
      </c>
      <c r="Q124" s="56"/>
      <c r="R124" s="124">
        <f>R125</f>
        <v>7.479152</v>
      </c>
      <c r="S124" s="56"/>
      <c r="T124" s="125">
        <f>T125</f>
        <v>0</v>
      </c>
      <c r="AT124" s="17" t="s">
        <v>74</v>
      </c>
      <c r="AU124" s="17" t="s">
        <v>137</v>
      </c>
      <c r="BK124" s="126">
        <f>BK125</f>
        <v>0</v>
      </c>
    </row>
    <row r="125" spans="2:65" s="11" customFormat="1" ht="25.95" customHeight="1">
      <c r="B125" s="127"/>
      <c r="D125" s="128" t="s">
        <v>74</v>
      </c>
      <c r="E125" s="129" t="s">
        <v>197</v>
      </c>
      <c r="F125" s="129" t="s">
        <v>198</v>
      </c>
      <c r="I125" s="130"/>
      <c r="J125" s="131">
        <f>BK125</f>
        <v>0</v>
      </c>
      <c r="L125" s="127"/>
      <c r="M125" s="132"/>
      <c r="P125" s="133">
        <f>P126+P144+P153+P156+P182+P187+P216</f>
        <v>0</v>
      </c>
      <c r="R125" s="133">
        <f>R126+R144+R153+R156+R182+R187+R216</f>
        <v>7.479152</v>
      </c>
      <c r="T125" s="134">
        <f>T126+T144+T153+T156+T182+T187+T216</f>
        <v>0</v>
      </c>
      <c r="AR125" s="128" t="s">
        <v>83</v>
      </c>
      <c r="AT125" s="135" t="s">
        <v>74</v>
      </c>
      <c r="AU125" s="135" t="s">
        <v>75</v>
      </c>
      <c r="AY125" s="128" t="s">
        <v>156</v>
      </c>
      <c r="BK125" s="136">
        <f>BK126+BK144+BK153+BK156+BK182+BK187+BK216</f>
        <v>0</v>
      </c>
    </row>
    <row r="126" spans="2:65" s="11" customFormat="1" ht="22.95" customHeight="1">
      <c r="B126" s="127"/>
      <c r="D126" s="128" t="s">
        <v>74</v>
      </c>
      <c r="E126" s="137" t="s">
        <v>199</v>
      </c>
      <c r="F126" s="137" t="s">
        <v>200</v>
      </c>
      <c r="I126" s="130"/>
      <c r="J126" s="138">
        <f>BK126</f>
        <v>0</v>
      </c>
      <c r="L126" s="127"/>
      <c r="M126" s="132"/>
      <c r="P126" s="133">
        <f>SUM(P127:P143)</f>
        <v>0</v>
      </c>
      <c r="R126" s="133">
        <f>SUM(R127:R143)</f>
        <v>5.43</v>
      </c>
      <c r="T126" s="134">
        <f>SUM(T127:T143)</f>
        <v>0</v>
      </c>
      <c r="AR126" s="128" t="s">
        <v>83</v>
      </c>
      <c r="AT126" s="135" t="s">
        <v>74</v>
      </c>
      <c r="AU126" s="135" t="s">
        <v>83</v>
      </c>
      <c r="AY126" s="128" t="s">
        <v>156</v>
      </c>
      <c r="BK126" s="136">
        <f>SUM(BK127:BK143)</f>
        <v>0</v>
      </c>
    </row>
    <row r="127" spans="2:65" s="1" customFormat="1" ht="37.950000000000003" customHeight="1">
      <c r="B127" s="139"/>
      <c r="C127" s="140" t="s">
        <v>83</v>
      </c>
      <c r="D127" s="140" t="s">
        <v>159</v>
      </c>
      <c r="E127" s="141" t="s">
        <v>201</v>
      </c>
      <c r="F127" s="142" t="s">
        <v>202</v>
      </c>
      <c r="G127" s="143" t="s">
        <v>203</v>
      </c>
      <c r="H127" s="144">
        <v>294</v>
      </c>
      <c r="I127" s="145"/>
      <c r="J127" s="146">
        <f>ROUND(I127*H127,2)</f>
        <v>0</v>
      </c>
      <c r="K127" s="147"/>
      <c r="L127" s="32"/>
      <c r="M127" s="148" t="s">
        <v>1</v>
      </c>
      <c r="N127" s="149" t="s">
        <v>41</v>
      </c>
      <c r="P127" s="150">
        <f>O127*H127</f>
        <v>0</v>
      </c>
      <c r="Q127" s="150">
        <v>0</v>
      </c>
      <c r="R127" s="150">
        <f>Q127*H127</f>
        <v>0</v>
      </c>
      <c r="S127" s="150">
        <v>0</v>
      </c>
      <c r="T127" s="151">
        <f>S127*H127</f>
        <v>0</v>
      </c>
      <c r="AR127" s="152" t="s">
        <v>163</v>
      </c>
      <c r="AT127" s="152" t="s">
        <v>159</v>
      </c>
      <c r="AU127" s="152" t="s">
        <v>164</v>
      </c>
      <c r="AY127" s="17" t="s">
        <v>156</v>
      </c>
      <c r="BE127" s="153">
        <f>IF(N127="základná",J127,0)</f>
        <v>0</v>
      </c>
      <c r="BF127" s="153">
        <f>IF(N127="znížená",J127,0)</f>
        <v>0</v>
      </c>
      <c r="BG127" s="153">
        <f>IF(N127="zákl. prenesená",J127,0)</f>
        <v>0</v>
      </c>
      <c r="BH127" s="153">
        <f>IF(N127="zníž. prenesená",J127,0)</f>
        <v>0</v>
      </c>
      <c r="BI127" s="153">
        <f>IF(N127="nulová",J127,0)</f>
        <v>0</v>
      </c>
      <c r="BJ127" s="17" t="s">
        <v>164</v>
      </c>
      <c r="BK127" s="153">
        <f>ROUND(I127*H127,2)</f>
        <v>0</v>
      </c>
      <c r="BL127" s="17" t="s">
        <v>163</v>
      </c>
      <c r="BM127" s="152" t="s">
        <v>204</v>
      </c>
    </row>
    <row r="128" spans="2:65" s="12" customFormat="1">
      <c r="B128" s="159"/>
      <c r="D128" s="160" t="s">
        <v>205</v>
      </c>
      <c r="E128" s="161" t="s">
        <v>1</v>
      </c>
      <c r="F128" s="162" t="s">
        <v>206</v>
      </c>
      <c r="H128" s="163">
        <v>294</v>
      </c>
      <c r="I128" s="164"/>
      <c r="L128" s="159"/>
      <c r="M128" s="165"/>
      <c r="T128" s="166"/>
      <c r="AT128" s="161" t="s">
        <v>205</v>
      </c>
      <c r="AU128" s="161" t="s">
        <v>164</v>
      </c>
      <c r="AV128" s="12" t="s">
        <v>164</v>
      </c>
      <c r="AW128" s="12" t="s">
        <v>3</v>
      </c>
      <c r="AX128" s="12" t="s">
        <v>83</v>
      </c>
      <c r="AY128" s="161" t="s">
        <v>156</v>
      </c>
    </row>
    <row r="129" spans="2:65" s="1" customFormat="1" ht="16.5" customHeight="1">
      <c r="B129" s="139"/>
      <c r="C129" s="167" t="s">
        <v>164</v>
      </c>
      <c r="D129" s="167" t="s">
        <v>207</v>
      </c>
      <c r="E129" s="168" t="s">
        <v>208</v>
      </c>
      <c r="F129" s="169" t="s">
        <v>209</v>
      </c>
      <c r="G129" s="170" t="s">
        <v>210</v>
      </c>
      <c r="H129" s="171">
        <v>1.42</v>
      </c>
      <c r="I129" s="172"/>
      <c r="J129" s="173">
        <f>ROUND(I129*H129,2)</f>
        <v>0</v>
      </c>
      <c r="K129" s="174"/>
      <c r="L129" s="175"/>
      <c r="M129" s="176" t="s">
        <v>1</v>
      </c>
      <c r="N129" s="177" t="s">
        <v>41</v>
      </c>
      <c r="P129" s="150">
        <f>O129*H129</f>
        <v>0</v>
      </c>
      <c r="Q129" s="150">
        <v>1</v>
      </c>
      <c r="R129" s="150">
        <f>Q129*H129</f>
        <v>1.42</v>
      </c>
      <c r="S129" s="150">
        <v>0</v>
      </c>
      <c r="T129" s="151">
        <f>S129*H129</f>
        <v>0</v>
      </c>
      <c r="AR129" s="152" t="s">
        <v>211</v>
      </c>
      <c r="AT129" s="152" t="s">
        <v>207</v>
      </c>
      <c r="AU129" s="152" t="s">
        <v>164</v>
      </c>
      <c r="AY129" s="17" t="s">
        <v>156</v>
      </c>
      <c r="BE129" s="153">
        <f>IF(N129="základná",J129,0)</f>
        <v>0</v>
      </c>
      <c r="BF129" s="153">
        <f>IF(N129="znížená",J129,0)</f>
        <v>0</v>
      </c>
      <c r="BG129" s="153">
        <f>IF(N129="zákl. prenesená",J129,0)</f>
        <v>0</v>
      </c>
      <c r="BH129" s="153">
        <f>IF(N129="zníž. prenesená",J129,0)</f>
        <v>0</v>
      </c>
      <c r="BI129" s="153">
        <f>IF(N129="nulová",J129,0)</f>
        <v>0</v>
      </c>
      <c r="BJ129" s="17" t="s">
        <v>164</v>
      </c>
      <c r="BK129" s="153">
        <f>ROUND(I129*H129,2)</f>
        <v>0</v>
      </c>
      <c r="BL129" s="17" t="s">
        <v>163</v>
      </c>
      <c r="BM129" s="152" t="s">
        <v>212</v>
      </c>
    </row>
    <row r="130" spans="2:65" s="13" customFormat="1">
      <c r="B130" s="178"/>
      <c r="D130" s="160" t="s">
        <v>205</v>
      </c>
      <c r="E130" s="179" t="s">
        <v>1</v>
      </c>
      <c r="F130" s="180" t="s">
        <v>213</v>
      </c>
      <c r="H130" s="179" t="s">
        <v>1</v>
      </c>
      <c r="I130" s="181"/>
      <c r="L130" s="178"/>
      <c r="M130" s="182"/>
      <c r="T130" s="183"/>
      <c r="AT130" s="179" t="s">
        <v>205</v>
      </c>
      <c r="AU130" s="179" t="s">
        <v>164</v>
      </c>
      <c r="AV130" s="13" t="s">
        <v>83</v>
      </c>
      <c r="AW130" s="13" t="s">
        <v>3</v>
      </c>
      <c r="AX130" s="13" t="s">
        <v>75</v>
      </c>
      <c r="AY130" s="179" t="s">
        <v>156</v>
      </c>
    </row>
    <row r="131" spans="2:65" s="12" customFormat="1">
      <c r="B131" s="159"/>
      <c r="D131" s="160" t="s">
        <v>205</v>
      </c>
      <c r="E131" s="161" t="s">
        <v>1</v>
      </c>
      <c r="F131" s="162" t="s">
        <v>214</v>
      </c>
      <c r="H131" s="163">
        <v>1.42</v>
      </c>
      <c r="I131" s="164"/>
      <c r="L131" s="159"/>
      <c r="M131" s="165"/>
      <c r="T131" s="166"/>
      <c r="AT131" s="161" t="s">
        <v>205</v>
      </c>
      <c r="AU131" s="161" t="s">
        <v>164</v>
      </c>
      <c r="AV131" s="12" t="s">
        <v>164</v>
      </c>
      <c r="AW131" s="12" t="s">
        <v>3</v>
      </c>
      <c r="AX131" s="12" t="s">
        <v>83</v>
      </c>
      <c r="AY131" s="161" t="s">
        <v>156</v>
      </c>
    </row>
    <row r="132" spans="2:65" s="1" customFormat="1" ht="37.950000000000003" customHeight="1">
      <c r="B132" s="139"/>
      <c r="C132" s="140" t="s">
        <v>169</v>
      </c>
      <c r="D132" s="140" t="s">
        <v>159</v>
      </c>
      <c r="E132" s="141" t="s">
        <v>215</v>
      </c>
      <c r="F132" s="142" t="s">
        <v>216</v>
      </c>
      <c r="G132" s="143" t="s">
        <v>203</v>
      </c>
      <c r="H132" s="144">
        <v>99</v>
      </c>
      <c r="I132" s="145"/>
      <c r="J132" s="146">
        <f>ROUND(I132*H132,2)</f>
        <v>0</v>
      </c>
      <c r="K132" s="147"/>
      <c r="L132" s="32"/>
      <c r="M132" s="148" t="s">
        <v>1</v>
      </c>
      <c r="N132" s="149" t="s">
        <v>41</v>
      </c>
      <c r="P132" s="150">
        <f>O132*H132</f>
        <v>0</v>
      </c>
      <c r="Q132" s="150">
        <v>0</v>
      </c>
      <c r="R132" s="150">
        <f>Q132*H132</f>
        <v>0</v>
      </c>
      <c r="S132" s="150">
        <v>0</v>
      </c>
      <c r="T132" s="151">
        <f>S132*H132</f>
        <v>0</v>
      </c>
      <c r="AR132" s="152" t="s">
        <v>163</v>
      </c>
      <c r="AT132" s="152" t="s">
        <v>159</v>
      </c>
      <c r="AU132" s="152" t="s">
        <v>164</v>
      </c>
      <c r="AY132" s="17" t="s">
        <v>156</v>
      </c>
      <c r="BE132" s="153">
        <f>IF(N132="základná",J132,0)</f>
        <v>0</v>
      </c>
      <c r="BF132" s="153">
        <f>IF(N132="znížená",J132,0)</f>
        <v>0</v>
      </c>
      <c r="BG132" s="153">
        <f>IF(N132="zákl. prenesená",J132,0)</f>
        <v>0</v>
      </c>
      <c r="BH132" s="153">
        <f>IF(N132="zníž. prenesená",J132,0)</f>
        <v>0</v>
      </c>
      <c r="BI132" s="153">
        <f>IF(N132="nulová",J132,0)</f>
        <v>0</v>
      </c>
      <c r="BJ132" s="17" t="s">
        <v>164</v>
      </c>
      <c r="BK132" s="153">
        <f>ROUND(I132*H132,2)</f>
        <v>0</v>
      </c>
      <c r="BL132" s="17" t="s">
        <v>163</v>
      </c>
      <c r="BM132" s="152" t="s">
        <v>217</v>
      </c>
    </row>
    <row r="133" spans="2:65" s="12" customFormat="1">
      <c r="B133" s="159"/>
      <c r="D133" s="160" t="s">
        <v>205</v>
      </c>
      <c r="E133" s="161" t="s">
        <v>1</v>
      </c>
      <c r="F133" s="162" t="s">
        <v>218</v>
      </c>
      <c r="H133" s="163">
        <v>99</v>
      </c>
      <c r="I133" s="164"/>
      <c r="L133" s="159"/>
      <c r="M133" s="165"/>
      <c r="T133" s="166"/>
      <c r="AT133" s="161" t="s">
        <v>205</v>
      </c>
      <c r="AU133" s="161" t="s">
        <v>164</v>
      </c>
      <c r="AV133" s="12" t="s">
        <v>164</v>
      </c>
      <c r="AW133" s="12" t="s">
        <v>3</v>
      </c>
      <c r="AX133" s="12" t="s">
        <v>83</v>
      </c>
      <c r="AY133" s="161" t="s">
        <v>156</v>
      </c>
    </row>
    <row r="134" spans="2:65" s="1" customFormat="1" ht="16.5" customHeight="1">
      <c r="B134" s="139"/>
      <c r="C134" s="167" t="s">
        <v>163</v>
      </c>
      <c r="D134" s="167" t="s">
        <v>207</v>
      </c>
      <c r="E134" s="168" t="s">
        <v>208</v>
      </c>
      <c r="F134" s="169" t="s">
        <v>209</v>
      </c>
      <c r="G134" s="170" t="s">
        <v>210</v>
      </c>
      <c r="H134" s="171">
        <v>1.2</v>
      </c>
      <c r="I134" s="172"/>
      <c r="J134" s="173">
        <f>ROUND(I134*H134,2)</f>
        <v>0</v>
      </c>
      <c r="K134" s="174"/>
      <c r="L134" s="175"/>
      <c r="M134" s="176" t="s">
        <v>1</v>
      </c>
      <c r="N134" s="177" t="s">
        <v>41</v>
      </c>
      <c r="P134" s="150">
        <f>O134*H134</f>
        <v>0</v>
      </c>
      <c r="Q134" s="150">
        <v>1</v>
      </c>
      <c r="R134" s="150">
        <f>Q134*H134</f>
        <v>1.2</v>
      </c>
      <c r="S134" s="150">
        <v>0</v>
      </c>
      <c r="T134" s="151">
        <f>S134*H134</f>
        <v>0</v>
      </c>
      <c r="AR134" s="152" t="s">
        <v>211</v>
      </c>
      <c r="AT134" s="152" t="s">
        <v>207</v>
      </c>
      <c r="AU134" s="152" t="s">
        <v>164</v>
      </c>
      <c r="AY134" s="17" t="s">
        <v>156</v>
      </c>
      <c r="BE134" s="153">
        <f>IF(N134="základná",J134,0)</f>
        <v>0</v>
      </c>
      <c r="BF134" s="153">
        <f>IF(N134="znížená",J134,0)</f>
        <v>0</v>
      </c>
      <c r="BG134" s="153">
        <f>IF(N134="zákl. prenesená",J134,0)</f>
        <v>0</v>
      </c>
      <c r="BH134" s="153">
        <f>IF(N134="zníž. prenesená",J134,0)</f>
        <v>0</v>
      </c>
      <c r="BI134" s="153">
        <f>IF(N134="nulová",J134,0)</f>
        <v>0</v>
      </c>
      <c r="BJ134" s="17" t="s">
        <v>164</v>
      </c>
      <c r="BK134" s="153">
        <f>ROUND(I134*H134,2)</f>
        <v>0</v>
      </c>
      <c r="BL134" s="17" t="s">
        <v>163</v>
      </c>
      <c r="BM134" s="152" t="s">
        <v>219</v>
      </c>
    </row>
    <row r="135" spans="2:65" s="13" customFormat="1">
      <c r="B135" s="178"/>
      <c r="D135" s="160" t="s">
        <v>205</v>
      </c>
      <c r="E135" s="179" t="s">
        <v>1</v>
      </c>
      <c r="F135" s="180" t="s">
        <v>213</v>
      </c>
      <c r="H135" s="179" t="s">
        <v>1</v>
      </c>
      <c r="I135" s="181"/>
      <c r="L135" s="178"/>
      <c r="M135" s="182"/>
      <c r="T135" s="183"/>
      <c r="AT135" s="179" t="s">
        <v>205</v>
      </c>
      <c r="AU135" s="179" t="s">
        <v>164</v>
      </c>
      <c r="AV135" s="13" t="s">
        <v>83</v>
      </c>
      <c r="AW135" s="13" t="s">
        <v>3</v>
      </c>
      <c r="AX135" s="13" t="s">
        <v>75</v>
      </c>
      <c r="AY135" s="179" t="s">
        <v>156</v>
      </c>
    </row>
    <row r="136" spans="2:65" s="12" customFormat="1">
      <c r="B136" s="159"/>
      <c r="D136" s="160" t="s">
        <v>205</v>
      </c>
      <c r="E136" s="161" t="s">
        <v>1</v>
      </c>
      <c r="F136" s="162" t="s">
        <v>220</v>
      </c>
      <c r="H136" s="163">
        <v>1.2</v>
      </c>
      <c r="I136" s="164"/>
      <c r="L136" s="159"/>
      <c r="M136" s="165"/>
      <c r="T136" s="166"/>
      <c r="AT136" s="161" t="s">
        <v>205</v>
      </c>
      <c r="AU136" s="161" t="s">
        <v>164</v>
      </c>
      <c r="AV136" s="12" t="s">
        <v>164</v>
      </c>
      <c r="AW136" s="12" t="s">
        <v>3</v>
      </c>
      <c r="AX136" s="12" t="s">
        <v>83</v>
      </c>
      <c r="AY136" s="161" t="s">
        <v>156</v>
      </c>
    </row>
    <row r="137" spans="2:65" s="1" customFormat="1" ht="37.950000000000003" customHeight="1">
      <c r="B137" s="139"/>
      <c r="C137" s="140" t="s">
        <v>178</v>
      </c>
      <c r="D137" s="140" t="s">
        <v>159</v>
      </c>
      <c r="E137" s="141" t="s">
        <v>221</v>
      </c>
      <c r="F137" s="142" t="s">
        <v>222</v>
      </c>
      <c r="G137" s="143" t="s">
        <v>203</v>
      </c>
      <c r="H137" s="144">
        <v>30</v>
      </c>
      <c r="I137" s="145"/>
      <c r="J137" s="146">
        <f>ROUND(I137*H137,2)</f>
        <v>0</v>
      </c>
      <c r="K137" s="147"/>
      <c r="L137" s="32"/>
      <c r="M137" s="148" t="s">
        <v>1</v>
      </c>
      <c r="N137" s="149" t="s">
        <v>41</v>
      </c>
      <c r="P137" s="150">
        <f>O137*H137</f>
        <v>0</v>
      </c>
      <c r="Q137" s="150">
        <v>0</v>
      </c>
      <c r="R137" s="150">
        <f>Q137*H137</f>
        <v>0</v>
      </c>
      <c r="S137" s="150">
        <v>0</v>
      </c>
      <c r="T137" s="151">
        <f>S137*H137</f>
        <v>0</v>
      </c>
      <c r="AR137" s="152" t="s">
        <v>163</v>
      </c>
      <c r="AT137" s="152" t="s">
        <v>159</v>
      </c>
      <c r="AU137" s="152" t="s">
        <v>164</v>
      </c>
      <c r="AY137" s="17" t="s">
        <v>156</v>
      </c>
      <c r="BE137" s="153">
        <f>IF(N137="základná",J137,0)</f>
        <v>0</v>
      </c>
      <c r="BF137" s="153">
        <f>IF(N137="znížená",J137,0)</f>
        <v>0</v>
      </c>
      <c r="BG137" s="153">
        <f>IF(N137="zákl. prenesená",J137,0)</f>
        <v>0</v>
      </c>
      <c r="BH137" s="153">
        <f>IF(N137="zníž. prenesená",J137,0)</f>
        <v>0</v>
      </c>
      <c r="BI137" s="153">
        <f>IF(N137="nulová",J137,0)</f>
        <v>0</v>
      </c>
      <c r="BJ137" s="17" t="s">
        <v>164</v>
      </c>
      <c r="BK137" s="153">
        <f>ROUND(I137*H137,2)</f>
        <v>0</v>
      </c>
      <c r="BL137" s="17" t="s">
        <v>163</v>
      </c>
      <c r="BM137" s="152" t="s">
        <v>223</v>
      </c>
    </row>
    <row r="138" spans="2:65" s="12" customFormat="1">
      <c r="B138" s="159"/>
      <c r="D138" s="160" t="s">
        <v>205</v>
      </c>
      <c r="E138" s="161" t="s">
        <v>1</v>
      </c>
      <c r="F138" s="162" t="s">
        <v>224</v>
      </c>
      <c r="H138" s="163">
        <v>11</v>
      </c>
      <c r="I138" s="164"/>
      <c r="L138" s="159"/>
      <c r="M138" s="165"/>
      <c r="T138" s="166"/>
      <c r="AT138" s="161" t="s">
        <v>205</v>
      </c>
      <c r="AU138" s="161" t="s">
        <v>164</v>
      </c>
      <c r="AV138" s="12" t="s">
        <v>164</v>
      </c>
      <c r="AW138" s="12" t="s">
        <v>3</v>
      </c>
      <c r="AX138" s="12" t="s">
        <v>75</v>
      </c>
      <c r="AY138" s="161" t="s">
        <v>156</v>
      </c>
    </row>
    <row r="139" spans="2:65" s="12" customFormat="1">
      <c r="B139" s="159"/>
      <c r="D139" s="160" t="s">
        <v>205</v>
      </c>
      <c r="E139" s="161" t="s">
        <v>1</v>
      </c>
      <c r="F139" s="162" t="s">
        <v>225</v>
      </c>
      <c r="H139" s="163">
        <v>19</v>
      </c>
      <c r="I139" s="164"/>
      <c r="L139" s="159"/>
      <c r="M139" s="165"/>
      <c r="T139" s="166"/>
      <c r="AT139" s="161" t="s">
        <v>205</v>
      </c>
      <c r="AU139" s="161" t="s">
        <v>164</v>
      </c>
      <c r="AV139" s="12" t="s">
        <v>164</v>
      </c>
      <c r="AW139" s="12" t="s">
        <v>3</v>
      </c>
      <c r="AX139" s="12" t="s">
        <v>75</v>
      </c>
      <c r="AY139" s="161" t="s">
        <v>156</v>
      </c>
    </row>
    <row r="140" spans="2:65" s="14" customFormat="1">
      <c r="B140" s="184"/>
      <c r="D140" s="160" t="s">
        <v>205</v>
      </c>
      <c r="E140" s="185" t="s">
        <v>1</v>
      </c>
      <c r="F140" s="186" t="s">
        <v>226</v>
      </c>
      <c r="H140" s="187">
        <v>30</v>
      </c>
      <c r="I140" s="188"/>
      <c r="L140" s="184"/>
      <c r="M140" s="189"/>
      <c r="T140" s="190"/>
      <c r="AT140" s="185" t="s">
        <v>205</v>
      </c>
      <c r="AU140" s="185" t="s">
        <v>164</v>
      </c>
      <c r="AV140" s="14" t="s">
        <v>163</v>
      </c>
      <c r="AW140" s="14" t="s">
        <v>3</v>
      </c>
      <c r="AX140" s="14" t="s">
        <v>83</v>
      </c>
      <c r="AY140" s="185" t="s">
        <v>156</v>
      </c>
    </row>
    <row r="141" spans="2:65" s="1" customFormat="1" ht="16.5" customHeight="1">
      <c r="B141" s="139"/>
      <c r="C141" s="167" t="s">
        <v>184</v>
      </c>
      <c r="D141" s="167" t="s">
        <v>207</v>
      </c>
      <c r="E141" s="168" t="s">
        <v>208</v>
      </c>
      <c r="F141" s="169" t="s">
        <v>209</v>
      </c>
      <c r="G141" s="170" t="s">
        <v>210</v>
      </c>
      <c r="H141" s="171">
        <v>2.81</v>
      </c>
      <c r="I141" s="172"/>
      <c r="J141" s="173">
        <f>ROUND(I141*H141,2)</f>
        <v>0</v>
      </c>
      <c r="K141" s="174"/>
      <c r="L141" s="175"/>
      <c r="M141" s="176" t="s">
        <v>1</v>
      </c>
      <c r="N141" s="177" t="s">
        <v>41</v>
      </c>
      <c r="P141" s="150">
        <f>O141*H141</f>
        <v>0</v>
      </c>
      <c r="Q141" s="150">
        <v>1</v>
      </c>
      <c r="R141" s="150">
        <f>Q141*H141</f>
        <v>2.81</v>
      </c>
      <c r="S141" s="150">
        <v>0</v>
      </c>
      <c r="T141" s="151">
        <f>S141*H141</f>
        <v>0</v>
      </c>
      <c r="AR141" s="152" t="s">
        <v>211</v>
      </c>
      <c r="AT141" s="152" t="s">
        <v>207</v>
      </c>
      <c r="AU141" s="152" t="s">
        <v>164</v>
      </c>
      <c r="AY141" s="17" t="s">
        <v>156</v>
      </c>
      <c r="BE141" s="153">
        <f>IF(N141="základná",J141,0)</f>
        <v>0</v>
      </c>
      <c r="BF141" s="153">
        <f>IF(N141="znížená",J141,0)</f>
        <v>0</v>
      </c>
      <c r="BG141" s="153">
        <f>IF(N141="zákl. prenesená",J141,0)</f>
        <v>0</v>
      </c>
      <c r="BH141" s="153">
        <f>IF(N141="zníž. prenesená",J141,0)</f>
        <v>0</v>
      </c>
      <c r="BI141" s="153">
        <f>IF(N141="nulová",J141,0)</f>
        <v>0</v>
      </c>
      <c r="BJ141" s="17" t="s">
        <v>164</v>
      </c>
      <c r="BK141" s="153">
        <f>ROUND(I141*H141,2)</f>
        <v>0</v>
      </c>
      <c r="BL141" s="17" t="s">
        <v>163</v>
      </c>
      <c r="BM141" s="152" t="s">
        <v>227</v>
      </c>
    </row>
    <row r="142" spans="2:65" s="13" customFormat="1">
      <c r="B142" s="178"/>
      <c r="D142" s="160" t="s">
        <v>205</v>
      </c>
      <c r="E142" s="179" t="s">
        <v>1</v>
      </c>
      <c r="F142" s="180" t="s">
        <v>213</v>
      </c>
      <c r="H142" s="179" t="s">
        <v>1</v>
      </c>
      <c r="I142" s="181"/>
      <c r="L142" s="178"/>
      <c r="M142" s="182"/>
      <c r="T142" s="183"/>
      <c r="AT142" s="179" t="s">
        <v>205</v>
      </c>
      <c r="AU142" s="179" t="s">
        <v>164</v>
      </c>
      <c r="AV142" s="13" t="s">
        <v>83</v>
      </c>
      <c r="AW142" s="13" t="s">
        <v>3</v>
      </c>
      <c r="AX142" s="13" t="s">
        <v>75</v>
      </c>
      <c r="AY142" s="179" t="s">
        <v>156</v>
      </c>
    </row>
    <row r="143" spans="2:65" s="12" customFormat="1">
      <c r="B143" s="159"/>
      <c r="D143" s="160" t="s">
        <v>205</v>
      </c>
      <c r="E143" s="161" t="s">
        <v>1</v>
      </c>
      <c r="F143" s="162" t="s">
        <v>228</v>
      </c>
      <c r="H143" s="163">
        <v>2.81</v>
      </c>
      <c r="I143" s="164"/>
      <c r="L143" s="159"/>
      <c r="M143" s="165"/>
      <c r="T143" s="166"/>
      <c r="AT143" s="161" t="s">
        <v>205</v>
      </c>
      <c r="AU143" s="161" t="s">
        <v>164</v>
      </c>
      <c r="AV143" s="12" t="s">
        <v>164</v>
      </c>
      <c r="AW143" s="12" t="s">
        <v>3</v>
      </c>
      <c r="AX143" s="12" t="s">
        <v>83</v>
      </c>
      <c r="AY143" s="161" t="s">
        <v>156</v>
      </c>
    </row>
    <row r="144" spans="2:65" s="11" customFormat="1" ht="22.95" customHeight="1">
      <c r="B144" s="127"/>
      <c r="D144" s="128" t="s">
        <v>74</v>
      </c>
      <c r="E144" s="137" t="s">
        <v>229</v>
      </c>
      <c r="F144" s="137" t="s">
        <v>230</v>
      </c>
      <c r="I144" s="130"/>
      <c r="J144" s="138">
        <f>BK144</f>
        <v>0</v>
      </c>
      <c r="L144" s="127"/>
      <c r="M144" s="132"/>
      <c r="P144" s="133">
        <f>SUM(P145:P152)</f>
        <v>0</v>
      </c>
      <c r="R144" s="133">
        <f>SUM(R145:R152)</f>
        <v>4.1699999999999994E-2</v>
      </c>
      <c r="T144" s="134">
        <f>SUM(T145:T152)</f>
        <v>0</v>
      </c>
      <c r="AR144" s="128" t="s">
        <v>83</v>
      </c>
      <c r="AT144" s="135" t="s">
        <v>74</v>
      </c>
      <c r="AU144" s="135" t="s">
        <v>83</v>
      </c>
      <c r="AY144" s="128" t="s">
        <v>156</v>
      </c>
      <c r="BK144" s="136">
        <f>SUM(BK145:BK152)</f>
        <v>0</v>
      </c>
    </row>
    <row r="145" spans="2:65" s="1" customFormat="1" ht="24.15" customHeight="1">
      <c r="B145" s="139"/>
      <c r="C145" s="140" t="s">
        <v>231</v>
      </c>
      <c r="D145" s="140" t="s">
        <v>159</v>
      </c>
      <c r="E145" s="141" t="s">
        <v>232</v>
      </c>
      <c r="F145" s="142" t="s">
        <v>233</v>
      </c>
      <c r="G145" s="143" t="s">
        <v>234</v>
      </c>
      <c r="H145" s="144">
        <v>109</v>
      </c>
      <c r="I145" s="145"/>
      <c r="J145" s="146">
        <f>ROUND(I145*H145,2)</f>
        <v>0</v>
      </c>
      <c r="K145" s="147"/>
      <c r="L145" s="32"/>
      <c r="M145" s="148" t="s">
        <v>1</v>
      </c>
      <c r="N145" s="149" t="s">
        <v>41</v>
      </c>
      <c r="P145" s="150">
        <f>O145*H145</f>
        <v>0</v>
      </c>
      <c r="Q145" s="150">
        <v>0</v>
      </c>
      <c r="R145" s="150">
        <f>Q145*H145</f>
        <v>0</v>
      </c>
      <c r="S145" s="150">
        <v>0</v>
      </c>
      <c r="T145" s="151">
        <f>S145*H145</f>
        <v>0</v>
      </c>
      <c r="AR145" s="152" t="s">
        <v>163</v>
      </c>
      <c r="AT145" s="152" t="s">
        <v>159</v>
      </c>
      <c r="AU145" s="152" t="s">
        <v>164</v>
      </c>
      <c r="AY145" s="17" t="s">
        <v>156</v>
      </c>
      <c r="BE145" s="153">
        <f>IF(N145="základná",J145,0)</f>
        <v>0</v>
      </c>
      <c r="BF145" s="153">
        <f>IF(N145="znížená",J145,0)</f>
        <v>0</v>
      </c>
      <c r="BG145" s="153">
        <f>IF(N145="zákl. prenesená",J145,0)</f>
        <v>0</v>
      </c>
      <c r="BH145" s="153">
        <f>IF(N145="zníž. prenesená",J145,0)</f>
        <v>0</v>
      </c>
      <c r="BI145" s="153">
        <f>IF(N145="nulová",J145,0)</f>
        <v>0</v>
      </c>
      <c r="BJ145" s="17" t="s">
        <v>164</v>
      </c>
      <c r="BK145" s="153">
        <f>ROUND(I145*H145,2)</f>
        <v>0</v>
      </c>
      <c r="BL145" s="17" t="s">
        <v>163</v>
      </c>
      <c r="BM145" s="152" t="s">
        <v>235</v>
      </c>
    </row>
    <row r="146" spans="2:65" s="12" customFormat="1" ht="20.399999999999999">
      <c r="B146" s="159"/>
      <c r="D146" s="160" t="s">
        <v>205</v>
      </c>
      <c r="E146" s="161" t="s">
        <v>1</v>
      </c>
      <c r="F146" s="162" t="s">
        <v>236</v>
      </c>
      <c r="H146" s="163">
        <v>30</v>
      </c>
      <c r="I146" s="164"/>
      <c r="L146" s="159"/>
      <c r="M146" s="165"/>
      <c r="T146" s="166"/>
      <c r="AT146" s="161" t="s">
        <v>205</v>
      </c>
      <c r="AU146" s="161" t="s">
        <v>164</v>
      </c>
      <c r="AV146" s="12" t="s">
        <v>164</v>
      </c>
      <c r="AW146" s="12" t="s">
        <v>3</v>
      </c>
      <c r="AX146" s="12" t="s">
        <v>75</v>
      </c>
      <c r="AY146" s="161" t="s">
        <v>156</v>
      </c>
    </row>
    <row r="147" spans="2:65" s="12" customFormat="1">
      <c r="B147" s="159"/>
      <c r="D147" s="160" t="s">
        <v>205</v>
      </c>
      <c r="E147" s="161" t="s">
        <v>1</v>
      </c>
      <c r="F147" s="162" t="s">
        <v>237</v>
      </c>
      <c r="H147" s="163">
        <v>79</v>
      </c>
      <c r="I147" s="164"/>
      <c r="L147" s="159"/>
      <c r="M147" s="165"/>
      <c r="T147" s="166"/>
      <c r="AT147" s="161" t="s">
        <v>205</v>
      </c>
      <c r="AU147" s="161" t="s">
        <v>164</v>
      </c>
      <c r="AV147" s="12" t="s">
        <v>164</v>
      </c>
      <c r="AW147" s="12" t="s">
        <v>3</v>
      </c>
      <c r="AX147" s="12" t="s">
        <v>75</v>
      </c>
      <c r="AY147" s="161" t="s">
        <v>156</v>
      </c>
    </row>
    <row r="148" spans="2:65" s="14" customFormat="1">
      <c r="B148" s="184"/>
      <c r="D148" s="160" t="s">
        <v>205</v>
      </c>
      <c r="E148" s="185" t="s">
        <v>1</v>
      </c>
      <c r="F148" s="186" t="s">
        <v>226</v>
      </c>
      <c r="H148" s="187">
        <v>109</v>
      </c>
      <c r="I148" s="188"/>
      <c r="L148" s="184"/>
      <c r="M148" s="189"/>
      <c r="T148" s="190"/>
      <c r="AT148" s="185" t="s">
        <v>205</v>
      </c>
      <c r="AU148" s="185" t="s">
        <v>164</v>
      </c>
      <c r="AV148" s="14" t="s">
        <v>163</v>
      </c>
      <c r="AW148" s="14" t="s">
        <v>3</v>
      </c>
      <c r="AX148" s="14" t="s">
        <v>83</v>
      </c>
      <c r="AY148" s="185" t="s">
        <v>156</v>
      </c>
    </row>
    <row r="149" spans="2:65" s="1" customFormat="1" ht="16.5" customHeight="1">
      <c r="B149" s="139"/>
      <c r="C149" s="167" t="s">
        <v>211</v>
      </c>
      <c r="D149" s="167" t="s">
        <v>207</v>
      </c>
      <c r="E149" s="168" t="s">
        <v>238</v>
      </c>
      <c r="F149" s="169" t="s">
        <v>239</v>
      </c>
      <c r="G149" s="170" t="s">
        <v>203</v>
      </c>
      <c r="H149" s="171">
        <v>139</v>
      </c>
      <c r="I149" s="172"/>
      <c r="J149" s="173">
        <f>ROUND(I149*H149,2)</f>
        <v>0</v>
      </c>
      <c r="K149" s="174"/>
      <c r="L149" s="175"/>
      <c r="M149" s="176" t="s">
        <v>1</v>
      </c>
      <c r="N149" s="177" t="s">
        <v>41</v>
      </c>
      <c r="P149" s="150">
        <f>O149*H149</f>
        <v>0</v>
      </c>
      <c r="Q149" s="150">
        <v>2.9999999999999997E-4</v>
      </c>
      <c r="R149" s="150">
        <f>Q149*H149</f>
        <v>4.1699999999999994E-2</v>
      </c>
      <c r="S149" s="150">
        <v>0</v>
      </c>
      <c r="T149" s="151">
        <f>S149*H149</f>
        <v>0</v>
      </c>
      <c r="AR149" s="152" t="s">
        <v>211</v>
      </c>
      <c r="AT149" s="152" t="s">
        <v>207</v>
      </c>
      <c r="AU149" s="152" t="s">
        <v>164</v>
      </c>
      <c r="AY149" s="17" t="s">
        <v>156</v>
      </c>
      <c r="BE149" s="153">
        <f>IF(N149="základná",J149,0)</f>
        <v>0</v>
      </c>
      <c r="BF149" s="153">
        <f>IF(N149="znížená",J149,0)</f>
        <v>0</v>
      </c>
      <c r="BG149" s="153">
        <f>IF(N149="zákl. prenesená",J149,0)</f>
        <v>0</v>
      </c>
      <c r="BH149" s="153">
        <f>IF(N149="zníž. prenesená",J149,0)</f>
        <v>0</v>
      </c>
      <c r="BI149" s="153">
        <f>IF(N149="nulová",J149,0)</f>
        <v>0</v>
      </c>
      <c r="BJ149" s="17" t="s">
        <v>164</v>
      </c>
      <c r="BK149" s="153">
        <f>ROUND(I149*H149,2)</f>
        <v>0</v>
      </c>
      <c r="BL149" s="17" t="s">
        <v>163</v>
      </c>
      <c r="BM149" s="152" t="s">
        <v>240</v>
      </c>
    </row>
    <row r="150" spans="2:65" s="12" customFormat="1" ht="20.399999999999999">
      <c r="B150" s="159"/>
      <c r="D150" s="160" t="s">
        <v>205</v>
      </c>
      <c r="E150" s="161" t="s">
        <v>1</v>
      </c>
      <c r="F150" s="162" t="s">
        <v>241</v>
      </c>
      <c r="H150" s="163">
        <v>60</v>
      </c>
      <c r="I150" s="164"/>
      <c r="L150" s="159"/>
      <c r="M150" s="165"/>
      <c r="T150" s="166"/>
      <c r="AT150" s="161" t="s">
        <v>205</v>
      </c>
      <c r="AU150" s="161" t="s">
        <v>164</v>
      </c>
      <c r="AV150" s="12" t="s">
        <v>164</v>
      </c>
      <c r="AW150" s="12" t="s">
        <v>3</v>
      </c>
      <c r="AX150" s="12" t="s">
        <v>75</v>
      </c>
      <c r="AY150" s="161" t="s">
        <v>156</v>
      </c>
    </row>
    <row r="151" spans="2:65" s="12" customFormat="1">
      <c r="B151" s="159"/>
      <c r="D151" s="160" t="s">
        <v>205</v>
      </c>
      <c r="E151" s="161" t="s">
        <v>1</v>
      </c>
      <c r="F151" s="162" t="s">
        <v>242</v>
      </c>
      <c r="H151" s="163">
        <v>79</v>
      </c>
      <c r="I151" s="164"/>
      <c r="L151" s="159"/>
      <c r="M151" s="165"/>
      <c r="T151" s="166"/>
      <c r="AT151" s="161" t="s">
        <v>205</v>
      </c>
      <c r="AU151" s="161" t="s">
        <v>164</v>
      </c>
      <c r="AV151" s="12" t="s">
        <v>164</v>
      </c>
      <c r="AW151" s="12" t="s">
        <v>3</v>
      </c>
      <c r="AX151" s="12" t="s">
        <v>75</v>
      </c>
      <c r="AY151" s="161" t="s">
        <v>156</v>
      </c>
    </row>
    <row r="152" spans="2:65" s="14" customFormat="1">
      <c r="B152" s="184"/>
      <c r="D152" s="160" t="s">
        <v>205</v>
      </c>
      <c r="E152" s="185" t="s">
        <v>1</v>
      </c>
      <c r="F152" s="186" t="s">
        <v>226</v>
      </c>
      <c r="H152" s="187">
        <v>139</v>
      </c>
      <c r="I152" s="188"/>
      <c r="L152" s="184"/>
      <c r="M152" s="189"/>
      <c r="T152" s="190"/>
      <c r="AT152" s="185" t="s">
        <v>205</v>
      </c>
      <c r="AU152" s="185" t="s">
        <v>164</v>
      </c>
      <c r="AV152" s="14" t="s">
        <v>163</v>
      </c>
      <c r="AW152" s="14" t="s">
        <v>3</v>
      </c>
      <c r="AX152" s="14" t="s">
        <v>83</v>
      </c>
      <c r="AY152" s="185" t="s">
        <v>156</v>
      </c>
    </row>
    <row r="153" spans="2:65" s="11" customFormat="1" ht="22.95" customHeight="1">
      <c r="B153" s="127"/>
      <c r="D153" s="128" t="s">
        <v>74</v>
      </c>
      <c r="E153" s="137" t="s">
        <v>243</v>
      </c>
      <c r="F153" s="137" t="s">
        <v>244</v>
      </c>
      <c r="I153" s="130"/>
      <c r="J153" s="138">
        <f>BK153</f>
        <v>0</v>
      </c>
      <c r="L153" s="127"/>
      <c r="M153" s="132"/>
      <c r="P153" s="133">
        <f>SUM(P154:P155)</f>
        <v>0</v>
      </c>
      <c r="R153" s="133">
        <f>SUM(R154:R155)</f>
        <v>0</v>
      </c>
      <c r="T153" s="134">
        <f>SUM(T154:T155)</f>
        <v>0</v>
      </c>
      <c r="AR153" s="128" t="s">
        <v>83</v>
      </c>
      <c r="AT153" s="135" t="s">
        <v>74</v>
      </c>
      <c r="AU153" s="135" t="s">
        <v>83</v>
      </c>
      <c r="AY153" s="128" t="s">
        <v>156</v>
      </c>
      <c r="BK153" s="136">
        <f>SUM(BK154:BK155)</f>
        <v>0</v>
      </c>
    </row>
    <row r="154" spans="2:65" s="1" customFormat="1" ht="33" customHeight="1">
      <c r="B154" s="139"/>
      <c r="C154" s="140" t="s">
        <v>245</v>
      </c>
      <c r="D154" s="140" t="s">
        <v>159</v>
      </c>
      <c r="E154" s="141" t="s">
        <v>246</v>
      </c>
      <c r="F154" s="142" t="s">
        <v>247</v>
      </c>
      <c r="G154" s="143" t="s">
        <v>234</v>
      </c>
      <c r="H154" s="144">
        <v>79</v>
      </c>
      <c r="I154" s="145"/>
      <c r="J154" s="146">
        <f>ROUND(I154*H154,2)</f>
        <v>0</v>
      </c>
      <c r="K154" s="147"/>
      <c r="L154" s="32"/>
      <c r="M154" s="148" t="s">
        <v>1</v>
      </c>
      <c r="N154" s="149" t="s">
        <v>41</v>
      </c>
      <c r="P154" s="150">
        <f>O154*H154</f>
        <v>0</v>
      </c>
      <c r="Q154" s="150">
        <v>0</v>
      </c>
      <c r="R154" s="150">
        <f>Q154*H154</f>
        <v>0</v>
      </c>
      <c r="S154" s="150">
        <v>0</v>
      </c>
      <c r="T154" s="151">
        <f>S154*H154</f>
        <v>0</v>
      </c>
      <c r="AR154" s="152" t="s">
        <v>163</v>
      </c>
      <c r="AT154" s="152" t="s">
        <v>159</v>
      </c>
      <c r="AU154" s="152" t="s">
        <v>164</v>
      </c>
      <c r="AY154" s="17" t="s">
        <v>156</v>
      </c>
      <c r="BE154" s="153">
        <f>IF(N154="základná",J154,0)</f>
        <v>0</v>
      </c>
      <c r="BF154" s="153">
        <f>IF(N154="znížená",J154,0)</f>
        <v>0</v>
      </c>
      <c r="BG154" s="153">
        <f>IF(N154="zákl. prenesená",J154,0)</f>
        <v>0</v>
      </c>
      <c r="BH154" s="153">
        <f>IF(N154="zníž. prenesená",J154,0)</f>
        <v>0</v>
      </c>
      <c r="BI154" s="153">
        <f>IF(N154="nulová",J154,0)</f>
        <v>0</v>
      </c>
      <c r="BJ154" s="17" t="s">
        <v>164</v>
      </c>
      <c r="BK154" s="153">
        <f>ROUND(I154*H154,2)</f>
        <v>0</v>
      </c>
      <c r="BL154" s="17" t="s">
        <v>163</v>
      </c>
      <c r="BM154" s="152" t="s">
        <v>248</v>
      </c>
    </row>
    <row r="155" spans="2:65" s="12" customFormat="1">
      <c r="B155" s="159"/>
      <c r="D155" s="160" t="s">
        <v>205</v>
      </c>
      <c r="E155" s="161" t="s">
        <v>1</v>
      </c>
      <c r="F155" s="162" t="s">
        <v>249</v>
      </c>
      <c r="H155" s="163">
        <v>79</v>
      </c>
      <c r="I155" s="164"/>
      <c r="L155" s="159"/>
      <c r="M155" s="165"/>
      <c r="T155" s="166"/>
      <c r="AT155" s="161" t="s">
        <v>205</v>
      </c>
      <c r="AU155" s="161" t="s">
        <v>164</v>
      </c>
      <c r="AV155" s="12" t="s">
        <v>164</v>
      </c>
      <c r="AW155" s="12" t="s">
        <v>3</v>
      </c>
      <c r="AX155" s="12" t="s">
        <v>83</v>
      </c>
      <c r="AY155" s="161" t="s">
        <v>156</v>
      </c>
    </row>
    <row r="156" spans="2:65" s="11" customFormat="1" ht="22.95" customHeight="1">
      <c r="B156" s="127"/>
      <c r="D156" s="128" t="s">
        <v>74</v>
      </c>
      <c r="E156" s="137" t="s">
        <v>250</v>
      </c>
      <c r="F156" s="137" t="s">
        <v>251</v>
      </c>
      <c r="I156" s="130"/>
      <c r="J156" s="138">
        <f>BK156</f>
        <v>0</v>
      </c>
      <c r="L156" s="127"/>
      <c r="M156" s="132"/>
      <c r="P156" s="133">
        <f>SUM(P157:P181)</f>
        <v>0</v>
      </c>
      <c r="R156" s="133">
        <f>SUM(R157:R181)</f>
        <v>0.31890000000000013</v>
      </c>
      <c r="T156" s="134">
        <f>SUM(T157:T181)</f>
        <v>0</v>
      </c>
      <c r="AR156" s="128" t="s">
        <v>83</v>
      </c>
      <c r="AT156" s="135" t="s">
        <v>74</v>
      </c>
      <c r="AU156" s="135" t="s">
        <v>83</v>
      </c>
      <c r="AY156" s="128" t="s">
        <v>156</v>
      </c>
      <c r="BK156" s="136">
        <f>SUM(BK157:BK181)</f>
        <v>0</v>
      </c>
    </row>
    <row r="157" spans="2:65" s="1" customFormat="1" ht="33" customHeight="1">
      <c r="B157" s="139"/>
      <c r="C157" s="140" t="s">
        <v>252</v>
      </c>
      <c r="D157" s="140" t="s">
        <v>159</v>
      </c>
      <c r="E157" s="141" t="s">
        <v>253</v>
      </c>
      <c r="F157" s="142" t="s">
        <v>254</v>
      </c>
      <c r="G157" s="143" t="s">
        <v>203</v>
      </c>
      <c r="H157" s="144">
        <v>294</v>
      </c>
      <c r="I157" s="145"/>
      <c r="J157" s="146">
        <f t="shared" ref="J157:J166" si="0">ROUND(I157*H157,2)</f>
        <v>0</v>
      </c>
      <c r="K157" s="147"/>
      <c r="L157" s="32"/>
      <c r="M157" s="148" t="s">
        <v>1</v>
      </c>
      <c r="N157" s="149" t="s">
        <v>41</v>
      </c>
      <c r="P157" s="150">
        <f t="shared" ref="P157:P166" si="1">O157*H157</f>
        <v>0</v>
      </c>
      <c r="Q157" s="150">
        <v>0</v>
      </c>
      <c r="R157" s="150">
        <f t="shared" ref="R157:R166" si="2">Q157*H157</f>
        <v>0</v>
      </c>
      <c r="S157" s="150">
        <v>0</v>
      </c>
      <c r="T157" s="151">
        <f t="shared" ref="T157:T166" si="3">S157*H157</f>
        <v>0</v>
      </c>
      <c r="AR157" s="152" t="s">
        <v>163</v>
      </c>
      <c r="AT157" s="152" t="s">
        <v>159</v>
      </c>
      <c r="AU157" s="152" t="s">
        <v>164</v>
      </c>
      <c r="AY157" s="17" t="s">
        <v>156</v>
      </c>
      <c r="BE157" s="153">
        <f t="shared" ref="BE157:BE166" si="4">IF(N157="základná",J157,0)</f>
        <v>0</v>
      </c>
      <c r="BF157" s="153">
        <f t="shared" ref="BF157:BF166" si="5">IF(N157="znížená",J157,0)</f>
        <v>0</v>
      </c>
      <c r="BG157" s="153">
        <f t="shared" ref="BG157:BG166" si="6">IF(N157="zákl. prenesená",J157,0)</f>
        <v>0</v>
      </c>
      <c r="BH157" s="153">
        <f t="shared" ref="BH157:BH166" si="7">IF(N157="zníž. prenesená",J157,0)</f>
        <v>0</v>
      </c>
      <c r="BI157" s="153">
        <f t="shared" ref="BI157:BI166" si="8">IF(N157="nulová",J157,0)</f>
        <v>0</v>
      </c>
      <c r="BJ157" s="17" t="s">
        <v>164</v>
      </c>
      <c r="BK157" s="153">
        <f t="shared" ref="BK157:BK166" si="9">ROUND(I157*H157,2)</f>
        <v>0</v>
      </c>
      <c r="BL157" s="17" t="s">
        <v>163</v>
      </c>
      <c r="BM157" s="152" t="s">
        <v>255</v>
      </c>
    </row>
    <row r="158" spans="2:65" s="1" customFormat="1" ht="16.5" customHeight="1">
      <c r="B158" s="139"/>
      <c r="C158" s="167" t="s">
        <v>256</v>
      </c>
      <c r="D158" s="167" t="s">
        <v>207</v>
      </c>
      <c r="E158" s="168" t="s">
        <v>257</v>
      </c>
      <c r="F158" s="169" t="s">
        <v>258</v>
      </c>
      <c r="G158" s="170" t="s">
        <v>203</v>
      </c>
      <c r="H158" s="171">
        <v>131</v>
      </c>
      <c r="I158" s="172"/>
      <c r="J158" s="173">
        <f t="shared" si="0"/>
        <v>0</v>
      </c>
      <c r="K158" s="174"/>
      <c r="L158" s="175"/>
      <c r="M158" s="176" t="s">
        <v>1</v>
      </c>
      <c r="N158" s="177" t="s">
        <v>41</v>
      </c>
      <c r="P158" s="150">
        <f t="shared" si="1"/>
        <v>0</v>
      </c>
      <c r="Q158" s="150">
        <v>2.9999999999999997E-4</v>
      </c>
      <c r="R158" s="150">
        <f t="shared" si="2"/>
        <v>3.9299999999999995E-2</v>
      </c>
      <c r="S158" s="150">
        <v>0</v>
      </c>
      <c r="T158" s="151">
        <f t="shared" si="3"/>
        <v>0</v>
      </c>
      <c r="AR158" s="152" t="s">
        <v>211</v>
      </c>
      <c r="AT158" s="152" t="s">
        <v>207</v>
      </c>
      <c r="AU158" s="152" t="s">
        <v>164</v>
      </c>
      <c r="AY158" s="17" t="s">
        <v>156</v>
      </c>
      <c r="BE158" s="153">
        <f t="shared" si="4"/>
        <v>0</v>
      </c>
      <c r="BF158" s="153">
        <f t="shared" si="5"/>
        <v>0</v>
      </c>
      <c r="BG158" s="153">
        <f t="shared" si="6"/>
        <v>0</v>
      </c>
      <c r="BH158" s="153">
        <f t="shared" si="7"/>
        <v>0</v>
      </c>
      <c r="BI158" s="153">
        <f t="shared" si="8"/>
        <v>0</v>
      </c>
      <c r="BJ158" s="17" t="s">
        <v>164</v>
      </c>
      <c r="BK158" s="153">
        <f t="shared" si="9"/>
        <v>0</v>
      </c>
      <c r="BL158" s="17" t="s">
        <v>163</v>
      </c>
      <c r="BM158" s="152" t="s">
        <v>259</v>
      </c>
    </row>
    <row r="159" spans="2:65" s="1" customFormat="1" ht="16.5" customHeight="1">
      <c r="B159" s="139"/>
      <c r="C159" s="167" t="s">
        <v>260</v>
      </c>
      <c r="D159" s="167" t="s">
        <v>207</v>
      </c>
      <c r="E159" s="168" t="s">
        <v>261</v>
      </c>
      <c r="F159" s="169" t="s">
        <v>262</v>
      </c>
      <c r="G159" s="170" t="s">
        <v>203</v>
      </c>
      <c r="H159" s="171">
        <v>32</v>
      </c>
      <c r="I159" s="172"/>
      <c r="J159" s="173">
        <f t="shared" si="0"/>
        <v>0</v>
      </c>
      <c r="K159" s="174"/>
      <c r="L159" s="175"/>
      <c r="M159" s="176" t="s">
        <v>1</v>
      </c>
      <c r="N159" s="177" t="s">
        <v>41</v>
      </c>
      <c r="P159" s="150">
        <f t="shared" si="1"/>
        <v>0</v>
      </c>
      <c r="Q159" s="150">
        <v>2.9999999999999997E-4</v>
      </c>
      <c r="R159" s="150">
        <f t="shared" si="2"/>
        <v>9.5999999999999992E-3</v>
      </c>
      <c r="S159" s="150">
        <v>0</v>
      </c>
      <c r="T159" s="151">
        <f t="shared" si="3"/>
        <v>0</v>
      </c>
      <c r="AR159" s="152" t="s">
        <v>211</v>
      </c>
      <c r="AT159" s="152" t="s">
        <v>207</v>
      </c>
      <c r="AU159" s="152" t="s">
        <v>164</v>
      </c>
      <c r="AY159" s="17" t="s">
        <v>156</v>
      </c>
      <c r="BE159" s="153">
        <f t="shared" si="4"/>
        <v>0</v>
      </c>
      <c r="BF159" s="153">
        <f t="shared" si="5"/>
        <v>0</v>
      </c>
      <c r="BG159" s="153">
        <f t="shared" si="6"/>
        <v>0</v>
      </c>
      <c r="BH159" s="153">
        <f t="shared" si="7"/>
        <v>0</v>
      </c>
      <c r="BI159" s="153">
        <f t="shared" si="8"/>
        <v>0</v>
      </c>
      <c r="BJ159" s="17" t="s">
        <v>164</v>
      </c>
      <c r="BK159" s="153">
        <f t="shared" si="9"/>
        <v>0</v>
      </c>
      <c r="BL159" s="17" t="s">
        <v>163</v>
      </c>
      <c r="BM159" s="152" t="s">
        <v>263</v>
      </c>
    </row>
    <row r="160" spans="2:65" s="1" customFormat="1" ht="16.5" customHeight="1">
      <c r="B160" s="139"/>
      <c r="C160" s="167" t="s">
        <v>264</v>
      </c>
      <c r="D160" s="167" t="s">
        <v>207</v>
      </c>
      <c r="E160" s="168" t="s">
        <v>265</v>
      </c>
      <c r="F160" s="169" t="s">
        <v>266</v>
      </c>
      <c r="G160" s="170" t="s">
        <v>203</v>
      </c>
      <c r="H160" s="171">
        <v>32</v>
      </c>
      <c r="I160" s="172"/>
      <c r="J160" s="173">
        <f t="shared" si="0"/>
        <v>0</v>
      </c>
      <c r="K160" s="174"/>
      <c r="L160" s="175"/>
      <c r="M160" s="176" t="s">
        <v>1</v>
      </c>
      <c r="N160" s="177" t="s">
        <v>41</v>
      </c>
      <c r="P160" s="150">
        <f t="shared" si="1"/>
        <v>0</v>
      </c>
      <c r="Q160" s="150">
        <v>2.9999999999999997E-4</v>
      </c>
      <c r="R160" s="150">
        <f t="shared" si="2"/>
        <v>9.5999999999999992E-3</v>
      </c>
      <c r="S160" s="150">
        <v>0</v>
      </c>
      <c r="T160" s="151">
        <f t="shared" si="3"/>
        <v>0</v>
      </c>
      <c r="AR160" s="152" t="s">
        <v>211</v>
      </c>
      <c r="AT160" s="152" t="s">
        <v>207</v>
      </c>
      <c r="AU160" s="152" t="s">
        <v>164</v>
      </c>
      <c r="AY160" s="17" t="s">
        <v>156</v>
      </c>
      <c r="BE160" s="153">
        <f t="shared" si="4"/>
        <v>0</v>
      </c>
      <c r="BF160" s="153">
        <f t="shared" si="5"/>
        <v>0</v>
      </c>
      <c r="BG160" s="153">
        <f t="shared" si="6"/>
        <v>0</v>
      </c>
      <c r="BH160" s="153">
        <f t="shared" si="7"/>
        <v>0</v>
      </c>
      <c r="BI160" s="153">
        <f t="shared" si="8"/>
        <v>0</v>
      </c>
      <c r="BJ160" s="17" t="s">
        <v>164</v>
      </c>
      <c r="BK160" s="153">
        <f t="shared" si="9"/>
        <v>0</v>
      </c>
      <c r="BL160" s="17" t="s">
        <v>163</v>
      </c>
      <c r="BM160" s="152" t="s">
        <v>267</v>
      </c>
    </row>
    <row r="161" spans="2:65" s="1" customFormat="1" ht="16.5" customHeight="1">
      <c r="B161" s="139"/>
      <c r="C161" s="167" t="s">
        <v>268</v>
      </c>
      <c r="D161" s="167" t="s">
        <v>207</v>
      </c>
      <c r="E161" s="168" t="s">
        <v>269</v>
      </c>
      <c r="F161" s="169" t="s">
        <v>270</v>
      </c>
      <c r="G161" s="170" t="s">
        <v>203</v>
      </c>
      <c r="H161" s="171">
        <v>32</v>
      </c>
      <c r="I161" s="172"/>
      <c r="J161" s="173">
        <f t="shared" si="0"/>
        <v>0</v>
      </c>
      <c r="K161" s="174"/>
      <c r="L161" s="175"/>
      <c r="M161" s="176" t="s">
        <v>1</v>
      </c>
      <c r="N161" s="177" t="s">
        <v>41</v>
      </c>
      <c r="P161" s="150">
        <f t="shared" si="1"/>
        <v>0</v>
      </c>
      <c r="Q161" s="150">
        <v>2.9999999999999997E-4</v>
      </c>
      <c r="R161" s="150">
        <f t="shared" si="2"/>
        <v>9.5999999999999992E-3</v>
      </c>
      <c r="S161" s="150">
        <v>0</v>
      </c>
      <c r="T161" s="151">
        <f t="shared" si="3"/>
        <v>0</v>
      </c>
      <c r="AR161" s="152" t="s">
        <v>211</v>
      </c>
      <c r="AT161" s="152" t="s">
        <v>207</v>
      </c>
      <c r="AU161" s="152" t="s">
        <v>164</v>
      </c>
      <c r="AY161" s="17" t="s">
        <v>156</v>
      </c>
      <c r="BE161" s="153">
        <f t="shared" si="4"/>
        <v>0</v>
      </c>
      <c r="BF161" s="153">
        <f t="shared" si="5"/>
        <v>0</v>
      </c>
      <c r="BG161" s="153">
        <f t="shared" si="6"/>
        <v>0</v>
      </c>
      <c r="BH161" s="153">
        <f t="shared" si="7"/>
        <v>0</v>
      </c>
      <c r="BI161" s="153">
        <f t="shared" si="8"/>
        <v>0</v>
      </c>
      <c r="BJ161" s="17" t="s">
        <v>164</v>
      </c>
      <c r="BK161" s="153">
        <f t="shared" si="9"/>
        <v>0</v>
      </c>
      <c r="BL161" s="17" t="s">
        <v>163</v>
      </c>
      <c r="BM161" s="152" t="s">
        <v>271</v>
      </c>
    </row>
    <row r="162" spans="2:65" s="1" customFormat="1" ht="16.5" customHeight="1">
      <c r="B162" s="139"/>
      <c r="C162" s="167" t="s">
        <v>272</v>
      </c>
      <c r="D162" s="167" t="s">
        <v>207</v>
      </c>
      <c r="E162" s="168" t="s">
        <v>273</v>
      </c>
      <c r="F162" s="169" t="s">
        <v>274</v>
      </c>
      <c r="G162" s="170" t="s">
        <v>203</v>
      </c>
      <c r="H162" s="171">
        <v>67</v>
      </c>
      <c r="I162" s="172"/>
      <c r="J162" s="173">
        <f t="shared" si="0"/>
        <v>0</v>
      </c>
      <c r="K162" s="174"/>
      <c r="L162" s="175"/>
      <c r="M162" s="176" t="s">
        <v>1</v>
      </c>
      <c r="N162" s="177" t="s">
        <v>41</v>
      </c>
      <c r="P162" s="150">
        <f t="shared" si="1"/>
        <v>0</v>
      </c>
      <c r="Q162" s="150">
        <v>2.9999999999999997E-4</v>
      </c>
      <c r="R162" s="150">
        <f t="shared" si="2"/>
        <v>2.01E-2</v>
      </c>
      <c r="S162" s="150">
        <v>0</v>
      </c>
      <c r="T162" s="151">
        <f t="shared" si="3"/>
        <v>0</v>
      </c>
      <c r="AR162" s="152" t="s">
        <v>211</v>
      </c>
      <c r="AT162" s="152" t="s">
        <v>207</v>
      </c>
      <c r="AU162" s="152" t="s">
        <v>164</v>
      </c>
      <c r="AY162" s="17" t="s">
        <v>156</v>
      </c>
      <c r="BE162" s="153">
        <f t="shared" si="4"/>
        <v>0</v>
      </c>
      <c r="BF162" s="153">
        <f t="shared" si="5"/>
        <v>0</v>
      </c>
      <c r="BG162" s="153">
        <f t="shared" si="6"/>
        <v>0</v>
      </c>
      <c r="BH162" s="153">
        <f t="shared" si="7"/>
        <v>0</v>
      </c>
      <c r="BI162" s="153">
        <f t="shared" si="8"/>
        <v>0</v>
      </c>
      <c r="BJ162" s="17" t="s">
        <v>164</v>
      </c>
      <c r="BK162" s="153">
        <f t="shared" si="9"/>
        <v>0</v>
      </c>
      <c r="BL162" s="17" t="s">
        <v>163</v>
      </c>
      <c r="BM162" s="152" t="s">
        <v>275</v>
      </c>
    </row>
    <row r="163" spans="2:65" s="1" customFormat="1" ht="33" customHeight="1">
      <c r="B163" s="139"/>
      <c r="C163" s="140" t="s">
        <v>276</v>
      </c>
      <c r="D163" s="140" t="s">
        <v>159</v>
      </c>
      <c r="E163" s="141" t="s">
        <v>277</v>
      </c>
      <c r="F163" s="142" t="s">
        <v>278</v>
      </c>
      <c r="G163" s="143" t="s">
        <v>203</v>
      </c>
      <c r="H163" s="144">
        <v>99</v>
      </c>
      <c r="I163" s="145"/>
      <c r="J163" s="146">
        <f t="shared" si="0"/>
        <v>0</v>
      </c>
      <c r="K163" s="147"/>
      <c r="L163" s="32"/>
      <c r="M163" s="148" t="s">
        <v>1</v>
      </c>
      <c r="N163" s="149" t="s">
        <v>41</v>
      </c>
      <c r="P163" s="150">
        <f t="shared" si="1"/>
        <v>0</v>
      </c>
      <c r="Q163" s="150">
        <v>0</v>
      </c>
      <c r="R163" s="150">
        <f t="shared" si="2"/>
        <v>0</v>
      </c>
      <c r="S163" s="150">
        <v>0</v>
      </c>
      <c r="T163" s="151">
        <f t="shared" si="3"/>
        <v>0</v>
      </c>
      <c r="AR163" s="152" t="s">
        <v>163</v>
      </c>
      <c r="AT163" s="152" t="s">
        <v>159</v>
      </c>
      <c r="AU163" s="152" t="s">
        <v>164</v>
      </c>
      <c r="AY163" s="17" t="s">
        <v>156</v>
      </c>
      <c r="BE163" s="153">
        <f t="shared" si="4"/>
        <v>0</v>
      </c>
      <c r="BF163" s="153">
        <f t="shared" si="5"/>
        <v>0</v>
      </c>
      <c r="BG163" s="153">
        <f t="shared" si="6"/>
        <v>0</v>
      </c>
      <c r="BH163" s="153">
        <f t="shared" si="7"/>
        <v>0</v>
      </c>
      <c r="BI163" s="153">
        <f t="shared" si="8"/>
        <v>0</v>
      </c>
      <c r="BJ163" s="17" t="s">
        <v>164</v>
      </c>
      <c r="BK163" s="153">
        <f t="shared" si="9"/>
        <v>0</v>
      </c>
      <c r="BL163" s="17" t="s">
        <v>163</v>
      </c>
      <c r="BM163" s="152" t="s">
        <v>279</v>
      </c>
    </row>
    <row r="164" spans="2:65" s="1" customFormat="1" ht="16.5" customHeight="1">
      <c r="B164" s="139"/>
      <c r="C164" s="167" t="s">
        <v>280</v>
      </c>
      <c r="D164" s="167" t="s">
        <v>207</v>
      </c>
      <c r="E164" s="168" t="s">
        <v>281</v>
      </c>
      <c r="F164" s="169" t="s">
        <v>282</v>
      </c>
      <c r="G164" s="170" t="s">
        <v>203</v>
      </c>
      <c r="H164" s="171">
        <v>67</v>
      </c>
      <c r="I164" s="172"/>
      <c r="J164" s="173">
        <f t="shared" si="0"/>
        <v>0</v>
      </c>
      <c r="K164" s="174"/>
      <c r="L164" s="175"/>
      <c r="M164" s="176" t="s">
        <v>1</v>
      </c>
      <c r="N164" s="177" t="s">
        <v>41</v>
      </c>
      <c r="P164" s="150">
        <f t="shared" si="1"/>
        <v>0</v>
      </c>
      <c r="Q164" s="150">
        <v>2.9999999999999997E-4</v>
      </c>
      <c r="R164" s="150">
        <f t="shared" si="2"/>
        <v>2.01E-2</v>
      </c>
      <c r="S164" s="150">
        <v>0</v>
      </c>
      <c r="T164" s="151">
        <f t="shared" si="3"/>
        <v>0</v>
      </c>
      <c r="AR164" s="152" t="s">
        <v>211</v>
      </c>
      <c r="AT164" s="152" t="s">
        <v>207</v>
      </c>
      <c r="AU164" s="152" t="s">
        <v>164</v>
      </c>
      <c r="AY164" s="17" t="s">
        <v>156</v>
      </c>
      <c r="BE164" s="153">
        <f t="shared" si="4"/>
        <v>0</v>
      </c>
      <c r="BF164" s="153">
        <f t="shared" si="5"/>
        <v>0</v>
      </c>
      <c r="BG164" s="153">
        <f t="shared" si="6"/>
        <v>0</v>
      </c>
      <c r="BH164" s="153">
        <f t="shared" si="7"/>
        <v>0</v>
      </c>
      <c r="BI164" s="153">
        <f t="shared" si="8"/>
        <v>0</v>
      </c>
      <c r="BJ164" s="17" t="s">
        <v>164</v>
      </c>
      <c r="BK164" s="153">
        <f t="shared" si="9"/>
        <v>0</v>
      </c>
      <c r="BL164" s="17" t="s">
        <v>163</v>
      </c>
      <c r="BM164" s="152" t="s">
        <v>283</v>
      </c>
    </row>
    <row r="165" spans="2:65" s="1" customFormat="1" ht="16.5" customHeight="1">
      <c r="B165" s="139"/>
      <c r="C165" s="167" t="s">
        <v>284</v>
      </c>
      <c r="D165" s="167" t="s">
        <v>207</v>
      </c>
      <c r="E165" s="168" t="s">
        <v>285</v>
      </c>
      <c r="F165" s="169" t="s">
        <v>286</v>
      </c>
      <c r="G165" s="170" t="s">
        <v>203</v>
      </c>
      <c r="H165" s="171">
        <v>32</v>
      </c>
      <c r="I165" s="172"/>
      <c r="J165" s="173">
        <f t="shared" si="0"/>
        <v>0</v>
      </c>
      <c r="K165" s="174"/>
      <c r="L165" s="175"/>
      <c r="M165" s="176" t="s">
        <v>1</v>
      </c>
      <c r="N165" s="177" t="s">
        <v>41</v>
      </c>
      <c r="P165" s="150">
        <f t="shared" si="1"/>
        <v>0</v>
      </c>
      <c r="Q165" s="150">
        <v>2.9999999999999997E-4</v>
      </c>
      <c r="R165" s="150">
        <f t="shared" si="2"/>
        <v>9.5999999999999992E-3</v>
      </c>
      <c r="S165" s="150">
        <v>0</v>
      </c>
      <c r="T165" s="151">
        <f t="shared" si="3"/>
        <v>0</v>
      </c>
      <c r="AR165" s="152" t="s">
        <v>211</v>
      </c>
      <c r="AT165" s="152" t="s">
        <v>207</v>
      </c>
      <c r="AU165" s="152" t="s">
        <v>164</v>
      </c>
      <c r="AY165" s="17" t="s">
        <v>156</v>
      </c>
      <c r="BE165" s="153">
        <f t="shared" si="4"/>
        <v>0</v>
      </c>
      <c r="BF165" s="153">
        <f t="shared" si="5"/>
        <v>0</v>
      </c>
      <c r="BG165" s="153">
        <f t="shared" si="6"/>
        <v>0</v>
      </c>
      <c r="BH165" s="153">
        <f t="shared" si="7"/>
        <v>0</v>
      </c>
      <c r="BI165" s="153">
        <f t="shared" si="8"/>
        <v>0</v>
      </c>
      <c r="BJ165" s="17" t="s">
        <v>164</v>
      </c>
      <c r="BK165" s="153">
        <f t="shared" si="9"/>
        <v>0</v>
      </c>
      <c r="BL165" s="17" t="s">
        <v>163</v>
      </c>
      <c r="BM165" s="152" t="s">
        <v>287</v>
      </c>
    </row>
    <row r="166" spans="2:65" s="1" customFormat="1" ht="33" customHeight="1">
      <c r="B166" s="139"/>
      <c r="C166" s="140" t="s">
        <v>288</v>
      </c>
      <c r="D166" s="140" t="s">
        <v>159</v>
      </c>
      <c r="E166" s="141" t="s">
        <v>289</v>
      </c>
      <c r="F166" s="142" t="s">
        <v>290</v>
      </c>
      <c r="G166" s="143" t="s">
        <v>203</v>
      </c>
      <c r="H166" s="144">
        <v>30</v>
      </c>
      <c r="I166" s="145"/>
      <c r="J166" s="146">
        <f t="shared" si="0"/>
        <v>0</v>
      </c>
      <c r="K166" s="147"/>
      <c r="L166" s="32"/>
      <c r="M166" s="148" t="s">
        <v>1</v>
      </c>
      <c r="N166" s="149" t="s">
        <v>41</v>
      </c>
      <c r="P166" s="150">
        <f t="shared" si="1"/>
        <v>0</v>
      </c>
      <c r="Q166" s="150">
        <v>0</v>
      </c>
      <c r="R166" s="150">
        <f t="shared" si="2"/>
        <v>0</v>
      </c>
      <c r="S166" s="150">
        <v>0</v>
      </c>
      <c r="T166" s="151">
        <f t="shared" si="3"/>
        <v>0</v>
      </c>
      <c r="AR166" s="152" t="s">
        <v>163</v>
      </c>
      <c r="AT166" s="152" t="s">
        <v>159</v>
      </c>
      <c r="AU166" s="152" t="s">
        <v>164</v>
      </c>
      <c r="AY166" s="17" t="s">
        <v>156</v>
      </c>
      <c r="BE166" s="153">
        <f t="shared" si="4"/>
        <v>0</v>
      </c>
      <c r="BF166" s="153">
        <f t="shared" si="5"/>
        <v>0</v>
      </c>
      <c r="BG166" s="153">
        <f t="shared" si="6"/>
        <v>0</v>
      </c>
      <c r="BH166" s="153">
        <f t="shared" si="7"/>
        <v>0</v>
      </c>
      <c r="BI166" s="153">
        <f t="shared" si="8"/>
        <v>0</v>
      </c>
      <c r="BJ166" s="17" t="s">
        <v>164</v>
      </c>
      <c r="BK166" s="153">
        <f t="shared" si="9"/>
        <v>0</v>
      </c>
      <c r="BL166" s="17" t="s">
        <v>163</v>
      </c>
      <c r="BM166" s="152" t="s">
        <v>291</v>
      </c>
    </row>
    <row r="167" spans="2:65" s="12" customFormat="1">
      <c r="B167" s="159"/>
      <c r="D167" s="160" t="s">
        <v>205</v>
      </c>
      <c r="E167" s="161" t="s">
        <v>1</v>
      </c>
      <c r="F167" s="162" t="s">
        <v>224</v>
      </c>
      <c r="H167" s="163">
        <v>11</v>
      </c>
      <c r="I167" s="164"/>
      <c r="L167" s="159"/>
      <c r="M167" s="165"/>
      <c r="T167" s="166"/>
      <c r="AT167" s="161" t="s">
        <v>205</v>
      </c>
      <c r="AU167" s="161" t="s">
        <v>164</v>
      </c>
      <c r="AV167" s="12" t="s">
        <v>164</v>
      </c>
      <c r="AW167" s="12" t="s">
        <v>3</v>
      </c>
      <c r="AX167" s="12" t="s">
        <v>75</v>
      </c>
      <c r="AY167" s="161" t="s">
        <v>156</v>
      </c>
    </row>
    <row r="168" spans="2:65" s="12" customFormat="1">
      <c r="B168" s="159"/>
      <c r="D168" s="160" t="s">
        <v>205</v>
      </c>
      <c r="E168" s="161" t="s">
        <v>1</v>
      </c>
      <c r="F168" s="162" t="s">
        <v>225</v>
      </c>
      <c r="H168" s="163">
        <v>19</v>
      </c>
      <c r="I168" s="164"/>
      <c r="L168" s="159"/>
      <c r="M168" s="165"/>
      <c r="T168" s="166"/>
      <c r="AT168" s="161" t="s">
        <v>205</v>
      </c>
      <c r="AU168" s="161" t="s">
        <v>164</v>
      </c>
      <c r="AV168" s="12" t="s">
        <v>164</v>
      </c>
      <c r="AW168" s="12" t="s">
        <v>3</v>
      </c>
      <c r="AX168" s="12" t="s">
        <v>75</v>
      </c>
      <c r="AY168" s="161" t="s">
        <v>156</v>
      </c>
    </row>
    <row r="169" spans="2:65" s="14" customFormat="1">
      <c r="B169" s="184"/>
      <c r="D169" s="160" t="s">
        <v>205</v>
      </c>
      <c r="E169" s="185" t="s">
        <v>1</v>
      </c>
      <c r="F169" s="186" t="s">
        <v>226</v>
      </c>
      <c r="H169" s="187">
        <v>30</v>
      </c>
      <c r="I169" s="188"/>
      <c r="L169" s="184"/>
      <c r="M169" s="189"/>
      <c r="T169" s="190"/>
      <c r="AT169" s="185" t="s">
        <v>205</v>
      </c>
      <c r="AU169" s="185" t="s">
        <v>164</v>
      </c>
      <c r="AV169" s="14" t="s">
        <v>163</v>
      </c>
      <c r="AW169" s="14" t="s">
        <v>3</v>
      </c>
      <c r="AX169" s="14" t="s">
        <v>83</v>
      </c>
      <c r="AY169" s="185" t="s">
        <v>156</v>
      </c>
    </row>
    <row r="170" spans="2:65" s="1" customFormat="1" ht="21.75" customHeight="1">
      <c r="B170" s="139"/>
      <c r="C170" s="167" t="s">
        <v>292</v>
      </c>
      <c r="D170" s="167" t="s">
        <v>207</v>
      </c>
      <c r="E170" s="168" t="s">
        <v>293</v>
      </c>
      <c r="F170" s="169" t="s">
        <v>294</v>
      </c>
      <c r="G170" s="170" t="s">
        <v>203</v>
      </c>
      <c r="H170" s="171">
        <v>3</v>
      </c>
      <c r="I170" s="172"/>
      <c r="J170" s="173">
        <f t="shared" ref="J170:J181" si="10">ROUND(I170*H170,2)</f>
        <v>0</v>
      </c>
      <c r="K170" s="174"/>
      <c r="L170" s="175"/>
      <c r="M170" s="176" t="s">
        <v>1</v>
      </c>
      <c r="N170" s="177" t="s">
        <v>41</v>
      </c>
      <c r="P170" s="150">
        <f t="shared" ref="P170:P181" si="11">O170*H170</f>
        <v>0</v>
      </c>
      <c r="Q170" s="150">
        <v>3.0000000000000001E-3</v>
      </c>
      <c r="R170" s="150">
        <f t="shared" ref="R170:R181" si="12">Q170*H170</f>
        <v>9.0000000000000011E-3</v>
      </c>
      <c r="S170" s="150">
        <v>0</v>
      </c>
      <c r="T170" s="151">
        <f t="shared" ref="T170:T181" si="13">S170*H170</f>
        <v>0</v>
      </c>
      <c r="AR170" s="152" t="s">
        <v>211</v>
      </c>
      <c r="AT170" s="152" t="s">
        <v>207</v>
      </c>
      <c r="AU170" s="152" t="s">
        <v>164</v>
      </c>
      <c r="AY170" s="17" t="s">
        <v>156</v>
      </c>
      <c r="BE170" s="153">
        <f t="shared" ref="BE170:BE181" si="14">IF(N170="základná",J170,0)</f>
        <v>0</v>
      </c>
      <c r="BF170" s="153">
        <f t="shared" ref="BF170:BF181" si="15">IF(N170="znížená",J170,0)</f>
        <v>0</v>
      </c>
      <c r="BG170" s="153">
        <f t="shared" ref="BG170:BG181" si="16">IF(N170="zákl. prenesená",J170,0)</f>
        <v>0</v>
      </c>
      <c r="BH170" s="153">
        <f t="shared" ref="BH170:BH181" si="17">IF(N170="zníž. prenesená",J170,0)</f>
        <v>0</v>
      </c>
      <c r="BI170" s="153">
        <f t="shared" ref="BI170:BI181" si="18">IF(N170="nulová",J170,0)</f>
        <v>0</v>
      </c>
      <c r="BJ170" s="17" t="s">
        <v>164</v>
      </c>
      <c r="BK170" s="153">
        <f t="shared" ref="BK170:BK181" si="19">ROUND(I170*H170,2)</f>
        <v>0</v>
      </c>
      <c r="BL170" s="17" t="s">
        <v>163</v>
      </c>
      <c r="BM170" s="152" t="s">
        <v>295</v>
      </c>
    </row>
    <row r="171" spans="2:65" s="1" customFormat="1" ht="21.75" customHeight="1">
      <c r="B171" s="139"/>
      <c r="C171" s="167" t="s">
        <v>296</v>
      </c>
      <c r="D171" s="167" t="s">
        <v>207</v>
      </c>
      <c r="E171" s="168" t="s">
        <v>297</v>
      </c>
      <c r="F171" s="169" t="s">
        <v>298</v>
      </c>
      <c r="G171" s="170" t="s">
        <v>203</v>
      </c>
      <c r="H171" s="171">
        <v>3</v>
      </c>
      <c r="I171" s="172"/>
      <c r="J171" s="173">
        <f t="shared" si="10"/>
        <v>0</v>
      </c>
      <c r="K171" s="174"/>
      <c r="L171" s="175"/>
      <c r="M171" s="176" t="s">
        <v>1</v>
      </c>
      <c r="N171" s="177" t="s">
        <v>41</v>
      </c>
      <c r="P171" s="150">
        <f t="shared" si="11"/>
        <v>0</v>
      </c>
      <c r="Q171" s="150">
        <v>5.0000000000000001E-3</v>
      </c>
      <c r="R171" s="150">
        <f t="shared" si="12"/>
        <v>1.4999999999999999E-2</v>
      </c>
      <c r="S171" s="150">
        <v>0</v>
      </c>
      <c r="T171" s="151">
        <f t="shared" si="13"/>
        <v>0</v>
      </c>
      <c r="AR171" s="152" t="s">
        <v>211</v>
      </c>
      <c r="AT171" s="152" t="s">
        <v>207</v>
      </c>
      <c r="AU171" s="152" t="s">
        <v>164</v>
      </c>
      <c r="AY171" s="17" t="s">
        <v>156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7" t="s">
        <v>164</v>
      </c>
      <c r="BK171" s="153">
        <f t="shared" si="19"/>
        <v>0</v>
      </c>
      <c r="BL171" s="17" t="s">
        <v>163</v>
      </c>
      <c r="BM171" s="152" t="s">
        <v>299</v>
      </c>
    </row>
    <row r="172" spans="2:65" s="1" customFormat="1" ht="21.75" customHeight="1">
      <c r="B172" s="139"/>
      <c r="C172" s="167" t="s">
        <v>300</v>
      </c>
      <c r="D172" s="167" t="s">
        <v>207</v>
      </c>
      <c r="E172" s="168" t="s">
        <v>301</v>
      </c>
      <c r="F172" s="169" t="s">
        <v>302</v>
      </c>
      <c r="G172" s="170" t="s">
        <v>203</v>
      </c>
      <c r="H172" s="171">
        <v>3</v>
      </c>
      <c r="I172" s="172"/>
      <c r="J172" s="173">
        <f t="shared" si="10"/>
        <v>0</v>
      </c>
      <c r="K172" s="174"/>
      <c r="L172" s="175"/>
      <c r="M172" s="176" t="s">
        <v>1</v>
      </c>
      <c r="N172" s="177" t="s">
        <v>41</v>
      </c>
      <c r="P172" s="150">
        <f t="shared" si="11"/>
        <v>0</v>
      </c>
      <c r="Q172" s="150">
        <v>5.0000000000000001E-3</v>
      </c>
      <c r="R172" s="150">
        <f t="shared" si="12"/>
        <v>1.4999999999999999E-2</v>
      </c>
      <c r="S172" s="150">
        <v>0</v>
      </c>
      <c r="T172" s="151">
        <f t="shared" si="13"/>
        <v>0</v>
      </c>
      <c r="AR172" s="152" t="s">
        <v>211</v>
      </c>
      <c r="AT172" s="152" t="s">
        <v>207</v>
      </c>
      <c r="AU172" s="152" t="s">
        <v>164</v>
      </c>
      <c r="AY172" s="17" t="s">
        <v>156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7" t="s">
        <v>164</v>
      </c>
      <c r="BK172" s="153">
        <f t="shared" si="19"/>
        <v>0</v>
      </c>
      <c r="BL172" s="17" t="s">
        <v>163</v>
      </c>
      <c r="BM172" s="152" t="s">
        <v>303</v>
      </c>
    </row>
    <row r="173" spans="2:65" s="1" customFormat="1" ht="21.75" customHeight="1">
      <c r="B173" s="139"/>
      <c r="C173" s="167" t="s">
        <v>8</v>
      </c>
      <c r="D173" s="167" t="s">
        <v>207</v>
      </c>
      <c r="E173" s="168" t="s">
        <v>304</v>
      </c>
      <c r="F173" s="169" t="s">
        <v>305</v>
      </c>
      <c r="G173" s="170" t="s">
        <v>203</v>
      </c>
      <c r="H173" s="171">
        <v>2</v>
      </c>
      <c r="I173" s="172"/>
      <c r="J173" s="173">
        <f t="shared" si="10"/>
        <v>0</v>
      </c>
      <c r="K173" s="174"/>
      <c r="L173" s="175"/>
      <c r="M173" s="176" t="s">
        <v>1</v>
      </c>
      <c r="N173" s="177" t="s">
        <v>41</v>
      </c>
      <c r="P173" s="150">
        <f t="shared" si="11"/>
        <v>0</v>
      </c>
      <c r="Q173" s="150">
        <v>5.0000000000000001E-3</v>
      </c>
      <c r="R173" s="150">
        <f t="shared" si="12"/>
        <v>0.01</v>
      </c>
      <c r="S173" s="150">
        <v>0</v>
      </c>
      <c r="T173" s="151">
        <f t="shared" si="13"/>
        <v>0</v>
      </c>
      <c r="AR173" s="152" t="s">
        <v>211</v>
      </c>
      <c r="AT173" s="152" t="s">
        <v>207</v>
      </c>
      <c r="AU173" s="152" t="s">
        <v>164</v>
      </c>
      <c r="AY173" s="17" t="s">
        <v>156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7" t="s">
        <v>164</v>
      </c>
      <c r="BK173" s="153">
        <f t="shared" si="19"/>
        <v>0</v>
      </c>
      <c r="BL173" s="17" t="s">
        <v>163</v>
      </c>
      <c r="BM173" s="152" t="s">
        <v>306</v>
      </c>
    </row>
    <row r="174" spans="2:65" s="1" customFormat="1" ht="24.15" customHeight="1">
      <c r="B174" s="139"/>
      <c r="C174" s="167" t="s">
        <v>307</v>
      </c>
      <c r="D174" s="167" t="s">
        <v>207</v>
      </c>
      <c r="E174" s="168" t="s">
        <v>308</v>
      </c>
      <c r="F174" s="169" t="s">
        <v>309</v>
      </c>
      <c r="G174" s="170" t="s">
        <v>203</v>
      </c>
      <c r="H174" s="171">
        <v>2</v>
      </c>
      <c r="I174" s="172"/>
      <c r="J174" s="173">
        <f t="shared" si="10"/>
        <v>0</v>
      </c>
      <c r="K174" s="174"/>
      <c r="L174" s="175"/>
      <c r="M174" s="176" t="s">
        <v>1</v>
      </c>
      <c r="N174" s="177" t="s">
        <v>41</v>
      </c>
      <c r="P174" s="150">
        <f t="shared" si="11"/>
        <v>0</v>
      </c>
      <c r="Q174" s="150">
        <v>8.0000000000000002E-3</v>
      </c>
      <c r="R174" s="150">
        <f t="shared" si="12"/>
        <v>1.6E-2</v>
      </c>
      <c r="S174" s="150">
        <v>0</v>
      </c>
      <c r="T174" s="151">
        <f t="shared" si="13"/>
        <v>0</v>
      </c>
      <c r="AR174" s="152" t="s">
        <v>211</v>
      </c>
      <c r="AT174" s="152" t="s">
        <v>207</v>
      </c>
      <c r="AU174" s="152" t="s">
        <v>164</v>
      </c>
      <c r="AY174" s="17" t="s">
        <v>156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7" t="s">
        <v>164</v>
      </c>
      <c r="BK174" s="153">
        <f t="shared" si="19"/>
        <v>0</v>
      </c>
      <c r="BL174" s="17" t="s">
        <v>163</v>
      </c>
      <c r="BM174" s="152" t="s">
        <v>310</v>
      </c>
    </row>
    <row r="175" spans="2:65" s="1" customFormat="1" ht="24.15" customHeight="1">
      <c r="B175" s="139"/>
      <c r="C175" s="167" t="s">
        <v>311</v>
      </c>
      <c r="D175" s="167" t="s">
        <v>207</v>
      </c>
      <c r="E175" s="168" t="s">
        <v>312</v>
      </c>
      <c r="F175" s="169" t="s">
        <v>313</v>
      </c>
      <c r="G175" s="170" t="s">
        <v>203</v>
      </c>
      <c r="H175" s="171">
        <v>1</v>
      </c>
      <c r="I175" s="172"/>
      <c r="J175" s="173">
        <f t="shared" si="10"/>
        <v>0</v>
      </c>
      <c r="K175" s="174"/>
      <c r="L175" s="175"/>
      <c r="M175" s="176" t="s">
        <v>1</v>
      </c>
      <c r="N175" s="177" t="s">
        <v>41</v>
      </c>
      <c r="P175" s="150">
        <f t="shared" si="11"/>
        <v>0</v>
      </c>
      <c r="Q175" s="150">
        <v>8.0000000000000002E-3</v>
      </c>
      <c r="R175" s="150">
        <f t="shared" si="12"/>
        <v>8.0000000000000002E-3</v>
      </c>
      <c r="S175" s="150">
        <v>0</v>
      </c>
      <c r="T175" s="151">
        <f t="shared" si="13"/>
        <v>0</v>
      </c>
      <c r="AR175" s="152" t="s">
        <v>211</v>
      </c>
      <c r="AT175" s="152" t="s">
        <v>207</v>
      </c>
      <c r="AU175" s="152" t="s">
        <v>164</v>
      </c>
      <c r="AY175" s="17" t="s">
        <v>156</v>
      </c>
      <c r="BE175" s="153">
        <f t="shared" si="14"/>
        <v>0</v>
      </c>
      <c r="BF175" s="153">
        <f t="shared" si="15"/>
        <v>0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7" t="s">
        <v>164</v>
      </c>
      <c r="BK175" s="153">
        <f t="shared" si="19"/>
        <v>0</v>
      </c>
      <c r="BL175" s="17" t="s">
        <v>163</v>
      </c>
      <c r="BM175" s="152" t="s">
        <v>314</v>
      </c>
    </row>
    <row r="176" spans="2:65" s="1" customFormat="1" ht="24.15" customHeight="1">
      <c r="B176" s="139"/>
      <c r="C176" s="167" t="s">
        <v>315</v>
      </c>
      <c r="D176" s="167" t="s">
        <v>207</v>
      </c>
      <c r="E176" s="168" t="s">
        <v>316</v>
      </c>
      <c r="F176" s="169" t="s">
        <v>317</v>
      </c>
      <c r="G176" s="170" t="s">
        <v>203</v>
      </c>
      <c r="H176" s="171">
        <v>4</v>
      </c>
      <c r="I176" s="172"/>
      <c r="J176" s="173">
        <f t="shared" si="10"/>
        <v>0</v>
      </c>
      <c r="K176" s="174"/>
      <c r="L176" s="175"/>
      <c r="M176" s="176" t="s">
        <v>1</v>
      </c>
      <c r="N176" s="177" t="s">
        <v>41</v>
      </c>
      <c r="P176" s="150">
        <f t="shared" si="11"/>
        <v>0</v>
      </c>
      <c r="Q176" s="150">
        <v>8.0000000000000002E-3</v>
      </c>
      <c r="R176" s="150">
        <f t="shared" si="12"/>
        <v>3.2000000000000001E-2</v>
      </c>
      <c r="S176" s="150">
        <v>0</v>
      </c>
      <c r="T176" s="151">
        <f t="shared" si="13"/>
        <v>0</v>
      </c>
      <c r="AR176" s="152" t="s">
        <v>211</v>
      </c>
      <c r="AT176" s="152" t="s">
        <v>207</v>
      </c>
      <c r="AU176" s="152" t="s">
        <v>164</v>
      </c>
      <c r="AY176" s="17" t="s">
        <v>156</v>
      </c>
      <c r="BE176" s="153">
        <f t="shared" si="14"/>
        <v>0</v>
      </c>
      <c r="BF176" s="153">
        <f t="shared" si="15"/>
        <v>0</v>
      </c>
      <c r="BG176" s="153">
        <f t="shared" si="16"/>
        <v>0</v>
      </c>
      <c r="BH176" s="153">
        <f t="shared" si="17"/>
        <v>0</v>
      </c>
      <c r="BI176" s="153">
        <f t="shared" si="18"/>
        <v>0</v>
      </c>
      <c r="BJ176" s="17" t="s">
        <v>164</v>
      </c>
      <c r="BK176" s="153">
        <f t="shared" si="19"/>
        <v>0</v>
      </c>
      <c r="BL176" s="17" t="s">
        <v>163</v>
      </c>
      <c r="BM176" s="152" t="s">
        <v>318</v>
      </c>
    </row>
    <row r="177" spans="2:65" s="1" customFormat="1" ht="24.15" customHeight="1">
      <c r="B177" s="139"/>
      <c r="C177" s="167" t="s">
        <v>319</v>
      </c>
      <c r="D177" s="167" t="s">
        <v>207</v>
      </c>
      <c r="E177" s="168" t="s">
        <v>320</v>
      </c>
      <c r="F177" s="169" t="s">
        <v>321</v>
      </c>
      <c r="G177" s="170" t="s">
        <v>203</v>
      </c>
      <c r="H177" s="171">
        <v>3</v>
      </c>
      <c r="I177" s="172"/>
      <c r="J177" s="173">
        <f t="shared" si="10"/>
        <v>0</v>
      </c>
      <c r="K177" s="174"/>
      <c r="L177" s="175"/>
      <c r="M177" s="176" t="s">
        <v>1</v>
      </c>
      <c r="N177" s="177" t="s">
        <v>41</v>
      </c>
      <c r="P177" s="150">
        <f t="shared" si="11"/>
        <v>0</v>
      </c>
      <c r="Q177" s="150">
        <v>8.0000000000000002E-3</v>
      </c>
      <c r="R177" s="150">
        <f t="shared" si="12"/>
        <v>2.4E-2</v>
      </c>
      <c r="S177" s="150">
        <v>0</v>
      </c>
      <c r="T177" s="151">
        <f t="shared" si="13"/>
        <v>0</v>
      </c>
      <c r="AR177" s="152" t="s">
        <v>211</v>
      </c>
      <c r="AT177" s="152" t="s">
        <v>207</v>
      </c>
      <c r="AU177" s="152" t="s">
        <v>164</v>
      </c>
      <c r="AY177" s="17" t="s">
        <v>156</v>
      </c>
      <c r="BE177" s="153">
        <f t="shared" si="14"/>
        <v>0</v>
      </c>
      <c r="BF177" s="153">
        <f t="shared" si="15"/>
        <v>0</v>
      </c>
      <c r="BG177" s="153">
        <f t="shared" si="16"/>
        <v>0</v>
      </c>
      <c r="BH177" s="153">
        <f t="shared" si="17"/>
        <v>0</v>
      </c>
      <c r="BI177" s="153">
        <f t="shared" si="18"/>
        <v>0</v>
      </c>
      <c r="BJ177" s="17" t="s">
        <v>164</v>
      </c>
      <c r="BK177" s="153">
        <f t="shared" si="19"/>
        <v>0</v>
      </c>
      <c r="BL177" s="17" t="s">
        <v>163</v>
      </c>
      <c r="BM177" s="152" t="s">
        <v>322</v>
      </c>
    </row>
    <row r="178" spans="2:65" s="1" customFormat="1" ht="24.15" customHeight="1">
      <c r="B178" s="139"/>
      <c r="C178" s="167" t="s">
        <v>323</v>
      </c>
      <c r="D178" s="167" t="s">
        <v>207</v>
      </c>
      <c r="E178" s="168" t="s">
        <v>324</v>
      </c>
      <c r="F178" s="169" t="s">
        <v>325</v>
      </c>
      <c r="G178" s="170" t="s">
        <v>203</v>
      </c>
      <c r="H178" s="171">
        <v>2</v>
      </c>
      <c r="I178" s="172"/>
      <c r="J178" s="173">
        <f t="shared" si="10"/>
        <v>0</v>
      </c>
      <c r="K178" s="174"/>
      <c r="L178" s="175"/>
      <c r="M178" s="176" t="s">
        <v>1</v>
      </c>
      <c r="N178" s="177" t="s">
        <v>41</v>
      </c>
      <c r="P178" s="150">
        <f t="shared" si="11"/>
        <v>0</v>
      </c>
      <c r="Q178" s="150">
        <v>8.0000000000000002E-3</v>
      </c>
      <c r="R178" s="150">
        <f t="shared" si="12"/>
        <v>1.6E-2</v>
      </c>
      <c r="S178" s="150">
        <v>0</v>
      </c>
      <c r="T178" s="151">
        <f t="shared" si="13"/>
        <v>0</v>
      </c>
      <c r="AR178" s="152" t="s">
        <v>211</v>
      </c>
      <c r="AT178" s="152" t="s">
        <v>207</v>
      </c>
      <c r="AU178" s="152" t="s">
        <v>164</v>
      </c>
      <c r="AY178" s="17" t="s">
        <v>156</v>
      </c>
      <c r="BE178" s="153">
        <f t="shared" si="14"/>
        <v>0</v>
      </c>
      <c r="BF178" s="153">
        <f t="shared" si="15"/>
        <v>0</v>
      </c>
      <c r="BG178" s="153">
        <f t="shared" si="16"/>
        <v>0</v>
      </c>
      <c r="BH178" s="153">
        <f t="shared" si="17"/>
        <v>0</v>
      </c>
      <c r="BI178" s="153">
        <f t="shared" si="18"/>
        <v>0</v>
      </c>
      <c r="BJ178" s="17" t="s">
        <v>164</v>
      </c>
      <c r="BK178" s="153">
        <f t="shared" si="19"/>
        <v>0</v>
      </c>
      <c r="BL178" s="17" t="s">
        <v>163</v>
      </c>
      <c r="BM178" s="152" t="s">
        <v>326</v>
      </c>
    </row>
    <row r="179" spans="2:65" s="1" customFormat="1" ht="24.15" customHeight="1">
      <c r="B179" s="139"/>
      <c r="C179" s="167" t="s">
        <v>327</v>
      </c>
      <c r="D179" s="167" t="s">
        <v>207</v>
      </c>
      <c r="E179" s="168" t="s">
        <v>328</v>
      </c>
      <c r="F179" s="169" t="s">
        <v>329</v>
      </c>
      <c r="G179" s="170" t="s">
        <v>203</v>
      </c>
      <c r="H179" s="171">
        <v>1</v>
      </c>
      <c r="I179" s="172"/>
      <c r="J179" s="173">
        <f t="shared" si="10"/>
        <v>0</v>
      </c>
      <c r="K179" s="174"/>
      <c r="L179" s="175"/>
      <c r="M179" s="176" t="s">
        <v>1</v>
      </c>
      <c r="N179" s="177" t="s">
        <v>41</v>
      </c>
      <c r="P179" s="150">
        <f t="shared" si="11"/>
        <v>0</v>
      </c>
      <c r="Q179" s="150">
        <v>8.0000000000000002E-3</v>
      </c>
      <c r="R179" s="150">
        <f t="shared" si="12"/>
        <v>8.0000000000000002E-3</v>
      </c>
      <c r="S179" s="150">
        <v>0</v>
      </c>
      <c r="T179" s="151">
        <f t="shared" si="13"/>
        <v>0</v>
      </c>
      <c r="AR179" s="152" t="s">
        <v>211</v>
      </c>
      <c r="AT179" s="152" t="s">
        <v>207</v>
      </c>
      <c r="AU179" s="152" t="s">
        <v>164</v>
      </c>
      <c r="AY179" s="17" t="s">
        <v>156</v>
      </c>
      <c r="BE179" s="153">
        <f t="shared" si="14"/>
        <v>0</v>
      </c>
      <c r="BF179" s="153">
        <f t="shared" si="15"/>
        <v>0</v>
      </c>
      <c r="BG179" s="153">
        <f t="shared" si="16"/>
        <v>0</v>
      </c>
      <c r="BH179" s="153">
        <f t="shared" si="17"/>
        <v>0</v>
      </c>
      <c r="BI179" s="153">
        <f t="shared" si="18"/>
        <v>0</v>
      </c>
      <c r="BJ179" s="17" t="s">
        <v>164</v>
      </c>
      <c r="BK179" s="153">
        <f t="shared" si="19"/>
        <v>0</v>
      </c>
      <c r="BL179" s="17" t="s">
        <v>163</v>
      </c>
      <c r="BM179" s="152" t="s">
        <v>330</v>
      </c>
    </row>
    <row r="180" spans="2:65" s="1" customFormat="1" ht="21.75" customHeight="1">
      <c r="B180" s="139"/>
      <c r="C180" s="167" t="s">
        <v>331</v>
      </c>
      <c r="D180" s="167" t="s">
        <v>207</v>
      </c>
      <c r="E180" s="168" t="s">
        <v>332</v>
      </c>
      <c r="F180" s="169" t="s">
        <v>333</v>
      </c>
      <c r="G180" s="170" t="s">
        <v>203</v>
      </c>
      <c r="H180" s="171">
        <v>3</v>
      </c>
      <c r="I180" s="172"/>
      <c r="J180" s="173">
        <f t="shared" si="10"/>
        <v>0</v>
      </c>
      <c r="K180" s="174"/>
      <c r="L180" s="175"/>
      <c r="M180" s="176" t="s">
        <v>1</v>
      </c>
      <c r="N180" s="177" t="s">
        <v>41</v>
      </c>
      <c r="P180" s="150">
        <f t="shared" si="11"/>
        <v>0</v>
      </c>
      <c r="Q180" s="150">
        <v>8.0000000000000002E-3</v>
      </c>
      <c r="R180" s="150">
        <f t="shared" si="12"/>
        <v>2.4E-2</v>
      </c>
      <c r="S180" s="150">
        <v>0</v>
      </c>
      <c r="T180" s="151">
        <f t="shared" si="13"/>
        <v>0</v>
      </c>
      <c r="AR180" s="152" t="s">
        <v>211</v>
      </c>
      <c r="AT180" s="152" t="s">
        <v>207</v>
      </c>
      <c r="AU180" s="152" t="s">
        <v>164</v>
      </c>
      <c r="AY180" s="17" t="s">
        <v>156</v>
      </c>
      <c r="BE180" s="153">
        <f t="shared" si="14"/>
        <v>0</v>
      </c>
      <c r="BF180" s="153">
        <f t="shared" si="15"/>
        <v>0</v>
      </c>
      <c r="BG180" s="153">
        <f t="shared" si="16"/>
        <v>0</v>
      </c>
      <c r="BH180" s="153">
        <f t="shared" si="17"/>
        <v>0</v>
      </c>
      <c r="BI180" s="153">
        <f t="shared" si="18"/>
        <v>0</v>
      </c>
      <c r="BJ180" s="17" t="s">
        <v>164</v>
      </c>
      <c r="BK180" s="153">
        <f t="shared" si="19"/>
        <v>0</v>
      </c>
      <c r="BL180" s="17" t="s">
        <v>163</v>
      </c>
      <c r="BM180" s="152" t="s">
        <v>334</v>
      </c>
    </row>
    <row r="181" spans="2:65" s="1" customFormat="1" ht="24.15" customHeight="1">
      <c r="B181" s="139"/>
      <c r="C181" s="167" t="s">
        <v>335</v>
      </c>
      <c r="D181" s="167" t="s">
        <v>207</v>
      </c>
      <c r="E181" s="168" t="s">
        <v>336</v>
      </c>
      <c r="F181" s="169" t="s">
        <v>337</v>
      </c>
      <c r="G181" s="170" t="s">
        <v>203</v>
      </c>
      <c r="H181" s="171">
        <v>3</v>
      </c>
      <c r="I181" s="172"/>
      <c r="J181" s="173">
        <f t="shared" si="10"/>
        <v>0</v>
      </c>
      <c r="K181" s="174"/>
      <c r="L181" s="175"/>
      <c r="M181" s="176" t="s">
        <v>1</v>
      </c>
      <c r="N181" s="177" t="s">
        <v>41</v>
      </c>
      <c r="P181" s="150">
        <f t="shared" si="11"/>
        <v>0</v>
      </c>
      <c r="Q181" s="150">
        <v>8.0000000000000002E-3</v>
      </c>
      <c r="R181" s="150">
        <f t="shared" si="12"/>
        <v>2.4E-2</v>
      </c>
      <c r="S181" s="150">
        <v>0</v>
      </c>
      <c r="T181" s="151">
        <f t="shared" si="13"/>
        <v>0</v>
      </c>
      <c r="AR181" s="152" t="s">
        <v>211</v>
      </c>
      <c r="AT181" s="152" t="s">
        <v>207</v>
      </c>
      <c r="AU181" s="152" t="s">
        <v>164</v>
      </c>
      <c r="AY181" s="17" t="s">
        <v>156</v>
      </c>
      <c r="BE181" s="153">
        <f t="shared" si="14"/>
        <v>0</v>
      </c>
      <c r="BF181" s="153">
        <f t="shared" si="15"/>
        <v>0</v>
      </c>
      <c r="BG181" s="153">
        <f t="shared" si="16"/>
        <v>0</v>
      </c>
      <c r="BH181" s="153">
        <f t="shared" si="17"/>
        <v>0</v>
      </c>
      <c r="BI181" s="153">
        <f t="shared" si="18"/>
        <v>0</v>
      </c>
      <c r="BJ181" s="17" t="s">
        <v>164</v>
      </c>
      <c r="BK181" s="153">
        <f t="shared" si="19"/>
        <v>0</v>
      </c>
      <c r="BL181" s="17" t="s">
        <v>163</v>
      </c>
      <c r="BM181" s="152" t="s">
        <v>338</v>
      </c>
    </row>
    <row r="182" spans="2:65" s="11" customFormat="1" ht="22.95" customHeight="1">
      <c r="B182" s="127"/>
      <c r="D182" s="128" t="s">
        <v>74</v>
      </c>
      <c r="E182" s="137" t="s">
        <v>339</v>
      </c>
      <c r="F182" s="137" t="s">
        <v>340</v>
      </c>
      <c r="I182" s="130"/>
      <c r="J182" s="138">
        <f>BK182</f>
        <v>0</v>
      </c>
      <c r="L182" s="127"/>
      <c r="M182" s="132"/>
      <c r="P182" s="133">
        <f>SUM(P183:P186)</f>
        <v>0</v>
      </c>
      <c r="R182" s="133">
        <f>SUM(R183:R186)</f>
        <v>0</v>
      </c>
      <c r="T182" s="134">
        <f>SUM(T183:T186)</f>
        <v>0</v>
      </c>
      <c r="AR182" s="128" t="s">
        <v>83</v>
      </c>
      <c r="AT182" s="135" t="s">
        <v>74</v>
      </c>
      <c r="AU182" s="135" t="s">
        <v>83</v>
      </c>
      <c r="AY182" s="128" t="s">
        <v>156</v>
      </c>
      <c r="BK182" s="136">
        <f>SUM(BK183:BK186)</f>
        <v>0</v>
      </c>
    </row>
    <row r="183" spans="2:65" s="1" customFormat="1" ht="24.15" customHeight="1">
      <c r="B183" s="139"/>
      <c r="C183" s="140" t="s">
        <v>341</v>
      </c>
      <c r="D183" s="140" t="s">
        <v>159</v>
      </c>
      <c r="E183" s="141" t="s">
        <v>342</v>
      </c>
      <c r="F183" s="142" t="s">
        <v>343</v>
      </c>
      <c r="G183" s="143" t="s">
        <v>203</v>
      </c>
      <c r="H183" s="144">
        <v>38</v>
      </c>
      <c r="I183" s="145"/>
      <c r="J183" s="146">
        <f>ROUND(I183*H183,2)</f>
        <v>0</v>
      </c>
      <c r="K183" s="147"/>
      <c r="L183" s="32"/>
      <c r="M183" s="148" t="s">
        <v>1</v>
      </c>
      <c r="N183" s="149" t="s">
        <v>41</v>
      </c>
      <c r="P183" s="150">
        <f>O183*H183</f>
        <v>0</v>
      </c>
      <c r="Q183" s="150">
        <v>0</v>
      </c>
      <c r="R183" s="150">
        <f>Q183*H183</f>
        <v>0</v>
      </c>
      <c r="S183" s="150">
        <v>0</v>
      </c>
      <c r="T183" s="151">
        <f>S183*H183</f>
        <v>0</v>
      </c>
      <c r="AR183" s="152" t="s">
        <v>163</v>
      </c>
      <c r="AT183" s="152" t="s">
        <v>159</v>
      </c>
      <c r="AU183" s="152" t="s">
        <v>164</v>
      </c>
      <c r="AY183" s="17" t="s">
        <v>156</v>
      </c>
      <c r="BE183" s="153">
        <f>IF(N183="základná",J183,0)</f>
        <v>0</v>
      </c>
      <c r="BF183" s="153">
        <f>IF(N183="znížená",J183,0)</f>
        <v>0</v>
      </c>
      <c r="BG183" s="153">
        <f>IF(N183="zákl. prenesená",J183,0)</f>
        <v>0</v>
      </c>
      <c r="BH183" s="153">
        <f>IF(N183="zníž. prenesená",J183,0)</f>
        <v>0</v>
      </c>
      <c r="BI183" s="153">
        <f>IF(N183="nulová",J183,0)</f>
        <v>0</v>
      </c>
      <c r="BJ183" s="17" t="s">
        <v>164</v>
      </c>
      <c r="BK183" s="153">
        <f>ROUND(I183*H183,2)</f>
        <v>0</v>
      </c>
      <c r="BL183" s="17" t="s">
        <v>163</v>
      </c>
      <c r="BM183" s="152" t="s">
        <v>344</v>
      </c>
    </row>
    <row r="184" spans="2:65" s="12" customFormat="1">
      <c r="B184" s="159"/>
      <c r="D184" s="160" t="s">
        <v>205</v>
      </c>
      <c r="E184" s="161" t="s">
        <v>1</v>
      </c>
      <c r="F184" s="162" t="s">
        <v>345</v>
      </c>
      <c r="H184" s="163">
        <v>19</v>
      </c>
      <c r="I184" s="164"/>
      <c r="L184" s="159"/>
      <c r="M184" s="165"/>
      <c r="T184" s="166"/>
      <c r="AT184" s="161" t="s">
        <v>205</v>
      </c>
      <c r="AU184" s="161" t="s">
        <v>164</v>
      </c>
      <c r="AV184" s="12" t="s">
        <v>164</v>
      </c>
      <c r="AW184" s="12" t="s">
        <v>3</v>
      </c>
      <c r="AX184" s="12" t="s">
        <v>75</v>
      </c>
      <c r="AY184" s="161" t="s">
        <v>156</v>
      </c>
    </row>
    <row r="185" spans="2:65" s="12" customFormat="1">
      <c r="B185" s="159"/>
      <c r="D185" s="160" t="s">
        <v>205</v>
      </c>
      <c r="E185" s="161" t="s">
        <v>1</v>
      </c>
      <c r="F185" s="162" t="s">
        <v>346</v>
      </c>
      <c r="H185" s="163">
        <v>19</v>
      </c>
      <c r="I185" s="164"/>
      <c r="L185" s="159"/>
      <c r="M185" s="165"/>
      <c r="T185" s="166"/>
      <c r="AT185" s="161" t="s">
        <v>205</v>
      </c>
      <c r="AU185" s="161" t="s">
        <v>164</v>
      </c>
      <c r="AV185" s="12" t="s">
        <v>164</v>
      </c>
      <c r="AW185" s="12" t="s">
        <v>3</v>
      </c>
      <c r="AX185" s="12" t="s">
        <v>75</v>
      </c>
      <c r="AY185" s="161" t="s">
        <v>156</v>
      </c>
    </row>
    <row r="186" spans="2:65" s="14" customFormat="1">
      <c r="B186" s="184"/>
      <c r="D186" s="160" t="s">
        <v>205</v>
      </c>
      <c r="E186" s="185" t="s">
        <v>1</v>
      </c>
      <c r="F186" s="186" t="s">
        <v>226</v>
      </c>
      <c r="H186" s="187">
        <v>38</v>
      </c>
      <c r="I186" s="188"/>
      <c r="L186" s="184"/>
      <c r="M186" s="189"/>
      <c r="T186" s="190"/>
      <c r="AT186" s="185" t="s">
        <v>205</v>
      </c>
      <c r="AU186" s="185" t="s">
        <v>164</v>
      </c>
      <c r="AV186" s="14" t="s">
        <v>163</v>
      </c>
      <c r="AW186" s="14" t="s">
        <v>3</v>
      </c>
      <c r="AX186" s="14" t="s">
        <v>83</v>
      </c>
      <c r="AY186" s="185" t="s">
        <v>156</v>
      </c>
    </row>
    <row r="187" spans="2:65" s="11" customFormat="1" ht="22.95" customHeight="1">
      <c r="B187" s="127"/>
      <c r="D187" s="128" t="s">
        <v>74</v>
      </c>
      <c r="E187" s="137" t="s">
        <v>347</v>
      </c>
      <c r="F187" s="137" t="s">
        <v>348</v>
      </c>
      <c r="I187" s="130"/>
      <c r="J187" s="138">
        <f>BK187</f>
        <v>0</v>
      </c>
      <c r="L187" s="127"/>
      <c r="M187" s="132"/>
      <c r="P187" s="133">
        <f>SUM(P188:P215)</f>
        <v>0</v>
      </c>
      <c r="R187" s="133">
        <f>SUM(R188:R215)</f>
        <v>0</v>
      </c>
      <c r="T187" s="134">
        <f>SUM(T188:T215)</f>
        <v>0</v>
      </c>
      <c r="AR187" s="128" t="s">
        <v>83</v>
      </c>
      <c r="AT187" s="135" t="s">
        <v>74</v>
      </c>
      <c r="AU187" s="135" t="s">
        <v>83</v>
      </c>
      <c r="AY187" s="128" t="s">
        <v>156</v>
      </c>
      <c r="BK187" s="136">
        <f>SUM(BK188:BK215)</f>
        <v>0</v>
      </c>
    </row>
    <row r="188" spans="2:65" s="1" customFormat="1" ht="24.15" customHeight="1">
      <c r="B188" s="139"/>
      <c r="C188" s="140" t="s">
        <v>349</v>
      </c>
      <c r="D188" s="140" t="s">
        <v>159</v>
      </c>
      <c r="E188" s="141" t="s">
        <v>350</v>
      </c>
      <c r="F188" s="142" t="s">
        <v>351</v>
      </c>
      <c r="G188" s="143" t="s">
        <v>352</v>
      </c>
      <c r="H188" s="144">
        <v>132.345</v>
      </c>
      <c r="I188" s="145"/>
      <c r="J188" s="146">
        <f>ROUND(I188*H188,2)</f>
        <v>0</v>
      </c>
      <c r="K188" s="147"/>
      <c r="L188" s="32"/>
      <c r="M188" s="148" t="s">
        <v>1</v>
      </c>
      <c r="N188" s="149" t="s">
        <v>41</v>
      </c>
      <c r="P188" s="150">
        <f>O188*H188</f>
        <v>0</v>
      </c>
      <c r="Q188" s="150">
        <v>0</v>
      </c>
      <c r="R188" s="150">
        <f>Q188*H188</f>
        <v>0</v>
      </c>
      <c r="S188" s="150">
        <v>0</v>
      </c>
      <c r="T188" s="151">
        <f>S188*H188</f>
        <v>0</v>
      </c>
      <c r="AR188" s="152" t="s">
        <v>163</v>
      </c>
      <c r="AT188" s="152" t="s">
        <v>159</v>
      </c>
      <c r="AU188" s="152" t="s">
        <v>164</v>
      </c>
      <c r="AY188" s="17" t="s">
        <v>156</v>
      </c>
      <c r="BE188" s="153">
        <f>IF(N188="základná",J188,0)</f>
        <v>0</v>
      </c>
      <c r="BF188" s="153">
        <f>IF(N188="znížená",J188,0)</f>
        <v>0</v>
      </c>
      <c r="BG188" s="153">
        <f>IF(N188="zákl. prenesená",J188,0)</f>
        <v>0</v>
      </c>
      <c r="BH188" s="153">
        <f>IF(N188="zníž. prenesená",J188,0)</f>
        <v>0</v>
      </c>
      <c r="BI188" s="153">
        <f>IF(N188="nulová",J188,0)</f>
        <v>0</v>
      </c>
      <c r="BJ188" s="17" t="s">
        <v>164</v>
      </c>
      <c r="BK188" s="153">
        <f>ROUND(I188*H188,2)</f>
        <v>0</v>
      </c>
      <c r="BL188" s="17" t="s">
        <v>163</v>
      </c>
      <c r="BM188" s="152" t="s">
        <v>353</v>
      </c>
    </row>
    <row r="189" spans="2:65" s="12" customFormat="1">
      <c r="B189" s="159"/>
      <c r="D189" s="160" t="s">
        <v>205</v>
      </c>
      <c r="E189" s="161" t="s">
        <v>1</v>
      </c>
      <c r="F189" s="162" t="s">
        <v>354</v>
      </c>
      <c r="H189" s="163">
        <v>1.9650000000000001</v>
      </c>
      <c r="I189" s="164"/>
      <c r="L189" s="159"/>
      <c r="M189" s="165"/>
      <c r="T189" s="166"/>
      <c r="AT189" s="161" t="s">
        <v>205</v>
      </c>
      <c r="AU189" s="161" t="s">
        <v>164</v>
      </c>
      <c r="AV189" s="12" t="s">
        <v>164</v>
      </c>
      <c r="AW189" s="12" t="s">
        <v>3</v>
      </c>
      <c r="AX189" s="12" t="s">
        <v>75</v>
      </c>
      <c r="AY189" s="161" t="s">
        <v>156</v>
      </c>
    </row>
    <row r="190" spans="2:65" s="12" customFormat="1">
      <c r="B190" s="159"/>
      <c r="D190" s="160" t="s">
        <v>205</v>
      </c>
      <c r="E190" s="161" t="s">
        <v>1</v>
      </c>
      <c r="F190" s="162" t="s">
        <v>355</v>
      </c>
      <c r="H190" s="163">
        <v>1.5</v>
      </c>
      <c r="I190" s="164"/>
      <c r="L190" s="159"/>
      <c r="M190" s="165"/>
      <c r="T190" s="166"/>
      <c r="AT190" s="161" t="s">
        <v>205</v>
      </c>
      <c r="AU190" s="161" t="s">
        <v>164</v>
      </c>
      <c r="AV190" s="12" t="s">
        <v>164</v>
      </c>
      <c r="AW190" s="12" t="s">
        <v>3</v>
      </c>
      <c r="AX190" s="12" t="s">
        <v>75</v>
      </c>
      <c r="AY190" s="161" t="s">
        <v>156</v>
      </c>
    </row>
    <row r="191" spans="2:65" s="15" customFormat="1">
      <c r="B191" s="191"/>
      <c r="D191" s="160" t="s">
        <v>205</v>
      </c>
      <c r="E191" s="192" t="s">
        <v>1</v>
      </c>
      <c r="F191" s="193" t="s">
        <v>356</v>
      </c>
      <c r="H191" s="194">
        <v>3.4649999999999999</v>
      </c>
      <c r="I191" s="195"/>
      <c r="L191" s="191"/>
      <c r="M191" s="196"/>
      <c r="T191" s="197"/>
      <c r="AT191" s="192" t="s">
        <v>205</v>
      </c>
      <c r="AU191" s="192" t="s">
        <v>164</v>
      </c>
      <c r="AV191" s="15" t="s">
        <v>169</v>
      </c>
      <c r="AW191" s="15" t="s">
        <v>3</v>
      </c>
      <c r="AX191" s="15" t="s">
        <v>75</v>
      </c>
      <c r="AY191" s="192" t="s">
        <v>156</v>
      </c>
    </row>
    <row r="192" spans="2:65" s="13" customFormat="1">
      <c r="B192" s="178"/>
      <c r="D192" s="160" t="s">
        <v>205</v>
      </c>
      <c r="E192" s="179" t="s">
        <v>1</v>
      </c>
      <c r="F192" s="180" t="s">
        <v>357</v>
      </c>
      <c r="H192" s="179" t="s">
        <v>1</v>
      </c>
      <c r="I192" s="181"/>
      <c r="L192" s="178"/>
      <c r="M192" s="182"/>
      <c r="T192" s="183"/>
      <c r="AT192" s="179" t="s">
        <v>205</v>
      </c>
      <c r="AU192" s="179" t="s">
        <v>164</v>
      </c>
      <c r="AV192" s="13" t="s">
        <v>83</v>
      </c>
      <c r="AW192" s="13" t="s">
        <v>3</v>
      </c>
      <c r="AX192" s="13" t="s">
        <v>75</v>
      </c>
      <c r="AY192" s="179" t="s">
        <v>156</v>
      </c>
    </row>
    <row r="193" spans="2:65" s="12" customFormat="1" ht="20.399999999999999">
      <c r="B193" s="159"/>
      <c r="D193" s="160" t="s">
        <v>205</v>
      </c>
      <c r="E193" s="161" t="s">
        <v>1</v>
      </c>
      <c r="F193" s="162" t="s">
        <v>358</v>
      </c>
      <c r="H193" s="163">
        <v>36</v>
      </c>
      <c r="I193" s="164"/>
      <c r="L193" s="159"/>
      <c r="M193" s="165"/>
      <c r="T193" s="166"/>
      <c r="AT193" s="161" t="s">
        <v>205</v>
      </c>
      <c r="AU193" s="161" t="s">
        <v>164</v>
      </c>
      <c r="AV193" s="12" t="s">
        <v>164</v>
      </c>
      <c r="AW193" s="12" t="s">
        <v>3</v>
      </c>
      <c r="AX193" s="12" t="s">
        <v>75</v>
      </c>
      <c r="AY193" s="161" t="s">
        <v>156</v>
      </c>
    </row>
    <row r="194" spans="2:65" s="12" customFormat="1" ht="20.399999999999999">
      <c r="B194" s="159"/>
      <c r="D194" s="160" t="s">
        <v>205</v>
      </c>
      <c r="E194" s="161" t="s">
        <v>1</v>
      </c>
      <c r="F194" s="162" t="s">
        <v>359</v>
      </c>
      <c r="H194" s="163">
        <v>18</v>
      </c>
      <c r="I194" s="164"/>
      <c r="L194" s="159"/>
      <c r="M194" s="165"/>
      <c r="T194" s="166"/>
      <c r="AT194" s="161" t="s">
        <v>205</v>
      </c>
      <c r="AU194" s="161" t="s">
        <v>164</v>
      </c>
      <c r="AV194" s="12" t="s">
        <v>164</v>
      </c>
      <c r="AW194" s="12" t="s">
        <v>3</v>
      </c>
      <c r="AX194" s="12" t="s">
        <v>75</v>
      </c>
      <c r="AY194" s="161" t="s">
        <v>156</v>
      </c>
    </row>
    <row r="195" spans="2:65" s="12" customFormat="1" ht="20.399999999999999">
      <c r="B195" s="159"/>
      <c r="D195" s="160" t="s">
        <v>205</v>
      </c>
      <c r="E195" s="161" t="s">
        <v>1</v>
      </c>
      <c r="F195" s="162" t="s">
        <v>360</v>
      </c>
      <c r="H195" s="163">
        <v>18</v>
      </c>
      <c r="I195" s="164"/>
      <c r="L195" s="159"/>
      <c r="M195" s="165"/>
      <c r="T195" s="166"/>
      <c r="AT195" s="161" t="s">
        <v>205</v>
      </c>
      <c r="AU195" s="161" t="s">
        <v>164</v>
      </c>
      <c r="AV195" s="12" t="s">
        <v>164</v>
      </c>
      <c r="AW195" s="12" t="s">
        <v>3</v>
      </c>
      <c r="AX195" s="12" t="s">
        <v>75</v>
      </c>
      <c r="AY195" s="161" t="s">
        <v>156</v>
      </c>
    </row>
    <row r="196" spans="2:65" s="15" customFormat="1">
      <c r="B196" s="191"/>
      <c r="D196" s="160" t="s">
        <v>205</v>
      </c>
      <c r="E196" s="192" t="s">
        <v>1</v>
      </c>
      <c r="F196" s="193" t="s">
        <v>356</v>
      </c>
      <c r="H196" s="194">
        <v>72</v>
      </c>
      <c r="I196" s="195"/>
      <c r="L196" s="191"/>
      <c r="M196" s="196"/>
      <c r="T196" s="197"/>
      <c r="AT196" s="192" t="s">
        <v>205</v>
      </c>
      <c r="AU196" s="192" t="s">
        <v>164</v>
      </c>
      <c r="AV196" s="15" t="s">
        <v>169</v>
      </c>
      <c r="AW196" s="15" t="s">
        <v>3</v>
      </c>
      <c r="AX196" s="15" t="s">
        <v>75</v>
      </c>
      <c r="AY196" s="192" t="s">
        <v>156</v>
      </c>
    </row>
    <row r="197" spans="2:65" s="13" customFormat="1">
      <c r="B197" s="178"/>
      <c r="D197" s="160" t="s">
        <v>205</v>
      </c>
      <c r="E197" s="179" t="s">
        <v>1</v>
      </c>
      <c r="F197" s="180" t="s">
        <v>361</v>
      </c>
      <c r="H197" s="179" t="s">
        <v>1</v>
      </c>
      <c r="I197" s="181"/>
      <c r="L197" s="178"/>
      <c r="M197" s="182"/>
      <c r="T197" s="183"/>
      <c r="AT197" s="179" t="s">
        <v>205</v>
      </c>
      <c r="AU197" s="179" t="s">
        <v>164</v>
      </c>
      <c r="AV197" s="13" t="s">
        <v>83</v>
      </c>
      <c r="AW197" s="13" t="s">
        <v>3</v>
      </c>
      <c r="AX197" s="13" t="s">
        <v>75</v>
      </c>
      <c r="AY197" s="179" t="s">
        <v>156</v>
      </c>
    </row>
    <row r="198" spans="2:65" s="12" customFormat="1">
      <c r="B198" s="159"/>
      <c r="D198" s="160" t="s">
        <v>205</v>
      </c>
      <c r="E198" s="161" t="s">
        <v>1</v>
      </c>
      <c r="F198" s="162" t="s">
        <v>362</v>
      </c>
      <c r="H198" s="163">
        <v>37.92</v>
      </c>
      <c r="I198" s="164"/>
      <c r="L198" s="159"/>
      <c r="M198" s="165"/>
      <c r="T198" s="166"/>
      <c r="AT198" s="161" t="s">
        <v>205</v>
      </c>
      <c r="AU198" s="161" t="s">
        <v>164</v>
      </c>
      <c r="AV198" s="12" t="s">
        <v>164</v>
      </c>
      <c r="AW198" s="12" t="s">
        <v>3</v>
      </c>
      <c r="AX198" s="12" t="s">
        <v>75</v>
      </c>
      <c r="AY198" s="161" t="s">
        <v>156</v>
      </c>
    </row>
    <row r="199" spans="2:65" s="12" customFormat="1">
      <c r="B199" s="159"/>
      <c r="D199" s="160" t="s">
        <v>205</v>
      </c>
      <c r="E199" s="161" t="s">
        <v>1</v>
      </c>
      <c r="F199" s="162" t="s">
        <v>363</v>
      </c>
      <c r="H199" s="163">
        <v>18.96</v>
      </c>
      <c r="I199" s="164"/>
      <c r="L199" s="159"/>
      <c r="M199" s="165"/>
      <c r="T199" s="166"/>
      <c r="AT199" s="161" t="s">
        <v>205</v>
      </c>
      <c r="AU199" s="161" t="s">
        <v>164</v>
      </c>
      <c r="AV199" s="12" t="s">
        <v>164</v>
      </c>
      <c r="AW199" s="12" t="s">
        <v>3</v>
      </c>
      <c r="AX199" s="12" t="s">
        <v>75</v>
      </c>
      <c r="AY199" s="161" t="s">
        <v>156</v>
      </c>
    </row>
    <row r="200" spans="2:65" s="15" customFormat="1">
      <c r="B200" s="191"/>
      <c r="D200" s="160" t="s">
        <v>205</v>
      </c>
      <c r="E200" s="192" t="s">
        <v>1</v>
      </c>
      <c r="F200" s="193" t="s">
        <v>356</v>
      </c>
      <c r="H200" s="194">
        <v>56.88</v>
      </c>
      <c r="I200" s="195"/>
      <c r="L200" s="191"/>
      <c r="M200" s="196"/>
      <c r="T200" s="197"/>
      <c r="AT200" s="192" t="s">
        <v>205</v>
      </c>
      <c r="AU200" s="192" t="s">
        <v>164</v>
      </c>
      <c r="AV200" s="15" t="s">
        <v>169</v>
      </c>
      <c r="AW200" s="15" t="s">
        <v>3</v>
      </c>
      <c r="AX200" s="15" t="s">
        <v>75</v>
      </c>
      <c r="AY200" s="192" t="s">
        <v>156</v>
      </c>
    </row>
    <row r="201" spans="2:65" s="14" customFormat="1">
      <c r="B201" s="184"/>
      <c r="D201" s="160" t="s">
        <v>205</v>
      </c>
      <c r="E201" s="185" t="s">
        <v>1</v>
      </c>
      <c r="F201" s="186" t="s">
        <v>226</v>
      </c>
      <c r="H201" s="187">
        <v>132.345</v>
      </c>
      <c r="I201" s="188"/>
      <c r="L201" s="184"/>
      <c r="M201" s="189"/>
      <c r="T201" s="190"/>
      <c r="AT201" s="185" t="s">
        <v>205</v>
      </c>
      <c r="AU201" s="185" t="s">
        <v>164</v>
      </c>
      <c r="AV201" s="14" t="s">
        <v>163</v>
      </c>
      <c r="AW201" s="14" t="s">
        <v>3</v>
      </c>
      <c r="AX201" s="14" t="s">
        <v>83</v>
      </c>
      <c r="AY201" s="185" t="s">
        <v>156</v>
      </c>
    </row>
    <row r="202" spans="2:65" s="1" customFormat="1" ht="16.5" customHeight="1">
      <c r="B202" s="139"/>
      <c r="C202" s="167" t="s">
        <v>364</v>
      </c>
      <c r="D202" s="167" t="s">
        <v>207</v>
      </c>
      <c r="E202" s="168" t="s">
        <v>365</v>
      </c>
      <c r="F202" s="169" t="s">
        <v>366</v>
      </c>
      <c r="G202" s="170" t="s">
        <v>352</v>
      </c>
      <c r="H202" s="171">
        <v>132.345</v>
      </c>
      <c r="I202" s="172"/>
      <c r="J202" s="173">
        <f>ROUND(I202*H202,2)</f>
        <v>0</v>
      </c>
      <c r="K202" s="174"/>
      <c r="L202" s="175"/>
      <c r="M202" s="176" t="s">
        <v>1</v>
      </c>
      <c r="N202" s="177" t="s">
        <v>41</v>
      </c>
      <c r="P202" s="150">
        <f>O202*H202</f>
        <v>0</v>
      </c>
      <c r="Q202" s="150">
        <v>0</v>
      </c>
      <c r="R202" s="150">
        <f>Q202*H202</f>
        <v>0</v>
      </c>
      <c r="S202" s="150">
        <v>0</v>
      </c>
      <c r="T202" s="151">
        <f>S202*H202</f>
        <v>0</v>
      </c>
      <c r="AR202" s="152" t="s">
        <v>211</v>
      </c>
      <c r="AT202" s="152" t="s">
        <v>207</v>
      </c>
      <c r="AU202" s="152" t="s">
        <v>164</v>
      </c>
      <c r="AY202" s="17" t="s">
        <v>156</v>
      </c>
      <c r="BE202" s="153">
        <f>IF(N202="základná",J202,0)</f>
        <v>0</v>
      </c>
      <c r="BF202" s="153">
        <f>IF(N202="znížená",J202,0)</f>
        <v>0</v>
      </c>
      <c r="BG202" s="153">
        <f>IF(N202="zákl. prenesená",J202,0)</f>
        <v>0</v>
      </c>
      <c r="BH202" s="153">
        <f>IF(N202="zníž. prenesená",J202,0)</f>
        <v>0</v>
      </c>
      <c r="BI202" s="153">
        <f>IF(N202="nulová",J202,0)</f>
        <v>0</v>
      </c>
      <c r="BJ202" s="17" t="s">
        <v>164</v>
      </c>
      <c r="BK202" s="153">
        <f>ROUND(I202*H202,2)</f>
        <v>0</v>
      </c>
      <c r="BL202" s="17" t="s">
        <v>163</v>
      </c>
      <c r="BM202" s="152" t="s">
        <v>367</v>
      </c>
    </row>
    <row r="203" spans="2:65" s="1" customFormat="1" ht="24.15" customHeight="1">
      <c r="B203" s="139"/>
      <c r="C203" s="140" t="s">
        <v>368</v>
      </c>
      <c r="D203" s="140" t="s">
        <v>159</v>
      </c>
      <c r="E203" s="141" t="s">
        <v>369</v>
      </c>
      <c r="F203" s="142" t="s">
        <v>370</v>
      </c>
      <c r="G203" s="143" t="s">
        <v>352</v>
      </c>
      <c r="H203" s="144">
        <v>72</v>
      </c>
      <c r="I203" s="145"/>
      <c r="J203" s="146">
        <f>ROUND(I203*H203,2)</f>
        <v>0</v>
      </c>
      <c r="K203" s="147"/>
      <c r="L203" s="32"/>
      <c r="M203" s="148" t="s">
        <v>1</v>
      </c>
      <c r="N203" s="149" t="s">
        <v>41</v>
      </c>
      <c r="P203" s="150">
        <f>O203*H203</f>
        <v>0</v>
      </c>
      <c r="Q203" s="150">
        <v>0</v>
      </c>
      <c r="R203" s="150">
        <f>Q203*H203</f>
        <v>0</v>
      </c>
      <c r="S203" s="150">
        <v>0</v>
      </c>
      <c r="T203" s="151">
        <f>S203*H203</f>
        <v>0</v>
      </c>
      <c r="AR203" s="152" t="s">
        <v>163</v>
      </c>
      <c r="AT203" s="152" t="s">
        <v>159</v>
      </c>
      <c r="AU203" s="152" t="s">
        <v>164</v>
      </c>
      <c r="AY203" s="17" t="s">
        <v>156</v>
      </c>
      <c r="BE203" s="153">
        <f>IF(N203="základná",J203,0)</f>
        <v>0</v>
      </c>
      <c r="BF203" s="153">
        <f>IF(N203="znížená",J203,0)</f>
        <v>0</v>
      </c>
      <c r="BG203" s="153">
        <f>IF(N203="zákl. prenesená",J203,0)</f>
        <v>0</v>
      </c>
      <c r="BH203" s="153">
        <f>IF(N203="zníž. prenesená",J203,0)</f>
        <v>0</v>
      </c>
      <c r="BI203" s="153">
        <f>IF(N203="nulová",J203,0)</f>
        <v>0</v>
      </c>
      <c r="BJ203" s="17" t="s">
        <v>164</v>
      </c>
      <c r="BK203" s="153">
        <f>ROUND(I203*H203,2)</f>
        <v>0</v>
      </c>
      <c r="BL203" s="17" t="s">
        <v>163</v>
      </c>
      <c r="BM203" s="152" t="s">
        <v>371</v>
      </c>
    </row>
    <row r="204" spans="2:65" s="13" customFormat="1">
      <c r="B204" s="178"/>
      <c r="D204" s="160" t="s">
        <v>205</v>
      </c>
      <c r="E204" s="179" t="s">
        <v>1</v>
      </c>
      <c r="F204" s="180" t="s">
        <v>357</v>
      </c>
      <c r="H204" s="179" t="s">
        <v>1</v>
      </c>
      <c r="I204" s="181"/>
      <c r="L204" s="178"/>
      <c r="M204" s="182"/>
      <c r="T204" s="183"/>
      <c r="AT204" s="179" t="s">
        <v>205</v>
      </c>
      <c r="AU204" s="179" t="s">
        <v>164</v>
      </c>
      <c r="AV204" s="13" t="s">
        <v>83</v>
      </c>
      <c r="AW204" s="13" t="s">
        <v>3</v>
      </c>
      <c r="AX204" s="13" t="s">
        <v>75</v>
      </c>
      <c r="AY204" s="179" t="s">
        <v>156</v>
      </c>
    </row>
    <row r="205" spans="2:65" s="13" customFormat="1">
      <c r="B205" s="178"/>
      <c r="D205" s="160" t="s">
        <v>205</v>
      </c>
      <c r="E205" s="179" t="s">
        <v>1</v>
      </c>
      <c r="F205" s="180" t="s">
        <v>372</v>
      </c>
      <c r="H205" s="179" t="s">
        <v>1</v>
      </c>
      <c r="I205" s="181"/>
      <c r="L205" s="178"/>
      <c r="M205" s="182"/>
      <c r="T205" s="183"/>
      <c r="AT205" s="179" t="s">
        <v>205</v>
      </c>
      <c r="AU205" s="179" t="s">
        <v>164</v>
      </c>
      <c r="AV205" s="13" t="s">
        <v>83</v>
      </c>
      <c r="AW205" s="13" t="s">
        <v>3</v>
      </c>
      <c r="AX205" s="13" t="s">
        <v>75</v>
      </c>
      <c r="AY205" s="179" t="s">
        <v>156</v>
      </c>
    </row>
    <row r="206" spans="2:65" s="12" customFormat="1" ht="20.399999999999999">
      <c r="B206" s="159"/>
      <c r="D206" s="160" t="s">
        <v>205</v>
      </c>
      <c r="E206" s="161" t="s">
        <v>1</v>
      </c>
      <c r="F206" s="162" t="s">
        <v>358</v>
      </c>
      <c r="H206" s="163">
        <v>36</v>
      </c>
      <c r="I206" s="164"/>
      <c r="L206" s="159"/>
      <c r="M206" s="165"/>
      <c r="T206" s="166"/>
      <c r="AT206" s="161" t="s">
        <v>205</v>
      </c>
      <c r="AU206" s="161" t="s">
        <v>164</v>
      </c>
      <c r="AV206" s="12" t="s">
        <v>164</v>
      </c>
      <c r="AW206" s="12" t="s">
        <v>3</v>
      </c>
      <c r="AX206" s="12" t="s">
        <v>75</v>
      </c>
      <c r="AY206" s="161" t="s">
        <v>156</v>
      </c>
    </row>
    <row r="207" spans="2:65" s="12" customFormat="1" ht="20.399999999999999">
      <c r="B207" s="159"/>
      <c r="D207" s="160" t="s">
        <v>205</v>
      </c>
      <c r="E207" s="161" t="s">
        <v>1</v>
      </c>
      <c r="F207" s="162" t="s">
        <v>359</v>
      </c>
      <c r="H207" s="163">
        <v>18</v>
      </c>
      <c r="I207" s="164"/>
      <c r="L207" s="159"/>
      <c r="M207" s="165"/>
      <c r="T207" s="166"/>
      <c r="AT207" s="161" t="s">
        <v>205</v>
      </c>
      <c r="AU207" s="161" t="s">
        <v>164</v>
      </c>
      <c r="AV207" s="12" t="s">
        <v>164</v>
      </c>
      <c r="AW207" s="12" t="s">
        <v>3</v>
      </c>
      <c r="AX207" s="12" t="s">
        <v>75</v>
      </c>
      <c r="AY207" s="161" t="s">
        <v>156</v>
      </c>
    </row>
    <row r="208" spans="2:65" s="12" customFormat="1" ht="20.399999999999999">
      <c r="B208" s="159"/>
      <c r="D208" s="160" t="s">
        <v>205</v>
      </c>
      <c r="E208" s="161" t="s">
        <v>1</v>
      </c>
      <c r="F208" s="162" t="s">
        <v>360</v>
      </c>
      <c r="H208" s="163">
        <v>18</v>
      </c>
      <c r="I208" s="164"/>
      <c r="L208" s="159"/>
      <c r="M208" s="165"/>
      <c r="T208" s="166"/>
      <c r="AT208" s="161" t="s">
        <v>205</v>
      </c>
      <c r="AU208" s="161" t="s">
        <v>164</v>
      </c>
      <c r="AV208" s="12" t="s">
        <v>164</v>
      </c>
      <c r="AW208" s="12" t="s">
        <v>3</v>
      </c>
      <c r="AX208" s="12" t="s">
        <v>75</v>
      </c>
      <c r="AY208" s="161" t="s">
        <v>156</v>
      </c>
    </row>
    <row r="209" spans="2:65" s="14" customFormat="1">
      <c r="B209" s="184"/>
      <c r="D209" s="160" t="s">
        <v>205</v>
      </c>
      <c r="E209" s="185" t="s">
        <v>1</v>
      </c>
      <c r="F209" s="186" t="s">
        <v>226</v>
      </c>
      <c r="H209" s="187">
        <v>72</v>
      </c>
      <c r="I209" s="188"/>
      <c r="L209" s="184"/>
      <c r="M209" s="189"/>
      <c r="T209" s="190"/>
      <c r="AT209" s="185" t="s">
        <v>205</v>
      </c>
      <c r="AU209" s="185" t="s">
        <v>164</v>
      </c>
      <c r="AV209" s="14" t="s">
        <v>163</v>
      </c>
      <c r="AW209" s="14" t="s">
        <v>3</v>
      </c>
      <c r="AX209" s="14" t="s">
        <v>83</v>
      </c>
      <c r="AY209" s="185" t="s">
        <v>156</v>
      </c>
    </row>
    <row r="210" spans="2:65" s="1" customFormat="1" ht="24.15" customHeight="1">
      <c r="B210" s="139"/>
      <c r="C210" s="140" t="s">
        <v>373</v>
      </c>
      <c r="D210" s="140" t="s">
        <v>159</v>
      </c>
      <c r="E210" s="141" t="s">
        <v>374</v>
      </c>
      <c r="F210" s="142" t="s">
        <v>375</v>
      </c>
      <c r="G210" s="143" t="s">
        <v>352</v>
      </c>
      <c r="H210" s="144">
        <v>56.88</v>
      </c>
      <c r="I210" s="145"/>
      <c r="J210" s="146">
        <f>ROUND(I210*H210,2)</f>
        <v>0</v>
      </c>
      <c r="K210" s="147"/>
      <c r="L210" s="32"/>
      <c r="M210" s="148" t="s">
        <v>1</v>
      </c>
      <c r="N210" s="149" t="s">
        <v>41</v>
      </c>
      <c r="P210" s="150">
        <f>O210*H210</f>
        <v>0</v>
      </c>
      <c r="Q210" s="150">
        <v>0</v>
      </c>
      <c r="R210" s="150">
        <f>Q210*H210</f>
        <v>0</v>
      </c>
      <c r="S210" s="150">
        <v>0</v>
      </c>
      <c r="T210" s="151">
        <f>S210*H210</f>
        <v>0</v>
      </c>
      <c r="AR210" s="152" t="s">
        <v>163</v>
      </c>
      <c r="AT210" s="152" t="s">
        <v>159</v>
      </c>
      <c r="AU210" s="152" t="s">
        <v>164</v>
      </c>
      <c r="AY210" s="17" t="s">
        <v>156</v>
      </c>
      <c r="BE210" s="153">
        <f>IF(N210="základná",J210,0)</f>
        <v>0</v>
      </c>
      <c r="BF210" s="153">
        <f>IF(N210="znížená",J210,0)</f>
        <v>0</v>
      </c>
      <c r="BG210" s="153">
        <f>IF(N210="zákl. prenesená",J210,0)</f>
        <v>0</v>
      </c>
      <c r="BH210" s="153">
        <f>IF(N210="zníž. prenesená",J210,0)</f>
        <v>0</v>
      </c>
      <c r="BI210" s="153">
        <f>IF(N210="nulová",J210,0)</f>
        <v>0</v>
      </c>
      <c r="BJ210" s="17" t="s">
        <v>164</v>
      </c>
      <c r="BK210" s="153">
        <f>ROUND(I210*H210,2)</f>
        <v>0</v>
      </c>
      <c r="BL210" s="17" t="s">
        <v>163</v>
      </c>
      <c r="BM210" s="152" t="s">
        <v>376</v>
      </c>
    </row>
    <row r="211" spans="2:65" s="13" customFormat="1">
      <c r="B211" s="178"/>
      <c r="D211" s="160" t="s">
        <v>205</v>
      </c>
      <c r="E211" s="179" t="s">
        <v>1</v>
      </c>
      <c r="F211" s="180" t="s">
        <v>361</v>
      </c>
      <c r="H211" s="179" t="s">
        <v>1</v>
      </c>
      <c r="I211" s="181"/>
      <c r="L211" s="178"/>
      <c r="M211" s="182"/>
      <c r="T211" s="183"/>
      <c r="AT211" s="179" t="s">
        <v>205</v>
      </c>
      <c r="AU211" s="179" t="s">
        <v>164</v>
      </c>
      <c r="AV211" s="13" t="s">
        <v>83</v>
      </c>
      <c r="AW211" s="13" t="s">
        <v>3</v>
      </c>
      <c r="AX211" s="13" t="s">
        <v>75</v>
      </c>
      <c r="AY211" s="179" t="s">
        <v>156</v>
      </c>
    </row>
    <row r="212" spans="2:65" s="13" customFormat="1">
      <c r="B212" s="178"/>
      <c r="D212" s="160" t="s">
        <v>205</v>
      </c>
      <c r="E212" s="179" t="s">
        <v>1</v>
      </c>
      <c r="F212" s="180" t="s">
        <v>377</v>
      </c>
      <c r="H212" s="179" t="s">
        <v>1</v>
      </c>
      <c r="I212" s="181"/>
      <c r="L212" s="178"/>
      <c r="M212" s="182"/>
      <c r="T212" s="183"/>
      <c r="AT212" s="179" t="s">
        <v>205</v>
      </c>
      <c r="AU212" s="179" t="s">
        <v>164</v>
      </c>
      <c r="AV212" s="13" t="s">
        <v>83</v>
      </c>
      <c r="AW212" s="13" t="s">
        <v>3</v>
      </c>
      <c r="AX212" s="13" t="s">
        <v>75</v>
      </c>
      <c r="AY212" s="179" t="s">
        <v>156</v>
      </c>
    </row>
    <row r="213" spans="2:65" s="12" customFormat="1">
      <c r="B213" s="159"/>
      <c r="D213" s="160" t="s">
        <v>205</v>
      </c>
      <c r="E213" s="161" t="s">
        <v>1</v>
      </c>
      <c r="F213" s="162" t="s">
        <v>362</v>
      </c>
      <c r="H213" s="163">
        <v>37.92</v>
      </c>
      <c r="I213" s="164"/>
      <c r="L213" s="159"/>
      <c r="M213" s="165"/>
      <c r="T213" s="166"/>
      <c r="AT213" s="161" t="s">
        <v>205</v>
      </c>
      <c r="AU213" s="161" t="s">
        <v>164</v>
      </c>
      <c r="AV213" s="12" t="s">
        <v>164</v>
      </c>
      <c r="AW213" s="12" t="s">
        <v>3</v>
      </c>
      <c r="AX213" s="12" t="s">
        <v>75</v>
      </c>
      <c r="AY213" s="161" t="s">
        <v>156</v>
      </c>
    </row>
    <row r="214" spans="2:65" s="12" customFormat="1">
      <c r="B214" s="159"/>
      <c r="D214" s="160" t="s">
        <v>205</v>
      </c>
      <c r="E214" s="161" t="s">
        <v>1</v>
      </c>
      <c r="F214" s="162" t="s">
        <v>363</v>
      </c>
      <c r="H214" s="163">
        <v>18.96</v>
      </c>
      <c r="I214" s="164"/>
      <c r="L214" s="159"/>
      <c r="M214" s="165"/>
      <c r="T214" s="166"/>
      <c r="AT214" s="161" t="s">
        <v>205</v>
      </c>
      <c r="AU214" s="161" t="s">
        <v>164</v>
      </c>
      <c r="AV214" s="12" t="s">
        <v>164</v>
      </c>
      <c r="AW214" s="12" t="s">
        <v>3</v>
      </c>
      <c r="AX214" s="12" t="s">
        <v>75</v>
      </c>
      <c r="AY214" s="161" t="s">
        <v>156</v>
      </c>
    </row>
    <row r="215" spans="2:65" s="14" customFormat="1">
      <c r="B215" s="184"/>
      <c r="D215" s="160" t="s">
        <v>205</v>
      </c>
      <c r="E215" s="185" t="s">
        <v>1</v>
      </c>
      <c r="F215" s="186" t="s">
        <v>226</v>
      </c>
      <c r="H215" s="187">
        <v>56.88</v>
      </c>
      <c r="I215" s="188"/>
      <c r="L215" s="184"/>
      <c r="M215" s="189"/>
      <c r="T215" s="190"/>
      <c r="AT215" s="185" t="s">
        <v>205</v>
      </c>
      <c r="AU215" s="185" t="s">
        <v>164</v>
      </c>
      <c r="AV215" s="14" t="s">
        <v>163</v>
      </c>
      <c r="AW215" s="14" t="s">
        <v>3</v>
      </c>
      <c r="AX215" s="14" t="s">
        <v>83</v>
      </c>
      <c r="AY215" s="185" t="s">
        <v>156</v>
      </c>
    </row>
    <row r="216" spans="2:65" s="11" customFormat="1" ht="22.95" customHeight="1">
      <c r="B216" s="127"/>
      <c r="D216" s="128" t="s">
        <v>74</v>
      </c>
      <c r="E216" s="137" t="s">
        <v>378</v>
      </c>
      <c r="F216" s="137" t="s">
        <v>379</v>
      </c>
      <c r="I216" s="130"/>
      <c r="J216" s="138">
        <f>BK216</f>
        <v>0</v>
      </c>
      <c r="L216" s="127"/>
      <c r="M216" s="132"/>
      <c r="P216" s="133">
        <f>SUM(P217:P263)</f>
        <v>0</v>
      </c>
      <c r="R216" s="133">
        <f>SUM(R217:R263)</f>
        <v>1.6885520000000005</v>
      </c>
      <c r="T216" s="134">
        <f>SUM(T217:T263)</f>
        <v>0</v>
      </c>
      <c r="AR216" s="128" t="s">
        <v>83</v>
      </c>
      <c r="AT216" s="135" t="s">
        <v>74</v>
      </c>
      <c r="AU216" s="135" t="s">
        <v>83</v>
      </c>
      <c r="AY216" s="128" t="s">
        <v>156</v>
      </c>
      <c r="BK216" s="136">
        <f>SUM(BK217:BK263)</f>
        <v>0</v>
      </c>
    </row>
    <row r="217" spans="2:65" s="1" customFormat="1" ht="24.15" customHeight="1">
      <c r="B217" s="139"/>
      <c r="C217" s="140" t="s">
        <v>380</v>
      </c>
      <c r="D217" s="140" t="s">
        <v>159</v>
      </c>
      <c r="E217" s="141" t="s">
        <v>381</v>
      </c>
      <c r="F217" s="142" t="s">
        <v>382</v>
      </c>
      <c r="G217" s="143" t="s">
        <v>203</v>
      </c>
      <c r="H217" s="144">
        <v>38</v>
      </c>
      <c r="I217" s="145"/>
      <c r="J217" s="146">
        <f>ROUND(I217*H217,2)</f>
        <v>0</v>
      </c>
      <c r="K217" s="147"/>
      <c r="L217" s="32"/>
      <c r="M217" s="148" t="s">
        <v>1</v>
      </c>
      <c r="N217" s="149" t="s">
        <v>41</v>
      </c>
      <c r="P217" s="150">
        <f>O217*H217</f>
        <v>0</v>
      </c>
      <c r="Q217" s="150">
        <v>0</v>
      </c>
      <c r="R217" s="150">
        <f>Q217*H217</f>
        <v>0</v>
      </c>
      <c r="S217" s="150">
        <v>0</v>
      </c>
      <c r="T217" s="151">
        <f>S217*H217</f>
        <v>0</v>
      </c>
      <c r="AR217" s="152" t="s">
        <v>163</v>
      </c>
      <c r="AT217" s="152" t="s">
        <v>159</v>
      </c>
      <c r="AU217" s="152" t="s">
        <v>164</v>
      </c>
      <c r="AY217" s="17" t="s">
        <v>156</v>
      </c>
      <c r="BE217" s="153">
        <f>IF(N217="základná",J217,0)</f>
        <v>0</v>
      </c>
      <c r="BF217" s="153">
        <f>IF(N217="znížená",J217,0)</f>
        <v>0</v>
      </c>
      <c r="BG217" s="153">
        <f>IF(N217="zákl. prenesená",J217,0)</f>
        <v>0</v>
      </c>
      <c r="BH217" s="153">
        <f>IF(N217="zníž. prenesená",J217,0)</f>
        <v>0</v>
      </c>
      <c r="BI217" s="153">
        <f>IF(N217="nulová",J217,0)</f>
        <v>0</v>
      </c>
      <c r="BJ217" s="17" t="s">
        <v>164</v>
      </c>
      <c r="BK217" s="153">
        <f>ROUND(I217*H217,2)</f>
        <v>0</v>
      </c>
      <c r="BL217" s="17" t="s">
        <v>163</v>
      </c>
      <c r="BM217" s="152" t="s">
        <v>383</v>
      </c>
    </row>
    <row r="218" spans="2:65" s="12" customFormat="1">
      <c r="B218" s="159"/>
      <c r="D218" s="160" t="s">
        <v>205</v>
      </c>
      <c r="E218" s="161" t="s">
        <v>1</v>
      </c>
      <c r="F218" s="162" t="s">
        <v>345</v>
      </c>
      <c r="H218" s="163">
        <v>19</v>
      </c>
      <c r="I218" s="164"/>
      <c r="L218" s="159"/>
      <c r="M218" s="165"/>
      <c r="T218" s="166"/>
      <c r="AT218" s="161" t="s">
        <v>205</v>
      </c>
      <c r="AU218" s="161" t="s">
        <v>164</v>
      </c>
      <c r="AV218" s="12" t="s">
        <v>164</v>
      </c>
      <c r="AW218" s="12" t="s">
        <v>3</v>
      </c>
      <c r="AX218" s="12" t="s">
        <v>75</v>
      </c>
      <c r="AY218" s="161" t="s">
        <v>156</v>
      </c>
    </row>
    <row r="219" spans="2:65" s="12" customFormat="1">
      <c r="B219" s="159"/>
      <c r="D219" s="160" t="s">
        <v>205</v>
      </c>
      <c r="E219" s="161" t="s">
        <v>1</v>
      </c>
      <c r="F219" s="162" t="s">
        <v>384</v>
      </c>
      <c r="H219" s="163">
        <v>19</v>
      </c>
      <c r="I219" s="164"/>
      <c r="L219" s="159"/>
      <c r="M219" s="165"/>
      <c r="T219" s="166"/>
      <c r="AT219" s="161" t="s">
        <v>205</v>
      </c>
      <c r="AU219" s="161" t="s">
        <v>164</v>
      </c>
      <c r="AV219" s="12" t="s">
        <v>164</v>
      </c>
      <c r="AW219" s="12" t="s">
        <v>3</v>
      </c>
      <c r="AX219" s="12" t="s">
        <v>75</v>
      </c>
      <c r="AY219" s="161" t="s">
        <v>156</v>
      </c>
    </row>
    <row r="220" spans="2:65" s="14" customFormat="1">
      <c r="B220" s="184"/>
      <c r="D220" s="160" t="s">
        <v>205</v>
      </c>
      <c r="E220" s="185" t="s">
        <v>1</v>
      </c>
      <c r="F220" s="186" t="s">
        <v>226</v>
      </c>
      <c r="H220" s="187">
        <v>38</v>
      </c>
      <c r="I220" s="188"/>
      <c r="L220" s="184"/>
      <c r="M220" s="189"/>
      <c r="T220" s="190"/>
      <c r="AT220" s="185" t="s">
        <v>205</v>
      </c>
      <c r="AU220" s="185" t="s">
        <v>164</v>
      </c>
      <c r="AV220" s="14" t="s">
        <v>163</v>
      </c>
      <c r="AW220" s="14" t="s">
        <v>3</v>
      </c>
      <c r="AX220" s="14" t="s">
        <v>83</v>
      </c>
      <c r="AY220" s="185" t="s">
        <v>156</v>
      </c>
    </row>
    <row r="221" spans="2:65" s="1" customFormat="1" ht="24.15" customHeight="1">
      <c r="B221" s="139"/>
      <c r="C221" s="140" t="s">
        <v>385</v>
      </c>
      <c r="D221" s="140" t="s">
        <v>159</v>
      </c>
      <c r="E221" s="141" t="s">
        <v>386</v>
      </c>
      <c r="F221" s="142" t="s">
        <v>387</v>
      </c>
      <c r="G221" s="143" t="s">
        <v>234</v>
      </c>
      <c r="H221" s="144">
        <v>237</v>
      </c>
      <c r="I221" s="145"/>
      <c r="J221" s="146">
        <f>ROUND(I221*H221,2)</f>
        <v>0</v>
      </c>
      <c r="K221" s="147"/>
      <c r="L221" s="32"/>
      <c r="M221" s="148" t="s">
        <v>1</v>
      </c>
      <c r="N221" s="149" t="s">
        <v>41</v>
      </c>
      <c r="P221" s="150">
        <f>O221*H221</f>
        <v>0</v>
      </c>
      <c r="Q221" s="150">
        <v>0</v>
      </c>
      <c r="R221" s="150">
        <f>Q221*H221</f>
        <v>0</v>
      </c>
      <c r="S221" s="150">
        <v>0</v>
      </c>
      <c r="T221" s="151">
        <f>S221*H221</f>
        <v>0</v>
      </c>
      <c r="AR221" s="152" t="s">
        <v>163</v>
      </c>
      <c r="AT221" s="152" t="s">
        <v>159</v>
      </c>
      <c r="AU221" s="152" t="s">
        <v>164</v>
      </c>
      <c r="AY221" s="17" t="s">
        <v>156</v>
      </c>
      <c r="BE221" s="153">
        <f>IF(N221="základná",J221,0)</f>
        <v>0</v>
      </c>
      <c r="BF221" s="153">
        <f>IF(N221="znížená",J221,0)</f>
        <v>0</v>
      </c>
      <c r="BG221" s="153">
        <f>IF(N221="zákl. prenesená",J221,0)</f>
        <v>0</v>
      </c>
      <c r="BH221" s="153">
        <f>IF(N221="zníž. prenesená",J221,0)</f>
        <v>0</v>
      </c>
      <c r="BI221" s="153">
        <f>IF(N221="nulová",J221,0)</f>
        <v>0</v>
      </c>
      <c r="BJ221" s="17" t="s">
        <v>164</v>
      </c>
      <c r="BK221" s="153">
        <f>ROUND(I221*H221,2)</f>
        <v>0</v>
      </c>
      <c r="BL221" s="17" t="s">
        <v>163</v>
      </c>
      <c r="BM221" s="152" t="s">
        <v>388</v>
      </c>
    </row>
    <row r="222" spans="2:65" s="13" customFormat="1" ht="20.399999999999999">
      <c r="B222" s="178"/>
      <c r="D222" s="160" t="s">
        <v>205</v>
      </c>
      <c r="E222" s="179" t="s">
        <v>1</v>
      </c>
      <c r="F222" s="180" t="s">
        <v>389</v>
      </c>
      <c r="H222" s="179" t="s">
        <v>1</v>
      </c>
      <c r="I222" s="181"/>
      <c r="L222" s="178"/>
      <c r="M222" s="182"/>
      <c r="T222" s="183"/>
      <c r="AT222" s="179" t="s">
        <v>205</v>
      </c>
      <c r="AU222" s="179" t="s">
        <v>164</v>
      </c>
      <c r="AV222" s="13" t="s">
        <v>83</v>
      </c>
      <c r="AW222" s="13" t="s">
        <v>3</v>
      </c>
      <c r="AX222" s="13" t="s">
        <v>75</v>
      </c>
      <c r="AY222" s="179" t="s">
        <v>156</v>
      </c>
    </row>
    <row r="223" spans="2:65" s="13" customFormat="1" ht="20.399999999999999">
      <c r="B223" s="178"/>
      <c r="D223" s="160" t="s">
        <v>205</v>
      </c>
      <c r="E223" s="179" t="s">
        <v>1</v>
      </c>
      <c r="F223" s="180" t="s">
        <v>390</v>
      </c>
      <c r="H223" s="179" t="s">
        <v>1</v>
      </c>
      <c r="I223" s="181"/>
      <c r="L223" s="178"/>
      <c r="M223" s="182"/>
      <c r="T223" s="183"/>
      <c r="AT223" s="179" t="s">
        <v>205</v>
      </c>
      <c r="AU223" s="179" t="s">
        <v>164</v>
      </c>
      <c r="AV223" s="13" t="s">
        <v>83</v>
      </c>
      <c r="AW223" s="13" t="s">
        <v>3</v>
      </c>
      <c r="AX223" s="13" t="s">
        <v>75</v>
      </c>
      <c r="AY223" s="179" t="s">
        <v>156</v>
      </c>
    </row>
    <row r="224" spans="2:65" s="13" customFormat="1" ht="20.399999999999999">
      <c r="B224" s="178"/>
      <c r="D224" s="160" t="s">
        <v>205</v>
      </c>
      <c r="E224" s="179" t="s">
        <v>1</v>
      </c>
      <c r="F224" s="180" t="s">
        <v>391</v>
      </c>
      <c r="H224" s="179" t="s">
        <v>1</v>
      </c>
      <c r="I224" s="181"/>
      <c r="L224" s="178"/>
      <c r="M224" s="182"/>
      <c r="T224" s="183"/>
      <c r="AT224" s="179" t="s">
        <v>205</v>
      </c>
      <c r="AU224" s="179" t="s">
        <v>164</v>
      </c>
      <c r="AV224" s="13" t="s">
        <v>83</v>
      </c>
      <c r="AW224" s="13" t="s">
        <v>3</v>
      </c>
      <c r="AX224" s="13" t="s">
        <v>75</v>
      </c>
      <c r="AY224" s="179" t="s">
        <v>156</v>
      </c>
    </row>
    <row r="225" spans="2:65" s="12" customFormat="1">
      <c r="B225" s="159"/>
      <c r="D225" s="160" t="s">
        <v>205</v>
      </c>
      <c r="E225" s="161" t="s">
        <v>1</v>
      </c>
      <c r="F225" s="162" t="s">
        <v>392</v>
      </c>
      <c r="H225" s="163">
        <v>79</v>
      </c>
      <c r="I225" s="164"/>
      <c r="L225" s="159"/>
      <c r="M225" s="165"/>
      <c r="T225" s="166"/>
      <c r="AT225" s="161" t="s">
        <v>205</v>
      </c>
      <c r="AU225" s="161" t="s">
        <v>164</v>
      </c>
      <c r="AV225" s="12" t="s">
        <v>164</v>
      </c>
      <c r="AW225" s="12" t="s">
        <v>3</v>
      </c>
      <c r="AX225" s="12" t="s">
        <v>75</v>
      </c>
      <c r="AY225" s="161" t="s">
        <v>156</v>
      </c>
    </row>
    <row r="226" spans="2:65" s="12" customFormat="1">
      <c r="B226" s="159"/>
      <c r="D226" s="160" t="s">
        <v>205</v>
      </c>
      <c r="E226" s="161" t="s">
        <v>1</v>
      </c>
      <c r="F226" s="162" t="s">
        <v>393</v>
      </c>
      <c r="H226" s="163">
        <v>79</v>
      </c>
      <c r="I226" s="164"/>
      <c r="L226" s="159"/>
      <c r="M226" s="165"/>
      <c r="T226" s="166"/>
      <c r="AT226" s="161" t="s">
        <v>205</v>
      </c>
      <c r="AU226" s="161" t="s">
        <v>164</v>
      </c>
      <c r="AV226" s="12" t="s">
        <v>164</v>
      </c>
      <c r="AW226" s="12" t="s">
        <v>3</v>
      </c>
      <c r="AX226" s="12" t="s">
        <v>75</v>
      </c>
      <c r="AY226" s="161" t="s">
        <v>156</v>
      </c>
    </row>
    <row r="227" spans="2:65" s="12" customFormat="1">
      <c r="B227" s="159"/>
      <c r="D227" s="160" t="s">
        <v>205</v>
      </c>
      <c r="E227" s="161" t="s">
        <v>1</v>
      </c>
      <c r="F227" s="162" t="s">
        <v>394</v>
      </c>
      <c r="H227" s="163">
        <v>79</v>
      </c>
      <c r="I227" s="164"/>
      <c r="L227" s="159"/>
      <c r="M227" s="165"/>
      <c r="T227" s="166"/>
      <c r="AT227" s="161" t="s">
        <v>205</v>
      </c>
      <c r="AU227" s="161" t="s">
        <v>164</v>
      </c>
      <c r="AV227" s="12" t="s">
        <v>164</v>
      </c>
      <c r="AW227" s="12" t="s">
        <v>3</v>
      </c>
      <c r="AX227" s="12" t="s">
        <v>75</v>
      </c>
      <c r="AY227" s="161" t="s">
        <v>156</v>
      </c>
    </row>
    <row r="228" spans="2:65" s="14" customFormat="1">
      <c r="B228" s="184"/>
      <c r="D228" s="160" t="s">
        <v>205</v>
      </c>
      <c r="E228" s="185" t="s">
        <v>1</v>
      </c>
      <c r="F228" s="186" t="s">
        <v>226</v>
      </c>
      <c r="H228" s="187">
        <v>237</v>
      </c>
      <c r="I228" s="188"/>
      <c r="L228" s="184"/>
      <c r="M228" s="189"/>
      <c r="T228" s="190"/>
      <c r="AT228" s="185" t="s">
        <v>205</v>
      </c>
      <c r="AU228" s="185" t="s">
        <v>164</v>
      </c>
      <c r="AV228" s="14" t="s">
        <v>163</v>
      </c>
      <c r="AW228" s="14" t="s">
        <v>3</v>
      </c>
      <c r="AX228" s="14" t="s">
        <v>83</v>
      </c>
      <c r="AY228" s="185" t="s">
        <v>156</v>
      </c>
    </row>
    <row r="229" spans="2:65" s="1" customFormat="1" ht="24.15" customHeight="1">
      <c r="B229" s="139"/>
      <c r="C229" s="140" t="s">
        <v>395</v>
      </c>
      <c r="D229" s="140" t="s">
        <v>159</v>
      </c>
      <c r="E229" s="141" t="s">
        <v>396</v>
      </c>
      <c r="F229" s="142" t="s">
        <v>397</v>
      </c>
      <c r="G229" s="143" t="s">
        <v>203</v>
      </c>
      <c r="H229" s="144">
        <v>1</v>
      </c>
      <c r="I229" s="145"/>
      <c r="J229" s="146">
        <f>ROUND(I229*H229,2)</f>
        <v>0</v>
      </c>
      <c r="K229" s="147"/>
      <c r="L229" s="32"/>
      <c r="M229" s="148" t="s">
        <v>1</v>
      </c>
      <c r="N229" s="149" t="s">
        <v>41</v>
      </c>
      <c r="P229" s="150">
        <f>O229*H229</f>
        <v>0</v>
      </c>
      <c r="Q229" s="150">
        <v>0</v>
      </c>
      <c r="R229" s="150">
        <f>Q229*H229</f>
        <v>0</v>
      </c>
      <c r="S229" s="150">
        <v>0</v>
      </c>
      <c r="T229" s="151">
        <f>S229*H229</f>
        <v>0</v>
      </c>
      <c r="AR229" s="152" t="s">
        <v>163</v>
      </c>
      <c r="AT229" s="152" t="s">
        <v>159</v>
      </c>
      <c r="AU229" s="152" t="s">
        <v>164</v>
      </c>
      <c r="AY229" s="17" t="s">
        <v>156</v>
      </c>
      <c r="BE229" s="153">
        <f>IF(N229="základná",J229,0)</f>
        <v>0</v>
      </c>
      <c r="BF229" s="153">
        <f>IF(N229="znížená",J229,0)</f>
        <v>0</v>
      </c>
      <c r="BG229" s="153">
        <f>IF(N229="zákl. prenesená",J229,0)</f>
        <v>0</v>
      </c>
      <c r="BH229" s="153">
        <f>IF(N229="zníž. prenesená",J229,0)</f>
        <v>0</v>
      </c>
      <c r="BI229" s="153">
        <f>IF(N229="nulová",J229,0)</f>
        <v>0</v>
      </c>
      <c r="BJ229" s="17" t="s">
        <v>164</v>
      </c>
      <c r="BK229" s="153">
        <f>ROUND(I229*H229,2)</f>
        <v>0</v>
      </c>
      <c r="BL229" s="17" t="s">
        <v>163</v>
      </c>
      <c r="BM229" s="152" t="s">
        <v>398</v>
      </c>
    </row>
    <row r="230" spans="2:65" s="1" customFormat="1" ht="21.75" customHeight="1">
      <c r="B230" s="139"/>
      <c r="C230" s="167" t="s">
        <v>399</v>
      </c>
      <c r="D230" s="167" t="s">
        <v>207</v>
      </c>
      <c r="E230" s="168" t="s">
        <v>400</v>
      </c>
      <c r="F230" s="169" t="s">
        <v>401</v>
      </c>
      <c r="G230" s="170" t="s">
        <v>402</v>
      </c>
      <c r="H230" s="171">
        <v>19</v>
      </c>
      <c r="I230" s="172"/>
      <c r="J230" s="173">
        <f>ROUND(I230*H230,2)</f>
        <v>0</v>
      </c>
      <c r="K230" s="174"/>
      <c r="L230" s="175"/>
      <c r="M230" s="176" t="s">
        <v>1</v>
      </c>
      <c r="N230" s="177" t="s">
        <v>41</v>
      </c>
      <c r="P230" s="150">
        <f>O230*H230</f>
        <v>0</v>
      </c>
      <c r="Q230" s="150">
        <v>5.0000000000000001E-4</v>
      </c>
      <c r="R230" s="150">
        <f>Q230*H230</f>
        <v>9.4999999999999998E-3</v>
      </c>
      <c r="S230" s="150">
        <v>0</v>
      </c>
      <c r="T230" s="151">
        <f>S230*H230</f>
        <v>0</v>
      </c>
      <c r="AR230" s="152" t="s">
        <v>211</v>
      </c>
      <c r="AT230" s="152" t="s">
        <v>207</v>
      </c>
      <c r="AU230" s="152" t="s">
        <v>164</v>
      </c>
      <c r="AY230" s="17" t="s">
        <v>156</v>
      </c>
      <c r="BE230" s="153">
        <f>IF(N230="základná",J230,0)</f>
        <v>0</v>
      </c>
      <c r="BF230" s="153">
        <f>IF(N230="znížená",J230,0)</f>
        <v>0</v>
      </c>
      <c r="BG230" s="153">
        <f>IF(N230="zákl. prenesená",J230,0)</f>
        <v>0</v>
      </c>
      <c r="BH230" s="153">
        <f>IF(N230="zníž. prenesená",J230,0)</f>
        <v>0</v>
      </c>
      <c r="BI230" s="153">
        <f>IF(N230="nulová",J230,0)</f>
        <v>0</v>
      </c>
      <c r="BJ230" s="17" t="s">
        <v>164</v>
      </c>
      <c r="BK230" s="153">
        <f>ROUND(I230*H230,2)</f>
        <v>0</v>
      </c>
      <c r="BL230" s="17" t="s">
        <v>163</v>
      </c>
      <c r="BM230" s="152" t="s">
        <v>403</v>
      </c>
    </row>
    <row r="231" spans="2:65" s="1" customFormat="1" ht="44.25" customHeight="1">
      <c r="B231" s="139"/>
      <c r="C231" s="140" t="s">
        <v>404</v>
      </c>
      <c r="D231" s="140" t="s">
        <v>159</v>
      </c>
      <c r="E231" s="141" t="s">
        <v>405</v>
      </c>
      <c r="F231" s="142" t="s">
        <v>406</v>
      </c>
      <c r="G231" s="143" t="s">
        <v>203</v>
      </c>
      <c r="H231" s="144">
        <v>234</v>
      </c>
      <c r="I231" s="145"/>
      <c r="J231" s="146">
        <f>ROUND(I231*H231,2)</f>
        <v>0</v>
      </c>
      <c r="K231" s="147"/>
      <c r="L231" s="32"/>
      <c r="M231" s="148" t="s">
        <v>1</v>
      </c>
      <c r="N231" s="149" t="s">
        <v>41</v>
      </c>
      <c r="P231" s="150">
        <f>O231*H231</f>
        <v>0</v>
      </c>
      <c r="Q231" s="150">
        <v>0</v>
      </c>
      <c r="R231" s="150">
        <f>Q231*H231</f>
        <v>0</v>
      </c>
      <c r="S231" s="150">
        <v>0</v>
      </c>
      <c r="T231" s="151">
        <f>S231*H231</f>
        <v>0</v>
      </c>
      <c r="AR231" s="152" t="s">
        <v>163</v>
      </c>
      <c r="AT231" s="152" t="s">
        <v>159</v>
      </c>
      <c r="AU231" s="152" t="s">
        <v>164</v>
      </c>
      <c r="AY231" s="17" t="s">
        <v>156</v>
      </c>
      <c r="BE231" s="153">
        <f>IF(N231="základná",J231,0)</f>
        <v>0</v>
      </c>
      <c r="BF231" s="153">
        <f>IF(N231="znížená",J231,0)</f>
        <v>0</v>
      </c>
      <c r="BG231" s="153">
        <f>IF(N231="zákl. prenesená",J231,0)</f>
        <v>0</v>
      </c>
      <c r="BH231" s="153">
        <f>IF(N231="zníž. prenesená",J231,0)</f>
        <v>0</v>
      </c>
      <c r="BI231" s="153">
        <f>IF(N231="nulová",J231,0)</f>
        <v>0</v>
      </c>
      <c r="BJ231" s="17" t="s">
        <v>164</v>
      </c>
      <c r="BK231" s="153">
        <f>ROUND(I231*H231,2)</f>
        <v>0</v>
      </c>
      <c r="BL231" s="17" t="s">
        <v>163</v>
      </c>
      <c r="BM231" s="152" t="s">
        <v>407</v>
      </c>
    </row>
    <row r="232" spans="2:65" s="12" customFormat="1" ht="20.399999999999999">
      <c r="B232" s="159"/>
      <c r="D232" s="160" t="s">
        <v>205</v>
      </c>
      <c r="E232" s="161" t="s">
        <v>1</v>
      </c>
      <c r="F232" s="162" t="s">
        <v>408</v>
      </c>
      <c r="H232" s="163">
        <v>22</v>
      </c>
      <c r="I232" s="164"/>
      <c r="L232" s="159"/>
      <c r="M232" s="165"/>
      <c r="T232" s="166"/>
      <c r="AT232" s="161" t="s">
        <v>205</v>
      </c>
      <c r="AU232" s="161" t="s">
        <v>164</v>
      </c>
      <c r="AV232" s="12" t="s">
        <v>164</v>
      </c>
      <c r="AW232" s="12" t="s">
        <v>3</v>
      </c>
      <c r="AX232" s="12" t="s">
        <v>75</v>
      </c>
      <c r="AY232" s="161" t="s">
        <v>156</v>
      </c>
    </row>
    <row r="233" spans="2:65" s="12" customFormat="1">
      <c r="B233" s="159"/>
      <c r="D233" s="160" t="s">
        <v>205</v>
      </c>
      <c r="E233" s="161" t="s">
        <v>1</v>
      </c>
      <c r="F233" s="162" t="s">
        <v>409</v>
      </c>
      <c r="H233" s="163">
        <v>57</v>
      </c>
      <c r="I233" s="164"/>
      <c r="L233" s="159"/>
      <c r="M233" s="165"/>
      <c r="T233" s="166"/>
      <c r="AT233" s="161" t="s">
        <v>205</v>
      </c>
      <c r="AU233" s="161" t="s">
        <v>164</v>
      </c>
      <c r="AV233" s="12" t="s">
        <v>164</v>
      </c>
      <c r="AW233" s="12" t="s">
        <v>3</v>
      </c>
      <c r="AX233" s="12" t="s">
        <v>75</v>
      </c>
      <c r="AY233" s="161" t="s">
        <v>156</v>
      </c>
    </row>
    <row r="234" spans="2:65" s="12" customFormat="1" ht="20.399999999999999">
      <c r="B234" s="159"/>
      <c r="D234" s="160" t="s">
        <v>205</v>
      </c>
      <c r="E234" s="161" t="s">
        <v>1</v>
      </c>
      <c r="F234" s="162" t="s">
        <v>410</v>
      </c>
      <c r="H234" s="163">
        <v>57</v>
      </c>
      <c r="I234" s="164"/>
      <c r="L234" s="159"/>
      <c r="M234" s="165"/>
      <c r="T234" s="166"/>
      <c r="AT234" s="161" t="s">
        <v>205</v>
      </c>
      <c r="AU234" s="161" t="s">
        <v>164</v>
      </c>
      <c r="AV234" s="12" t="s">
        <v>164</v>
      </c>
      <c r="AW234" s="12" t="s">
        <v>3</v>
      </c>
      <c r="AX234" s="12" t="s">
        <v>75</v>
      </c>
      <c r="AY234" s="161" t="s">
        <v>156</v>
      </c>
    </row>
    <row r="235" spans="2:65" s="15" customFormat="1">
      <c r="B235" s="191"/>
      <c r="D235" s="160" t="s">
        <v>205</v>
      </c>
      <c r="E235" s="192" t="s">
        <v>1</v>
      </c>
      <c r="F235" s="193" t="s">
        <v>411</v>
      </c>
      <c r="H235" s="194">
        <v>136</v>
      </c>
      <c r="I235" s="195"/>
      <c r="L235" s="191"/>
      <c r="M235" s="196"/>
      <c r="T235" s="197"/>
      <c r="AT235" s="192" t="s">
        <v>205</v>
      </c>
      <c r="AU235" s="192" t="s">
        <v>164</v>
      </c>
      <c r="AV235" s="15" t="s">
        <v>169</v>
      </c>
      <c r="AW235" s="15" t="s">
        <v>3</v>
      </c>
      <c r="AX235" s="15" t="s">
        <v>75</v>
      </c>
      <c r="AY235" s="192" t="s">
        <v>156</v>
      </c>
    </row>
    <row r="236" spans="2:65" s="12" customFormat="1">
      <c r="B236" s="159"/>
      <c r="D236" s="160" t="s">
        <v>205</v>
      </c>
      <c r="E236" s="161" t="s">
        <v>1</v>
      </c>
      <c r="F236" s="162" t="s">
        <v>412</v>
      </c>
      <c r="H236" s="163">
        <v>11</v>
      </c>
      <c r="I236" s="164"/>
      <c r="L236" s="159"/>
      <c r="M236" s="165"/>
      <c r="T236" s="166"/>
      <c r="AT236" s="161" t="s">
        <v>205</v>
      </c>
      <c r="AU236" s="161" t="s">
        <v>164</v>
      </c>
      <c r="AV236" s="12" t="s">
        <v>164</v>
      </c>
      <c r="AW236" s="12" t="s">
        <v>3</v>
      </c>
      <c r="AX236" s="12" t="s">
        <v>75</v>
      </c>
      <c r="AY236" s="161" t="s">
        <v>156</v>
      </c>
    </row>
    <row r="237" spans="2:65" s="12" customFormat="1">
      <c r="B237" s="159"/>
      <c r="D237" s="160" t="s">
        <v>205</v>
      </c>
      <c r="E237" s="161" t="s">
        <v>1</v>
      </c>
      <c r="F237" s="162" t="s">
        <v>413</v>
      </c>
      <c r="H237" s="163">
        <v>19</v>
      </c>
      <c r="I237" s="164"/>
      <c r="L237" s="159"/>
      <c r="M237" s="165"/>
      <c r="T237" s="166"/>
      <c r="AT237" s="161" t="s">
        <v>205</v>
      </c>
      <c r="AU237" s="161" t="s">
        <v>164</v>
      </c>
      <c r="AV237" s="12" t="s">
        <v>164</v>
      </c>
      <c r="AW237" s="12" t="s">
        <v>3</v>
      </c>
      <c r="AX237" s="12" t="s">
        <v>75</v>
      </c>
      <c r="AY237" s="161" t="s">
        <v>156</v>
      </c>
    </row>
    <row r="238" spans="2:65" s="12" customFormat="1">
      <c r="B238" s="159"/>
      <c r="D238" s="160" t="s">
        <v>205</v>
      </c>
      <c r="E238" s="161" t="s">
        <v>1</v>
      </c>
      <c r="F238" s="162" t="s">
        <v>414</v>
      </c>
      <c r="H238" s="163">
        <v>19</v>
      </c>
      <c r="I238" s="164"/>
      <c r="L238" s="159"/>
      <c r="M238" s="165"/>
      <c r="T238" s="166"/>
      <c r="AT238" s="161" t="s">
        <v>205</v>
      </c>
      <c r="AU238" s="161" t="s">
        <v>164</v>
      </c>
      <c r="AV238" s="12" t="s">
        <v>164</v>
      </c>
      <c r="AW238" s="12" t="s">
        <v>3</v>
      </c>
      <c r="AX238" s="12" t="s">
        <v>75</v>
      </c>
      <c r="AY238" s="161" t="s">
        <v>156</v>
      </c>
    </row>
    <row r="239" spans="2:65" s="15" customFormat="1">
      <c r="B239" s="191"/>
      <c r="D239" s="160" t="s">
        <v>205</v>
      </c>
      <c r="E239" s="192" t="s">
        <v>1</v>
      </c>
      <c r="F239" s="193" t="s">
        <v>415</v>
      </c>
      <c r="H239" s="194">
        <v>49</v>
      </c>
      <c r="I239" s="195"/>
      <c r="L239" s="191"/>
      <c r="M239" s="196"/>
      <c r="T239" s="197"/>
      <c r="AT239" s="192" t="s">
        <v>205</v>
      </c>
      <c r="AU239" s="192" t="s">
        <v>164</v>
      </c>
      <c r="AV239" s="15" t="s">
        <v>169</v>
      </c>
      <c r="AW239" s="15" t="s">
        <v>3</v>
      </c>
      <c r="AX239" s="15" t="s">
        <v>75</v>
      </c>
      <c r="AY239" s="192" t="s">
        <v>156</v>
      </c>
    </row>
    <row r="240" spans="2:65" s="12" customFormat="1" ht="20.399999999999999">
      <c r="B240" s="159"/>
      <c r="D240" s="160" t="s">
        <v>205</v>
      </c>
      <c r="E240" s="161" t="s">
        <v>1</v>
      </c>
      <c r="F240" s="162" t="s">
        <v>416</v>
      </c>
      <c r="H240" s="163">
        <v>11</v>
      </c>
      <c r="I240" s="164"/>
      <c r="L240" s="159"/>
      <c r="M240" s="165"/>
      <c r="T240" s="166"/>
      <c r="AT240" s="161" t="s">
        <v>205</v>
      </c>
      <c r="AU240" s="161" t="s">
        <v>164</v>
      </c>
      <c r="AV240" s="12" t="s">
        <v>164</v>
      </c>
      <c r="AW240" s="12" t="s">
        <v>3</v>
      </c>
      <c r="AX240" s="12" t="s">
        <v>75</v>
      </c>
      <c r="AY240" s="161" t="s">
        <v>156</v>
      </c>
    </row>
    <row r="241" spans="2:65" s="12" customFormat="1" ht="20.399999999999999">
      <c r="B241" s="159"/>
      <c r="D241" s="160" t="s">
        <v>205</v>
      </c>
      <c r="E241" s="161" t="s">
        <v>1</v>
      </c>
      <c r="F241" s="162" t="s">
        <v>417</v>
      </c>
      <c r="H241" s="163">
        <v>19</v>
      </c>
      <c r="I241" s="164"/>
      <c r="L241" s="159"/>
      <c r="M241" s="165"/>
      <c r="T241" s="166"/>
      <c r="AT241" s="161" t="s">
        <v>205</v>
      </c>
      <c r="AU241" s="161" t="s">
        <v>164</v>
      </c>
      <c r="AV241" s="12" t="s">
        <v>164</v>
      </c>
      <c r="AW241" s="12" t="s">
        <v>3</v>
      </c>
      <c r="AX241" s="12" t="s">
        <v>75</v>
      </c>
      <c r="AY241" s="161" t="s">
        <v>156</v>
      </c>
    </row>
    <row r="242" spans="2:65" s="12" customFormat="1" ht="20.399999999999999">
      <c r="B242" s="159"/>
      <c r="D242" s="160" t="s">
        <v>205</v>
      </c>
      <c r="E242" s="161" t="s">
        <v>1</v>
      </c>
      <c r="F242" s="162" t="s">
        <v>418</v>
      </c>
      <c r="H242" s="163">
        <v>19</v>
      </c>
      <c r="I242" s="164"/>
      <c r="L242" s="159"/>
      <c r="M242" s="165"/>
      <c r="T242" s="166"/>
      <c r="AT242" s="161" t="s">
        <v>205</v>
      </c>
      <c r="AU242" s="161" t="s">
        <v>164</v>
      </c>
      <c r="AV242" s="12" t="s">
        <v>164</v>
      </c>
      <c r="AW242" s="12" t="s">
        <v>3</v>
      </c>
      <c r="AX242" s="12" t="s">
        <v>75</v>
      </c>
      <c r="AY242" s="161" t="s">
        <v>156</v>
      </c>
    </row>
    <row r="243" spans="2:65" s="15" customFormat="1">
      <c r="B243" s="191"/>
      <c r="D243" s="160" t="s">
        <v>205</v>
      </c>
      <c r="E243" s="192" t="s">
        <v>1</v>
      </c>
      <c r="F243" s="193" t="s">
        <v>419</v>
      </c>
      <c r="H243" s="194">
        <v>49</v>
      </c>
      <c r="I243" s="195"/>
      <c r="L243" s="191"/>
      <c r="M243" s="196"/>
      <c r="T243" s="197"/>
      <c r="AT243" s="192" t="s">
        <v>205</v>
      </c>
      <c r="AU243" s="192" t="s">
        <v>164</v>
      </c>
      <c r="AV243" s="15" t="s">
        <v>169</v>
      </c>
      <c r="AW243" s="15" t="s">
        <v>3</v>
      </c>
      <c r="AX243" s="15" t="s">
        <v>75</v>
      </c>
      <c r="AY243" s="192" t="s">
        <v>156</v>
      </c>
    </row>
    <row r="244" spans="2:65" s="14" customFormat="1">
      <c r="B244" s="184"/>
      <c r="D244" s="160" t="s">
        <v>205</v>
      </c>
      <c r="E244" s="185" t="s">
        <v>1</v>
      </c>
      <c r="F244" s="186" t="s">
        <v>226</v>
      </c>
      <c r="H244" s="187">
        <v>234</v>
      </c>
      <c r="I244" s="188"/>
      <c r="L244" s="184"/>
      <c r="M244" s="189"/>
      <c r="T244" s="190"/>
      <c r="AT244" s="185" t="s">
        <v>205</v>
      </c>
      <c r="AU244" s="185" t="s">
        <v>164</v>
      </c>
      <c r="AV244" s="14" t="s">
        <v>163</v>
      </c>
      <c r="AW244" s="14" t="s">
        <v>3</v>
      </c>
      <c r="AX244" s="14" t="s">
        <v>83</v>
      </c>
      <c r="AY244" s="185" t="s">
        <v>156</v>
      </c>
    </row>
    <row r="245" spans="2:65" s="1" customFormat="1" ht="24.15" customHeight="1">
      <c r="B245" s="139"/>
      <c r="C245" s="167" t="s">
        <v>420</v>
      </c>
      <c r="D245" s="167" t="s">
        <v>207</v>
      </c>
      <c r="E245" s="168" t="s">
        <v>421</v>
      </c>
      <c r="F245" s="169" t="s">
        <v>422</v>
      </c>
      <c r="G245" s="170" t="s">
        <v>203</v>
      </c>
      <c r="H245" s="171">
        <v>79</v>
      </c>
      <c r="I245" s="172"/>
      <c r="J245" s="173">
        <f>ROUND(I245*H245,2)</f>
        <v>0</v>
      </c>
      <c r="K245" s="174"/>
      <c r="L245" s="175"/>
      <c r="M245" s="176" t="s">
        <v>1</v>
      </c>
      <c r="N245" s="177" t="s">
        <v>41</v>
      </c>
      <c r="P245" s="150">
        <f>O245*H245</f>
        <v>0</v>
      </c>
      <c r="Q245" s="150">
        <v>1.2E-2</v>
      </c>
      <c r="R245" s="150">
        <f>Q245*H245</f>
        <v>0.94800000000000006</v>
      </c>
      <c r="S245" s="150">
        <v>0</v>
      </c>
      <c r="T245" s="151">
        <f>S245*H245</f>
        <v>0</v>
      </c>
      <c r="AR245" s="152" t="s">
        <v>211</v>
      </c>
      <c r="AT245" s="152" t="s">
        <v>207</v>
      </c>
      <c r="AU245" s="152" t="s">
        <v>164</v>
      </c>
      <c r="AY245" s="17" t="s">
        <v>156</v>
      </c>
      <c r="BE245" s="153">
        <f>IF(N245="základná",J245,0)</f>
        <v>0</v>
      </c>
      <c r="BF245" s="153">
        <f>IF(N245="znížená",J245,0)</f>
        <v>0</v>
      </c>
      <c r="BG245" s="153">
        <f>IF(N245="zákl. prenesená",J245,0)</f>
        <v>0</v>
      </c>
      <c r="BH245" s="153">
        <f>IF(N245="zníž. prenesená",J245,0)</f>
        <v>0</v>
      </c>
      <c r="BI245" s="153">
        <f>IF(N245="nulová",J245,0)</f>
        <v>0</v>
      </c>
      <c r="BJ245" s="17" t="s">
        <v>164</v>
      </c>
      <c r="BK245" s="153">
        <f>ROUND(I245*H245,2)</f>
        <v>0</v>
      </c>
      <c r="BL245" s="17" t="s">
        <v>163</v>
      </c>
      <c r="BM245" s="152" t="s">
        <v>423</v>
      </c>
    </row>
    <row r="246" spans="2:65" s="12" customFormat="1">
      <c r="B246" s="159"/>
      <c r="D246" s="160" t="s">
        <v>205</v>
      </c>
      <c r="E246" s="161" t="s">
        <v>1</v>
      </c>
      <c r="F246" s="162" t="s">
        <v>424</v>
      </c>
      <c r="H246" s="163">
        <v>22</v>
      </c>
      <c r="I246" s="164"/>
      <c r="L246" s="159"/>
      <c r="M246" s="165"/>
      <c r="T246" s="166"/>
      <c r="AT246" s="161" t="s">
        <v>205</v>
      </c>
      <c r="AU246" s="161" t="s">
        <v>164</v>
      </c>
      <c r="AV246" s="12" t="s">
        <v>164</v>
      </c>
      <c r="AW246" s="12" t="s">
        <v>3</v>
      </c>
      <c r="AX246" s="12" t="s">
        <v>75</v>
      </c>
      <c r="AY246" s="161" t="s">
        <v>156</v>
      </c>
    </row>
    <row r="247" spans="2:65" s="12" customFormat="1">
      <c r="B247" s="159"/>
      <c r="D247" s="160" t="s">
        <v>205</v>
      </c>
      <c r="E247" s="161" t="s">
        <v>1</v>
      </c>
      <c r="F247" s="162" t="s">
        <v>425</v>
      </c>
      <c r="H247" s="163">
        <v>57</v>
      </c>
      <c r="I247" s="164"/>
      <c r="L247" s="159"/>
      <c r="M247" s="165"/>
      <c r="T247" s="166"/>
      <c r="AT247" s="161" t="s">
        <v>205</v>
      </c>
      <c r="AU247" s="161" t="s">
        <v>164</v>
      </c>
      <c r="AV247" s="12" t="s">
        <v>164</v>
      </c>
      <c r="AW247" s="12" t="s">
        <v>3</v>
      </c>
      <c r="AX247" s="12" t="s">
        <v>75</v>
      </c>
      <c r="AY247" s="161" t="s">
        <v>156</v>
      </c>
    </row>
    <row r="248" spans="2:65" s="14" customFormat="1">
      <c r="B248" s="184"/>
      <c r="D248" s="160" t="s">
        <v>205</v>
      </c>
      <c r="E248" s="185" t="s">
        <v>1</v>
      </c>
      <c r="F248" s="186" t="s">
        <v>226</v>
      </c>
      <c r="H248" s="187">
        <v>79</v>
      </c>
      <c r="I248" s="188"/>
      <c r="L248" s="184"/>
      <c r="M248" s="189"/>
      <c r="T248" s="190"/>
      <c r="AT248" s="185" t="s">
        <v>205</v>
      </c>
      <c r="AU248" s="185" t="s">
        <v>164</v>
      </c>
      <c r="AV248" s="14" t="s">
        <v>163</v>
      </c>
      <c r="AW248" s="14" t="s">
        <v>3</v>
      </c>
      <c r="AX248" s="14" t="s">
        <v>83</v>
      </c>
      <c r="AY248" s="185" t="s">
        <v>156</v>
      </c>
    </row>
    <row r="249" spans="2:65" s="1" customFormat="1" ht="16.5" customHeight="1">
      <c r="B249" s="139"/>
      <c r="C249" s="167" t="s">
        <v>426</v>
      </c>
      <c r="D249" s="167" t="s">
        <v>207</v>
      </c>
      <c r="E249" s="168" t="s">
        <v>427</v>
      </c>
      <c r="F249" s="169" t="s">
        <v>428</v>
      </c>
      <c r="G249" s="170" t="s">
        <v>203</v>
      </c>
      <c r="H249" s="171">
        <v>57</v>
      </c>
      <c r="I249" s="172"/>
      <c r="J249" s="173">
        <f>ROUND(I249*H249,2)</f>
        <v>0</v>
      </c>
      <c r="K249" s="174"/>
      <c r="L249" s="175"/>
      <c r="M249" s="176" t="s">
        <v>1</v>
      </c>
      <c r="N249" s="177" t="s">
        <v>41</v>
      </c>
      <c r="P249" s="150">
        <f>O249*H249</f>
        <v>0</v>
      </c>
      <c r="Q249" s="150">
        <v>1.2E-2</v>
      </c>
      <c r="R249" s="150">
        <f>Q249*H249</f>
        <v>0.68400000000000005</v>
      </c>
      <c r="S249" s="150">
        <v>0</v>
      </c>
      <c r="T249" s="151">
        <f>S249*H249</f>
        <v>0</v>
      </c>
      <c r="AR249" s="152" t="s">
        <v>211</v>
      </c>
      <c r="AT249" s="152" t="s">
        <v>207</v>
      </c>
      <c r="AU249" s="152" t="s">
        <v>164</v>
      </c>
      <c r="AY249" s="17" t="s">
        <v>156</v>
      </c>
      <c r="BE249" s="153">
        <f>IF(N249="základná",J249,0)</f>
        <v>0</v>
      </c>
      <c r="BF249" s="153">
        <f>IF(N249="znížená",J249,0)</f>
        <v>0</v>
      </c>
      <c r="BG249" s="153">
        <f>IF(N249="zákl. prenesená",J249,0)</f>
        <v>0</v>
      </c>
      <c r="BH249" s="153">
        <f>IF(N249="zníž. prenesená",J249,0)</f>
        <v>0</v>
      </c>
      <c r="BI249" s="153">
        <f>IF(N249="nulová",J249,0)</f>
        <v>0</v>
      </c>
      <c r="BJ249" s="17" t="s">
        <v>164</v>
      </c>
      <c r="BK249" s="153">
        <f>ROUND(I249*H249,2)</f>
        <v>0</v>
      </c>
      <c r="BL249" s="17" t="s">
        <v>163</v>
      </c>
      <c r="BM249" s="152" t="s">
        <v>429</v>
      </c>
    </row>
    <row r="250" spans="2:65" s="1" customFormat="1" ht="16.5" customHeight="1">
      <c r="B250" s="139"/>
      <c r="C250" s="167" t="s">
        <v>430</v>
      </c>
      <c r="D250" s="167" t="s">
        <v>207</v>
      </c>
      <c r="E250" s="168" t="s">
        <v>431</v>
      </c>
      <c r="F250" s="169" t="s">
        <v>432</v>
      </c>
      <c r="G250" s="170" t="s">
        <v>402</v>
      </c>
      <c r="H250" s="171">
        <v>73.5</v>
      </c>
      <c r="I250" s="172"/>
      <c r="J250" s="173">
        <f>ROUND(I250*H250,2)</f>
        <v>0</v>
      </c>
      <c r="K250" s="174"/>
      <c r="L250" s="175"/>
      <c r="M250" s="176" t="s">
        <v>1</v>
      </c>
      <c r="N250" s="177" t="s">
        <v>41</v>
      </c>
      <c r="P250" s="150">
        <f>O250*H250</f>
        <v>0</v>
      </c>
      <c r="Q250" s="150">
        <v>2.5000000000000001E-4</v>
      </c>
      <c r="R250" s="150">
        <f>Q250*H250</f>
        <v>1.8374999999999999E-2</v>
      </c>
      <c r="S250" s="150">
        <v>0</v>
      </c>
      <c r="T250" s="151">
        <f>S250*H250</f>
        <v>0</v>
      </c>
      <c r="AR250" s="152" t="s">
        <v>211</v>
      </c>
      <c r="AT250" s="152" t="s">
        <v>207</v>
      </c>
      <c r="AU250" s="152" t="s">
        <v>164</v>
      </c>
      <c r="AY250" s="17" t="s">
        <v>156</v>
      </c>
      <c r="BE250" s="153">
        <f>IF(N250="základná",J250,0)</f>
        <v>0</v>
      </c>
      <c r="BF250" s="153">
        <f>IF(N250="znížená",J250,0)</f>
        <v>0</v>
      </c>
      <c r="BG250" s="153">
        <f>IF(N250="zákl. prenesená",J250,0)</f>
        <v>0</v>
      </c>
      <c r="BH250" s="153">
        <f>IF(N250="zníž. prenesená",J250,0)</f>
        <v>0</v>
      </c>
      <c r="BI250" s="153">
        <f>IF(N250="nulová",J250,0)</f>
        <v>0</v>
      </c>
      <c r="BJ250" s="17" t="s">
        <v>164</v>
      </c>
      <c r="BK250" s="153">
        <f>ROUND(I250*H250,2)</f>
        <v>0</v>
      </c>
      <c r="BL250" s="17" t="s">
        <v>163</v>
      </c>
      <c r="BM250" s="152" t="s">
        <v>433</v>
      </c>
    </row>
    <row r="251" spans="2:65" s="12" customFormat="1">
      <c r="B251" s="159"/>
      <c r="D251" s="160" t="s">
        <v>205</v>
      </c>
      <c r="E251" s="161" t="s">
        <v>1</v>
      </c>
      <c r="F251" s="162" t="s">
        <v>434</v>
      </c>
      <c r="H251" s="163">
        <v>16.5</v>
      </c>
      <c r="I251" s="164"/>
      <c r="L251" s="159"/>
      <c r="M251" s="165"/>
      <c r="T251" s="166"/>
      <c r="AT251" s="161" t="s">
        <v>205</v>
      </c>
      <c r="AU251" s="161" t="s">
        <v>164</v>
      </c>
      <c r="AV251" s="12" t="s">
        <v>164</v>
      </c>
      <c r="AW251" s="12" t="s">
        <v>3</v>
      </c>
      <c r="AX251" s="12" t="s">
        <v>75</v>
      </c>
      <c r="AY251" s="161" t="s">
        <v>156</v>
      </c>
    </row>
    <row r="252" spans="2:65" s="12" customFormat="1">
      <c r="B252" s="159"/>
      <c r="D252" s="160" t="s">
        <v>205</v>
      </c>
      <c r="E252" s="161" t="s">
        <v>1</v>
      </c>
      <c r="F252" s="162" t="s">
        <v>435</v>
      </c>
      <c r="H252" s="163">
        <v>57</v>
      </c>
      <c r="I252" s="164"/>
      <c r="L252" s="159"/>
      <c r="M252" s="165"/>
      <c r="T252" s="166"/>
      <c r="AT252" s="161" t="s">
        <v>205</v>
      </c>
      <c r="AU252" s="161" t="s">
        <v>164</v>
      </c>
      <c r="AV252" s="12" t="s">
        <v>164</v>
      </c>
      <c r="AW252" s="12" t="s">
        <v>3</v>
      </c>
      <c r="AX252" s="12" t="s">
        <v>75</v>
      </c>
      <c r="AY252" s="161" t="s">
        <v>156</v>
      </c>
    </row>
    <row r="253" spans="2:65" s="14" customFormat="1">
      <c r="B253" s="184"/>
      <c r="D253" s="160" t="s">
        <v>205</v>
      </c>
      <c r="E253" s="185" t="s">
        <v>1</v>
      </c>
      <c r="F253" s="186" t="s">
        <v>226</v>
      </c>
      <c r="H253" s="187">
        <v>73.5</v>
      </c>
      <c r="I253" s="188"/>
      <c r="L253" s="184"/>
      <c r="M253" s="189"/>
      <c r="T253" s="190"/>
      <c r="AT253" s="185" t="s">
        <v>205</v>
      </c>
      <c r="AU253" s="185" t="s">
        <v>164</v>
      </c>
      <c r="AV253" s="14" t="s">
        <v>163</v>
      </c>
      <c r="AW253" s="14" t="s">
        <v>3</v>
      </c>
      <c r="AX253" s="14" t="s">
        <v>83</v>
      </c>
      <c r="AY253" s="185" t="s">
        <v>156</v>
      </c>
    </row>
    <row r="254" spans="2:65" s="1" customFormat="1" ht="21.75" customHeight="1">
      <c r="B254" s="139"/>
      <c r="C254" s="167" t="s">
        <v>436</v>
      </c>
      <c r="D254" s="167" t="s">
        <v>207</v>
      </c>
      <c r="E254" s="168" t="s">
        <v>437</v>
      </c>
      <c r="F254" s="169" t="s">
        <v>438</v>
      </c>
      <c r="G254" s="170" t="s">
        <v>402</v>
      </c>
      <c r="H254" s="171">
        <v>1.9</v>
      </c>
      <c r="I254" s="172"/>
      <c r="J254" s="173">
        <f>ROUND(I254*H254,2)</f>
        <v>0</v>
      </c>
      <c r="K254" s="174"/>
      <c r="L254" s="175"/>
      <c r="M254" s="176" t="s">
        <v>1</v>
      </c>
      <c r="N254" s="177" t="s">
        <v>41</v>
      </c>
      <c r="P254" s="150">
        <f>O254*H254</f>
        <v>0</v>
      </c>
      <c r="Q254" s="150">
        <v>2.3000000000000001E-4</v>
      </c>
      <c r="R254" s="150">
        <f>Q254*H254</f>
        <v>4.37E-4</v>
      </c>
      <c r="S254" s="150">
        <v>0</v>
      </c>
      <c r="T254" s="151">
        <f>S254*H254</f>
        <v>0</v>
      </c>
      <c r="AR254" s="152" t="s">
        <v>211</v>
      </c>
      <c r="AT254" s="152" t="s">
        <v>207</v>
      </c>
      <c r="AU254" s="152" t="s">
        <v>164</v>
      </c>
      <c r="AY254" s="17" t="s">
        <v>156</v>
      </c>
      <c r="BE254" s="153">
        <f>IF(N254="základná",J254,0)</f>
        <v>0</v>
      </c>
      <c r="BF254" s="153">
        <f>IF(N254="znížená",J254,0)</f>
        <v>0</v>
      </c>
      <c r="BG254" s="153">
        <f>IF(N254="zákl. prenesená",J254,0)</f>
        <v>0</v>
      </c>
      <c r="BH254" s="153">
        <f>IF(N254="zníž. prenesená",J254,0)</f>
        <v>0</v>
      </c>
      <c r="BI254" s="153">
        <f>IF(N254="nulová",J254,0)</f>
        <v>0</v>
      </c>
      <c r="BJ254" s="17" t="s">
        <v>164</v>
      </c>
      <c r="BK254" s="153">
        <f>ROUND(I254*H254,2)</f>
        <v>0</v>
      </c>
      <c r="BL254" s="17" t="s">
        <v>163</v>
      </c>
      <c r="BM254" s="152" t="s">
        <v>439</v>
      </c>
    </row>
    <row r="255" spans="2:65" s="13" customFormat="1">
      <c r="B255" s="178"/>
      <c r="D255" s="160" t="s">
        <v>205</v>
      </c>
      <c r="E255" s="179" t="s">
        <v>1</v>
      </c>
      <c r="F255" s="180" t="s">
        <v>440</v>
      </c>
      <c r="H255" s="179" t="s">
        <v>1</v>
      </c>
      <c r="I255" s="181"/>
      <c r="L255" s="178"/>
      <c r="M255" s="182"/>
      <c r="T255" s="183"/>
      <c r="AT255" s="179" t="s">
        <v>205</v>
      </c>
      <c r="AU255" s="179" t="s">
        <v>164</v>
      </c>
      <c r="AV255" s="13" t="s">
        <v>83</v>
      </c>
      <c r="AW255" s="13" t="s">
        <v>3</v>
      </c>
      <c r="AX255" s="13" t="s">
        <v>75</v>
      </c>
      <c r="AY255" s="179" t="s">
        <v>156</v>
      </c>
    </row>
    <row r="256" spans="2:65" s="12" customFormat="1">
      <c r="B256" s="159"/>
      <c r="D256" s="160" t="s">
        <v>205</v>
      </c>
      <c r="E256" s="161" t="s">
        <v>1</v>
      </c>
      <c r="F256" s="162" t="s">
        <v>441</v>
      </c>
      <c r="H256" s="163">
        <v>1.9</v>
      </c>
      <c r="I256" s="164"/>
      <c r="L256" s="159"/>
      <c r="M256" s="165"/>
      <c r="T256" s="166"/>
      <c r="AT256" s="161" t="s">
        <v>205</v>
      </c>
      <c r="AU256" s="161" t="s">
        <v>164</v>
      </c>
      <c r="AV256" s="12" t="s">
        <v>164</v>
      </c>
      <c r="AW256" s="12" t="s">
        <v>3</v>
      </c>
      <c r="AX256" s="12" t="s">
        <v>83</v>
      </c>
      <c r="AY256" s="161" t="s">
        <v>156</v>
      </c>
    </row>
    <row r="257" spans="2:65" s="1" customFormat="1" ht="21.75" customHeight="1">
      <c r="B257" s="139"/>
      <c r="C257" s="167" t="s">
        <v>442</v>
      </c>
      <c r="D257" s="167" t="s">
        <v>207</v>
      </c>
      <c r="E257" s="168" t="s">
        <v>443</v>
      </c>
      <c r="F257" s="169" t="s">
        <v>444</v>
      </c>
      <c r="G257" s="170" t="s">
        <v>402</v>
      </c>
      <c r="H257" s="171">
        <v>44</v>
      </c>
      <c r="I257" s="172"/>
      <c r="J257" s="173">
        <f>ROUND(I257*H257,2)</f>
        <v>0</v>
      </c>
      <c r="K257" s="174"/>
      <c r="L257" s="175"/>
      <c r="M257" s="176" t="s">
        <v>1</v>
      </c>
      <c r="N257" s="177" t="s">
        <v>41</v>
      </c>
      <c r="P257" s="150">
        <f>O257*H257</f>
        <v>0</v>
      </c>
      <c r="Q257" s="150">
        <v>3.1E-4</v>
      </c>
      <c r="R257" s="150">
        <f>Q257*H257</f>
        <v>1.3639999999999999E-2</v>
      </c>
      <c r="S257" s="150">
        <v>0</v>
      </c>
      <c r="T257" s="151">
        <f>S257*H257</f>
        <v>0</v>
      </c>
      <c r="AR257" s="152" t="s">
        <v>211</v>
      </c>
      <c r="AT257" s="152" t="s">
        <v>207</v>
      </c>
      <c r="AU257" s="152" t="s">
        <v>164</v>
      </c>
      <c r="AY257" s="17" t="s">
        <v>156</v>
      </c>
      <c r="BE257" s="153">
        <f>IF(N257="základná",J257,0)</f>
        <v>0</v>
      </c>
      <c r="BF257" s="153">
        <f>IF(N257="znížená",J257,0)</f>
        <v>0</v>
      </c>
      <c r="BG257" s="153">
        <f>IF(N257="zákl. prenesená",J257,0)</f>
        <v>0</v>
      </c>
      <c r="BH257" s="153">
        <f>IF(N257="zníž. prenesená",J257,0)</f>
        <v>0</v>
      </c>
      <c r="BI257" s="153">
        <f>IF(N257="nulová",J257,0)</f>
        <v>0</v>
      </c>
      <c r="BJ257" s="17" t="s">
        <v>164</v>
      </c>
      <c r="BK257" s="153">
        <f>ROUND(I257*H257,2)</f>
        <v>0</v>
      </c>
      <c r="BL257" s="17" t="s">
        <v>163</v>
      </c>
      <c r="BM257" s="152" t="s">
        <v>445</v>
      </c>
    </row>
    <row r="258" spans="2:65" s="1" customFormat="1" ht="16.5" customHeight="1">
      <c r="B258" s="139"/>
      <c r="C258" s="167" t="s">
        <v>446</v>
      </c>
      <c r="D258" s="167" t="s">
        <v>207</v>
      </c>
      <c r="E258" s="168" t="s">
        <v>447</v>
      </c>
      <c r="F258" s="169" t="s">
        <v>448</v>
      </c>
      <c r="G258" s="170" t="s">
        <v>203</v>
      </c>
      <c r="H258" s="171">
        <v>22</v>
      </c>
      <c r="I258" s="172"/>
      <c r="J258" s="173">
        <f>ROUND(I258*H258,2)</f>
        <v>0</v>
      </c>
      <c r="K258" s="174"/>
      <c r="L258" s="175"/>
      <c r="M258" s="176" t="s">
        <v>1</v>
      </c>
      <c r="N258" s="177" t="s">
        <v>41</v>
      </c>
      <c r="P258" s="150">
        <f>O258*H258</f>
        <v>0</v>
      </c>
      <c r="Q258" s="150">
        <v>1.4999999999999999E-4</v>
      </c>
      <c r="R258" s="150">
        <f>Q258*H258</f>
        <v>3.2999999999999995E-3</v>
      </c>
      <c r="S258" s="150">
        <v>0</v>
      </c>
      <c r="T258" s="151">
        <f>S258*H258</f>
        <v>0</v>
      </c>
      <c r="AR258" s="152" t="s">
        <v>211</v>
      </c>
      <c r="AT258" s="152" t="s">
        <v>207</v>
      </c>
      <c r="AU258" s="152" t="s">
        <v>164</v>
      </c>
      <c r="AY258" s="17" t="s">
        <v>156</v>
      </c>
      <c r="BE258" s="153">
        <f>IF(N258="základná",J258,0)</f>
        <v>0</v>
      </c>
      <c r="BF258" s="153">
        <f>IF(N258="znížená",J258,0)</f>
        <v>0</v>
      </c>
      <c r="BG258" s="153">
        <f>IF(N258="zákl. prenesená",J258,0)</f>
        <v>0</v>
      </c>
      <c r="BH258" s="153">
        <f>IF(N258="zníž. prenesená",J258,0)</f>
        <v>0</v>
      </c>
      <c r="BI258" s="153">
        <f>IF(N258="nulová",J258,0)</f>
        <v>0</v>
      </c>
      <c r="BJ258" s="17" t="s">
        <v>164</v>
      </c>
      <c r="BK258" s="153">
        <f>ROUND(I258*H258,2)</f>
        <v>0</v>
      </c>
      <c r="BL258" s="17" t="s">
        <v>163</v>
      </c>
      <c r="BM258" s="152" t="s">
        <v>449</v>
      </c>
    </row>
    <row r="259" spans="2:65" s="1" customFormat="1" ht="16.5" customHeight="1">
      <c r="B259" s="139"/>
      <c r="C259" s="167" t="s">
        <v>450</v>
      </c>
      <c r="D259" s="167" t="s">
        <v>207</v>
      </c>
      <c r="E259" s="168" t="s">
        <v>451</v>
      </c>
      <c r="F259" s="169" t="s">
        <v>452</v>
      </c>
      <c r="G259" s="170" t="s">
        <v>203</v>
      </c>
      <c r="H259" s="171">
        <v>19</v>
      </c>
      <c r="I259" s="172"/>
      <c r="J259" s="173">
        <f>ROUND(I259*H259,2)</f>
        <v>0</v>
      </c>
      <c r="K259" s="174"/>
      <c r="L259" s="175"/>
      <c r="M259" s="176" t="s">
        <v>1</v>
      </c>
      <c r="N259" s="177" t="s">
        <v>41</v>
      </c>
      <c r="P259" s="150">
        <f>O259*H259</f>
        <v>0</v>
      </c>
      <c r="Q259" s="150">
        <v>8.0000000000000007E-5</v>
      </c>
      <c r="R259" s="150">
        <f>Q259*H259</f>
        <v>1.5200000000000001E-3</v>
      </c>
      <c r="S259" s="150">
        <v>0</v>
      </c>
      <c r="T259" s="151">
        <f>S259*H259</f>
        <v>0</v>
      </c>
      <c r="AR259" s="152" t="s">
        <v>211</v>
      </c>
      <c r="AT259" s="152" t="s">
        <v>207</v>
      </c>
      <c r="AU259" s="152" t="s">
        <v>164</v>
      </c>
      <c r="AY259" s="17" t="s">
        <v>156</v>
      </c>
      <c r="BE259" s="153">
        <f>IF(N259="základná",J259,0)</f>
        <v>0</v>
      </c>
      <c r="BF259" s="153">
        <f>IF(N259="znížená",J259,0)</f>
        <v>0</v>
      </c>
      <c r="BG259" s="153">
        <f>IF(N259="zákl. prenesená",J259,0)</f>
        <v>0</v>
      </c>
      <c r="BH259" s="153">
        <f>IF(N259="zníž. prenesená",J259,0)</f>
        <v>0</v>
      </c>
      <c r="BI259" s="153">
        <f>IF(N259="nulová",J259,0)</f>
        <v>0</v>
      </c>
      <c r="BJ259" s="17" t="s">
        <v>164</v>
      </c>
      <c r="BK259" s="153">
        <f>ROUND(I259*H259,2)</f>
        <v>0</v>
      </c>
      <c r="BL259" s="17" t="s">
        <v>163</v>
      </c>
      <c r="BM259" s="152" t="s">
        <v>453</v>
      </c>
    </row>
    <row r="260" spans="2:65" s="1" customFormat="1" ht="24.15" customHeight="1">
      <c r="B260" s="139"/>
      <c r="C260" s="167" t="s">
        <v>454</v>
      </c>
      <c r="D260" s="167" t="s">
        <v>207</v>
      </c>
      <c r="E260" s="168" t="s">
        <v>455</v>
      </c>
      <c r="F260" s="169" t="s">
        <v>456</v>
      </c>
      <c r="G260" s="170" t="s">
        <v>203</v>
      </c>
      <c r="H260" s="171">
        <v>19</v>
      </c>
      <c r="I260" s="172"/>
      <c r="J260" s="173">
        <f>ROUND(I260*H260,2)</f>
        <v>0</v>
      </c>
      <c r="K260" s="174"/>
      <c r="L260" s="175"/>
      <c r="M260" s="176" t="s">
        <v>1</v>
      </c>
      <c r="N260" s="177" t="s">
        <v>41</v>
      </c>
      <c r="P260" s="150">
        <f>O260*H260</f>
        <v>0</v>
      </c>
      <c r="Q260" s="150">
        <v>4.8000000000000001E-4</v>
      </c>
      <c r="R260" s="150">
        <f>Q260*H260</f>
        <v>9.1199999999999996E-3</v>
      </c>
      <c r="S260" s="150">
        <v>0</v>
      </c>
      <c r="T260" s="151">
        <f>S260*H260</f>
        <v>0</v>
      </c>
      <c r="AR260" s="152" t="s">
        <v>211</v>
      </c>
      <c r="AT260" s="152" t="s">
        <v>207</v>
      </c>
      <c r="AU260" s="152" t="s">
        <v>164</v>
      </c>
      <c r="AY260" s="17" t="s">
        <v>156</v>
      </c>
      <c r="BE260" s="153">
        <f>IF(N260="základná",J260,0)</f>
        <v>0</v>
      </c>
      <c r="BF260" s="153">
        <f>IF(N260="znížená",J260,0)</f>
        <v>0</v>
      </c>
      <c r="BG260" s="153">
        <f>IF(N260="zákl. prenesená",J260,0)</f>
        <v>0</v>
      </c>
      <c r="BH260" s="153">
        <f>IF(N260="zníž. prenesená",J260,0)</f>
        <v>0</v>
      </c>
      <c r="BI260" s="153">
        <f>IF(N260="nulová",J260,0)</f>
        <v>0</v>
      </c>
      <c r="BJ260" s="17" t="s">
        <v>164</v>
      </c>
      <c r="BK260" s="153">
        <f>ROUND(I260*H260,2)</f>
        <v>0</v>
      </c>
      <c r="BL260" s="17" t="s">
        <v>163</v>
      </c>
      <c r="BM260" s="152" t="s">
        <v>457</v>
      </c>
    </row>
    <row r="261" spans="2:65" s="1" customFormat="1" ht="24.15" customHeight="1">
      <c r="B261" s="139"/>
      <c r="C261" s="140" t="s">
        <v>458</v>
      </c>
      <c r="D261" s="140" t="s">
        <v>159</v>
      </c>
      <c r="E261" s="141" t="s">
        <v>459</v>
      </c>
      <c r="F261" s="142" t="s">
        <v>460</v>
      </c>
      <c r="G261" s="143" t="s">
        <v>203</v>
      </c>
      <c r="H261" s="144">
        <v>6</v>
      </c>
      <c r="I261" s="145"/>
      <c r="J261" s="146">
        <f>ROUND(I261*H261,2)</f>
        <v>0</v>
      </c>
      <c r="K261" s="147"/>
      <c r="L261" s="32"/>
      <c r="M261" s="148" t="s">
        <v>1</v>
      </c>
      <c r="N261" s="149" t="s">
        <v>41</v>
      </c>
      <c r="P261" s="150">
        <f>O261*H261</f>
        <v>0</v>
      </c>
      <c r="Q261" s="150">
        <v>1.1E-4</v>
      </c>
      <c r="R261" s="150">
        <f>Q261*H261</f>
        <v>6.6E-4</v>
      </c>
      <c r="S261" s="150">
        <v>0</v>
      </c>
      <c r="T261" s="151">
        <f>S261*H261</f>
        <v>0</v>
      </c>
      <c r="AR261" s="152" t="s">
        <v>163</v>
      </c>
      <c r="AT261" s="152" t="s">
        <v>159</v>
      </c>
      <c r="AU261" s="152" t="s">
        <v>164</v>
      </c>
      <c r="AY261" s="17" t="s">
        <v>156</v>
      </c>
      <c r="BE261" s="153">
        <f>IF(N261="základná",J261,0)</f>
        <v>0</v>
      </c>
      <c r="BF261" s="153">
        <f>IF(N261="znížená",J261,0)</f>
        <v>0</v>
      </c>
      <c r="BG261" s="153">
        <f>IF(N261="zákl. prenesená",J261,0)</f>
        <v>0</v>
      </c>
      <c r="BH261" s="153">
        <f>IF(N261="zníž. prenesená",J261,0)</f>
        <v>0</v>
      </c>
      <c r="BI261" s="153">
        <f>IF(N261="nulová",J261,0)</f>
        <v>0</v>
      </c>
      <c r="BJ261" s="17" t="s">
        <v>164</v>
      </c>
      <c r="BK261" s="153">
        <f>ROUND(I261*H261,2)</f>
        <v>0</v>
      </c>
      <c r="BL261" s="17" t="s">
        <v>163</v>
      </c>
      <c r="BM261" s="152" t="s">
        <v>461</v>
      </c>
    </row>
    <row r="262" spans="2:65" s="13" customFormat="1" ht="20.399999999999999">
      <c r="B262" s="178"/>
      <c r="D262" s="160" t="s">
        <v>205</v>
      </c>
      <c r="E262" s="179" t="s">
        <v>1</v>
      </c>
      <c r="F262" s="180" t="s">
        <v>462</v>
      </c>
      <c r="H262" s="179" t="s">
        <v>1</v>
      </c>
      <c r="I262" s="181"/>
      <c r="L262" s="178"/>
      <c r="M262" s="182"/>
      <c r="T262" s="183"/>
      <c r="AT262" s="179" t="s">
        <v>205</v>
      </c>
      <c r="AU262" s="179" t="s">
        <v>164</v>
      </c>
      <c r="AV262" s="13" t="s">
        <v>83</v>
      </c>
      <c r="AW262" s="13" t="s">
        <v>3</v>
      </c>
      <c r="AX262" s="13" t="s">
        <v>75</v>
      </c>
      <c r="AY262" s="179" t="s">
        <v>156</v>
      </c>
    </row>
    <row r="263" spans="2:65" s="12" customFormat="1">
      <c r="B263" s="159"/>
      <c r="D263" s="160" t="s">
        <v>205</v>
      </c>
      <c r="E263" s="161" t="s">
        <v>1</v>
      </c>
      <c r="F263" s="162" t="s">
        <v>463</v>
      </c>
      <c r="H263" s="163">
        <v>6</v>
      </c>
      <c r="I263" s="164"/>
      <c r="L263" s="159"/>
      <c r="M263" s="198"/>
      <c r="N263" s="199"/>
      <c r="O263" s="199"/>
      <c r="P263" s="199"/>
      <c r="Q263" s="199"/>
      <c r="R263" s="199"/>
      <c r="S263" s="199"/>
      <c r="T263" s="200"/>
      <c r="AT263" s="161" t="s">
        <v>205</v>
      </c>
      <c r="AU263" s="161" t="s">
        <v>164</v>
      </c>
      <c r="AV263" s="12" t="s">
        <v>164</v>
      </c>
      <c r="AW263" s="12" t="s">
        <v>3</v>
      </c>
      <c r="AX263" s="12" t="s">
        <v>83</v>
      </c>
      <c r="AY263" s="161" t="s">
        <v>156</v>
      </c>
    </row>
    <row r="264" spans="2:65" s="1" customFormat="1" ht="6.9" customHeight="1">
      <c r="B264" s="47"/>
      <c r="C264" s="48"/>
      <c r="D264" s="48"/>
      <c r="E264" s="48"/>
      <c r="F264" s="48"/>
      <c r="G264" s="48"/>
      <c r="H264" s="48"/>
      <c r="I264" s="48"/>
      <c r="J264" s="48"/>
      <c r="K264" s="48"/>
      <c r="L264" s="32"/>
    </row>
  </sheetData>
  <autoFilter ref="C123:K263" xr:uid="{00000000-0009-0000-0000-000002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320"/>
  <sheetViews>
    <sheetView showGridLines="0" topLeftCell="A91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4" t="s">
        <v>6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90</v>
      </c>
    </row>
    <row r="3" spans="2:4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" hidden="1" customHeight="1">
      <c r="B4" s="20"/>
      <c r="D4" s="21" t="s">
        <v>130</v>
      </c>
      <c r="L4" s="20"/>
      <c r="M4" s="91" t="s">
        <v>10</v>
      </c>
      <c r="AT4" s="17" t="s">
        <v>4</v>
      </c>
    </row>
    <row r="5" spans="2:46" ht="6.9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50" t="str">
        <f>'Rekapitulácia stavby'!K6</f>
        <v>Most č. M5850 na ceste II-547 a lávka. Hlinkova ul., Košice</v>
      </c>
      <c r="F7" s="251"/>
      <c r="G7" s="251"/>
      <c r="H7" s="251"/>
      <c r="L7" s="20"/>
    </row>
    <row r="8" spans="2:46" s="1" customFormat="1" ht="12" hidden="1" customHeight="1">
      <c r="B8" s="32"/>
      <c r="D8" s="27" t="s">
        <v>131</v>
      </c>
      <c r="L8" s="32"/>
    </row>
    <row r="9" spans="2:46" s="1" customFormat="1" ht="16.5" hidden="1" customHeight="1">
      <c r="B9" s="32"/>
      <c r="E9" s="246" t="s">
        <v>464</v>
      </c>
      <c r="F9" s="249"/>
      <c r="G9" s="249"/>
      <c r="H9" s="249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17. 2. 2026</v>
      </c>
      <c r="L12" s="32"/>
    </row>
    <row r="13" spans="2:46" s="1" customFormat="1" ht="10.95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" hidden="1" customHeight="1">
      <c r="B16" s="32"/>
      <c r="L16" s="32"/>
    </row>
    <row r="17" spans="2:12" s="1" customFormat="1" ht="12" hidden="1" customHeight="1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hidden="1" customHeight="1">
      <c r="B18" s="32"/>
      <c r="E18" s="252" t="str">
        <f>'Rekapitulácia stavby'!E14</f>
        <v>Vyplň údaj</v>
      </c>
      <c r="F18" s="238"/>
      <c r="G18" s="238"/>
      <c r="H18" s="238"/>
      <c r="I18" s="27" t="s">
        <v>27</v>
      </c>
      <c r="J18" s="28" t="str">
        <f>'Rekapitulácia stavby'!AN14</f>
        <v>Vyplň údaj</v>
      </c>
      <c r="L18" s="32"/>
    </row>
    <row r="19" spans="2:12" s="1" customFormat="1" ht="6.9" hidden="1" customHeight="1">
      <c r="B19" s="32"/>
      <c r="L19" s="32"/>
    </row>
    <row r="20" spans="2:12" s="1" customFormat="1" ht="12" hidden="1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" hidden="1" customHeight="1">
      <c r="B22" s="32"/>
      <c r="L22" s="32"/>
    </row>
    <row r="23" spans="2:12" s="1" customFormat="1" ht="12" hidden="1" customHeight="1">
      <c r="B23" s="32"/>
      <c r="D23" s="27" t="s">
        <v>32</v>
      </c>
      <c r="I23" s="27" t="s">
        <v>25</v>
      </c>
      <c r="J23" s="25" t="s">
        <v>1</v>
      </c>
      <c r="L23" s="32"/>
    </row>
    <row r="24" spans="2:12" s="1" customFormat="1" ht="18" hidden="1" customHeight="1">
      <c r="B24" s="32"/>
      <c r="E24" s="25" t="s">
        <v>33</v>
      </c>
      <c r="I24" s="27" t="s">
        <v>27</v>
      </c>
      <c r="J24" s="25" t="s">
        <v>1</v>
      </c>
      <c r="L24" s="32"/>
    </row>
    <row r="25" spans="2:12" s="1" customFormat="1" ht="6.9" hidden="1" customHeight="1">
      <c r="B25" s="32"/>
      <c r="L25" s="32"/>
    </row>
    <row r="26" spans="2:12" s="1" customFormat="1" ht="12" hidden="1" customHeight="1">
      <c r="B26" s="32"/>
      <c r="D26" s="27" t="s">
        <v>34</v>
      </c>
      <c r="L26" s="32"/>
    </row>
    <row r="27" spans="2:12" s="7" customFormat="1" ht="16.5" hidden="1" customHeight="1">
      <c r="B27" s="92"/>
      <c r="E27" s="242" t="s">
        <v>1</v>
      </c>
      <c r="F27" s="242"/>
      <c r="G27" s="242"/>
      <c r="H27" s="242"/>
      <c r="L27" s="92"/>
    </row>
    <row r="28" spans="2:12" s="1" customFormat="1" ht="6.9" hidden="1" customHeight="1">
      <c r="B28" s="32"/>
      <c r="L28" s="32"/>
    </row>
    <row r="29" spans="2:12" s="1" customFormat="1" ht="6.9" hidden="1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hidden="1" customHeight="1">
      <c r="B30" s="32"/>
      <c r="D30" s="93" t="s">
        <v>35</v>
      </c>
      <c r="J30" s="69">
        <f>ROUND(J154, 2)</f>
        <v>0</v>
      </c>
      <c r="L30" s="32"/>
    </row>
    <row r="31" spans="2:12" s="1" customFormat="1" ht="6.9" hidden="1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" hidden="1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" hidden="1" customHeight="1">
      <c r="B33" s="32"/>
      <c r="D33" s="58" t="s">
        <v>39</v>
      </c>
      <c r="E33" s="37" t="s">
        <v>40</v>
      </c>
      <c r="F33" s="94">
        <f>ROUND((SUM(BE154:BE319)),  2)</f>
        <v>0</v>
      </c>
      <c r="G33" s="95"/>
      <c r="H33" s="95"/>
      <c r="I33" s="96">
        <v>0.23</v>
      </c>
      <c r="J33" s="94">
        <f>ROUND(((SUM(BE154:BE319))*I33),  2)</f>
        <v>0</v>
      </c>
      <c r="L33" s="32"/>
    </row>
    <row r="34" spans="2:12" s="1" customFormat="1" ht="14.4" hidden="1" customHeight="1">
      <c r="B34" s="32"/>
      <c r="E34" s="37" t="s">
        <v>41</v>
      </c>
      <c r="F34" s="97">
        <f>ROUND((SUM(BF154:BF319)),  2)</f>
        <v>0</v>
      </c>
      <c r="I34" s="98">
        <v>0.23</v>
      </c>
      <c r="J34" s="97">
        <f>ROUND(((SUM(BF154:BF319))*I34),  2)</f>
        <v>0</v>
      </c>
      <c r="L34" s="32"/>
    </row>
    <row r="35" spans="2:12" s="1" customFormat="1" ht="14.4" hidden="1" customHeight="1">
      <c r="B35" s="32"/>
      <c r="E35" s="27" t="s">
        <v>42</v>
      </c>
      <c r="F35" s="97">
        <f>ROUND((SUM(BG154:BG319)),  2)</f>
        <v>0</v>
      </c>
      <c r="I35" s="98">
        <v>0.23</v>
      </c>
      <c r="J35" s="97">
        <f>0</f>
        <v>0</v>
      </c>
      <c r="L35" s="32"/>
    </row>
    <row r="36" spans="2:12" s="1" customFormat="1" ht="14.4" hidden="1" customHeight="1">
      <c r="B36" s="32"/>
      <c r="E36" s="27" t="s">
        <v>43</v>
      </c>
      <c r="F36" s="97">
        <f>ROUND((SUM(BH154:BH319)),  2)</f>
        <v>0</v>
      </c>
      <c r="I36" s="98">
        <v>0.23</v>
      </c>
      <c r="J36" s="97">
        <f>0</f>
        <v>0</v>
      </c>
      <c r="L36" s="32"/>
    </row>
    <row r="37" spans="2:12" s="1" customFormat="1" ht="14.4" hidden="1" customHeight="1">
      <c r="B37" s="32"/>
      <c r="E37" s="37" t="s">
        <v>44</v>
      </c>
      <c r="F37" s="94">
        <f>ROUND((SUM(BI154:BI319)),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" hidden="1" customHeight="1">
      <c r="B38" s="32"/>
      <c r="L38" s="32"/>
    </row>
    <row r="39" spans="2:12" s="1" customFormat="1" ht="25.35" hidden="1" customHeight="1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" hidden="1" customHeight="1">
      <c r="B40" s="32"/>
      <c r="L40" s="32"/>
    </row>
    <row r="41" spans="2:12" ht="14.4" hidden="1" customHeight="1">
      <c r="B41" s="20"/>
      <c r="L41" s="20"/>
    </row>
    <row r="42" spans="2:12" ht="14.4" hidden="1" customHeight="1">
      <c r="B42" s="20"/>
      <c r="L42" s="20"/>
    </row>
    <row r="43" spans="2:12" ht="14.4" hidden="1" customHeight="1">
      <c r="B43" s="20"/>
      <c r="L43" s="20"/>
    </row>
    <row r="44" spans="2:12" ht="14.4" hidden="1" customHeight="1">
      <c r="B44" s="20"/>
      <c r="L44" s="20"/>
    </row>
    <row r="45" spans="2:12" ht="14.4" hidden="1" customHeight="1">
      <c r="B45" s="20"/>
      <c r="L45" s="20"/>
    </row>
    <row r="46" spans="2:12" ht="14.4" hidden="1" customHeight="1">
      <c r="B46" s="20"/>
      <c r="L46" s="20"/>
    </row>
    <row r="47" spans="2:12" ht="14.4" hidden="1" customHeight="1">
      <c r="B47" s="20"/>
      <c r="L47" s="20"/>
    </row>
    <row r="48" spans="2:12" ht="14.4" hidden="1" customHeight="1">
      <c r="B48" s="20"/>
      <c r="L48" s="20"/>
    </row>
    <row r="49" spans="2:12" ht="14.4" hidden="1" customHeight="1">
      <c r="B49" s="20"/>
      <c r="L49" s="20"/>
    </row>
    <row r="50" spans="2:12" s="1" customFormat="1" ht="14.4" hidden="1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3.2" hidden="1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3.2" hidden="1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3.2" hidden="1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" hidden="1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78" spans="2:12" hidden="1"/>
    <row r="79" spans="2:12" hidden="1"/>
    <row r="80" spans="2:12" hidden="1"/>
    <row r="81" spans="2:47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" customHeight="1">
      <c r="B82" s="32"/>
      <c r="C82" s="21" t="s">
        <v>133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50" t="str">
        <f>E7</f>
        <v>Most č. M5850 na ceste II-547 a lávka. Hlinkova ul., Košice</v>
      </c>
      <c r="F85" s="251"/>
      <c r="G85" s="251"/>
      <c r="H85" s="251"/>
      <c r="L85" s="32"/>
    </row>
    <row r="86" spans="2:47" s="1" customFormat="1" ht="12" customHeight="1">
      <c r="B86" s="32"/>
      <c r="C86" s="27" t="s">
        <v>131</v>
      </c>
      <c r="L86" s="32"/>
    </row>
    <row r="87" spans="2:47" s="1" customFormat="1" ht="16.5" customHeight="1">
      <c r="B87" s="32"/>
      <c r="E87" s="246" t="str">
        <f>E9</f>
        <v>SO 101-00 - Úprava cesty II/547, Hlinkova ulica</v>
      </c>
      <c r="F87" s="249"/>
      <c r="G87" s="249"/>
      <c r="H87" s="249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Košice</v>
      </c>
      <c r="I89" s="27" t="s">
        <v>22</v>
      </c>
      <c r="J89" s="55" t="str">
        <f>IF(J12="","",J12)</f>
        <v>17. 2. 2026</v>
      </c>
      <c r="L89" s="32"/>
    </row>
    <row r="90" spans="2:47" s="1" customFormat="1" ht="6.9" customHeight="1">
      <c r="B90" s="32"/>
      <c r="L90" s="32"/>
    </row>
    <row r="91" spans="2:47" s="1" customFormat="1" ht="25.65" customHeight="1">
      <c r="B91" s="32"/>
      <c r="C91" s="27" t="s">
        <v>24</v>
      </c>
      <c r="F91" s="25" t="str">
        <f>E15</f>
        <v>Mesto Košice</v>
      </c>
      <c r="I91" s="27" t="s">
        <v>30</v>
      </c>
      <c r="J91" s="30" t="str">
        <f>E21</f>
        <v>TUNROAD Engineering, s.r.o.</v>
      </c>
      <c r="L91" s="32"/>
    </row>
    <row r="92" spans="2:47" s="1" customFormat="1" ht="15.15" customHeight="1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>kolektív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134</v>
      </c>
      <c r="D94" s="99"/>
      <c r="E94" s="99"/>
      <c r="F94" s="99"/>
      <c r="G94" s="99"/>
      <c r="H94" s="99"/>
      <c r="I94" s="99"/>
      <c r="J94" s="108" t="s">
        <v>135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5" customHeight="1">
      <c r="B96" s="32"/>
      <c r="C96" s="109" t="s">
        <v>136</v>
      </c>
      <c r="J96" s="69">
        <f>J154</f>
        <v>0</v>
      </c>
      <c r="L96" s="32"/>
      <c r="AU96" s="17" t="s">
        <v>137</v>
      </c>
    </row>
    <row r="97" spans="2:12" s="8" customFormat="1" ht="24.9" customHeight="1">
      <c r="B97" s="110"/>
      <c r="D97" s="111" t="s">
        <v>465</v>
      </c>
      <c r="E97" s="112"/>
      <c r="F97" s="112"/>
      <c r="G97" s="112"/>
      <c r="H97" s="112"/>
      <c r="I97" s="112"/>
      <c r="J97" s="113">
        <f>J155</f>
        <v>0</v>
      </c>
      <c r="L97" s="110"/>
    </row>
    <row r="98" spans="2:12" s="9" customFormat="1" ht="19.95" customHeight="1">
      <c r="B98" s="114"/>
      <c r="D98" s="115" t="s">
        <v>466</v>
      </c>
      <c r="E98" s="116"/>
      <c r="F98" s="116"/>
      <c r="G98" s="116"/>
      <c r="H98" s="116"/>
      <c r="I98" s="116"/>
      <c r="J98" s="117">
        <f>J156</f>
        <v>0</v>
      </c>
      <c r="L98" s="114"/>
    </row>
    <row r="99" spans="2:12" s="9" customFormat="1" ht="19.95" customHeight="1">
      <c r="B99" s="114"/>
      <c r="D99" s="115" t="s">
        <v>467</v>
      </c>
      <c r="E99" s="116"/>
      <c r="F99" s="116"/>
      <c r="G99" s="116"/>
      <c r="H99" s="116"/>
      <c r="I99" s="116"/>
      <c r="J99" s="117">
        <f>J158</f>
        <v>0</v>
      </c>
      <c r="L99" s="114"/>
    </row>
    <row r="100" spans="2:12" s="9" customFormat="1" ht="19.95" customHeight="1">
      <c r="B100" s="114"/>
      <c r="D100" s="115" t="s">
        <v>468</v>
      </c>
      <c r="E100" s="116"/>
      <c r="F100" s="116"/>
      <c r="G100" s="116"/>
      <c r="H100" s="116"/>
      <c r="I100" s="116"/>
      <c r="J100" s="117">
        <f>J160</f>
        <v>0</v>
      </c>
      <c r="L100" s="114"/>
    </row>
    <row r="101" spans="2:12" s="9" customFormat="1" ht="19.95" customHeight="1">
      <c r="B101" s="114"/>
      <c r="D101" s="115" t="s">
        <v>469</v>
      </c>
      <c r="E101" s="116"/>
      <c r="F101" s="116"/>
      <c r="G101" s="116"/>
      <c r="H101" s="116"/>
      <c r="I101" s="116"/>
      <c r="J101" s="117">
        <f>J162</f>
        <v>0</v>
      </c>
      <c r="L101" s="114"/>
    </row>
    <row r="102" spans="2:12" s="9" customFormat="1" ht="19.95" customHeight="1">
      <c r="B102" s="114"/>
      <c r="D102" s="115" t="s">
        <v>470</v>
      </c>
      <c r="E102" s="116"/>
      <c r="F102" s="116"/>
      <c r="G102" s="116"/>
      <c r="H102" s="116"/>
      <c r="I102" s="116"/>
      <c r="J102" s="117">
        <f>J164</f>
        <v>0</v>
      </c>
      <c r="L102" s="114"/>
    </row>
    <row r="103" spans="2:12" s="9" customFormat="1" ht="19.95" customHeight="1">
      <c r="B103" s="114"/>
      <c r="D103" s="115" t="s">
        <v>471</v>
      </c>
      <c r="E103" s="116"/>
      <c r="F103" s="116"/>
      <c r="G103" s="116"/>
      <c r="H103" s="116"/>
      <c r="I103" s="116"/>
      <c r="J103" s="117">
        <f>J166</f>
        <v>0</v>
      </c>
      <c r="L103" s="114"/>
    </row>
    <row r="104" spans="2:12" s="9" customFormat="1" ht="19.95" customHeight="1">
      <c r="B104" s="114"/>
      <c r="D104" s="115" t="s">
        <v>472</v>
      </c>
      <c r="E104" s="116"/>
      <c r="F104" s="116"/>
      <c r="G104" s="116"/>
      <c r="H104" s="116"/>
      <c r="I104" s="116"/>
      <c r="J104" s="117">
        <f>J182</f>
        <v>0</v>
      </c>
      <c r="L104" s="114"/>
    </row>
    <row r="105" spans="2:12" s="9" customFormat="1" ht="19.95" customHeight="1">
      <c r="B105" s="114"/>
      <c r="D105" s="115" t="s">
        <v>473</v>
      </c>
      <c r="E105" s="116"/>
      <c r="F105" s="116"/>
      <c r="G105" s="116"/>
      <c r="H105" s="116"/>
      <c r="I105" s="116"/>
      <c r="J105" s="117">
        <f>J184</f>
        <v>0</v>
      </c>
      <c r="L105" s="114"/>
    </row>
    <row r="106" spans="2:12" s="9" customFormat="1" ht="19.95" customHeight="1">
      <c r="B106" s="114"/>
      <c r="D106" s="115" t="s">
        <v>474</v>
      </c>
      <c r="E106" s="116"/>
      <c r="F106" s="116"/>
      <c r="G106" s="116"/>
      <c r="H106" s="116"/>
      <c r="I106" s="116"/>
      <c r="J106" s="117">
        <f>J199</f>
        <v>0</v>
      </c>
      <c r="L106" s="114"/>
    </row>
    <row r="107" spans="2:12" s="9" customFormat="1" ht="19.95" customHeight="1">
      <c r="B107" s="114"/>
      <c r="D107" s="115" t="s">
        <v>475</v>
      </c>
      <c r="E107" s="116"/>
      <c r="F107" s="116"/>
      <c r="G107" s="116"/>
      <c r="H107" s="116"/>
      <c r="I107" s="116"/>
      <c r="J107" s="117">
        <f>J204</f>
        <v>0</v>
      </c>
      <c r="L107" s="114"/>
    </row>
    <row r="108" spans="2:12" s="8" customFormat="1" ht="24.9" customHeight="1">
      <c r="B108" s="110"/>
      <c r="D108" s="111" t="s">
        <v>476</v>
      </c>
      <c r="E108" s="112"/>
      <c r="F108" s="112"/>
      <c r="G108" s="112"/>
      <c r="H108" s="112"/>
      <c r="I108" s="112"/>
      <c r="J108" s="113">
        <f>J206</f>
        <v>0</v>
      </c>
      <c r="L108" s="110"/>
    </row>
    <row r="109" spans="2:12" s="9" customFormat="1" ht="19.95" customHeight="1">
      <c r="B109" s="114"/>
      <c r="D109" s="115" t="s">
        <v>477</v>
      </c>
      <c r="E109" s="116"/>
      <c r="F109" s="116"/>
      <c r="G109" s="116"/>
      <c r="H109" s="116"/>
      <c r="I109" s="116"/>
      <c r="J109" s="117">
        <f>J207</f>
        <v>0</v>
      </c>
      <c r="L109" s="114"/>
    </row>
    <row r="110" spans="2:12" s="9" customFormat="1" ht="19.95" customHeight="1">
      <c r="B110" s="114"/>
      <c r="D110" s="115" t="s">
        <v>478</v>
      </c>
      <c r="E110" s="116"/>
      <c r="F110" s="116"/>
      <c r="G110" s="116"/>
      <c r="H110" s="116"/>
      <c r="I110" s="116"/>
      <c r="J110" s="117">
        <f>J211</f>
        <v>0</v>
      </c>
      <c r="L110" s="114"/>
    </row>
    <row r="111" spans="2:12" s="9" customFormat="1" ht="19.95" customHeight="1">
      <c r="B111" s="114"/>
      <c r="D111" s="115" t="s">
        <v>479</v>
      </c>
      <c r="E111" s="116"/>
      <c r="F111" s="116"/>
      <c r="G111" s="116"/>
      <c r="H111" s="116"/>
      <c r="I111" s="116"/>
      <c r="J111" s="117">
        <f>J215</f>
        <v>0</v>
      </c>
      <c r="L111" s="114"/>
    </row>
    <row r="112" spans="2:12" s="9" customFormat="1" ht="19.95" customHeight="1">
      <c r="B112" s="114"/>
      <c r="D112" s="115" t="s">
        <v>480</v>
      </c>
      <c r="E112" s="116"/>
      <c r="F112" s="116"/>
      <c r="G112" s="116"/>
      <c r="H112" s="116"/>
      <c r="I112" s="116"/>
      <c r="J112" s="117">
        <f>J219</f>
        <v>0</v>
      </c>
      <c r="L112" s="114"/>
    </row>
    <row r="113" spans="2:12" s="8" customFormat="1" ht="24.9" customHeight="1">
      <c r="B113" s="110"/>
      <c r="D113" s="111" t="s">
        <v>481</v>
      </c>
      <c r="E113" s="112"/>
      <c r="F113" s="112"/>
      <c r="G113" s="112"/>
      <c r="H113" s="112"/>
      <c r="I113" s="112"/>
      <c r="J113" s="113">
        <f>J221</f>
        <v>0</v>
      </c>
      <c r="L113" s="110"/>
    </row>
    <row r="114" spans="2:12" s="9" customFormat="1" ht="19.95" customHeight="1">
      <c r="B114" s="114"/>
      <c r="D114" s="115" t="s">
        <v>482</v>
      </c>
      <c r="E114" s="116"/>
      <c r="F114" s="116"/>
      <c r="G114" s="116"/>
      <c r="H114" s="116"/>
      <c r="I114" s="116"/>
      <c r="J114" s="117">
        <f>J222</f>
        <v>0</v>
      </c>
      <c r="L114" s="114"/>
    </row>
    <row r="115" spans="2:12" s="9" customFormat="1" ht="19.95" customHeight="1">
      <c r="B115" s="114"/>
      <c r="D115" s="115" t="s">
        <v>483</v>
      </c>
      <c r="E115" s="116"/>
      <c r="F115" s="116"/>
      <c r="G115" s="116"/>
      <c r="H115" s="116"/>
      <c r="I115" s="116"/>
      <c r="J115" s="117">
        <f>J224</f>
        <v>0</v>
      </c>
      <c r="L115" s="114"/>
    </row>
    <row r="116" spans="2:12" s="9" customFormat="1" ht="19.95" customHeight="1">
      <c r="B116" s="114"/>
      <c r="D116" s="115" t="s">
        <v>484</v>
      </c>
      <c r="E116" s="116"/>
      <c r="F116" s="116"/>
      <c r="G116" s="116"/>
      <c r="H116" s="116"/>
      <c r="I116" s="116"/>
      <c r="J116" s="117">
        <f>J226</f>
        <v>0</v>
      </c>
      <c r="L116" s="114"/>
    </row>
    <row r="117" spans="2:12" s="9" customFormat="1" ht="19.95" customHeight="1">
      <c r="B117" s="114"/>
      <c r="D117" s="115" t="s">
        <v>485</v>
      </c>
      <c r="E117" s="116"/>
      <c r="F117" s="116"/>
      <c r="G117" s="116"/>
      <c r="H117" s="116"/>
      <c r="I117" s="116"/>
      <c r="J117" s="117">
        <f>J228</f>
        <v>0</v>
      </c>
      <c r="L117" s="114"/>
    </row>
    <row r="118" spans="2:12" s="9" customFormat="1" ht="19.95" customHeight="1">
      <c r="B118" s="114"/>
      <c r="D118" s="115" t="s">
        <v>486</v>
      </c>
      <c r="E118" s="116"/>
      <c r="F118" s="116"/>
      <c r="G118" s="116"/>
      <c r="H118" s="116"/>
      <c r="I118" s="116"/>
      <c r="J118" s="117">
        <f>J230</f>
        <v>0</v>
      </c>
      <c r="L118" s="114"/>
    </row>
    <row r="119" spans="2:12" s="9" customFormat="1" ht="19.95" customHeight="1">
      <c r="B119" s="114"/>
      <c r="D119" s="115" t="s">
        <v>487</v>
      </c>
      <c r="E119" s="116"/>
      <c r="F119" s="116"/>
      <c r="G119" s="116"/>
      <c r="H119" s="116"/>
      <c r="I119" s="116"/>
      <c r="J119" s="117">
        <f>J235</f>
        <v>0</v>
      </c>
      <c r="L119" s="114"/>
    </row>
    <row r="120" spans="2:12" s="9" customFormat="1" ht="19.95" customHeight="1">
      <c r="B120" s="114"/>
      <c r="D120" s="115" t="s">
        <v>488</v>
      </c>
      <c r="E120" s="116"/>
      <c r="F120" s="116"/>
      <c r="G120" s="116"/>
      <c r="H120" s="116"/>
      <c r="I120" s="116"/>
      <c r="J120" s="117">
        <f>J244</f>
        <v>0</v>
      </c>
      <c r="L120" s="114"/>
    </row>
    <row r="121" spans="2:12" s="9" customFormat="1" ht="19.95" customHeight="1">
      <c r="B121" s="114"/>
      <c r="D121" s="115" t="s">
        <v>489</v>
      </c>
      <c r="E121" s="116"/>
      <c r="F121" s="116"/>
      <c r="G121" s="116"/>
      <c r="H121" s="116"/>
      <c r="I121" s="116"/>
      <c r="J121" s="117">
        <f>J249</f>
        <v>0</v>
      </c>
      <c r="L121" s="114"/>
    </row>
    <row r="122" spans="2:12" s="9" customFormat="1" ht="19.95" customHeight="1">
      <c r="B122" s="114"/>
      <c r="D122" s="115" t="s">
        <v>490</v>
      </c>
      <c r="E122" s="116"/>
      <c r="F122" s="116"/>
      <c r="G122" s="116"/>
      <c r="H122" s="116"/>
      <c r="I122" s="116"/>
      <c r="J122" s="117">
        <f>J256</f>
        <v>0</v>
      </c>
      <c r="L122" s="114"/>
    </row>
    <row r="123" spans="2:12" s="9" customFormat="1" ht="19.95" customHeight="1">
      <c r="B123" s="114"/>
      <c r="D123" s="115" t="s">
        <v>491</v>
      </c>
      <c r="E123" s="116"/>
      <c r="F123" s="116"/>
      <c r="G123" s="116"/>
      <c r="H123" s="116"/>
      <c r="I123" s="116"/>
      <c r="J123" s="117">
        <f>J263</f>
        <v>0</v>
      </c>
      <c r="L123" s="114"/>
    </row>
    <row r="124" spans="2:12" s="9" customFormat="1" ht="19.95" customHeight="1">
      <c r="B124" s="114"/>
      <c r="D124" s="115" t="s">
        <v>492</v>
      </c>
      <c r="E124" s="116"/>
      <c r="F124" s="116"/>
      <c r="G124" s="116"/>
      <c r="H124" s="116"/>
      <c r="I124" s="116"/>
      <c r="J124" s="117">
        <f>J269</f>
        <v>0</v>
      </c>
      <c r="L124" s="114"/>
    </row>
    <row r="125" spans="2:12" s="9" customFormat="1" ht="19.95" customHeight="1">
      <c r="B125" s="114"/>
      <c r="D125" s="115" t="s">
        <v>493</v>
      </c>
      <c r="E125" s="116"/>
      <c r="F125" s="116"/>
      <c r="G125" s="116"/>
      <c r="H125" s="116"/>
      <c r="I125" s="116"/>
      <c r="J125" s="117">
        <f>J272</f>
        <v>0</v>
      </c>
      <c r="L125" s="114"/>
    </row>
    <row r="126" spans="2:12" s="9" customFormat="1" ht="19.95" customHeight="1">
      <c r="B126" s="114"/>
      <c r="D126" s="115" t="s">
        <v>494</v>
      </c>
      <c r="E126" s="116"/>
      <c r="F126" s="116"/>
      <c r="G126" s="116"/>
      <c r="H126" s="116"/>
      <c r="I126" s="116"/>
      <c r="J126" s="117">
        <f>J282</f>
        <v>0</v>
      </c>
      <c r="L126" s="114"/>
    </row>
    <row r="127" spans="2:12" s="9" customFormat="1" ht="19.95" customHeight="1">
      <c r="B127" s="114"/>
      <c r="D127" s="115" t="s">
        <v>495</v>
      </c>
      <c r="E127" s="116"/>
      <c r="F127" s="116"/>
      <c r="G127" s="116"/>
      <c r="H127" s="116"/>
      <c r="I127" s="116"/>
      <c r="J127" s="117">
        <f>J293</f>
        <v>0</v>
      </c>
      <c r="L127" s="114"/>
    </row>
    <row r="128" spans="2:12" s="9" customFormat="1" ht="19.95" customHeight="1">
      <c r="B128" s="114"/>
      <c r="D128" s="115" t="s">
        <v>496</v>
      </c>
      <c r="E128" s="116"/>
      <c r="F128" s="116"/>
      <c r="G128" s="116"/>
      <c r="H128" s="116"/>
      <c r="I128" s="116"/>
      <c r="J128" s="117">
        <f>J297</f>
        <v>0</v>
      </c>
      <c r="L128" s="114"/>
    </row>
    <row r="129" spans="2:12" s="9" customFormat="1" ht="19.95" customHeight="1">
      <c r="B129" s="114"/>
      <c r="D129" s="115" t="s">
        <v>497</v>
      </c>
      <c r="E129" s="116"/>
      <c r="F129" s="116"/>
      <c r="G129" s="116"/>
      <c r="H129" s="116"/>
      <c r="I129" s="116"/>
      <c r="J129" s="117">
        <f>J306</f>
        <v>0</v>
      </c>
      <c r="L129" s="114"/>
    </row>
    <row r="130" spans="2:12" s="9" customFormat="1" ht="19.95" customHeight="1">
      <c r="B130" s="114"/>
      <c r="D130" s="115" t="s">
        <v>498</v>
      </c>
      <c r="E130" s="116"/>
      <c r="F130" s="116"/>
      <c r="G130" s="116"/>
      <c r="H130" s="116"/>
      <c r="I130" s="116"/>
      <c r="J130" s="117">
        <f>J308</f>
        <v>0</v>
      </c>
      <c r="L130" s="114"/>
    </row>
    <row r="131" spans="2:12" s="9" customFormat="1" ht="19.95" customHeight="1">
      <c r="B131" s="114"/>
      <c r="D131" s="115" t="s">
        <v>499</v>
      </c>
      <c r="E131" s="116"/>
      <c r="F131" s="116"/>
      <c r="G131" s="116"/>
      <c r="H131" s="116"/>
      <c r="I131" s="116"/>
      <c r="J131" s="117">
        <f>J310</f>
        <v>0</v>
      </c>
      <c r="L131" s="114"/>
    </row>
    <row r="132" spans="2:12" s="9" customFormat="1" ht="19.95" customHeight="1">
      <c r="B132" s="114"/>
      <c r="D132" s="115" t="s">
        <v>500</v>
      </c>
      <c r="E132" s="116"/>
      <c r="F132" s="116"/>
      <c r="G132" s="116"/>
      <c r="H132" s="116"/>
      <c r="I132" s="116"/>
      <c r="J132" s="117">
        <f>J313</f>
        <v>0</v>
      </c>
      <c r="L132" s="114"/>
    </row>
    <row r="133" spans="2:12" s="8" customFormat="1" ht="24.9" customHeight="1">
      <c r="B133" s="110"/>
      <c r="D133" s="111" t="s">
        <v>501</v>
      </c>
      <c r="E133" s="112"/>
      <c r="F133" s="112"/>
      <c r="G133" s="112"/>
      <c r="H133" s="112"/>
      <c r="I133" s="112"/>
      <c r="J133" s="113">
        <f>J315</f>
        <v>0</v>
      </c>
      <c r="L133" s="110"/>
    </row>
    <row r="134" spans="2:12" s="9" customFormat="1" ht="19.95" customHeight="1">
      <c r="B134" s="114"/>
      <c r="D134" s="115" t="s">
        <v>502</v>
      </c>
      <c r="E134" s="116"/>
      <c r="F134" s="116"/>
      <c r="G134" s="116"/>
      <c r="H134" s="116"/>
      <c r="I134" s="116"/>
      <c r="J134" s="117">
        <f>J316</f>
        <v>0</v>
      </c>
      <c r="L134" s="114"/>
    </row>
    <row r="135" spans="2:12" s="1" customFormat="1" ht="21.75" customHeight="1">
      <c r="B135" s="32"/>
      <c r="L135" s="32"/>
    </row>
    <row r="136" spans="2:12" s="1" customFormat="1" ht="6.9" customHeight="1">
      <c r="B136" s="47"/>
      <c r="C136" s="48"/>
      <c r="D136" s="48"/>
      <c r="E136" s="48"/>
      <c r="F136" s="48"/>
      <c r="G136" s="48"/>
      <c r="H136" s="48"/>
      <c r="I136" s="48"/>
      <c r="J136" s="48"/>
      <c r="K136" s="48"/>
      <c r="L136" s="32"/>
    </row>
    <row r="140" spans="2:12" s="1" customFormat="1" ht="6.9" customHeight="1">
      <c r="B140" s="49"/>
      <c r="C140" s="50"/>
      <c r="D140" s="50"/>
      <c r="E140" s="50"/>
      <c r="F140" s="50"/>
      <c r="G140" s="50"/>
      <c r="H140" s="50"/>
      <c r="I140" s="50"/>
      <c r="J140" s="50"/>
      <c r="K140" s="50"/>
      <c r="L140" s="32"/>
    </row>
    <row r="141" spans="2:12" s="1" customFormat="1" ht="24.9" customHeight="1">
      <c r="B141" s="32"/>
      <c r="C141" s="21" t="s">
        <v>142</v>
      </c>
      <c r="L141" s="32"/>
    </row>
    <row r="142" spans="2:12" s="1" customFormat="1" ht="6.9" customHeight="1">
      <c r="B142" s="32"/>
      <c r="L142" s="32"/>
    </row>
    <row r="143" spans="2:12" s="1" customFormat="1" ht="12" customHeight="1">
      <c r="B143" s="32"/>
      <c r="C143" s="27" t="s">
        <v>16</v>
      </c>
      <c r="L143" s="32"/>
    </row>
    <row r="144" spans="2:12" s="1" customFormat="1" ht="16.5" customHeight="1">
      <c r="B144" s="32"/>
      <c r="E144" s="250" t="str">
        <f>E7</f>
        <v>Most č. M5850 na ceste II-547 a lávka. Hlinkova ul., Košice</v>
      </c>
      <c r="F144" s="251"/>
      <c r="G144" s="251"/>
      <c r="H144" s="251"/>
      <c r="L144" s="32"/>
    </row>
    <row r="145" spans="2:65" s="1" customFormat="1" ht="12" customHeight="1">
      <c r="B145" s="32"/>
      <c r="C145" s="27" t="s">
        <v>131</v>
      </c>
      <c r="L145" s="32"/>
    </row>
    <row r="146" spans="2:65" s="1" customFormat="1" ht="16.5" customHeight="1">
      <c r="B146" s="32"/>
      <c r="E146" s="246" t="str">
        <f>E9</f>
        <v>SO 101-00 - Úprava cesty II/547, Hlinkova ulica</v>
      </c>
      <c r="F146" s="249"/>
      <c r="G146" s="249"/>
      <c r="H146" s="249"/>
      <c r="L146" s="32"/>
    </row>
    <row r="147" spans="2:65" s="1" customFormat="1" ht="6.9" customHeight="1">
      <c r="B147" s="32"/>
      <c r="L147" s="32"/>
    </row>
    <row r="148" spans="2:65" s="1" customFormat="1" ht="12" customHeight="1">
      <c r="B148" s="32"/>
      <c r="C148" s="27" t="s">
        <v>20</v>
      </c>
      <c r="F148" s="25" t="str">
        <f>F12</f>
        <v>Košice</v>
      </c>
      <c r="I148" s="27" t="s">
        <v>22</v>
      </c>
      <c r="J148" s="55" t="str">
        <f>IF(J12="","",J12)</f>
        <v>17. 2. 2026</v>
      </c>
      <c r="L148" s="32"/>
    </row>
    <row r="149" spans="2:65" s="1" customFormat="1" ht="6.9" customHeight="1">
      <c r="B149" s="32"/>
      <c r="L149" s="32"/>
    </row>
    <row r="150" spans="2:65" s="1" customFormat="1" ht="25.65" customHeight="1">
      <c r="B150" s="32"/>
      <c r="C150" s="27" t="s">
        <v>24</v>
      </c>
      <c r="F150" s="25" t="str">
        <f>E15</f>
        <v>Mesto Košice</v>
      </c>
      <c r="I150" s="27" t="s">
        <v>30</v>
      </c>
      <c r="J150" s="30" t="str">
        <f>E21</f>
        <v>TUNROAD Engineering, s.r.o.</v>
      </c>
      <c r="L150" s="32"/>
    </row>
    <row r="151" spans="2:65" s="1" customFormat="1" ht="15.15" customHeight="1">
      <c r="B151" s="32"/>
      <c r="C151" s="27" t="s">
        <v>28</v>
      </c>
      <c r="F151" s="25" t="str">
        <f>IF(E18="","",E18)</f>
        <v>Vyplň údaj</v>
      </c>
      <c r="I151" s="27" t="s">
        <v>32</v>
      </c>
      <c r="J151" s="30" t="str">
        <f>E24</f>
        <v>kolektív</v>
      </c>
      <c r="L151" s="32"/>
    </row>
    <row r="152" spans="2:65" s="1" customFormat="1" ht="10.35" customHeight="1">
      <c r="B152" s="32"/>
      <c r="L152" s="32"/>
    </row>
    <row r="153" spans="2:65" s="10" customFormat="1" ht="29.25" customHeight="1">
      <c r="B153" s="118"/>
      <c r="C153" s="119" t="s">
        <v>143</v>
      </c>
      <c r="D153" s="120" t="s">
        <v>60</v>
      </c>
      <c r="E153" s="120" t="s">
        <v>56</v>
      </c>
      <c r="F153" s="120" t="s">
        <v>57</v>
      </c>
      <c r="G153" s="120" t="s">
        <v>144</v>
      </c>
      <c r="H153" s="120" t="s">
        <v>145</v>
      </c>
      <c r="I153" s="120" t="s">
        <v>146</v>
      </c>
      <c r="J153" s="121" t="s">
        <v>135</v>
      </c>
      <c r="K153" s="122" t="s">
        <v>147</v>
      </c>
      <c r="L153" s="118"/>
      <c r="M153" s="62" t="s">
        <v>1</v>
      </c>
      <c r="N153" s="63" t="s">
        <v>39</v>
      </c>
      <c r="O153" s="63" t="s">
        <v>148</v>
      </c>
      <c r="P153" s="63" t="s">
        <v>149</v>
      </c>
      <c r="Q153" s="63" t="s">
        <v>150</v>
      </c>
      <c r="R153" s="63" t="s">
        <v>151</v>
      </c>
      <c r="S153" s="63" t="s">
        <v>152</v>
      </c>
      <c r="T153" s="64" t="s">
        <v>153</v>
      </c>
    </row>
    <row r="154" spans="2:65" s="1" customFormat="1" ht="22.95" customHeight="1">
      <c r="B154" s="32"/>
      <c r="C154" s="67" t="s">
        <v>136</v>
      </c>
      <c r="J154" s="123">
        <f>BK154</f>
        <v>0</v>
      </c>
      <c r="L154" s="32"/>
      <c r="M154" s="65"/>
      <c r="N154" s="56"/>
      <c r="O154" s="56"/>
      <c r="P154" s="124">
        <f>P155+P206+P221+P315</f>
        <v>0</v>
      </c>
      <c r="Q154" s="56"/>
      <c r="R154" s="124">
        <f>R155+R206+R221+R315</f>
        <v>1323.2822688799995</v>
      </c>
      <c r="S154" s="56"/>
      <c r="T154" s="125">
        <f>T155+T206+T221+T315</f>
        <v>1144.9679999999998</v>
      </c>
      <c r="AT154" s="17" t="s">
        <v>74</v>
      </c>
      <c r="AU154" s="17" t="s">
        <v>137</v>
      </c>
      <c r="BK154" s="126">
        <f>BK155+BK206+BK221+BK315</f>
        <v>0</v>
      </c>
    </row>
    <row r="155" spans="2:65" s="11" customFormat="1" ht="25.95" customHeight="1">
      <c r="B155" s="127"/>
      <c r="D155" s="128" t="s">
        <v>74</v>
      </c>
      <c r="E155" s="129" t="s">
        <v>503</v>
      </c>
      <c r="F155" s="129" t="s">
        <v>504</v>
      </c>
      <c r="I155" s="130"/>
      <c r="J155" s="131">
        <f>BK155</f>
        <v>0</v>
      </c>
      <c r="L155" s="127"/>
      <c r="M155" s="132"/>
      <c r="P155" s="133">
        <f>P156+P158+P160+P162+P164+P166+P182+P184+P199+P204</f>
        <v>0</v>
      </c>
      <c r="R155" s="133">
        <f>R156+R158+R160+R162+R164+R166+R182+R184+R199+R204</f>
        <v>0.35972999999999999</v>
      </c>
      <c r="T155" s="134">
        <f>T156+T158+T160+T162+T164+T166+T182+T184+T199+T204</f>
        <v>1111.1999999999998</v>
      </c>
      <c r="AR155" s="128" t="s">
        <v>83</v>
      </c>
      <c r="AT155" s="135" t="s">
        <v>74</v>
      </c>
      <c r="AU155" s="135" t="s">
        <v>75</v>
      </c>
      <c r="AY155" s="128" t="s">
        <v>156</v>
      </c>
      <c r="BK155" s="136">
        <f>BK156+BK158+BK160+BK162+BK164+BK166+BK182+BK184+BK199+BK204</f>
        <v>0</v>
      </c>
    </row>
    <row r="156" spans="2:65" s="11" customFormat="1" ht="22.95" customHeight="1">
      <c r="B156" s="127"/>
      <c r="D156" s="128" t="s">
        <v>74</v>
      </c>
      <c r="E156" s="137" t="s">
        <v>505</v>
      </c>
      <c r="F156" s="137" t="s">
        <v>506</v>
      </c>
      <c r="I156" s="130"/>
      <c r="J156" s="138">
        <f>BK156</f>
        <v>0</v>
      </c>
      <c r="L156" s="127"/>
      <c r="M156" s="132"/>
      <c r="P156" s="133">
        <f>P157</f>
        <v>0</v>
      </c>
      <c r="R156" s="133">
        <f>R157</f>
        <v>0</v>
      </c>
      <c r="T156" s="134">
        <f>T157</f>
        <v>364.95</v>
      </c>
      <c r="AR156" s="128" t="s">
        <v>83</v>
      </c>
      <c r="AT156" s="135" t="s">
        <v>74</v>
      </c>
      <c r="AU156" s="135" t="s">
        <v>83</v>
      </c>
      <c r="AY156" s="128" t="s">
        <v>156</v>
      </c>
      <c r="BK156" s="136">
        <f>BK157</f>
        <v>0</v>
      </c>
    </row>
    <row r="157" spans="2:65" s="1" customFormat="1" ht="24.15" customHeight="1">
      <c r="B157" s="139"/>
      <c r="C157" s="140" t="s">
        <v>83</v>
      </c>
      <c r="D157" s="140" t="s">
        <v>159</v>
      </c>
      <c r="E157" s="141" t="s">
        <v>507</v>
      </c>
      <c r="F157" s="142" t="s">
        <v>508</v>
      </c>
      <c r="G157" s="143" t="s">
        <v>234</v>
      </c>
      <c r="H157" s="144">
        <v>811</v>
      </c>
      <c r="I157" s="145"/>
      <c r="J157" s="146">
        <f>ROUND(I157*H157,2)</f>
        <v>0</v>
      </c>
      <c r="K157" s="147"/>
      <c r="L157" s="32"/>
      <c r="M157" s="148" t="s">
        <v>1</v>
      </c>
      <c r="N157" s="149" t="s">
        <v>41</v>
      </c>
      <c r="P157" s="150">
        <f>O157*H157</f>
        <v>0</v>
      </c>
      <c r="Q157" s="150">
        <v>0</v>
      </c>
      <c r="R157" s="150">
        <f>Q157*H157</f>
        <v>0</v>
      </c>
      <c r="S157" s="150">
        <v>0.45</v>
      </c>
      <c r="T157" s="151">
        <f>S157*H157</f>
        <v>364.95</v>
      </c>
      <c r="AR157" s="152" t="s">
        <v>163</v>
      </c>
      <c r="AT157" s="152" t="s">
        <v>159</v>
      </c>
      <c r="AU157" s="152" t="s">
        <v>164</v>
      </c>
      <c r="AY157" s="17" t="s">
        <v>156</v>
      </c>
      <c r="BE157" s="153">
        <f>IF(N157="základná",J157,0)</f>
        <v>0</v>
      </c>
      <c r="BF157" s="153">
        <f>IF(N157="znížená",J157,0)</f>
        <v>0</v>
      </c>
      <c r="BG157" s="153">
        <f>IF(N157="zákl. prenesená",J157,0)</f>
        <v>0</v>
      </c>
      <c r="BH157" s="153">
        <f>IF(N157="zníž. prenesená",J157,0)</f>
        <v>0</v>
      </c>
      <c r="BI157" s="153">
        <f>IF(N157="nulová",J157,0)</f>
        <v>0</v>
      </c>
      <c r="BJ157" s="17" t="s">
        <v>164</v>
      </c>
      <c r="BK157" s="153">
        <f>ROUND(I157*H157,2)</f>
        <v>0</v>
      </c>
      <c r="BL157" s="17" t="s">
        <v>163</v>
      </c>
      <c r="BM157" s="152" t="s">
        <v>509</v>
      </c>
    </row>
    <row r="158" spans="2:65" s="11" customFormat="1" ht="22.95" customHeight="1">
      <c r="B158" s="127"/>
      <c r="D158" s="128" t="s">
        <v>74</v>
      </c>
      <c r="E158" s="137" t="s">
        <v>510</v>
      </c>
      <c r="F158" s="137" t="s">
        <v>511</v>
      </c>
      <c r="I158" s="130"/>
      <c r="J158" s="138">
        <f>BK158</f>
        <v>0</v>
      </c>
      <c r="L158" s="127"/>
      <c r="M158" s="132"/>
      <c r="P158" s="133">
        <f>P159</f>
        <v>0</v>
      </c>
      <c r="R158" s="133">
        <f>R159</f>
        <v>0</v>
      </c>
      <c r="T158" s="134">
        <f>T159</f>
        <v>182.47499999999999</v>
      </c>
      <c r="AR158" s="128" t="s">
        <v>83</v>
      </c>
      <c r="AT158" s="135" t="s">
        <v>74</v>
      </c>
      <c r="AU158" s="135" t="s">
        <v>83</v>
      </c>
      <c r="AY158" s="128" t="s">
        <v>156</v>
      </c>
      <c r="BK158" s="136">
        <f>BK159</f>
        <v>0</v>
      </c>
    </row>
    <row r="159" spans="2:65" s="1" customFormat="1" ht="33" customHeight="1">
      <c r="B159" s="139"/>
      <c r="C159" s="140" t="s">
        <v>164</v>
      </c>
      <c r="D159" s="140" t="s">
        <v>159</v>
      </c>
      <c r="E159" s="141" t="s">
        <v>512</v>
      </c>
      <c r="F159" s="142" t="s">
        <v>513</v>
      </c>
      <c r="G159" s="143" t="s">
        <v>234</v>
      </c>
      <c r="H159" s="144">
        <v>811</v>
      </c>
      <c r="I159" s="145"/>
      <c r="J159" s="146">
        <f>ROUND(I159*H159,2)</f>
        <v>0</v>
      </c>
      <c r="K159" s="147"/>
      <c r="L159" s="32"/>
      <c r="M159" s="148" t="s">
        <v>1</v>
      </c>
      <c r="N159" s="149" t="s">
        <v>41</v>
      </c>
      <c r="P159" s="150">
        <f>O159*H159</f>
        <v>0</v>
      </c>
      <c r="Q159" s="150">
        <v>0</v>
      </c>
      <c r="R159" s="150">
        <f>Q159*H159</f>
        <v>0</v>
      </c>
      <c r="S159" s="150">
        <v>0.22500000000000001</v>
      </c>
      <c r="T159" s="151">
        <f>S159*H159</f>
        <v>182.47499999999999</v>
      </c>
      <c r="AR159" s="152" t="s">
        <v>163</v>
      </c>
      <c r="AT159" s="152" t="s">
        <v>159</v>
      </c>
      <c r="AU159" s="152" t="s">
        <v>164</v>
      </c>
      <c r="AY159" s="17" t="s">
        <v>156</v>
      </c>
      <c r="BE159" s="153">
        <f>IF(N159="základná",J159,0)</f>
        <v>0</v>
      </c>
      <c r="BF159" s="153">
        <f>IF(N159="znížená",J159,0)</f>
        <v>0</v>
      </c>
      <c r="BG159" s="153">
        <f>IF(N159="zákl. prenesená",J159,0)</f>
        <v>0</v>
      </c>
      <c r="BH159" s="153">
        <f>IF(N159="zníž. prenesená",J159,0)</f>
        <v>0</v>
      </c>
      <c r="BI159" s="153">
        <f>IF(N159="nulová",J159,0)</f>
        <v>0</v>
      </c>
      <c r="BJ159" s="17" t="s">
        <v>164</v>
      </c>
      <c r="BK159" s="153">
        <f>ROUND(I159*H159,2)</f>
        <v>0</v>
      </c>
      <c r="BL159" s="17" t="s">
        <v>163</v>
      </c>
      <c r="BM159" s="152" t="s">
        <v>514</v>
      </c>
    </row>
    <row r="160" spans="2:65" s="11" customFormat="1" ht="22.95" customHeight="1">
      <c r="B160" s="127"/>
      <c r="D160" s="128" t="s">
        <v>74</v>
      </c>
      <c r="E160" s="137" t="s">
        <v>515</v>
      </c>
      <c r="F160" s="137" t="s">
        <v>516</v>
      </c>
      <c r="I160" s="130"/>
      <c r="J160" s="138">
        <f>BK160</f>
        <v>0</v>
      </c>
      <c r="L160" s="127"/>
      <c r="M160" s="132"/>
      <c r="P160" s="133">
        <f>P161</f>
        <v>0</v>
      </c>
      <c r="R160" s="133">
        <f>R161</f>
        <v>0</v>
      </c>
      <c r="T160" s="134">
        <f>T161</f>
        <v>190.58499999999998</v>
      </c>
      <c r="AR160" s="128" t="s">
        <v>83</v>
      </c>
      <c r="AT160" s="135" t="s">
        <v>74</v>
      </c>
      <c r="AU160" s="135" t="s">
        <v>83</v>
      </c>
      <c r="AY160" s="128" t="s">
        <v>156</v>
      </c>
      <c r="BK160" s="136">
        <f>BK161</f>
        <v>0</v>
      </c>
    </row>
    <row r="161" spans="2:65" s="1" customFormat="1" ht="37.950000000000003" customHeight="1">
      <c r="B161" s="139"/>
      <c r="C161" s="140" t="s">
        <v>169</v>
      </c>
      <c r="D161" s="140" t="s">
        <v>159</v>
      </c>
      <c r="E161" s="141" t="s">
        <v>517</v>
      </c>
      <c r="F161" s="142" t="s">
        <v>518</v>
      </c>
      <c r="G161" s="143" t="s">
        <v>234</v>
      </c>
      <c r="H161" s="144">
        <v>811</v>
      </c>
      <c r="I161" s="145"/>
      <c r="J161" s="146">
        <f>ROUND(I161*H161,2)</f>
        <v>0</v>
      </c>
      <c r="K161" s="147"/>
      <c r="L161" s="32"/>
      <c r="M161" s="148" t="s">
        <v>1</v>
      </c>
      <c r="N161" s="149" t="s">
        <v>41</v>
      </c>
      <c r="P161" s="150">
        <f>O161*H161</f>
        <v>0</v>
      </c>
      <c r="Q161" s="150">
        <v>0</v>
      </c>
      <c r="R161" s="150">
        <f>Q161*H161</f>
        <v>0</v>
      </c>
      <c r="S161" s="150">
        <v>0.23499999999999999</v>
      </c>
      <c r="T161" s="151">
        <f>S161*H161</f>
        <v>190.58499999999998</v>
      </c>
      <c r="AR161" s="152" t="s">
        <v>163</v>
      </c>
      <c r="AT161" s="152" t="s">
        <v>159</v>
      </c>
      <c r="AU161" s="152" t="s">
        <v>164</v>
      </c>
      <c r="AY161" s="17" t="s">
        <v>156</v>
      </c>
      <c r="BE161" s="153">
        <f>IF(N161="základná",J161,0)</f>
        <v>0</v>
      </c>
      <c r="BF161" s="153">
        <f>IF(N161="znížená",J161,0)</f>
        <v>0</v>
      </c>
      <c r="BG161" s="153">
        <f>IF(N161="zákl. prenesená",J161,0)</f>
        <v>0</v>
      </c>
      <c r="BH161" s="153">
        <f>IF(N161="zníž. prenesená",J161,0)</f>
        <v>0</v>
      </c>
      <c r="BI161" s="153">
        <f>IF(N161="nulová",J161,0)</f>
        <v>0</v>
      </c>
      <c r="BJ161" s="17" t="s">
        <v>164</v>
      </c>
      <c r="BK161" s="153">
        <f>ROUND(I161*H161,2)</f>
        <v>0</v>
      </c>
      <c r="BL161" s="17" t="s">
        <v>163</v>
      </c>
      <c r="BM161" s="152" t="s">
        <v>519</v>
      </c>
    </row>
    <row r="162" spans="2:65" s="11" customFormat="1" ht="22.95" customHeight="1">
      <c r="B162" s="127"/>
      <c r="D162" s="128" t="s">
        <v>74</v>
      </c>
      <c r="E162" s="137" t="s">
        <v>520</v>
      </c>
      <c r="F162" s="137" t="s">
        <v>521</v>
      </c>
      <c r="I162" s="130"/>
      <c r="J162" s="138">
        <f>BK162</f>
        <v>0</v>
      </c>
      <c r="L162" s="127"/>
      <c r="M162" s="132"/>
      <c r="P162" s="133">
        <f>P163</f>
        <v>0</v>
      </c>
      <c r="R162" s="133">
        <f>R163</f>
        <v>0</v>
      </c>
      <c r="T162" s="134">
        <f>T163</f>
        <v>46.98</v>
      </c>
      <c r="AR162" s="128" t="s">
        <v>83</v>
      </c>
      <c r="AT162" s="135" t="s">
        <v>74</v>
      </c>
      <c r="AU162" s="135" t="s">
        <v>83</v>
      </c>
      <c r="AY162" s="128" t="s">
        <v>156</v>
      </c>
      <c r="BK162" s="136">
        <f>BK163</f>
        <v>0</v>
      </c>
    </row>
    <row r="163" spans="2:65" s="1" customFormat="1" ht="24.15" customHeight="1">
      <c r="B163" s="139"/>
      <c r="C163" s="140" t="s">
        <v>163</v>
      </c>
      <c r="D163" s="140" t="s">
        <v>159</v>
      </c>
      <c r="E163" s="141" t="s">
        <v>522</v>
      </c>
      <c r="F163" s="142" t="s">
        <v>523</v>
      </c>
      <c r="G163" s="143" t="s">
        <v>402</v>
      </c>
      <c r="H163" s="144">
        <v>324</v>
      </c>
      <c r="I163" s="145"/>
      <c r="J163" s="146">
        <f>ROUND(I163*H163,2)</f>
        <v>0</v>
      </c>
      <c r="K163" s="147"/>
      <c r="L163" s="32"/>
      <c r="M163" s="148" t="s">
        <v>1</v>
      </c>
      <c r="N163" s="149" t="s">
        <v>41</v>
      </c>
      <c r="P163" s="150">
        <f>O163*H163</f>
        <v>0</v>
      </c>
      <c r="Q163" s="150">
        <v>0</v>
      </c>
      <c r="R163" s="150">
        <f>Q163*H163</f>
        <v>0</v>
      </c>
      <c r="S163" s="150">
        <v>0.14499999999999999</v>
      </c>
      <c r="T163" s="151">
        <f>S163*H163</f>
        <v>46.98</v>
      </c>
      <c r="AR163" s="152" t="s">
        <v>163</v>
      </c>
      <c r="AT163" s="152" t="s">
        <v>159</v>
      </c>
      <c r="AU163" s="152" t="s">
        <v>164</v>
      </c>
      <c r="AY163" s="17" t="s">
        <v>156</v>
      </c>
      <c r="BE163" s="153">
        <f>IF(N163="základná",J163,0)</f>
        <v>0</v>
      </c>
      <c r="BF163" s="153">
        <f>IF(N163="znížená",J163,0)</f>
        <v>0</v>
      </c>
      <c r="BG163" s="153">
        <f>IF(N163="zákl. prenesená",J163,0)</f>
        <v>0</v>
      </c>
      <c r="BH163" s="153">
        <f>IF(N163="zníž. prenesená",J163,0)</f>
        <v>0</v>
      </c>
      <c r="BI163" s="153">
        <f>IF(N163="nulová",J163,0)</f>
        <v>0</v>
      </c>
      <c r="BJ163" s="17" t="s">
        <v>164</v>
      </c>
      <c r="BK163" s="153">
        <f>ROUND(I163*H163,2)</f>
        <v>0</v>
      </c>
      <c r="BL163" s="17" t="s">
        <v>163</v>
      </c>
      <c r="BM163" s="152" t="s">
        <v>524</v>
      </c>
    </row>
    <row r="164" spans="2:65" s="11" customFormat="1" ht="22.95" customHeight="1">
      <c r="B164" s="127"/>
      <c r="D164" s="128" t="s">
        <v>74</v>
      </c>
      <c r="E164" s="137" t="s">
        <v>525</v>
      </c>
      <c r="F164" s="137" t="s">
        <v>526</v>
      </c>
      <c r="I164" s="130"/>
      <c r="J164" s="138">
        <f>BK164</f>
        <v>0</v>
      </c>
      <c r="L164" s="127"/>
      <c r="M164" s="132"/>
      <c r="P164" s="133">
        <f>P165</f>
        <v>0</v>
      </c>
      <c r="R164" s="133">
        <f>R165</f>
        <v>2.5740000000000002E-2</v>
      </c>
      <c r="T164" s="134">
        <f>T165</f>
        <v>12.012</v>
      </c>
      <c r="AR164" s="128" t="s">
        <v>83</v>
      </c>
      <c r="AT164" s="135" t="s">
        <v>74</v>
      </c>
      <c r="AU164" s="135" t="s">
        <v>83</v>
      </c>
      <c r="AY164" s="128" t="s">
        <v>156</v>
      </c>
      <c r="BK164" s="136">
        <f>BK165</f>
        <v>0</v>
      </c>
    </row>
    <row r="165" spans="2:65" s="1" customFormat="1" ht="24.15" customHeight="1">
      <c r="B165" s="139"/>
      <c r="C165" s="140" t="s">
        <v>178</v>
      </c>
      <c r="D165" s="140" t="s">
        <v>159</v>
      </c>
      <c r="E165" s="141" t="s">
        <v>527</v>
      </c>
      <c r="F165" s="142" t="s">
        <v>528</v>
      </c>
      <c r="G165" s="143" t="s">
        <v>402</v>
      </c>
      <c r="H165" s="144">
        <v>286</v>
      </c>
      <c r="I165" s="145"/>
      <c r="J165" s="146">
        <f>ROUND(I165*H165,2)</f>
        <v>0</v>
      </c>
      <c r="K165" s="147"/>
      <c r="L165" s="32"/>
      <c r="M165" s="148" t="s">
        <v>1</v>
      </c>
      <c r="N165" s="149" t="s">
        <v>41</v>
      </c>
      <c r="P165" s="150">
        <f>O165*H165</f>
        <v>0</v>
      </c>
      <c r="Q165" s="150">
        <v>9.0000000000000006E-5</v>
      </c>
      <c r="R165" s="150">
        <f>Q165*H165</f>
        <v>2.5740000000000002E-2</v>
      </c>
      <c r="S165" s="150">
        <v>4.2000000000000003E-2</v>
      </c>
      <c r="T165" s="151">
        <f>S165*H165</f>
        <v>12.012</v>
      </c>
      <c r="AR165" s="152" t="s">
        <v>163</v>
      </c>
      <c r="AT165" s="152" t="s">
        <v>159</v>
      </c>
      <c r="AU165" s="152" t="s">
        <v>164</v>
      </c>
      <c r="AY165" s="17" t="s">
        <v>156</v>
      </c>
      <c r="BE165" s="153">
        <f>IF(N165="základná",J165,0)</f>
        <v>0</v>
      </c>
      <c r="BF165" s="153">
        <f>IF(N165="znížená",J165,0)</f>
        <v>0</v>
      </c>
      <c r="BG165" s="153">
        <f>IF(N165="zákl. prenesená",J165,0)</f>
        <v>0</v>
      </c>
      <c r="BH165" s="153">
        <f>IF(N165="zníž. prenesená",J165,0)</f>
        <v>0</v>
      </c>
      <c r="BI165" s="153">
        <f>IF(N165="nulová",J165,0)</f>
        <v>0</v>
      </c>
      <c r="BJ165" s="17" t="s">
        <v>164</v>
      </c>
      <c r="BK165" s="153">
        <f>ROUND(I165*H165,2)</f>
        <v>0</v>
      </c>
      <c r="BL165" s="17" t="s">
        <v>163</v>
      </c>
      <c r="BM165" s="152" t="s">
        <v>529</v>
      </c>
    </row>
    <row r="166" spans="2:65" s="11" customFormat="1" ht="22.95" customHeight="1">
      <c r="B166" s="127"/>
      <c r="D166" s="128" t="s">
        <v>74</v>
      </c>
      <c r="E166" s="137" t="s">
        <v>530</v>
      </c>
      <c r="F166" s="137" t="s">
        <v>531</v>
      </c>
      <c r="I166" s="130"/>
      <c r="J166" s="138">
        <f>BK166</f>
        <v>0</v>
      </c>
      <c r="L166" s="127"/>
      <c r="M166" s="132"/>
      <c r="P166" s="133">
        <f>SUM(P167:P181)</f>
        <v>0</v>
      </c>
      <c r="R166" s="133">
        <f>SUM(R167:R181)</f>
        <v>0</v>
      </c>
      <c r="T166" s="134">
        <f>SUM(T167:T181)</f>
        <v>0</v>
      </c>
      <c r="AR166" s="128" t="s">
        <v>83</v>
      </c>
      <c r="AT166" s="135" t="s">
        <v>74</v>
      </c>
      <c r="AU166" s="135" t="s">
        <v>83</v>
      </c>
      <c r="AY166" s="128" t="s">
        <v>156</v>
      </c>
      <c r="BK166" s="136">
        <f>SUM(BK167:BK181)</f>
        <v>0</v>
      </c>
    </row>
    <row r="167" spans="2:65" s="1" customFormat="1" ht="24.15" customHeight="1">
      <c r="B167" s="139"/>
      <c r="C167" s="140" t="s">
        <v>184</v>
      </c>
      <c r="D167" s="140" t="s">
        <v>159</v>
      </c>
      <c r="E167" s="141" t="s">
        <v>532</v>
      </c>
      <c r="F167" s="142" t="s">
        <v>533</v>
      </c>
      <c r="G167" s="143" t="s">
        <v>210</v>
      </c>
      <c r="H167" s="144">
        <v>1144.9680000000001</v>
      </c>
      <c r="I167" s="145"/>
      <c r="J167" s="146">
        <f>ROUND(I167*H167,2)</f>
        <v>0</v>
      </c>
      <c r="K167" s="147"/>
      <c r="L167" s="32"/>
      <c r="M167" s="148" t="s">
        <v>1</v>
      </c>
      <c r="N167" s="149" t="s">
        <v>41</v>
      </c>
      <c r="P167" s="150">
        <f>O167*H167</f>
        <v>0</v>
      </c>
      <c r="Q167" s="150">
        <v>0</v>
      </c>
      <c r="R167" s="150">
        <f>Q167*H167</f>
        <v>0</v>
      </c>
      <c r="S167" s="150">
        <v>0</v>
      </c>
      <c r="T167" s="151">
        <f>S167*H167</f>
        <v>0</v>
      </c>
      <c r="AR167" s="152" t="s">
        <v>163</v>
      </c>
      <c r="AT167" s="152" t="s">
        <v>159</v>
      </c>
      <c r="AU167" s="152" t="s">
        <v>164</v>
      </c>
      <c r="AY167" s="17" t="s">
        <v>156</v>
      </c>
      <c r="BE167" s="153">
        <f>IF(N167="základná",J167,0)</f>
        <v>0</v>
      </c>
      <c r="BF167" s="153">
        <f>IF(N167="znížená",J167,0)</f>
        <v>0</v>
      </c>
      <c r="BG167" s="153">
        <f>IF(N167="zákl. prenesená",J167,0)</f>
        <v>0</v>
      </c>
      <c r="BH167" s="153">
        <f>IF(N167="zníž. prenesená",J167,0)</f>
        <v>0</v>
      </c>
      <c r="BI167" s="153">
        <f>IF(N167="nulová",J167,0)</f>
        <v>0</v>
      </c>
      <c r="BJ167" s="17" t="s">
        <v>164</v>
      </c>
      <c r="BK167" s="153">
        <f>ROUND(I167*H167,2)</f>
        <v>0</v>
      </c>
      <c r="BL167" s="17" t="s">
        <v>163</v>
      </c>
      <c r="BM167" s="152" t="s">
        <v>534</v>
      </c>
    </row>
    <row r="168" spans="2:65" s="12" customFormat="1">
      <c r="B168" s="159"/>
      <c r="D168" s="160" t="s">
        <v>205</v>
      </c>
      <c r="E168" s="161" t="s">
        <v>1</v>
      </c>
      <c r="F168" s="162" t="s">
        <v>535</v>
      </c>
      <c r="H168" s="163">
        <v>190.58500000000001</v>
      </c>
      <c r="I168" s="164"/>
      <c r="L168" s="159"/>
      <c r="M168" s="165"/>
      <c r="T168" s="166"/>
      <c r="AT168" s="161" t="s">
        <v>205</v>
      </c>
      <c r="AU168" s="161" t="s">
        <v>164</v>
      </c>
      <c r="AV168" s="12" t="s">
        <v>164</v>
      </c>
      <c r="AW168" s="12" t="s">
        <v>3</v>
      </c>
      <c r="AX168" s="12" t="s">
        <v>75</v>
      </c>
      <c r="AY168" s="161" t="s">
        <v>156</v>
      </c>
    </row>
    <row r="169" spans="2:65" s="12" customFormat="1">
      <c r="B169" s="159"/>
      <c r="D169" s="160" t="s">
        <v>205</v>
      </c>
      <c r="E169" s="161" t="s">
        <v>1</v>
      </c>
      <c r="F169" s="162" t="s">
        <v>536</v>
      </c>
      <c r="H169" s="163">
        <v>33.768000000000001</v>
      </c>
      <c r="I169" s="164"/>
      <c r="L169" s="159"/>
      <c r="M169" s="165"/>
      <c r="T169" s="166"/>
      <c r="AT169" s="161" t="s">
        <v>205</v>
      </c>
      <c r="AU169" s="161" t="s">
        <v>164</v>
      </c>
      <c r="AV169" s="12" t="s">
        <v>164</v>
      </c>
      <c r="AW169" s="12" t="s">
        <v>3</v>
      </c>
      <c r="AX169" s="12" t="s">
        <v>75</v>
      </c>
      <c r="AY169" s="161" t="s">
        <v>156</v>
      </c>
    </row>
    <row r="170" spans="2:65" s="15" customFormat="1">
      <c r="B170" s="191"/>
      <c r="D170" s="160" t="s">
        <v>205</v>
      </c>
      <c r="E170" s="192" t="s">
        <v>1</v>
      </c>
      <c r="F170" s="193" t="s">
        <v>537</v>
      </c>
      <c r="H170" s="194">
        <v>224.35300000000001</v>
      </c>
      <c r="I170" s="195"/>
      <c r="L170" s="191"/>
      <c r="M170" s="196"/>
      <c r="T170" s="197"/>
      <c r="AT170" s="192" t="s">
        <v>205</v>
      </c>
      <c r="AU170" s="192" t="s">
        <v>164</v>
      </c>
      <c r="AV170" s="15" t="s">
        <v>169</v>
      </c>
      <c r="AW170" s="15" t="s">
        <v>3</v>
      </c>
      <c r="AX170" s="15" t="s">
        <v>75</v>
      </c>
      <c r="AY170" s="192" t="s">
        <v>156</v>
      </c>
    </row>
    <row r="171" spans="2:65" s="12" customFormat="1">
      <c r="B171" s="159"/>
      <c r="D171" s="160" t="s">
        <v>205</v>
      </c>
      <c r="E171" s="161" t="s">
        <v>1</v>
      </c>
      <c r="F171" s="162" t="s">
        <v>538</v>
      </c>
      <c r="H171" s="163">
        <v>46.98</v>
      </c>
      <c r="I171" s="164"/>
      <c r="L171" s="159"/>
      <c r="M171" s="165"/>
      <c r="T171" s="166"/>
      <c r="AT171" s="161" t="s">
        <v>205</v>
      </c>
      <c r="AU171" s="161" t="s">
        <v>164</v>
      </c>
      <c r="AV171" s="12" t="s">
        <v>164</v>
      </c>
      <c r="AW171" s="12" t="s">
        <v>3</v>
      </c>
      <c r="AX171" s="12" t="s">
        <v>75</v>
      </c>
      <c r="AY171" s="161" t="s">
        <v>156</v>
      </c>
    </row>
    <row r="172" spans="2:65" s="12" customFormat="1">
      <c r="B172" s="159"/>
      <c r="D172" s="160" t="s">
        <v>205</v>
      </c>
      <c r="E172" s="161" t="s">
        <v>1</v>
      </c>
      <c r="F172" s="162" t="s">
        <v>539</v>
      </c>
      <c r="H172" s="163">
        <v>182.47499999999999</v>
      </c>
      <c r="I172" s="164"/>
      <c r="L172" s="159"/>
      <c r="M172" s="165"/>
      <c r="T172" s="166"/>
      <c r="AT172" s="161" t="s">
        <v>205</v>
      </c>
      <c r="AU172" s="161" t="s">
        <v>164</v>
      </c>
      <c r="AV172" s="12" t="s">
        <v>164</v>
      </c>
      <c r="AW172" s="12" t="s">
        <v>3</v>
      </c>
      <c r="AX172" s="12" t="s">
        <v>75</v>
      </c>
      <c r="AY172" s="161" t="s">
        <v>156</v>
      </c>
    </row>
    <row r="173" spans="2:65" s="15" customFormat="1">
      <c r="B173" s="191"/>
      <c r="D173" s="160" t="s">
        <v>205</v>
      </c>
      <c r="E173" s="192" t="s">
        <v>1</v>
      </c>
      <c r="F173" s="193" t="s">
        <v>540</v>
      </c>
      <c r="H173" s="194">
        <v>229.45500000000001</v>
      </c>
      <c r="I173" s="195"/>
      <c r="L173" s="191"/>
      <c r="M173" s="196"/>
      <c r="T173" s="197"/>
      <c r="AT173" s="192" t="s">
        <v>205</v>
      </c>
      <c r="AU173" s="192" t="s">
        <v>164</v>
      </c>
      <c r="AV173" s="15" t="s">
        <v>169</v>
      </c>
      <c r="AW173" s="15" t="s">
        <v>3</v>
      </c>
      <c r="AX173" s="15" t="s">
        <v>75</v>
      </c>
      <c r="AY173" s="192" t="s">
        <v>156</v>
      </c>
    </row>
    <row r="174" spans="2:65" s="12" customFormat="1">
      <c r="B174" s="159"/>
      <c r="D174" s="160" t="s">
        <v>205</v>
      </c>
      <c r="E174" s="161" t="s">
        <v>1</v>
      </c>
      <c r="F174" s="162" t="s">
        <v>541</v>
      </c>
      <c r="H174" s="163">
        <v>364.95</v>
      </c>
      <c r="I174" s="164"/>
      <c r="L174" s="159"/>
      <c r="M174" s="165"/>
      <c r="T174" s="166"/>
      <c r="AT174" s="161" t="s">
        <v>205</v>
      </c>
      <c r="AU174" s="161" t="s">
        <v>164</v>
      </c>
      <c r="AV174" s="12" t="s">
        <v>164</v>
      </c>
      <c r="AW174" s="12" t="s">
        <v>3</v>
      </c>
      <c r="AX174" s="12" t="s">
        <v>75</v>
      </c>
      <c r="AY174" s="161" t="s">
        <v>156</v>
      </c>
    </row>
    <row r="175" spans="2:65" s="12" customFormat="1">
      <c r="B175" s="159"/>
      <c r="D175" s="160" t="s">
        <v>205</v>
      </c>
      <c r="E175" s="161" t="s">
        <v>1</v>
      </c>
      <c r="F175" s="162" t="s">
        <v>542</v>
      </c>
      <c r="H175" s="163">
        <v>314.19799999999998</v>
      </c>
      <c r="I175" s="164"/>
      <c r="L175" s="159"/>
      <c r="M175" s="165"/>
      <c r="T175" s="166"/>
      <c r="AT175" s="161" t="s">
        <v>205</v>
      </c>
      <c r="AU175" s="161" t="s">
        <v>164</v>
      </c>
      <c r="AV175" s="12" t="s">
        <v>164</v>
      </c>
      <c r="AW175" s="12" t="s">
        <v>3</v>
      </c>
      <c r="AX175" s="12" t="s">
        <v>75</v>
      </c>
      <c r="AY175" s="161" t="s">
        <v>156</v>
      </c>
    </row>
    <row r="176" spans="2:65" s="15" customFormat="1">
      <c r="B176" s="191"/>
      <c r="D176" s="160" t="s">
        <v>205</v>
      </c>
      <c r="E176" s="192" t="s">
        <v>1</v>
      </c>
      <c r="F176" s="193" t="s">
        <v>543</v>
      </c>
      <c r="H176" s="194">
        <v>679.14800000000002</v>
      </c>
      <c r="I176" s="195"/>
      <c r="L176" s="191"/>
      <c r="M176" s="196"/>
      <c r="T176" s="197"/>
      <c r="AT176" s="192" t="s">
        <v>205</v>
      </c>
      <c r="AU176" s="192" t="s">
        <v>164</v>
      </c>
      <c r="AV176" s="15" t="s">
        <v>169</v>
      </c>
      <c r="AW176" s="15" t="s">
        <v>3</v>
      </c>
      <c r="AX176" s="15" t="s">
        <v>75</v>
      </c>
      <c r="AY176" s="192" t="s">
        <v>156</v>
      </c>
    </row>
    <row r="177" spans="2:65" s="12" customFormat="1">
      <c r="B177" s="159"/>
      <c r="D177" s="160" t="s">
        <v>205</v>
      </c>
      <c r="E177" s="161" t="s">
        <v>1</v>
      </c>
      <c r="F177" s="162" t="s">
        <v>544</v>
      </c>
      <c r="H177" s="163">
        <v>12.012</v>
      </c>
      <c r="I177" s="164"/>
      <c r="L177" s="159"/>
      <c r="M177" s="165"/>
      <c r="T177" s="166"/>
      <c r="AT177" s="161" t="s">
        <v>205</v>
      </c>
      <c r="AU177" s="161" t="s">
        <v>164</v>
      </c>
      <c r="AV177" s="12" t="s">
        <v>164</v>
      </c>
      <c r="AW177" s="12" t="s">
        <v>3</v>
      </c>
      <c r="AX177" s="12" t="s">
        <v>75</v>
      </c>
      <c r="AY177" s="161" t="s">
        <v>156</v>
      </c>
    </row>
    <row r="178" spans="2:65" s="15" customFormat="1">
      <c r="B178" s="191"/>
      <c r="D178" s="160" t="s">
        <v>205</v>
      </c>
      <c r="E178" s="192" t="s">
        <v>1</v>
      </c>
      <c r="F178" s="193" t="s">
        <v>545</v>
      </c>
      <c r="H178" s="194">
        <v>12.012</v>
      </c>
      <c r="I178" s="195"/>
      <c r="L178" s="191"/>
      <c r="M178" s="196"/>
      <c r="T178" s="197"/>
      <c r="AT178" s="192" t="s">
        <v>205</v>
      </c>
      <c r="AU178" s="192" t="s">
        <v>164</v>
      </c>
      <c r="AV178" s="15" t="s">
        <v>169</v>
      </c>
      <c r="AW178" s="15" t="s">
        <v>3</v>
      </c>
      <c r="AX178" s="15" t="s">
        <v>75</v>
      </c>
      <c r="AY178" s="192" t="s">
        <v>156</v>
      </c>
    </row>
    <row r="179" spans="2:65" s="14" customFormat="1">
      <c r="B179" s="184"/>
      <c r="D179" s="160" t="s">
        <v>205</v>
      </c>
      <c r="E179" s="185" t="s">
        <v>1</v>
      </c>
      <c r="F179" s="186" t="s">
        <v>226</v>
      </c>
      <c r="H179" s="187">
        <v>1144.9680000000001</v>
      </c>
      <c r="I179" s="188"/>
      <c r="L179" s="184"/>
      <c r="M179" s="189"/>
      <c r="T179" s="190"/>
      <c r="AT179" s="185" t="s">
        <v>205</v>
      </c>
      <c r="AU179" s="185" t="s">
        <v>164</v>
      </c>
      <c r="AV179" s="14" t="s">
        <v>163</v>
      </c>
      <c r="AW179" s="14" t="s">
        <v>3</v>
      </c>
      <c r="AX179" s="14" t="s">
        <v>83</v>
      </c>
      <c r="AY179" s="185" t="s">
        <v>156</v>
      </c>
    </row>
    <row r="180" spans="2:65" s="1" customFormat="1" ht="33" customHeight="1">
      <c r="B180" s="139"/>
      <c r="C180" s="140" t="s">
        <v>231</v>
      </c>
      <c r="D180" s="140" t="s">
        <v>159</v>
      </c>
      <c r="E180" s="141" t="s">
        <v>546</v>
      </c>
      <c r="F180" s="142" t="s">
        <v>547</v>
      </c>
      <c r="G180" s="143" t="s">
        <v>210</v>
      </c>
      <c r="H180" s="144">
        <v>16029.552</v>
      </c>
      <c r="I180" s="145"/>
      <c r="J180" s="146">
        <f>ROUND(I180*H180,2)</f>
        <v>0</v>
      </c>
      <c r="K180" s="147"/>
      <c r="L180" s="32"/>
      <c r="M180" s="148" t="s">
        <v>1</v>
      </c>
      <c r="N180" s="149" t="s">
        <v>41</v>
      </c>
      <c r="P180" s="150">
        <f>O180*H180</f>
        <v>0</v>
      </c>
      <c r="Q180" s="150">
        <v>0</v>
      </c>
      <c r="R180" s="150">
        <f>Q180*H180</f>
        <v>0</v>
      </c>
      <c r="S180" s="150">
        <v>0</v>
      </c>
      <c r="T180" s="151">
        <f>S180*H180</f>
        <v>0</v>
      </c>
      <c r="AR180" s="152" t="s">
        <v>163</v>
      </c>
      <c r="AT180" s="152" t="s">
        <v>159</v>
      </c>
      <c r="AU180" s="152" t="s">
        <v>164</v>
      </c>
      <c r="AY180" s="17" t="s">
        <v>156</v>
      </c>
      <c r="BE180" s="153">
        <f>IF(N180="základná",J180,0)</f>
        <v>0</v>
      </c>
      <c r="BF180" s="153">
        <f>IF(N180="znížená",J180,0)</f>
        <v>0</v>
      </c>
      <c r="BG180" s="153">
        <f>IF(N180="zákl. prenesená",J180,0)</f>
        <v>0</v>
      </c>
      <c r="BH180" s="153">
        <f>IF(N180="zníž. prenesená",J180,0)</f>
        <v>0</v>
      </c>
      <c r="BI180" s="153">
        <f>IF(N180="nulová",J180,0)</f>
        <v>0</v>
      </c>
      <c r="BJ180" s="17" t="s">
        <v>164</v>
      </c>
      <c r="BK180" s="153">
        <f>ROUND(I180*H180,2)</f>
        <v>0</v>
      </c>
      <c r="BL180" s="17" t="s">
        <v>163</v>
      </c>
      <c r="BM180" s="152" t="s">
        <v>548</v>
      </c>
    </row>
    <row r="181" spans="2:65" s="12" customFormat="1">
      <c r="B181" s="159"/>
      <c r="D181" s="160" t="s">
        <v>205</v>
      </c>
      <c r="F181" s="162" t="s">
        <v>549</v>
      </c>
      <c r="H181" s="163">
        <v>16029.552</v>
      </c>
      <c r="I181" s="164"/>
      <c r="L181" s="159"/>
      <c r="M181" s="165"/>
      <c r="T181" s="166"/>
      <c r="AT181" s="161" t="s">
        <v>205</v>
      </c>
      <c r="AU181" s="161" t="s">
        <v>164</v>
      </c>
      <c r="AV181" s="12" t="s">
        <v>164</v>
      </c>
      <c r="AW181" s="12" t="s">
        <v>4</v>
      </c>
      <c r="AX181" s="12" t="s">
        <v>83</v>
      </c>
      <c r="AY181" s="161" t="s">
        <v>156</v>
      </c>
    </row>
    <row r="182" spans="2:65" s="11" customFormat="1" ht="22.95" customHeight="1">
      <c r="B182" s="127"/>
      <c r="D182" s="128" t="s">
        <v>74</v>
      </c>
      <c r="E182" s="137" t="s">
        <v>550</v>
      </c>
      <c r="F182" s="137" t="s">
        <v>551</v>
      </c>
      <c r="I182" s="130"/>
      <c r="J182" s="138">
        <f>BK182</f>
        <v>0</v>
      </c>
      <c r="L182" s="127"/>
      <c r="M182" s="132"/>
      <c r="P182" s="133">
        <f>P183</f>
        <v>0</v>
      </c>
      <c r="R182" s="133">
        <f>R183</f>
        <v>0</v>
      </c>
      <c r="T182" s="134">
        <f>T183</f>
        <v>0</v>
      </c>
      <c r="AR182" s="128" t="s">
        <v>83</v>
      </c>
      <c r="AT182" s="135" t="s">
        <v>74</v>
      </c>
      <c r="AU182" s="135" t="s">
        <v>83</v>
      </c>
      <c r="AY182" s="128" t="s">
        <v>156</v>
      </c>
      <c r="BK182" s="136">
        <f>BK183</f>
        <v>0</v>
      </c>
    </row>
    <row r="183" spans="2:65" s="1" customFormat="1" ht="24.15" customHeight="1">
      <c r="B183" s="139"/>
      <c r="C183" s="140" t="s">
        <v>211</v>
      </c>
      <c r="D183" s="140" t="s">
        <v>159</v>
      </c>
      <c r="E183" s="141" t="s">
        <v>552</v>
      </c>
      <c r="F183" s="142" t="s">
        <v>553</v>
      </c>
      <c r="G183" s="143" t="s">
        <v>210</v>
      </c>
      <c r="H183" s="144">
        <v>1144.9680000000001</v>
      </c>
      <c r="I183" s="145"/>
      <c r="J183" s="146">
        <f>ROUND(I183*H183,2)</f>
        <v>0</v>
      </c>
      <c r="K183" s="147"/>
      <c r="L183" s="32"/>
      <c r="M183" s="148" t="s">
        <v>1</v>
      </c>
      <c r="N183" s="149" t="s">
        <v>41</v>
      </c>
      <c r="P183" s="150">
        <f>O183*H183</f>
        <v>0</v>
      </c>
      <c r="Q183" s="150">
        <v>0</v>
      </c>
      <c r="R183" s="150">
        <f>Q183*H183</f>
        <v>0</v>
      </c>
      <c r="S183" s="150">
        <v>0</v>
      </c>
      <c r="T183" s="151">
        <f>S183*H183</f>
        <v>0</v>
      </c>
      <c r="AR183" s="152" t="s">
        <v>163</v>
      </c>
      <c r="AT183" s="152" t="s">
        <v>159</v>
      </c>
      <c r="AU183" s="152" t="s">
        <v>164</v>
      </c>
      <c r="AY183" s="17" t="s">
        <v>156</v>
      </c>
      <c r="BE183" s="153">
        <f>IF(N183="základná",J183,0)</f>
        <v>0</v>
      </c>
      <c r="BF183" s="153">
        <f>IF(N183="znížená",J183,0)</f>
        <v>0</v>
      </c>
      <c r="BG183" s="153">
        <f>IF(N183="zákl. prenesená",J183,0)</f>
        <v>0</v>
      </c>
      <c r="BH183" s="153">
        <f>IF(N183="zníž. prenesená",J183,0)</f>
        <v>0</v>
      </c>
      <c r="BI183" s="153">
        <f>IF(N183="nulová",J183,0)</f>
        <v>0</v>
      </c>
      <c r="BJ183" s="17" t="s">
        <v>164</v>
      </c>
      <c r="BK183" s="153">
        <f>ROUND(I183*H183,2)</f>
        <v>0</v>
      </c>
      <c r="BL183" s="17" t="s">
        <v>163</v>
      </c>
      <c r="BM183" s="152" t="s">
        <v>554</v>
      </c>
    </row>
    <row r="184" spans="2:65" s="11" customFormat="1" ht="22.95" customHeight="1">
      <c r="B184" s="127"/>
      <c r="D184" s="128" t="s">
        <v>74</v>
      </c>
      <c r="E184" s="137" t="s">
        <v>555</v>
      </c>
      <c r="F184" s="137" t="s">
        <v>556</v>
      </c>
      <c r="I184" s="130"/>
      <c r="J184" s="138">
        <f>BK184</f>
        <v>0</v>
      </c>
      <c r="L184" s="127"/>
      <c r="M184" s="132"/>
      <c r="P184" s="133">
        <f>SUM(P185:P198)</f>
        <v>0</v>
      </c>
      <c r="R184" s="133">
        <f>SUM(R185:R198)</f>
        <v>0</v>
      </c>
      <c r="T184" s="134">
        <f>SUM(T185:T198)</f>
        <v>0</v>
      </c>
      <c r="AR184" s="128" t="s">
        <v>83</v>
      </c>
      <c r="AT184" s="135" t="s">
        <v>74</v>
      </c>
      <c r="AU184" s="135" t="s">
        <v>83</v>
      </c>
      <c r="AY184" s="128" t="s">
        <v>156</v>
      </c>
      <c r="BK184" s="136">
        <f>SUM(BK185:BK198)</f>
        <v>0</v>
      </c>
    </row>
    <row r="185" spans="2:65" s="1" customFormat="1" ht="24.15" customHeight="1">
      <c r="B185" s="139"/>
      <c r="C185" s="140" t="s">
        <v>245</v>
      </c>
      <c r="D185" s="140" t="s">
        <v>159</v>
      </c>
      <c r="E185" s="141" t="s">
        <v>557</v>
      </c>
      <c r="F185" s="142" t="s">
        <v>558</v>
      </c>
      <c r="G185" s="143" t="s">
        <v>210</v>
      </c>
      <c r="H185" s="144">
        <v>224.35300000000001</v>
      </c>
      <c r="I185" s="145"/>
      <c r="J185" s="146">
        <f>ROUND(I185*H185,2)</f>
        <v>0</v>
      </c>
      <c r="K185" s="147"/>
      <c r="L185" s="32"/>
      <c r="M185" s="148" t="s">
        <v>1</v>
      </c>
      <c r="N185" s="149" t="s">
        <v>41</v>
      </c>
      <c r="P185" s="150">
        <f>O185*H185</f>
        <v>0</v>
      </c>
      <c r="Q185" s="150">
        <v>0</v>
      </c>
      <c r="R185" s="150">
        <f>Q185*H185</f>
        <v>0</v>
      </c>
      <c r="S185" s="150">
        <v>0</v>
      </c>
      <c r="T185" s="151">
        <f>S185*H185</f>
        <v>0</v>
      </c>
      <c r="AR185" s="152" t="s">
        <v>163</v>
      </c>
      <c r="AT185" s="152" t="s">
        <v>159</v>
      </c>
      <c r="AU185" s="152" t="s">
        <v>164</v>
      </c>
      <c r="AY185" s="17" t="s">
        <v>156</v>
      </c>
      <c r="BE185" s="153">
        <f>IF(N185="základná",J185,0)</f>
        <v>0</v>
      </c>
      <c r="BF185" s="153">
        <f>IF(N185="znížená",J185,0)</f>
        <v>0</v>
      </c>
      <c r="BG185" s="153">
        <f>IF(N185="zákl. prenesená",J185,0)</f>
        <v>0</v>
      </c>
      <c r="BH185" s="153">
        <f>IF(N185="zníž. prenesená",J185,0)</f>
        <v>0</v>
      </c>
      <c r="BI185" s="153">
        <f>IF(N185="nulová",J185,0)</f>
        <v>0</v>
      </c>
      <c r="BJ185" s="17" t="s">
        <v>164</v>
      </c>
      <c r="BK185" s="153">
        <f>ROUND(I185*H185,2)</f>
        <v>0</v>
      </c>
      <c r="BL185" s="17" t="s">
        <v>163</v>
      </c>
      <c r="BM185" s="152" t="s">
        <v>559</v>
      </c>
    </row>
    <row r="186" spans="2:65" s="12" customFormat="1">
      <c r="B186" s="159"/>
      <c r="D186" s="160" t="s">
        <v>205</v>
      </c>
      <c r="E186" s="161" t="s">
        <v>1</v>
      </c>
      <c r="F186" s="162" t="s">
        <v>535</v>
      </c>
      <c r="H186" s="163">
        <v>190.58500000000001</v>
      </c>
      <c r="I186" s="164"/>
      <c r="L186" s="159"/>
      <c r="M186" s="165"/>
      <c r="T186" s="166"/>
      <c r="AT186" s="161" t="s">
        <v>205</v>
      </c>
      <c r="AU186" s="161" t="s">
        <v>164</v>
      </c>
      <c r="AV186" s="12" t="s">
        <v>164</v>
      </c>
      <c r="AW186" s="12" t="s">
        <v>3</v>
      </c>
      <c r="AX186" s="12" t="s">
        <v>75</v>
      </c>
      <c r="AY186" s="161" t="s">
        <v>156</v>
      </c>
    </row>
    <row r="187" spans="2:65" s="12" customFormat="1">
      <c r="B187" s="159"/>
      <c r="D187" s="160" t="s">
        <v>205</v>
      </c>
      <c r="E187" s="161" t="s">
        <v>1</v>
      </c>
      <c r="F187" s="162" t="s">
        <v>536</v>
      </c>
      <c r="H187" s="163">
        <v>33.768000000000001</v>
      </c>
      <c r="I187" s="164"/>
      <c r="L187" s="159"/>
      <c r="M187" s="165"/>
      <c r="T187" s="166"/>
      <c r="AT187" s="161" t="s">
        <v>205</v>
      </c>
      <c r="AU187" s="161" t="s">
        <v>164</v>
      </c>
      <c r="AV187" s="12" t="s">
        <v>164</v>
      </c>
      <c r="AW187" s="12" t="s">
        <v>3</v>
      </c>
      <c r="AX187" s="12" t="s">
        <v>75</v>
      </c>
      <c r="AY187" s="161" t="s">
        <v>156</v>
      </c>
    </row>
    <row r="188" spans="2:65" s="14" customFormat="1">
      <c r="B188" s="184"/>
      <c r="D188" s="160" t="s">
        <v>205</v>
      </c>
      <c r="E188" s="185" t="s">
        <v>1</v>
      </c>
      <c r="F188" s="186" t="s">
        <v>226</v>
      </c>
      <c r="H188" s="187">
        <v>224.35300000000001</v>
      </c>
      <c r="I188" s="188"/>
      <c r="L188" s="184"/>
      <c r="M188" s="189"/>
      <c r="T188" s="190"/>
      <c r="AT188" s="185" t="s">
        <v>205</v>
      </c>
      <c r="AU188" s="185" t="s">
        <v>164</v>
      </c>
      <c r="AV188" s="14" t="s">
        <v>163</v>
      </c>
      <c r="AW188" s="14" t="s">
        <v>3</v>
      </c>
      <c r="AX188" s="14" t="s">
        <v>83</v>
      </c>
      <c r="AY188" s="185" t="s">
        <v>156</v>
      </c>
    </row>
    <row r="189" spans="2:65" s="1" customFormat="1" ht="24.15" customHeight="1">
      <c r="B189" s="139"/>
      <c r="C189" s="140" t="s">
        <v>252</v>
      </c>
      <c r="D189" s="140" t="s">
        <v>159</v>
      </c>
      <c r="E189" s="141" t="s">
        <v>560</v>
      </c>
      <c r="F189" s="142" t="s">
        <v>561</v>
      </c>
      <c r="G189" s="143" t="s">
        <v>210</v>
      </c>
      <c r="H189" s="144">
        <v>229.45500000000001</v>
      </c>
      <c r="I189" s="145"/>
      <c r="J189" s="146">
        <f>ROUND(I189*H189,2)</f>
        <v>0</v>
      </c>
      <c r="K189" s="147"/>
      <c r="L189" s="32"/>
      <c r="M189" s="148" t="s">
        <v>1</v>
      </c>
      <c r="N189" s="149" t="s">
        <v>41</v>
      </c>
      <c r="P189" s="150">
        <f>O189*H189</f>
        <v>0</v>
      </c>
      <c r="Q189" s="150">
        <v>0</v>
      </c>
      <c r="R189" s="150">
        <f>Q189*H189</f>
        <v>0</v>
      </c>
      <c r="S189" s="150">
        <v>0</v>
      </c>
      <c r="T189" s="151">
        <f>S189*H189</f>
        <v>0</v>
      </c>
      <c r="AR189" s="152" t="s">
        <v>163</v>
      </c>
      <c r="AT189" s="152" t="s">
        <v>159</v>
      </c>
      <c r="AU189" s="152" t="s">
        <v>164</v>
      </c>
      <c r="AY189" s="17" t="s">
        <v>156</v>
      </c>
      <c r="BE189" s="153">
        <f>IF(N189="základná",J189,0)</f>
        <v>0</v>
      </c>
      <c r="BF189" s="153">
        <f>IF(N189="znížená",J189,0)</f>
        <v>0</v>
      </c>
      <c r="BG189" s="153">
        <f>IF(N189="zákl. prenesená",J189,0)</f>
        <v>0</v>
      </c>
      <c r="BH189" s="153">
        <f>IF(N189="zníž. prenesená",J189,0)</f>
        <v>0</v>
      </c>
      <c r="BI189" s="153">
        <f>IF(N189="nulová",J189,0)</f>
        <v>0</v>
      </c>
      <c r="BJ189" s="17" t="s">
        <v>164</v>
      </c>
      <c r="BK189" s="153">
        <f>ROUND(I189*H189,2)</f>
        <v>0</v>
      </c>
      <c r="BL189" s="17" t="s">
        <v>163</v>
      </c>
      <c r="BM189" s="152" t="s">
        <v>562</v>
      </c>
    </row>
    <row r="190" spans="2:65" s="12" customFormat="1">
      <c r="B190" s="159"/>
      <c r="D190" s="160" t="s">
        <v>205</v>
      </c>
      <c r="E190" s="161" t="s">
        <v>1</v>
      </c>
      <c r="F190" s="162" t="s">
        <v>538</v>
      </c>
      <c r="H190" s="163">
        <v>46.98</v>
      </c>
      <c r="I190" s="164"/>
      <c r="L190" s="159"/>
      <c r="M190" s="165"/>
      <c r="T190" s="166"/>
      <c r="AT190" s="161" t="s">
        <v>205</v>
      </c>
      <c r="AU190" s="161" t="s">
        <v>164</v>
      </c>
      <c r="AV190" s="12" t="s">
        <v>164</v>
      </c>
      <c r="AW190" s="12" t="s">
        <v>3</v>
      </c>
      <c r="AX190" s="12" t="s">
        <v>75</v>
      </c>
      <c r="AY190" s="161" t="s">
        <v>156</v>
      </c>
    </row>
    <row r="191" spans="2:65" s="12" customFormat="1">
      <c r="B191" s="159"/>
      <c r="D191" s="160" t="s">
        <v>205</v>
      </c>
      <c r="E191" s="161" t="s">
        <v>1</v>
      </c>
      <c r="F191" s="162" t="s">
        <v>539</v>
      </c>
      <c r="H191" s="163">
        <v>182.47499999999999</v>
      </c>
      <c r="I191" s="164"/>
      <c r="L191" s="159"/>
      <c r="M191" s="165"/>
      <c r="T191" s="166"/>
      <c r="AT191" s="161" t="s">
        <v>205</v>
      </c>
      <c r="AU191" s="161" t="s">
        <v>164</v>
      </c>
      <c r="AV191" s="12" t="s">
        <v>164</v>
      </c>
      <c r="AW191" s="12" t="s">
        <v>3</v>
      </c>
      <c r="AX191" s="12" t="s">
        <v>75</v>
      </c>
      <c r="AY191" s="161" t="s">
        <v>156</v>
      </c>
    </row>
    <row r="192" spans="2:65" s="14" customFormat="1">
      <c r="B192" s="184"/>
      <c r="D192" s="160" t="s">
        <v>205</v>
      </c>
      <c r="E192" s="185" t="s">
        <v>1</v>
      </c>
      <c r="F192" s="186" t="s">
        <v>226</v>
      </c>
      <c r="H192" s="187">
        <v>229.45500000000001</v>
      </c>
      <c r="I192" s="188"/>
      <c r="L192" s="184"/>
      <c r="M192" s="189"/>
      <c r="T192" s="190"/>
      <c r="AT192" s="185" t="s">
        <v>205</v>
      </c>
      <c r="AU192" s="185" t="s">
        <v>164</v>
      </c>
      <c r="AV192" s="14" t="s">
        <v>163</v>
      </c>
      <c r="AW192" s="14" t="s">
        <v>3</v>
      </c>
      <c r="AX192" s="14" t="s">
        <v>83</v>
      </c>
      <c r="AY192" s="185" t="s">
        <v>156</v>
      </c>
    </row>
    <row r="193" spans="2:65" s="1" customFormat="1" ht="24.15" customHeight="1">
      <c r="B193" s="139"/>
      <c r="C193" s="140" t="s">
        <v>256</v>
      </c>
      <c r="D193" s="140" t="s">
        <v>159</v>
      </c>
      <c r="E193" s="141" t="s">
        <v>563</v>
      </c>
      <c r="F193" s="142" t="s">
        <v>564</v>
      </c>
      <c r="G193" s="143" t="s">
        <v>210</v>
      </c>
      <c r="H193" s="144">
        <v>679.14800000000002</v>
      </c>
      <c r="I193" s="145"/>
      <c r="J193" s="146">
        <f>ROUND(I193*H193,2)</f>
        <v>0</v>
      </c>
      <c r="K193" s="147"/>
      <c r="L193" s="32"/>
      <c r="M193" s="148" t="s">
        <v>1</v>
      </c>
      <c r="N193" s="149" t="s">
        <v>41</v>
      </c>
      <c r="P193" s="150">
        <f>O193*H193</f>
        <v>0</v>
      </c>
      <c r="Q193" s="150">
        <v>0</v>
      </c>
      <c r="R193" s="150">
        <f>Q193*H193</f>
        <v>0</v>
      </c>
      <c r="S193" s="150">
        <v>0</v>
      </c>
      <c r="T193" s="151">
        <f>S193*H193</f>
        <v>0</v>
      </c>
      <c r="AR193" s="152" t="s">
        <v>163</v>
      </c>
      <c r="AT193" s="152" t="s">
        <v>159</v>
      </c>
      <c r="AU193" s="152" t="s">
        <v>164</v>
      </c>
      <c r="AY193" s="17" t="s">
        <v>156</v>
      </c>
      <c r="BE193" s="153">
        <f>IF(N193="základná",J193,0)</f>
        <v>0</v>
      </c>
      <c r="BF193" s="153">
        <f>IF(N193="znížená",J193,0)</f>
        <v>0</v>
      </c>
      <c r="BG193" s="153">
        <f>IF(N193="zákl. prenesená",J193,0)</f>
        <v>0</v>
      </c>
      <c r="BH193" s="153">
        <f>IF(N193="zníž. prenesená",J193,0)</f>
        <v>0</v>
      </c>
      <c r="BI193" s="153">
        <f>IF(N193="nulová",J193,0)</f>
        <v>0</v>
      </c>
      <c r="BJ193" s="17" t="s">
        <v>164</v>
      </c>
      <c r="BK193" s="153">
        <f>ROUND(I193*H193,2)</f>
        <v>0</v>
      </c>
      <c r="BL193" s="17" t="s">
        <v>163</v>
      </c>
      <c r="BM193" s="152" t="s">
        <v>565</v>
      </c>
    </row>
    <row r="194" spans="2:65" s="12" customFormat="1">
      <c r="B194" s="159"/>
      <c r="D194" s="160" t="s">
        <v>205</v>
      </c>
      <c r="E194" s="161" t="s">
        <v>1</v>
      </c>
      <c r="F194" s="162" t="s">
        <v>541</v>
      </c>
      <c r="H194" s="163">
        <v>364.95</v>
      </c>
      <c r="I194" s="164"/>
      <c r="L194" s="159"/>
      <c r="M194" s="165"/>
      <c r="T194" s="166"/>
      <c r="AT194" s="161" t="s">
        <v>205</v>
      </c>
      <c r="AU194" s="161" t="s">
        <v>164</v>
      </c>
      <c r="AV194" s="12" t="s">
        <v>164</v>
      </c>
      <c r="AW194" s="12" t="s">
        <v>3</v>
      </c>
      <c r="AX194" s="12" t="s">
        <v>75</v>
      </c>
      <c r="AY194" s="161" t="s">
        <v>156</v>
      </c>
    </row>
    <row r="195" spans="2:65" s="12" customFormat="1">
      <c r="B195" s="159"/>
      <c r="D195" s="160" t="s">
        <v>205</v>
      </c>
      <c r="E195" s="161" t="s">
        <v>1</v>
      </c>
      <c r="F195" s="162" t="s">
        <v>542</v>
      </c>
      <c r="H195" s="163">
        <v>314.19799999999998</v>
      </c>
      <c r="I195" s="164"/>
      <c r="L195" s="159"/>
      <c r="M195" s="165"/>
      <c r="T195" s="166"/>
      <c r="AT195" s="161" t="s">
        <v>205</v>
      </c>
      <c r="AU195" s="161" t="s">
        <v>164</v>
      </c>
      <c r="AV195" s="12" t="s">
        <v>164</v>
      </c>
      <c r="AW195" s="12" t="s">
        <v>3</v>
      </c>
      <c r="AX195" s="12" t="s">
        <v>75</v>
      </c>
      <c r="AY195" s="161" t="s">
        <v>156</v>
      </c>
    </row>
    <row r="196" spans="2:65" s="14" customFormat="1">
      <c r="B196" s="184"/>
      <c r="D196" s="160" t="s">
        <v>205</v>
      </c>
      <c r="E196" s="185" t="s">
        <v>1</v>
      </c>
      <c r="F196" s="186" t="s">
        <v>226</v>
      </c>
      <c r="H196" s="187">
        <v>679.14800000000002</v>
      </c>
      <c r="I196" s="188"/>
      <c r="L196" s="184"/>
      <c r="M196" s="189"/>
      <c r="T196" s="190"/>
      <c r="AT196" s="185" t="s">
        <v>205</v>
      </c>
      <c r="AU196" s="185" t="s">
        <v>164</v>
      </c>
      <c r="AV196" s="14" t="s">
        <v>163</v>
      </c>
      <c r="AW196" s="14" t="s">
        <v>3</v>
      </c>
      <c r="AX196" s="14" t="s">
        <v>83</v>
      </c>
      <c r="AY196" s="185" t="s">
        <v>156</v>
      </c>
    </row>
    <row r="197" spans="2:65" s="1" customFormat="1" ht="24.15" customHeight="1">
      <c r="B197" s="139"/>
      <c r="C197" s="140" t="s">
        <v>260</v>
      </c>
      <c r="D197" s="140" t="s">
        <v>159</v>
      </c>
      <c r="E197" s="141" t="s">
        <v>566</v>
      </c>
      <c r="F197" s="142" t="s">
        <v>567</v>
      </c>
      <c r="G197" s="143" t="s">
        <v>210</v>
      </c>
      <c r="H197" s="144">
        <v>12.012</v>
      </c>
      <c r="I197" s="145"/>
      <c r="J197" s="146">
        <f>ROUND(I197*H197,2)</f>
        <v>0</v>
      </c>
      <c r="K197" s="147"/>
      <c r="L197" s="32"/>
      <c r="M197" s="148" t="s">
        <v>1</v>
      </c>
      <c r="N197" s="149" t="s">
        <v>41</v>
      </c>
      <c r="P197" s="150">
        <f>O197*H197</f>
        <v>0</v>
      </c>
      <c r="Q197" s="150">
        <v>0</v>
      </c>
      <c r="R197" s="150">
        <f>Q197*H197</f>
        <v>0</v>
      </c>
      <c r="S197" s="150">
        <v>0</v>
      </c>
      <c r="T197" s="151">
        <f>S197*H197</f>
        <v>0</v>
      </c>
      <c r="AR197" s="152" t="s">
        <v>163</v>
      </c>
      <c r="AT197" s="152" t="s">
        <v>159</v>
      </c>
      <c r="AU197" s="152" t="s">
        <v>164</v>
      </c>
      <c r="AY197" s="17" t="s">
        <v>156</v>
      </c>
      <c r="BE197" s="153">
        <f>IF(N197="základná",J197,0)</f>
        <v>0</v>
      </c>
      <c r="BF197" s="153">
        <f>IF(N197="znížená",J197,0)</f>
        <v>0</v>
      </c>
      <c r="BG197" s="153">
        <f>IF(N197="zákl. prenesená",J197,0)</f>
        <v>0</v>
      </c>
      <c r="BH197" s="153">
        <f>IF(N197="zníž. prenesená",J197,0)</f>
        <v>0</v>
      </c>
      <c r="BI197" s="153">
        <f>IF(N197="nulová",J197,0)</f>
        <v>0</v>
      </c>
      <c r="BJ197" s="17" t="s">
        <v>164</v>
      </c>
      <c r="BK197" s="153">
        <f>ROUND(I197*H197,2)</f>
        <v>0</v>
      </c>
      <c r="BL197" s="17" t="s">
        <v>163</v>
      </c>
      <c r="BM197" s="152" t="s">
        <v>568</v>
      </c>
    </row>
    <row r="198" spans="2:65" s="12" customFormat="1">
      <c r="B198" s="159"/>
      <c r="D198" s="160" t="s">
        <v>205</v>
      </c>
      <c r="E198" s="161" t="s">
        <v>1</v>
      </c>
      <c r="F198" s="162" t="s">
        <v>544</v>
      </c>
      <c r="H198" s="163">
        <v>12.012</v>
      </c>
      <c r="I198" s="164"/>
      <c r="L198" s="159"/>
      <c r="M198" s="165"/>
      <c r="T198" s="166"/>
      <c r="AT198" s="161" t="s">
        <v>205</v>
      </c>
      <c r="AU198" s="161" t="s">
        <v>164</v>
      </c>
      <c r="AV198" s="12" t="s">
        <v>164</v>
      </c>
      <c r="AW198" s="12" t="s">
        <v>3</v>
      </c>
      <c r="AX198" s="12" t="s">
        <v>83</v>
      </c>
      <c r="AY198" s="161" t="s">
        <v>156</v>
      </c>
    </row>
    <row r="199" spans="2:65" s="11" customFormat="1" ht="22.95" customHeight="1">
      <c r="B199" s="127"/>
      <c r="D199" s="128" t="s">
        <v>74</v>
      </c>
      <c r="E199" s="137" t="s">
        <v>569</v>
      </c>
      <c r="F199" s="137" t="s">
        <v>570</v>
      </c>
      <c r="I199" s="130"/>
      <c r="J199" s="138">
        <f>BK199</f>
        <v>0</v>
      </c>
      <c r="L199" s="127"/>
      <c r="M199" s="132"/>
      <c r="P199" s="133">
        <f>SUM(P200:P203)</f>
        <v>0</v>
      </c>
      <c r="R199" s="133">
        <f>SUM(R200:R203)</f>
        <v>0.33399000000000001</v>
      </c>
      <c r="T199" s="134">
        <f>SUM(T200:T203)</f>
        <v>314.19799999999998</v>
      </c>
      <c r="AR199" s="128" t="s">
        <v>83</v>
      </c>
      <c r="AT199" s="135" t="s">
        <v>74</v>
      </c>
      <c r="AU199" s="135" t="s">
        <v>83</v>
      </c>
      <c r="AY199" s="128" t="s">
        <v>156</v>
      </c>
      <c r="BK199" s="136">
        <f>SUM(BK200:BK203)</f>
        <v>0</v>
      </c>
    </row>
    <row r="200" spans="2:65" s="1" customFormat="1" ht="37.950000000000003" customHeight="1">
      <c r="B200" s="139"/>
      <c r="C200" s="140" t="s">
        <v>264</v>
      </c>
      <c r="D200" s="140" t="s">
        <v>159</v>
      </c>
      <c r="E200" s="141" t="s">
        <v>571</v>
      </c>
      <c r="F200" s="142" t="s">
        <v>572</v>
      </c>
      <c r="G200" s="143" t="s">
        <v>234</v>
      </c>
      <c r="H200" s="144">
        <v>1237</v>
      </c>
      <c r="I200" s="145"/>
      <c r="J200" s="146">
        <f>ROUND(I200*H200,2)</f>
        <v>0</v>
      </c>
      <c r="K200" s="147"/>
      <c r="L200" s="32"/>
      <c r="M200" s="148" t="s">
        <v>1</v>
      </c>
      <c r="N200" s="149" t="s">
        <v>41</v>
      </c>
      <c r="P200" s="150">
        <f>O200*H200</f>
        <v>0</v>
      </c>
      <c r="Q200" s="150">
        <v>2.7E-4</v>
      </c>
      <c r="R200" s="150">
        <f>Q200*H200</f>
        <v>0.33399000000000001</v>
      </c>
      <c r="S200" s="150">
        <v>0.254</v>
      </c>
      <c r="T200" s="151">
        <f>S200*H200</f>
        <v>314.19799999999998</v>
      </c>
      <c r="AR200" s="152" t="s">
        <v>163</v>
      </c>
      <c r="AT200" s="152" t="s">
        <v>159</v>
      </c>
      <c r="AU200" s="152" t="s">
        <v>164</v>
      </c>
      <c r="AY200" s="17" t="s">
        <v>156</v>
      </c>
      <c r="BE200" s="153">
        <f>IF(N200="základná",J200,0)</f>
        <v>0</v>
      </c>
      <c r="BF200" s="153">
        <f>IF(N200="znížená",J200,0)</f>
        <v>0</v>
      </c>
      <c r="BG200" s="153">
        <f>IF(N200="zákl. prenesená",J200,0)</f>
        <v>0</v>
      </c>
      <c r="BH200" s="153">
        <f>IF(N200="zníž. prenesená",J200,0)</f>
        <v>0</v>
      </c>
      <c r="BI200" s="153">
        <f>IF(N200="nulová",J200,0)</f>
        <v>0</v>
      </c>
      <c r="BJ200" s="17" t="s">
        <v>164</v>
      </c>
      <c r="BK200" s="153">
        <f>ROUND(I200*H200,2)</f>
        <v>0</v>
      </c>
      <c r="BL200" s="17" t="s">
        <v>163</v>
      </c>
      <c r="BM200" s="152" t="s">
        <v>573</v>
      </c>
    </row>
    <row r="201" spans="2:65" s="12" customFormat="1">
      <c r="B201" s="159"/>
      <c r="D201" s="160" t="s">
        <v>205</v>
      </c>
      <c r="E201" s="161" t="s">
        <v>1</v>
      </c>
      <c r="F201" s="162" t="s">
        <v>574</v>
      </c>
      <c r="H201" s="163">
        <v>811</v>
      </c>
      <c r="I201" s="164"/>
      <c r="L201" s="159"/>
      <c r="M201" s="165"/>
      <c r="T201" s="166"/>
      <c r="AT201" s="161" t="s">
        <v>205</v>
      </c>
      <c r="AU201" s="161" t="s">
        <v>164</v>
      </c>
      <c r="AV201" s="12" t="s">
        <v>164</v>
      </c>
      <c r="AW201" s="12" t="s">
        <v>3</v>
      </c>
      <c r="AX201" s="12" t="s">
        <v>75</v>
      </c>
      <c r="AY201" s="161" t="s">
        <v>156</v>
      </c>
    </row>
    <row r="202" spans="2:65" s="12" customFormat="1">
      <c r="B202" s="159"/>
      <c r="D202" s="160" t="s">
        <v>205</v>
      </c>
      <c r="E202" s="161" t="s">
        <v>1</v>
      </c>
      <c r="F202" s="162" t="s">
        <v>575</v>
      </c>
      <c r="H202" s="163">
        <v>426</v>
      </c>
      <c r="I202" s="164"/>
      <c r="L202" s="159"/>
      <c r="M202" s="165"/>
      <c r="T202" s="166"/>
      <c r="AT202" s="161" t="s">
        <v>205</v>
      </c>
      <c r="AU202" s="161" t="s">
        <v>164</v>
      </c>
      <c r="AV202" s="12" t="s">
        <v>164</v>
      </c>
      <c r="AW202" s="12" t="s">
        <v>3</v>
      </c>
      <c r="AX202" s="12" t="s">
        <v>75</v>
      </c>
      <c r="AY202" s="161" t="s">
        <v>156</v>
      </c>
    </row>
    <row r="203" spans="2:65" s="14" customFormat="1">
      <c r="B203" s="184"/>
      <c r="D203" s="160" t="s">
        <v>205</v>
      </c>
      <c r="E203" s="185" t="s">
        <v>1</v>
      </c>
      <c r="F203" s="186" t="s">
        <v>226</v>
      </c>
      <c r="H203" s="187">
        <v>1237</v>
      </c>
      <c r="I203" s="188"/>
      <c r="L203" s="184"/>
      <c r="M203" s="189"/>
      <c r="T203" s="190"/>
      <c r="AT203" s="185" t="s">
        <v>205</v>
      </c>
      <c r="AU203" s="185" t="s">
        <v>164</v>
      </c>
      <c r="AV203" s="14" t="s">
        <v>163</v>
      </c>
      <c r="AW203" s="14" t="s">
        <v>3</v>
      </c>
      <c r="AX203" s="14" t="s">
        <v>83</v>
      </c>
      <c r="AY203" s="185" t="s">
        <v>156</v>
      </c>
    </row>
    <row r="204" spans="2:65" s="11" customFormat="1" ht="22.95" customHeight="1">
      <c r="B204" s="127"/>
      <c r="D204" s="128" t="s">
        <v>74</v>
      </c>
      <c r="E204" s="137" t="s">
        <v>576</v>
      </c>
      <c r="F204" s="137" t="s">
        <v>577</v>
      </c>
      <c r="I204" s="130"/>
      <c r="J204" s="138">
        <f>BK204</f>
        <v>0</v>
      </c>
      <c r="L204" s="127"/>
      <c r="M204" s="132"/>
      <c r="P204" s="133">
        <f>P205</f>
        <v>0</v>
      </c>
      <c r="R204" s="133">
        <f>R205</f>
        <v>0</v>
      </c>
      <c r="T204" s="134">
        <f>T205</f>
        <v>0</v>
      </c>
      <c r="AR204" s="128" t="s">
        <v>83</v>
      </c>
      <c r="AT204" s="135" t="s">
        <v>74</v>
      </c>
      <c r="AU204" s="135" t="s">
        <v>83</v>
      </c>
      <c r="AY204" s="128" t="s">
        <v>156</v>
      </c>
      <c r="BK204" s="136">
        <f>BK205</f>
        <v>0</v>
      </c>
    </row>
    <row r="205" spans="2:65" s="1" customFormat="1" ht="24.15" customHeight="1">
      <c r="B205" s="139"/>
      <c r="C205" s="140" t="s">
        <v>268</v>
      </c>
      <c r="D205" s="140" t="s">
        <v>159</v>
      </c>
      <c r="E205" s="141" t="s">
        <v>578</v>
      </c>
      <c r="F205" s="142" t="s">
        <v>579</v>
      </c>
      <c r="G205" s="143" t="s">
        <v>402</v>
      </c>
      <c r="H205" s="144">
        <v>150</v>
      </c>
      <c r="I205" s="145"/>
      <c r="J205" s="146">
        <f>ROUND(I205*H205,2)</f>
        <v>0</v>
      </c>
      <c r="K205" s="147"/>
      <c r="L205" s="32"/>
      <c r="M205" s="148" t="s">
        <v>1</v>
      </c>
      <c r="N205" s="149" t="s">
        <v>41</v>
      </c>
      <c r="P205" s="150">
        <f>O205*H205</f>
        <v>0</v>
      </c>
      <c r="Q205" s="150">
        <v>0</v>
      </c>
      <c r="R205" s="150">
        <f>Q205*H205</f>
        <v>0</v>
      </c>
      <c r="S205" s="150">
        <v>0</v>
      </c>
      <c r="T205" s="151">
        <f>S205*H205</f>
        <v>0</v>
      </c>
      <c r="AR205" s="152" t="s">
        <v>163</v>
      </c>
      <c r="AT205" s="152" t="s">
        <v>159</v>
      </c>
      <c r="AU205" s="152" t="s">
        <v>164</v>
      </c>
      <c r="AY205" s="17" t="s">
        <v>156</v>
      </c>
      <c r="BE205" s="153">
        <f>IF(N205="základná",J205,0)</f>
        <v>0</v>
      </c>
      <c r="BF205" s="153">
        <f>IF(N205="znížená",J205,0)</f>
        <v>0</v>
      </c>
      <c r="BG205" s="153">
        <f>IF(N205="zákl. prenesená",J205,0)</f>
        <v>0</v>
      </c>
      <c r="BH205" s="153">
        <f>IF(N205="zníž. prenesená",J205,0)</f>
        <v>0</v>
      </c>
      <c r="BI205" s="153">
        <f>IF(N205="nulová",J205,0)</f>
        <v>0</v>
      </c>
      <c r="BJ205" s="17" t="s">
        <v>164</v>
      </c>
      <c r="BK205" s="153">
        <f>ROUND(I205*H205,2)</f>
        <v>0</v>
      </c>
      <c r="BL205" s="17" t="s">
        <v>163</v>
      </c>
      <c r="BM205" s="152" t="s">
        <v>580</v>
      </c>
    </row>
    <row r="206" spans="2:65" s="11" customFormat="1" ht="25.95" customHeight="1">
      <c r="B206" s="127"/>
      <c r="D206" s="128" t="s">
        <v>74</v>
      </c>
      <c r="E206" s="129" t="s">
        <v>581</v>
      </c>
      <c r="F206" s="129" t="s">
        <v>582</v>
      </c>
      <c r="I206" s="130"/>
      <c r="J206" s="131">
        <f>BK206</f>
        <v>0</v>
      </c>
      <c r="L206" s="127"/>
      <c r="M206" s="132"/>
      <c r="P206" s="133">
        <f>P207+P211+P215+P219</f>
        <v>0</v>
      </c>
      <c r="R206" s="133">
        <f>R207+R211+R215+R219</f>
        <v>0</v>
      </c>
      <c r="T206" s="134">
        <f>T207+T211+T215+T219</f>
        <v>0</v>
      </c>
      <c r="AR206" s="128" t="s">
        <v>83</v>
      </c>
      <c r="AT206" s="135" t="s">
        <v>74</v>
      </c>
      <c r="AU206" s="135" t="s">
        <v>75</v>
      </c>
      <c r="AY206" s="128" t="s">
        <v>156</v>
      </c>
      <c r="BK206" s="136">
        <f>BK207+BK211+BK215+BK219</f>
        <v>0</v>
      </c>
    </row>
    <row r="207" spans="2:65" s="11" customFormat="1" ht="22.95" customHeight="1">
      <c r="B207" s="127"/>
      <c r="D207" s="128" t="s">
        <v>74</v>
      </c>
      <c r="E207" s="137" t="s">
        <v>583</v>
      </c>
      <c r="F207" s="137" t="s">
        <v>584</v>
      </c>
      <c r="I207" s="130"/>
      <c r="J207" s="138">
        <f>BK207</f>
        <v>0</v>
      </c>
      <c r="L207" s="127"/>
      <c r="M207" s="132"/>
      <c r="P207" s="133">
        <f>SUM(P208:P210)</f>
        <v>0</v>
      </c>
      <c r="R207" s="133">
        <f>SUM(R208:R210)</f>
        <v>0</v>
      </c>
      <c r="T207" s="134">
        <f>SUM(T208:T210)</f>
        <v>0</v>
      </c>
      <c r="AR207" s="128" t="s">
        <v>83</v>
      </c>
      <c r="AT207" s="135" t="s">
        <v>74</v>
      </c>
      <c r="AU207" s="135" t="s">
        <v>83</v>
      </c>
      <c r="AY207" s="128" t="s">
        <v>156</v>
      </c>
      <c r="BK207" s="136">
        <f>SUM(BK208:BK210)</f>
        <v>0</v>
      </c>
    </row>
    <row r="208" spans="2:65" s="1" customFormat="1" ht="24.15" customHeight="1">
      <c r="B208" s="139"/>
      <c r="C208" s="140" t="s">
        <v>272</v>
      </c>
      <c r="D208" s="140" t="s">
        <v>159</v>
      </c>
      <c r="E208" s="141" t="s">
        <v>585</v>
      </c>
      <c r="F208" s="142" t="s">
        <v>586</v>
      </c>
      <c r="G208" s="143" t="s">
        <v>352</v>
      </c>
      <c r="H208" s="144">
        <v>37.5</v>
      </c>
      <c r="I208" s="145"/>
      <c r="J208" s="146">
        <f>ROUND(I208*H208,2)</f>
        <v>0</v>
      </c>
      <c r="K208" s="147"/>
      <c r="L208" s="32"/>
      <c r="M208" s="148" t="s">
        <v>1</v>
      </c>
      <c r="N208" s="149" t="s">
        <v>41</v>
      </c>
      <c r="P208" s="150">
        <f>O208*H208</f>
        <v>0</v>
      </c>
      <c r="Q208" s="150">
        <v>0</v>
      </c>
      <c r="R208" s="150">
        <f>Q208*H208</f>
        <v>0</v>
      </c>
      <c r="S208" s="150">
        <v>0</v>
      </c>
      <c r="T208" s="151">
        <f>S208*H208</f>
        <v>0</v>
      </c>
      <c r="AR208" s="152" t="s">
        <v>163</v>
      </c>
      <c r="AT208" s="152" t="s">
        <v>159</v>
      </c>
      <c r="AU208" s="152" t="s">
        <v>164</v>
      </c>
      <c r="AY208" s="17" t="s">
        <v>156</v>
      </c>
      <c r="BE208" s="153">
        <f>IF(N208="základná",J208,0)</f>
        <v>0</v>
      </c>
      <c r="BF208" s="153">
        <f>IF(N208="znížená",J208,0)</f>
        <v>0</v>
      </c>
      <c r="BG208" s="153">
        <f>IF(N208="zákl. prenesená",J208,0)</f>
        <v>0</v>
      </c>
      <c r="BH208" s="153">
        <f>IF(N208="zníž. prenesená",J208,0)</f>
        <v>0</v>
      </c>
      <c r="BI208" s="153">
        <f>IF(N208="nulová",J208,0)</f>
        <v>0</v>
      </c>
      <c r="BJ208" s="17" t="s">
        <v>164</v>
      </c>
      <c r="BK208" s="153">
        <f>ROUND(I208*H208,2)</f>
        <v>0</v>
      </c>
      <c r="BL208" s="17" t="s">
        <v>163</v>
      </c>
      <c r="BM208" s="152" t="s">
        <v>587</v>
      </c>
    </row>
    <row r="209" spans="2:65" s="1" customFormat="1" ht="24.15" customHeight="1">
      <c r="B209" s="139"/>
      <c r="C209" s="140" t="s">
        <v>276</v>
      </c>
      <c r="D209" s="140" t="s">
        <v>159</v>
      </c>
      <c r="E209" s="141" t="s">
        <v>588</v>
      </c>
      <c r="F209" s="142" t="s">
        <v>589</v>
      </c>
      <c r="G209" s="143" t="s">
        <v>352</v>
      </c>
      <c r="H209" s="144">
        <v>18.75</v>
      </c>
      <c r="I209" s="145"/>
      <c r="J209" s="146">
        <f>ROUND(I209*H209,2)</f>
        <v>0</v>
      </c>
      <c r="K209" s="147"/>
      <c r="L209" s="32"/>
      <c r="M209" s="148" t="s">
        <v>1</v>
      </c>
      <c r="N209" s="149" t="s">
        <v>41</v>
      </c>
      <c r="P209" s="150">
        <f>O209*H209</f>
        <v>0</v>
      </c>
      <c r="Q209" s="150">
        <v>0</v>
      </c>
      <c r="R209" s="150">
        <f>Q209*H209</f>
        <v>0</v>
      </c>
      <c r="S209" s="150">
        <v>0</v>
      </c>
      <c r="T209" s="151">
        <f>S209*H209</f>
        <v>0</v>
      </c>
      <c r="AR209" s="152" t="s">
        <v>163</v>
      </c>
      <c r="AT209" s="152" t="s">
        <v>159</v>
      </c>
      <c r="AU209" s="152" t="s">
        <v>164</v>
      </c>
      <c r="AY209" s="17" t="s">
        <v>156</v>
      </c>
      <c r="BE209" s="153">
        <f>IF(N209="základná",J209,0)</f>
        <v>0</v>
      </c>
      <c r="BF209" s="153">
        <f>IF(N209="znížená",J209,0)</f>
        <v>0</v>
      </c>
      <c r="BG209" s="153">
        <f>IF(N209="zákl. prenesená",J209,0)</f>
        <v>0</v>
      </c>
      <c r="BH209" s="153">
        <f>IF(N209="zníž. prenesená",J209,0)</f>
        <v>0</v>
      </c>
      <c r="BI209" s="153">
        <f>IF(N209="nulová",J209,0)</f>
        <v>0</v>
      </c>
      <c r="BJ209" s="17" t="s">
        <v>164</v>
      </c>
      <c r="BK209" s="153">
        <f>ROUND(I209*H209,2)</f>
        <v>0</v>
      </c>
      <c r="BL209" s="17" t="s">
        <v>163</v>
      </c>
      <c r="BM209" s="152" t="s">
        <v>590</v>
      </c>
    </row>
    <row r="210" spans="2:65" s="12" customFormat="1">
      <c r="B210" s="159"/>
      <c r="D210" s="160" t="s">
        <v>205</v>
      </c>
      <c r="F210" s="162" t="s">
        <v>591</v>
      </c>
      <c r="H210" s="163">
        <v>18.75</v>
      </c>
      <c r="I210" s="164"/>
      <c r="L210" s="159"/>
      <c r="M210" s="165"/>
      <c r="T210" s="166"/>
      <c r="AT210" s="161" t="s">
        <v>205</v>
      </c>
      <c r="AU210" s="161" t="s">
        <v>164</v>
      </c>
      <c r="AV210" s="12" t="s">
        <v>164</v>
      </c>
      <c r="AW210" s="12" t="s">
        <v>4</v>
      </c>
      <c r="AX210" s="12" t="s">
        <v>83</v>
      </c>
      <c r="AY210" s="161" t="s">
        <v>156</v>
      </c>
    </row>
    <row r="211" spans="2:65" s="11" customFormat="1" ht="22.95" customHeight="1">
      <c r="B211" s="127"/>
      <c r="D211" s="128" t="s">
        <v>74</v>
      </c>
      <c r="E211" s="137" t="s">
        <v>592</v>
      </c>
      <c r="F211" s="137" t="s">
        <v>593</v>
      </c>
      <c r="I211" s="130"/>
      <c r="J211" s="138">
        <f>BK211</f>
        <v>0</v>
      </c>
      <c r="L211" s="127"/>
      <c r="M211" s="132"/>
      <c r="P211" s="133">
        <f>SUM(P212:P214)</f>
        <v>0</v>
      </c>
      <c r="R211" s="133">
        <f>SUM(R212:R214)</f>
        <v>0</v>
      </c>
      <c r="T211" s="134">
        <f>SUM(T212:T214)</f>
        <v>0</v>
      </c>
      <c r="AR211" s="128" t="s">
        <v>83</v>
      </c>
      <c r="AT211" s="135" t="s">
        <v>74</v>
      </c>
      <c r="AU211" s="135" t="s">
        <v>83</v>
      </c>
      <c r="AY211" s="128" t="s">
        <v>156</v>
      </c>
      <c r="BK211" s="136">
        <f>SUM(BK212:BK214)</f>
        <v>0</v>
      </c>
    </row>
    <row r="212" spans="2:65" s="1" customFormat="1" ht="24.15" customHeight="1">
      <c r="B212" s="139"/>
      <c r="C212" s="140" t="s">
        <v>280</v>
      </c>
      <c r="D212" s="140" t="s">
        <v>159</v>
      </c>
      <c r="E212" s="141" t="s">
        <v>594</v>
      </c>
      <c r="F212" s="142" t="s">
        <v>595</v>
      </c>
      <c r="G212" s="143" t="s">
        <v>352</v>
      </c>
      <c r="H212" s="144">
        <v>37.5</v>
      </c>
      <c r="I212" s="145"/>
      <c r="J212" s="146">
        <f>ROUND(I212*H212,2)</f>
        <v>0</v>
      </c>
      <c r="K212" s="147"/>
      <c r="L212" s="32"/>
      <c r="M212" s="148" t="s">
        <v>1</v>
      </c>
      <c r="N212" s="149" t="s">
        <v>41</v>
      </c>
      <c r="P212" s="150">
        <f>O212*H212</f>
        <v>0</v>
      </c>
      <c r="Q212" s="150">
        <v>0</v>
      </c>
      <c r="R212" s="150">
        <f>Q212*H212</f>
        <v>0</v>
      </c>
      <c r="S212" s="150">
        <v>0</v>
      </c>
      <c r="T212" s="151">
        <f>S212*H212</f>
        <v>0</v>
      </c>
      <c r="AR212" s="152" t="s">
        <v>163</v>
      </c>
      <c r="AT212" s="152" t="s">
        <v>159</v>
      </c>
      <c r="AU212" s="152" t="s">
        <v>164</v>
      </c>
      <c r="AY212" s="17" t="s">
        <v>156</v>
      </c>
      <c r="BE212" s="153">
        <f>IF(N212="základná",J212,0)</f>
        <v>0</v>
      </c>
      <c r="BF212" s="153">
        <f>IF(N212="znížená",J212,0)</f>
        <v>0</v>
      </c>
      <c r="BG212" s="153">
        <f>IF(N212="zákl. prenesená",J212,0)</f>
        <v>0</v>
      </c>
      <c r="BH212" s="153">
        <f>IF(N212="zníž. prenesená",J212,0)</f>
        <v>0</v>
      </c>
      <c r="BI212" s="153">
        <f>IF(N212="nulová",J212,0)</f>
        <v>0</v>
      </c>
      <c r="BJ212" s="17" t="s">
        <v>164</v>
      </c>
      <c r="BK212" s="153">
        <f>ROUND(I212*H212,2)</f>
        <v>0</v>
      </c>
      <c r="BL212" s="17" t="s">
        <v>163</v>
      </c>
      <c r="BM212" s="152" t="s">
        <v>596</v>
      </c>
    </row>
    <row r="213" spans="2:65" s="1" customFormat="1" ht="24.15" customHeight="1">
      <c r="B213" s="139"/>
      <c r="C213" s="140" t="s">
        <v>284</v>
      </c>
      <c r="D213" s="140" t="s">
        <v>159</v>
      </c>
      <c r="E213" s="141" t="s">
        <v>597</v>
      </c>
      <c r="F213" s="142" t="s">
        <v>558</v>
      </c>
      <c r="G213" s="143" t="s">
        <v>210</v>
      </c>
      <c r="H213" s="144">
        <v>67.5</v>
      </c>
      <c r="I213" s="145"/>
      <c r="J213" s="146">
        <f>ROUND(I213*H213,2)</f>
        <v>0</v>
      </c>
      <c r="K213" s="147"/>
      <c r="L213" s="32"/>
      <c r="M213" s="148" t="s">
        <v>1</v>
      </c>
      <c r="N213" s="149" t="s">
        <v>41</v>
      </c>
      <c r="P213" s="150">
        <f>O213*H213</f>
        <v>0</v>
      </c>
      <c r="Q213" s="150">
        <v>0</v>
      </c>
      <c r="R213" s="150">
        <f>Q213*H213</f>
        <v>0</v>
      </c>
      <c r="S213" s="150">
        <v>0</v>
      </c>
      <c r="T213" s="151">
        <f>S213*H213</f>
        <v>0</v>
      </c>
      <c r="AR213" s="152" t="s">
        <v>163</v>
      </c>
      <c r="AT213" s="152" t="s">
        <v>159</v>
      </c>
      <c r="AU213" s="152" t="s">
        <v>164</v>
      </c>
      <c r="AY213" s="17" t="s">
        <v>156</v>
      </c>
      <c r="BE213" s="153">
        <f>IF(N213="základná",J213,0)</f>
        <v>0</v>
      </c>
      <c r="BF213" s="153">
        <f>IF(N213="znížená",J213,0)</f>
        <v>0</v>
      </c>
      <c r="BG213" s="153">
        <f>IF(N213="zákl. prenesená",J213,0)</f>
        <v>0</v>
      </c>
      <c r="BH213" s="153">
        <f>IF(N213="zníž. prenesená",J213,0)</f>
        <v>0</v>
      </c>
      <c r="BI213" s="153">
        <f>IF(N213="nulová",J213,0)</f>
        <v>0</v>
      </c>
      <c r="BJ213" s="17" t="s">
        <v>164</v>
      </c>
      <c r="BK213" s="153">
        <f>ROUND(I213*H213,2)</f>
        <v>0</v>
      </c>
      <c r="BL213" s="17" t="s">
        <v>163</v>
      </c>
      <c r="BM213" s="152" t="s">
        <v>598</v>
      </c>
    </row>
    <row r="214" spans="2:65" s="12" customFormat="1">
      <c r="B214" s="159"/>
      <c r="D214" s="160" t="s">
        <v>205</v>
      </c>
      <c r="F214" s="162" t="s">
        <v>599</v>
      </c>
      <c r="H214" s="163">
        <v>67.5</v>
      </c>
      <c r="I214" s="164"/>
      <c r="L214" s="159"/>
      <c r="M214" s="165"/>
      <c r="T214" s="166"/>
      <c r="AT214" s="161" t="s">
        <v>205</v>
      </c>
      <c r="AU214" s="161" t="s">
        <v>164</v>
      </c>
      <c r="AV214" s="12" t="s">
        <v>164</v>
      </c>
      <c r="AW214" s="12" t="s">
        <v>4</v>
      </c>
      <c r="AX214" s="12" t="s">
        <v>83</v>
      </c>
      <c r="AY214" s="161" t="s">
        <v>156</v>
      </c>
    </row>
    <row r="215" spans="2:65" s="11" customFormat="1" ht="22.95" customHeight="1">
      <c r="B215" s="127"/>
      <c r="D215" s="128" t="s">
        <v>74</v>
      </c>
      <c r="E215" s="137" t="s">
        <v>600</v>
      </c>
      <c r="F215" s="137" t="s">
        <v>601</v>
      </c>
      <c r="I215" s="130"/>
      <c r="J215" s="138">
        <f>BK215</f>
        <v>0</v>
      </c>
      <c r="L215" s="127"/>
      <c r="M215" s="132"/>
      <c r="P215" s="133">
        <f>SUM(P216:P218)</f>
        <v>0</v>
      </c>
      <c r="R215" s="133">
        <f>SUM(R216:R218)</f>
        <v>0</v>
      </c>
      <c r="T215" s="134">
        <f>SUM(T216:T218)</f>
        <v>0</v>
      </c>
      <c r="AR215" s="128" t="s">
        <v>83</v>
      </c>
      <c r="AT215" s="135" t="s">
        <v>74</v>
      </c>
      <c r="AU215" s="135" t="s">
        <v>83</v>
      </c>
      <c r="AY215" s="128" t="s">
        <v>156</v>
      </c>
      <c r="BK215" s="136">
        <f>SUM(BK216:BK218)</f>
        <v>0</v>
      </c>
    </row>
    <row r="216" spans="2:65" s="1" customFormat="1" ht="33" customHeight="1">
      <c r="B216" s="139"/>
      <c r="C216" s="140" t="s">
        <v>288</v>
      </c>
      <c r="D216" s="140" t="s">
        <v>159</v>
      </c>
      <c r="E216" s="141" t="s">
        <v>602</v>
      </c>
      <c r="F216" s="142" t="s">
        <v>603</v>
      </c>
      <c r="G216" s="143" t="s">
        <v>352</v>
      </c>
      <c r="H216" s="144">
        <v>37.5</v>
      </c>
      <c r="I216" s="145"/>
      <c r="J216" s="146">
        <f>ROUND(I216*H216,2)</f>
        <v>0</v>
      </c>
      <c r="K216" s="147"/>
      <c r="L216" s="32"/>
      <c r="M216" s="148" t="s">
        <v>1</v>
      </c>
      <c r="N216" s="149" t="s">
        <v>41</v>
      </c>
      <c r="P216" s="150">
        <f>O216*H216</f>
        <v>0</v>
      </c>
      <c r="Q216" s="150">
        <v>0</v>
      </c>
      <c r="R216" s="150">
        <f>Q216*H216</f>
        <v>0</v>
      </c>
      <c r="S216" s="150">
        <v>0</v>
      </c>
      <c r="T216" s="151">
        <f>S216*H216</f>
        <v>0</v>
      </c>
      <c r="AR216" s="152" t="s">
        <v>163</v>
      </c>
      <c r="AT216" s="152" t="s">
        <v>159</v>
      </c>
      <c r="AU216" s="152" t="s">
        <v>164</v>
      </c>
      <c r="AY216" s="17" t="s">
        <v>156</v>
      </c>
      <c r="BE216" s="153">
        <f>IF(N216="základná",J216,0)</f>
        <v>0</v>
      </c>
      <c r="BF216" s="153">
        <f>IF(N216="znížená",J216,0)</f>
        <v>0</v>
      </c>
      <c r="BG216" s="153">
        <f>IF(N216="zákl. prenesená",J216,0)</f>
        <v>0</v>
      </c>
      <c r="BH216" s="153">
        <f>IF(N216="zníž. prenesená",J216,0)</f>
        <v>0</v>
      </c>
      <c r="BI216" s="153">
        <f>IF(N216="nulová",J216,0)</f>
        <v>0</v>
      </c>
      <c r="BJ216" s="17" t="s">
        <v>164</v>
      </c>
      <c r="BK216" s="153">
        <f>ROUND(I216*H216,2)</f>
        <v>0</v>
      </c>
      <c r="BL216" s="17" t="s">
        <v>163</v>
      </c>
      <c r="BM216" s="152" t="s">
        <v>604</v>
      </c>
    </row>
    <row r="217" spans="2:65" s="1" customFormat="1" ht="37.950000000000003" customHeight="1">
      <c r="B217" s="139"/>
      <c r="C217" s="140" t="s">
        <v>292</v>
      </c>
      <c r="D217" s="140" t="s">
        <v>159</v>
      </c>
      <c r="E217" s="141" t="s">
        <v>605</v>
      </c>
      <c r="F217" s="142" t="s">
        <v>606</v>
      </c>
      <c r="G217" s="143" t="s">
        <v>352</v>
      </c>
      <c r="H217" s="144">
        <v>450</v>
      </c>
      <c r="I217" s="145"/>
      <c r="J217" s="146">
        <f>ROUND(I217*H217,2)</f>
        <v>0</v>
      </c>
      <c r="K217" s="147"/>
      <c r="L217" s="32"/>
      <c r="M217" s="148" t="s">
        <v>1</v>
      </c>
      <c r="N217" s="149" t="s">
        <v>41</v>
      </c>
      <c r="P217" s="150">
        <f>O217*H217</f>
        <v>0</v>
      </c>
      <c r="Q217" s="150">
        <v>0</v>
      </c>
      <c r="R217" s="150">
        <f>Q217*H217</f>
        <v>0</v>
      </c>
      <c r="S217" s="150">
        <v>0</v>
      </c>
      <c r="T217" s="151">
        <f>S217*H217</f>
        <v>0</v>
      </c>
      <c r="AR217" s="152" t="s">
        <v>163</v>
      </c>
      <c r="AT217" s="152" t="s">
        <v>159</v>
      </c>
      <c r="AU217" s="152" t="s">
        <v>164</v>
      </c>
      <c r="AY217" s="17" t="s">
        <v>156</v>
      </c>
      <c r="BE217" s="153">
        <f>IF(N217="základná",J217,0)</f>
        <v>0</v>
      </c>
      <c r="BF217" s="153">
        <f>IF(N217="znížená",J217,0)</f>
        <v>0</v>
      </c>
      <c r="BG217" s="153">
        <f>IF(N217="zákl. prenesená",J217,0)</f>
        <v>0</v>
      </c>
      <c r="BH217" s="153">
        <f>IF(N217="zníž. prenesená",J217,0)</f>
        <v>0</v>
      </c>
      <c r="BI217" s="153">
        <f>IF(N217="nulová",J217,0)</f>
        <v>0</v>
      </c>
      <c r="BJ217" s="17" t="s">
        <v>164</v>
      </c>
      <c r="BK217" s="153">
        <f>ROUND(I217*H217,2)</f>
        <v>0</v>
      </c>
      <c r="BL217" s="17" t="s">
        <v>163</v>
      </c>
      <c r="BM217" s="152" t="s">
        <v>607</v>
      </c>
    </row>
    <row r="218" spans="2:65" s="12" customFormat="1">
      <c r="B218" s="159"/>
      <c r="D218" s="160" t="s">
        <v>205</v>
      </c>
      <c r="F218" s="162" t="s">
        <v>608</v>
      </c>
      <c r="H218" s="163">
        <v>450</v>
      </c>
      <c r="I218" s="164"/>
      <c r="L218" s="159"/>
      <c r="M218" s="165"/>
      <c r="T218" s="166"/>
      <c r="AT218" s="161" t="s">
        <v>205</v>
      </c>
      <c r="AU218" s="161" t="s">
        <v>164</v>
      </c>
      <c r="AV218" s="12" t="s">
        <v>164</v>
      </c>
      <c r="AW218" s="12" t="s">
        <v>4</v>
      </c>
      <c r="AX218" s="12" t="s">
        <v>83</v>
      </c>
      <c r="AY218" s="161" t="s">
        <v>156</v>
      </c>
    </row>
    <row r="219" spans="2:65" s="11" customFormat="1" ht="22.95" customHeight="1">
      <c r="B219" s="127"/>
      <c r="D219" s="128" t="s">
        <v>74</v>
      </c>
      <c r="E219" s="137" t="s">
        <v>609</v>
      </c>
      <c r="F219" s="137" t="s">
        <v>610</v>
      </c>
      <c r="I219" s="130"/>
      <c r="J219" s="138">
        <f>BK219</f>
        <v>0</v>
      </c>
      <c r="L219" s="127"/>
      <c r="M219" s="132"/>
      <c r="P219" s="133">
        <f>P220</f>
        <v>0</v>
      </c>
      <c r="R219" s="133">
        <f>R220</f>
        <v>0</v>
      </c>
      <c r="T219" s="134">
        <f>T220</f>
        <v>0</v>
      </c>
      <c r="AR219" s="128" t="s">
        <v>83</v>
      </c>
      <c r="AT219" s="135" t="s">
        <v>74</v>
      </c>
      <c r="AU219" s="135" t="s">
        <v>83</v>
      </c>
      <c r="AY219" s="128" t="s">
        <v>156</v>
      </c>
      <c r="BK219" s="136">
        <f>BK220</f>
        <v>0</v>
      </c>
    </row>
    <row r="220" spans="2:65" s="1" customFormat="1" ht="24.15" customHeight="1">
      <c r="B220" s="139"/>
      <c r="C220" s="140" t="s">
        <v>296</v>
      </c>
      <c r="D220" s="140" t="s">
        <v>159</v>
      </c>
      <c r="E220" s="141" t="s">
        <v>611</v>
      </c>
      <c r="F220" s="142" t="s">
        <v>612</v>
      </c>
      <c r="G220" s="143" t="s">
        <v>234</v>
      </c>
      <c r="H220" s="144">
        <v>811</v>
      </c>
      <c r="I220" s="145"/>
      <c r="J220" s="146">
        <f>ROUND(I220*H220,2)</f>
        <v>0</v>
      </c>
      <c r="K220" s="147"/>
      <c r="L220" s="32"/>
      <c r="M220" s="148" t="s">
        <v>1</v>
      </c>
      <c r="N220" s="149" t="s">
        <v>41</v>
      </c>
      <c r="P220" s="150">
        <f>O220*H220</f>
        <v>0</v>
      </c>
      <c r="Q220" s="150">
        <v>0</v>
      </c>
      <c r="R220" s="150">
        <f>Q220*H220</f>
        <v>0</v>
      </c>
      <c r="S220" s="150">
        <v>0</v>
      </c>
      <c r="T220" s="151">
        <f>S220*H220</f>
        <v>0</v>
      </c>
      <c r="AR220" s="152" t="s">
        <v>163</v>
      </c>
      <c r="AT220" s="152" t="s">
        <v>159</v>
      </c>
      <c r="AU220" s="152" t="s">
        <v>164</v>
      </c>
      <c r="AY220" s="17" t="s">
        <v>156</v>
      </c>
      <c r="BE220" s="153">
        <f>IF(N220="základná",J220,0)</f>
        <v>0</v>
      </c>
      <c r="BF220" s="153">
        <f>IF(N220="znížená",J220,0)</f>
        <v>0</v>
      </c>
      <c r="BG220" s="153">
        <f>IF(N220="zákl. prenesená",J220,0)</f>
        <v>0</v>
      </c>
      <c r="BH220" s="153">
        <f>IF(N220="zníž. prenesená",J220,0)</f>
        <v>0</v>
      </c>
      <c r="BI220" s="153">
        <f>IF(N220="nulová",J220,0)</f>
        <v>0</v>
      </c>
      <c r="BJ220" s="17" t="s">
        <v>164</v>
      </c>
      <c r="BK220" s="153">
        <f>ROUND(I220*H220,2)</f>
        <v>0</v>
      </c>
      <c r="BL220" s="17" t="s">
        <v>163</v>
      </c>
      <c r="BM220" s="152" t="s">
        <v>613</v>
      </c>
    </row>
    <row r="221" spans="2:65" s="11" customFormat="1" ht="25.95" customHeight="1">
      <c r="B221" s="127"/>
      <c r="D221" s="128" t="s">
        <v>74</v>
      </c>
      <c r="E221" s="129" t="s">
        <v>614</v>
      </c>
      <c r="F221" s="129" t="s">
        <v>615</v>
      </c>
      <c r="I221" s="130"/>
      <c r="J221" s="131">
        <f>BK221</f>
        <v>0</v>
      </c>
      <c r="L221" s="127"/>
      <c r="M221" s="132"/>
      <c r="P221" s="133">
        <f>P222+P224+P226+P228+P230+P235+P244+P249+P256+P263+P269+P272+P282+P293+P297+P306+P308+P310+P313</f>
        <v>0</v>
      </c>
      <c r="R221" s="133">
        <f>R222+R224+R226+R228+R230+R235+R244+R249+R256+R263+R269+R272+R282+R293+R297+R306+R308+R310+R313</f>
        <v>1322.7197888799997</v>
      </c>
      <c r="T221" s="134">
        <f>T222+T224+T226+T228+T230+T235+T244+T249+T256+T263+T269+T272+T282+T293+T297+T306+T308+T310+T313</f>
        <v>33.768000000000001</v>
      </c>
      <c r="AR221" s="128" t="s">
        <v>83</v>
      </c>
      <c r="AT221" s="135" t="s">
        <v>74</v>
      </c>
      <c r="AU221" s="135" t="s">
        <v>75</v>
      </c>
      <c r="AY221" s="128" t="s">
        <v>156</v>
      </c>
      <c r="BK221" s="136">
        <f>BK222+BK224+BK226+BK228+BK230+BK235+BK244+BK249+BK256+BK263+BK269+BK272+BK282+BK293+BK297+BK306+BK308+BK310+BK313</f>
        <v>0</v>
      </c>
    </row>
    <row r="222" spans="2:65" s="11" customFormat="1" ht="22.95" customHeight="1">
      <c r="B222" s="127"/>
      <c r="D222" s="128" t="s">
        <v>74</v>
      </c>
      <c r="E222" s="137" t="s">
        <v>616</v>
      </c>
      <c r="F222" s="137" t="s">
        <v>617</v>
      </c>
      <c r="I222" s="130"/>
      <c r="J222" s="138">
        <f>BK222</f>
        <v>0</v>
      </c>
      <c r="L222" s="127"/>
      <c r="M222" s="132"/>
      <c r="P222" s="133">
        <f>P223</f>
        <v>0</v>
      </c>
      <c r="R222" s="133">
        <f>R223</f>
        <v>300.71879999999999</v>
      </c>
      <c r="T222" s="134">
        <f>T223</f>
        <v>0</v>
      </c>
      <c r="AR222" s="128" t="s">
        <v>83</v>
      </c>
      <c r="AT222" s="135" t="s">
        <v>74</v>
      </c>
      <c r="AU222" s="135" t="s">
        <v>83</v>
      </c>
      <c r="AY222" s="128" t="s">
        <v>156</v>
      </c>
      <c r="BK222" s="136">
        <f>BK223</f>
        <v>0</v>
      </c>
    </row>
    <row r="223" spans="2:65" s="1" customFormat="1" ht="24.15" customHeight="1">
      <c r="B223" s="139"/>
      <c r="C223" s="140" t="s">
        <v>300</v>
      </c>
      <c r="D223" s="140" t="s">
        <v>159</v>
      </c>
      <c r="E223" s="141" t="s">
        <v>618</v>
      </c>
      <c r="F223" s="142" t="s">
        <v>619</v>
      </c>
      <c r="G223" s="143" t="s">
        <v>234</v>
      </c>
      <c r="H223" s="144">
        <v>811</v>
      </c>
      <c r="I223" s="145"/>
      <c r="J223" s="146">
        <f>ROUND(I223*H223,2)</f>
        <v>0</v>
      </c>
      <c r="K223" s="147"/>
      <c r="L223" s="32"/>
      <c r="M223" s="148" t="s">
        <v>1</v>
      </c>
      <c r="N223" s="149" t="s">
        <v>41</v>
      </c>
      <c r="P223" s="150">
        <f>O223*H223</f>
        <v>0</v>
      </c>
      <c r="Q223" s="150">
        <v>0.37080000000000002</v>
      </c>
      <c r="R223" s="150">
        <f>Q223*H223</f>
        <v>300.71879999999999</v>
      </c>
      <c r="S223" s="150">
        <v>0</v>
      </c>
      <c r="T223" s="151">
        <f>S223*H223</f>
        <v>0</v>
      </c>
      <c r="AR223" s="152" t="s">
        <v>163</v>
      </c>
      <c r="AT223" s="152" t="s">
        <v>159</v>
      </c>
      <c r="AU223" s="152" t="s">
        <v>164</v>
      </c>
      <c r="AY223" s="17" t="s">
        <v>156</v>
      </c>
      <c r="BE223" s="153">
        <f>IF(N223="základná",J223,0)</f>
        <v>0</v>
      </c>
      <c r="BF223" s="153">
        <f>IF(N223="znížená",J223,0)</f>
        <v>0</v>
      </c>
      <c r="BG223" s="153">
        <f>IF(N223="zákl. prenesená",J223,0)</f>
        <v>0</v>
      </c>
      <c r="BH223" s="153">
        <f>IF(N223="zníž. prenesená",J223,0)</f>
        <v>0</v>
      </c>
      <c r="BI223" s="153">
        <f>IF(N223="nulová",J223,0)</f>
        <v>0</v>
      </c>
      <c r="BJ223" s="17" t="s">
        <v>164</v>
      </c>
      <c r="BK223" s="153">
        <f>ROUND(I223*H223,2)</f>
        <v>0</v>
      </c>
      <c r="BL223" s="17" t="s">
        <v>163</v>
      </c>
      <c r="BM223" s="152" t="s">
        <v>620</v>
      </c>
    </row>
    <row r="224" spans="2:65" s="11" customFormat="1" ht="22.95" customHeight="1">
      <c r="B224" s="127"/>
      <c r="D224" s="128" t="s">
        <v>74</v>
      </c>
      <c r="E224" s="137" t="s">
        <v>621</v>
      </c>
      <c r="F224" s="137" t="s">
        <v>622</v>
      </c>
      <c r="I224" s="130"/>
      <c r="J224" s="138">
        <f>BK224</f>
        <v>0</v>
      </c>
      <c r="L224" s="127"/>
      <c r="M224" s="132"/>
      <c r="P224" s="133">
        <f>P225</f>
        <v>0</v>
      </c>
      <c r="R224" s="133">
        <f>R225</f>
        <v>25.159840000000003</v>
      </c>
      <c r="T224" s="134">
        <f>T225</f>
        <v>0</v>
      </c>
      <c r="AR224" s="128" t="s">
        <v>83</v>
      </c>
      <c r="AT224" s="135" t="s">
        <v>74</v>
      </c>
      <c r="AU224" s="135" t="s">
        <v>83</v>
      </c>
      <c r="AY224" s="128" t="s">
        <v>156</v>
      </c>
      <c r="BK224" s="136">
        <f>BK225</f>
        <v>0</v>
      </c>
    </row>
    <row r="225" spans="2:65" s="1" customFormat="1" ht="24.15" customHeight="1">
      <c r="B225" s="139"/>
      <c r="C225" s="140" t="s">
        <v>8</v>
      </c>
      <c r="D225" s="140" t="s">
        <v>159</v>
      </c>
      <c r="E225" s="141" t="s">
        <v>623</v>
      </c>
      <c r="F225" s="142" t="s">
        <v>624</v>
      </c>
      <c r="G225" s="143" t="s">
        <v>234</v>
      </c>
      <c r="H225" s="144">
        <v>134</v>
      </c>
      <c r="I225" s="145"/>
      <c r="J225" s="146">
        <f>ROUND(I225*H225,2)</f>
        <v>0</v>
      </c>
      <c r="K225" s="147"/>
      <c r="L225" s="32"/>
      <c r="M225" s="148" t="s">
        <v>1</v>
      </c>
      <c r="N225" s="149" t="s">
        <v>41</v>
      </c>
      <c r="P225" s="150">
        <f>O225*H225</f>
        <v>0</v>
      </c>
      <c r="Q225" s="150">
        <v>0.18776000000000001</v>
      </c>
      <c r="R225" s="150">
        <f>Q225*H225</f>
        <v>25.159840000000003</v>
      </c>
      <c r="S225" s="150">
        <v>0</v>
      </c>
      <c r="T225" s="151">
        <f>S225*H225</f>
        <v>0</v>
      </c>
      <c r="AR225" s="152" t="s">
        <v>163</v>
      </c>
      <c r="AT225" s="152" t="s">
        <v>159</v>
      </c>
      <c r="AU225" s="152" t="s">
        <v>164</v>
      </c>
      <c r="AY225" s="17" t="s">
        <v>156</v>
      </c>
      <c r="BE225" s="153">
        <f>IF(N225="základná",J225,0)</f>
        <v>0</v>
      </c>
      <c r="BF225" s="153">
        <f>IF(N225="znížená",J225,0)</f>
        <v>0</v>
      </c>
      <c r="BG225" s="153">
        <f>IF(N225="zákl. prenesená",J225,0)</f>
        <v>0</v>
      </c>
      <c r="BH225" s="153">
        <f>IF(N225="zníž. prenesená",J225,0)</f>
        <v>0</v>
      </c>
      <c r="BI225" s="153">
        <f>IF(N225="nulová",J225,0)</f>
        <v>0</v>
      </c>
      <c r="BJ225" s="17" t="s">
        <v>164</v>
      </c>
      <c r="BK225" s="153">
        <f>ROUND(I225*H225,2)</f>
        <v>0</v>
      </c>
      <c r="BL225" s="17" t="s">
        <v>163</v>
      </c>
      <c r="BM225" s="152" t="s">
        <v>625</v>
      </c>
    </row>
    <row r="226" spans="2:65" s="11" customFormat="1" ht="22.95" customHeight="1">
      <c r="B226" s="127"/>
      <c r="D226" s="128" t="s">
        <v>74</v>
      </c>
      <c r="E226" s="137" t="s">
        <v>626</v>
      </c>
      <c r="F226" s="137" t="s">
        <v>627</v>
      </c>
      <c r="I226" s="130"/>
      <c r="J226" s="138">
        <f>BK226</f>
        <v>0</v>
      </c>
      <c r="L226" s="127"/>
      <c r="M226" s="132"/>
      <c r="P226" s="133">
        <f>P227</f>
        <v>0</v>
      </c>
      <c r="R226" s="133">
        <f>R227</f>
        <v>382.12698</v>
      </c>
      <c r="T226" s="134">
        <f>T227</f>
        <v>0</v>
      </c>
      <c r="AR226" s="128" t="s">
        <v>83</v>
      </c>
      <c r="AT226" s="135" t="s">
        <v>74</v>
      </c>
      <c r="AU226" s="135" t="s">
        <v>83</v>
      </c>
      <c r="AY226" s="128" t="s">
        <v>156</v>
      </c>
      <c r="BK226" s="136">
        <f>BK227</f>
        <v>0</v>
      </c>
    </row>
    <row r="227" spans="2:65" s="1" customFormat="1" ht="37.950000000000003" customHeight="1">
      <c r="B227" s="139"/>
      <c r="C227" s="140" t="s">
        <v>307</v>
      </c>
      <c r="D227" s="140" t="s">
        <v>159</v>
      </c>
      <c r="E227" s="141" t="s">
        <v>628</v>
      </c>
      <c r="F227" s="142" t="s">
        <v>629</v>
      </c>
      <c r="G227" s="143" t="s">
        <v>234</v>
      </c>
      <c r="H227" s="144">
        <v>811</v>
      </c>
      <c r="I227" s="145"/>
      <c r="J227" s="146">
        <f>ROUND(I227*H227,2)</f>
        <v>0</v>
      </c>
      <c r="K227" s="147"/>
      <c r="L227" s="32"/>
      <c r="M227" s="148" t="s">
        <v>1</v>
      </c>
      <c r="N227" s="149" t="s">
        <v>41</v>
      </c>
      <c r="P227" s="150">
        <f>O227*H227</f>
        <v>0</v>
      </c>
      <c r="Q227" s="150">
        <v>0.47117999999999999</v>
      </c>
      <c r="R227" s="150">
        <f>Q227*H227</f>
        <v>382.12698</v>
      </c>
      <c r="S227" s="150">
        <v>0</v>
      </c>
      <c r="T227" s="151">
        <f>S227*H227</f>
        <v>0</v>
      </c>
      <c r="AR227" s="152" t="s">
        <v>163</v>
      </c>
      <c r="AT227" s="152" t="s">
        <v>159</v>
      </c>
      <c r="AU227" s="152" t="s">
        <v>164</v>
      </c>
      <c r="AY227" s="17" t="s">
        <v>156</v>
      </c>
      <c r="BE227" s="153">
        <f>IF(N227="základná",J227,0)</f>
        <v>0</v>
      </c>
      <c r="BF227" s="153">
        <f>IF(N227="znížená",J227,0)</f>
        <v>0</v>
      </c>
      <c r="BG227" s="153">
        <f>IF(N227="zákl. prenesená",J227,0)</f>
        <v>0</v>
      </c>
      <c r="BH227" s="153">
        <f>IF(N227="zníž. prenesená",J227,0)</f>
        <v>0</v>
      </c>
      <c r="BI227" s="153">
        <f>IF(N227="nulová",J227,0)</f>
        <v>0</v>
      </c>
      <c r="BJ227" s="17" t="s">
        <v>164</v>
      </c>
      <c r="BK227" s="153">
        <f>ROUND(I227*H227,2)</f>
        <v>0</v>
      </c>
      <c r="BL227" s="17" t="s">
        <v>163</v>
      </c>
      <c r="BM227" s="152" t="s">
        <v>630</v>
      </c>
    </row>
    <row r="228" spans="2:65" s="11" customFormat="1" ht="22.95" customHeight="1">
      <c r="B228" s="127"/>
      <c r="D228" s="128" t="s">
        <v>74</v>
      </c>
      <c r="E228" s="137" t="s">
        <v>631</v>
      </c>
      <c r="F228" s="137" t="s">
        <v>632</v>
      </c>
      <c r="I228" s="130"/>
      <c r="J228" s="138">
        <f>BK228</f>
        <v>0</v>
      </c>
      <c r="L228" s="127"/>
      <c r="M228" s="132"/>
      <c r="P228" s="133">
        <f>P229</f>
        <v>0</v>
      </c>
      <c r="R228" s="133">
        <f>R229</f>
        <v>4.8741099999999999</v>
      </c>
      <c r="T228" s="134">
        <f>T229</f>
        <v>0</v>
      </c>
      <c r="AR228" s="128" t="s">
        <v>83</v>
      </c>
      <c r="AT228" s="135" t="s">
        <v>74</v>
      </c>
      <c r="AU228" s="135" t="s">
        <v>83</v>
      </c>
      <c r="AY228" s="128" t="s">
        <v>156</v>
      </c>
      <c r="BK228" s="136">
        <f>BK229</f>
        <v>0</v>
      </c>
    </row>
    <row r="229" spans="2:65" s="1" customFormat="1" ht="33" customHeight="1">
      <c r="B229" s="139"/>
      <c r="C229" s="140" t="s">
        <v>311</v>
      </c>
      <c r="D229" s="140" t="s">
        <v>159</v>
      </c>
      <c r="E229" s="141" t="s">
        <v>633</v>
      </c>
      <c r="F229" s="142" t="s">
        <v>634</v>
      </c>
      <c r="G229" s="143" t="s">
        <v>234</v>
      </c>
      <c r="H229" s="144">
        <v>811</v>
      </c>
      <c r="I229" s="145"/>
      <c r="J229" s="146">
        <f>ROUND(I229*H229,2)</f>
        <v>0</v>
      </c>
      <c r="K229" s="147"/>
      <c r="L229" s="32"/>
      <c r="M229" s="148" t="s">
        <v>1</v>
      </c>
      <c r="N229" s="149" t="s">
        <v>41</v>
      </c>
      <c r="P229" s="150">
        <f>O229*H229</f>
        <v>0</v>
      </c>
      <c r="Q229" s="150">
        <v>6.0099999999999997E-3</v>
      </c>
      <c r="R229" s="150">
        <f>Q229*H229</f>
        <v>4.8741099999999999</v>
      </c>
      <c r="S229" s="150">
        <v>0</v>
      </c>
      <c r="T229" s="151">
        <f>S229*H229</f>
        <v>0</v>
      </c>
      <c r="AR229" s="152" t="s">
        <v>163</v>
      </c>
      <c r="AT229" s="152" t="s">
        <v>159</v>
      </c>
      <c r="AU229" s="152" t="s">
        <v>164</v>
      </c>
      <c r="AY229" s="17" t="s">
        <v>156</v>
      </c>
      <c r="BE229" s="153">
        <f>IF(N229="základná",J229,0)</f>
        <v>0</v>
      </c>
      <c r="BF229" s="153">
        <f>IF(N229="znížená",J229,0)</f>
        <v>0</v>
      </c>
      <c r="BG229" s="153">
        <f>IF(N229="zákl. prenesená",J229,0)</f>
        <v>0</v>
      </c>
      <c r="BH229" s="153">
        <f>IF(N229="zníž. prenesená",J229,0)</f>
        <v>0</v>
      </c>
      <c r="BI229" s="153">
        <f>IF(N229="nulová",J229,0)</f>
        <v>0</v>
      </c>
      <c r="BJ229" s="17" t="s">
        <v>164</v>
      </c>
      <c r="BK229" s="153">
        <f>ROUND(I229*H229,2)</f>
        <v>0</v>
      </c>
      <c r="BL229" s="17" t="s">
        <v>163</v>
      </c>
      <c r="BM229" s="152" t="s">
        <v>635</v>
      </c>
    </row>
    <row r="230" spans="2:65" s="11" customFormat="1" ht="22.95" customHeight="1">
      <c r="B230" s="127"/>
      <c r="D230" s="128" t="s">
        <v>74</v>
      </c>
      <c r="E230" s="137" t="s">
        <v>636</v>
      </c>
      <c r="F230" s="137" t="s">
        <v>637</v>
      </c>
      <c r="I230" s="130"/>
      <c r="J230" s="138">
        <f>BK230</f>
        <v>0</v>
      </c>
      <c r="L230" s="127"/>
      <c r="M230" s="132"/>
      <c r="P230" s="133">
        <f>SUM(P231:P234)</f>
        <v>0</v>
      </c>
      <c r="R230" s="133">
        <f>SUM(R231:R234)</f>
        <v>1.2617400000000001</v>
      </c>
      <c r="T230" s="134">
        <f>SUM(T231:T234)</f>
        <v>0</v>
      </c>
      <c r="AR230" s="128" t="s">
        <v>83</v>
      </c>
      <c r="AT230" s="135" t="s">
        <v>74</v>
      </c>
      <c r="AU230" s="135" t="s">
        <v>83</v>
      </c>
      <c r="AY230" s="128" t="s">
        <v>156</v>
      </c>
      <c r="BK230" s="136">
        <f>SUM(BK231:BK234)</f>
        <v>0</v>
      </c>
    </row>
    <row r="231" spans="2:65" s="1" customFormat="1" ht="33" customHeight="1">
      <c r="B231" s="139"/>
      <c r="C231" s="140" t="s">
        <v>315</v>
      </c>
      <c r="D231" s="140" t="s">
        <v>159</v>
      </c>
      <c r="E231" s="141" t="s">
        <v>638</v>
      </c>
      <c r="F231" s="142" t="s">
        <v>639</v>
      </c>
      <c r="G231" s="143" t="s">
        <v>234</v>
      </c>
      <c r="H231" s="144">
        <v>2474</v>
      </c>
      <c r="I231" s="145"/>
      <c r="J231" s="146">
        <f>ROUND(I231*H231,2)</f>
        <v>0</v>
      </c>
      <c r="K231" s="147"/>
      <c r="L231" s="32"/>
      <c r="M231" s="148" t="s">
        <v>1</v>
      </c>
      <c r="N231" s="149" t="s">
        <v>41</v>
      </c>
      <c r="P231" s="150">
        <f>O231*H231</f>
        <v>0</v>
      </c>
      <c r="Q231" s="150">
        <v>5.1000000000000004E-4</v>
      </c>
      <c r="R231" s="150">
        <f>Q231*H231</f>
        <v>1.2617400000000001</v>
      </c>
      <c r="S231" s="150">
        <v>0</v>
      </c>
      <c r="T231" s="151">
        <f>S231*H231</f>
        <v>0</v>
      </c>
      <c r="AR231" s="152" t="s">
        <v>163</v>
      </c>
      <c r="AT231" s="152" t="s">
        <v>159</v>
      </c>
      <c r="AU231" s="152" t="s">
        <v>164</v>
      </c>
      <c r="AY231" s="17" t="s">
        <v>156</v>
      </c>
      <c r="BE231" s="153">
        <f>IF(N231="základná",J231,0)</f>
        <v>0</v>
      </c>
      <c r="BF231" s="153">
        <f>IF(N231="znížená",J231,0)</f>
        <v>0</v>
      </c>
      <c r="BG231" s="153">
        <f>IF(N231="zákl. prenesená",J231,0)</f>
        <v>0</v>
      </c>
      <c r="BH231" s="153">
        <f>IF(N231="zníž. prenesená",J231,0)</f>
        <v>0</v>
      </c>
      <c r="BI231" s="153">
        <f>IF(N231="nulová",J231,0)</f>
        <v>0</v>
      </c>
      <c r="BJ231" s="17" t="s">
        <v>164</v>
      </c>
      <c r="BK231" s="153">
        <f>ROUND(I231*H231,2)</f>
        <v>0</v>
      </c>
      <c r="BL231" s="17" t="s">
        <v>163</v>
      </c>
      <c r="BM231" s="152" t="s">
        <v>640</v>
      </c>
    </row>
    <row r="232" spans="2:65" s="12" customFormat="1">
      <c r="B232" s="159"/>
      <c r="D232" s="160" t="s">
        <v>205</v>
      </c>
      <c r="E232" s="161" t="s">
        <v>1</v>
      </c>
      <c r="F232" s="162" t="s">
        <v>641</v>
      </c>
      <c r="H232" s="163">
        <v>1622</v>
      </c>
      <c r="I232" s="164"/>
      <c r="L232" s="159"/>
      <c r="M232" s="165"/>
      <c r="T232" s="166"/>
      <c r="AT232" s="161" t="s">
        <v>205</v>
      </c>
      <c r="AU232" s="161" t="s">
        <v>164</v>
      </c>
      <c r="AV232" s="12" t="s">
        <v>164</v>
      </c>
      <c r="AW232" s="12" t="s">
        <v>3</v>
      </c>
      <c r="AX232" s="12" t="s">
        <v>75</v>
      </c>
      <c r="AY232" s="161" t="s">
        <v>156</v>
      </c>
    </row>
    <row r="233" spans="2:65" s="12" customFormat="1">
      <c r="B233" s="159"/>
      <c r="D233" s="160" t="s">
        <v>205</v>
      </c>
      <c r="E233" s="161" t="s">
        <v>1</v>
      </c>
      <c r="F233" s="162" t="s">
        <v>642</v>
      </c>
      <c r="H233" s="163">
        <v>852</v>
      </c>
      <c r="I233" s="164"/>
      <c r="L233" s="159"/>
      <c r="M233" s="165"/>
      <c r="T233" s="166"/>
      <c r="AT233" s="161" t="s">
        <v>205</v>
      </c>
      <c r="AU233" s="161" t="s">
        <v>164</v>
      </c>
      <c r="AV233" s="12" t="s">
        <v>164</v>
      </c>
      <c r="AW233" s="12" t="s">
        <v>3</v>
      </c>
      <c r="AX233" s="12" t="s">
        <v>75</v>
      </c>
      <c r="AY233" s="161" t="s">
        <v>156</v>
      </c>
    </row>
    <row r="234" spans="2:65" s="14" customFormat="1">
      <c r="B234" s="184"/>
      <c r="D234" s="160" t="s">
        <v>205</v>
      </c>
      <c r="E234" s="185" t="s">
        <v>1</v>
      </c>
      <c r="F234" s="186" t="s">
        <v>226</v>
      </c>
      <c r="H234" s="187">
        <v>2474</v>
      </c>
      <c r="I234" s="188"/>
      <c r="L234" s="184"/>
      <c r="M234" s="189"/>
      <c r="T234" s="190"/>
      <c r="AT234" s="185" t="s">
        <v>205</v>
      </c>
      <c r="AU234" s="185" t="s">
        <v>164</v>
      </c>
      <c r="AV234" s="14" t="s">
        <v>163</v>
      </c>
      <c r="AW234" s="14" t="s">
        <v>3</v>
      </c>
      <c r="AX234" s="14" t="s">
        <v>83</v>
      </c>
      <c r="AY234" s="185" t="s">
        <v>156</v>
      </c>
    </row>
    <row r="235" spans="2:65" s="11" customFormat="1" ht="22.95" customHeight="1">
      <c r="B235" s="127"/>
      <c r="D235" s="128" t="s">
        <v>74</v>
      </c>
      <c r="E235" s="137" t="s">
        <v>643</v>
      </c>
      <c r="F235" s="137" t="s">
        <v>644</v>
      </c>
      <c r="I235" s="130"/>
      <c r="J235" s="138">
        <f>BK235</f>
        <v>0</v>
      </c>
      <c r="L235" s="127"/>
      <c r="M235" s="132"/>
      <c r="P235" s="133">
        <f>SUM(P236:P243)</f>
        <v>0</v>
      </c>
      <c r="R235" s="133">
        <f>SUM(R236:R243)</f>
        <v>377.06617399999999</v>
      </c>
      <c r="T235" s="134">
        <f>SUM(T236:T243)</f>
        <v>0</v>
      </c>
      <c r="AR235" s="128" t="s">
        <v>83</v>
      </c>
      <c r="AT235" s="135" t="s">
        <v>74</v>
      </c>
      <c r="AU235" s="135" t="s">
        <v>83</v>
      </c>
      <c r="AY235" s="128" t="s">
        <v>156</v>
      </c>
      <c r="BK235" s="136">
        <f>SUM(BK236:BK243)</f>
        <v>0</v>
      </c>
    </row>
    <row r="236" spans="2:65" s="1" customFormat="1" ht="37.950000000000003" customHeight="1">
      <c r="B236" s="139"/>
      <c r="C236" s="140" t="s">
        <v>319</v>
      </c>
      <c r="D236" s="140" t="s">
        <v>159</v>
      </c>
      <c r="E236" s="141" t="s">
        <v>645</v>
      </c>
      <c r="F236" s="142" t="s">
        <v>646</v>
      </c>
      <c r="G236" s="143" t="s">
        <v>234</v>
      </c>
      <c r="H236" s="144">
        <v>127.8</v>
      </c>
      <c r="I236" s="145"/>
      <c r="J236" s="146">
        <f>ROUND(I236*H236,2)</f>
        <v>0</v>
      </c>
      <c r="K236" s="147"/>
      <c r="L236" s="32"/>
      <c r="M236" s="148" t="s">
        <v>1</v>
      </c>
      <c r="N236" s="149" t="s">
        <v>41</v>
      </c>
      <c r="P236" s="150">
        <f>O236*H236</f>
        <v>0</v>
      </c>
      <c r="Q236" s="150">
        <v>0.10548</v>
      </c>
      <c r="R236" s="150">
        <f>Q236*H236</f>
        <v>13.480344000000001</v>
      </c>
      <c r="S236" s="150">
        <v>0</v>
      </c>
      <c r="T236" s="151">
        <f>S236*H236</f>
        <v>0</v>
      </c>
      <c r="AR236" s="152" t="s">
        <v>163</v>
      </c>
      <c r="AT236" s="152" t="s">
        <v>159</v>
      </c>
      <c r="AU236" s="152" t="s">
        <v>164</v>
      </c>
      <c r="AY236" s="17" t="s">
        <v>156</v>
      </c>
      <c r="BE236" s="153">
        <f>IF(N236="základná",J236,0)</f>
        <v>0</v>
      </c>
      <c r="BF236" s="153">
        <f>IF(N236="znížená",J236,0)</f>
        <v>0</v>
      </c>
      <c r="BG236" s="153">
        <f>IF(N236="zákl. prenesená",J236,0)</f>
        <v>0</v>
      </c>
      <c r="BH236" s="153">
        <f>IF(N236="zníž. prenesená",J236,0)</f>
        <v>0</v>
      </c>
      <c r="BI236" s="153">
        <f>IF(N236="nulová",J236,0)</f>
        <v>0</v>
      </c>
      <c r="BJ236" s="17" t="s">
        <v>164</v>
      </c>
      <c r="BK236" s="153">
        <f>ROUND(I236*H236,2)</f>
        <v>0</v>
      </c>
      <c r="BL236" s="17" t="s">
        <v>163</v>
      </c>
      <c r="BM236" s="152" t="s">
        <v>647</v>
      </c>
    </row>
    <row r="237" spans="2:65" s="13" customFormat="1">
      <c r="B237" s="178"/>
      <c r="D237" s="160" t="s">
        <v>205</v>
      </c>
      <c r="E237" s="179" t="s">
        <v>1</v>
      </c>
      <c r="F237" s="180" t="s">
        <v>648</v>
      </c>
      <c r="H237" s="179" t="s">
        <v>1</v>
      </c>
      <c r="I237" s="181"/>
      <c r="L237" s="178"/>
      <c r="M237" s="182"/>
      <c r="T237" s="183"/>
      <c r="AT237" s="179" t="s">
        <v>205</v>
      </c>
      <c r="AU237" s="179" t="s">
        <v>164</v>
      </c>
      <c r="AV237" s="13" t="s">
        <v>83</v>
      </c>
      <c r="AW237" s="13" t="s">
        <v>3</v>
      </c>
      <c r="AX237" s="13" t="s">
        <v>75</v>
      </c>
      <c r="AY237" s="179" t="s">
        <v>156</v>
      </c>
    </row>
    <row r="238" spans="2:65" s="12" customFormat="1">
      <c r="B238" s="159"/>
      <c r="D238" s="160" t="s">
        <v>205</v>
      </c>
      <c r="E238" s="161" t="s">
        <v>1</v>
      </c>
      <c r="F238" s="162" t="s">
        <v>649</v>
      </c>
      <c r="H238" s="163">
        <v>127.8</v>
      </c>
      <c r="I238" s="164"/>
      <c r="L238" s="159"/>
      <c r="M238" s="165"/>
      <c r="T238" s="166"/>
      <c r="AT238" s="161" t="s">
        <v>205</v>
      </c>
      <c r="AU238" s="161" t="s">
        <v>164</v>
      </c>
      <c r="AV238" s="12" t="s">
        <v>164</v>
      </c>
      <c r="AW238" s="12" t="s">
        <v>3</v>
      </c>
      <c r="AX238" s="12" t="s">
        <v>83</v>
      </c>
      <c r="AY238" s="161" t="s">
        <v>156</v>
      </c>
    </row>
    <row r="239" spans="2:65" s="1" customFormat="1" ht="33" customHeight="1">
      <c r="B239" s="139"/>
      <c r="C239" s="140" t="s">
        <v>323</v>
      </c>
      <c r="D239" s="140" t="s">
        <v>159</v>
      </c>
      <c r="E239" s="141" t="s">
        <v>650</v>
      </c>
      <c r="F239" s="142" t="s">
        <v>651</v>
      </c>
      <c r="G239" s="143" t="s">
        <v>234</v>
      </c>
      <c r="H239" s="144">
        <v>811</v>
      </c>
      <c r="I239" s="145"/>
      <c r="J239" s="146">
        <f>ROUND(I239*H239,2)</f>
        <v>0</v>
      </c>
      <c r="K239" s="147"/>
      <c r="L239" s="32"/>
      <c r="M239" s="148" t="s">
        <v>1</v>
      </c>
      <c r="N239" s="149" t="s">
        <v>41</v>
      </c>
      <c r="P239" s="150">
        <f>O239*H239</f>
        <v>0</v>
      </c>
      <c r="Q239" s="150">
        <v>0.21099999999999999</v>
      </c>
      <c r="R239" s="150">
        <f>Q239*H239</f>
        <v>171.12099999999998</v>
      </c>
      <c r="S239" s="150">
        <v>0</v>
      </c>
      <c r="T239" s="151">
        <f>S239*H239</f>
        <v>0</v>
      </c>
      <c r="AR239" s="152" t="s">
        <v>163</v>
      </c>
      <c r="AT239" s="152" t="s">
        <v>159</v>
      </c>
      <c r="AU239" s="152" t="s">
        <v>164</v>
      </c>
      <c r="AY239" s="17" t="s">
        <v>156</v>
      </c>
      <c r="BE239" s="153">
        <f>IF(N239="základná",J239,0)</f>
        <v>0</v>
      </c>
      <c r="BF239" s="153">
        <f>IF(N239="znížená",J239,0)</f>
        <v>0</v>
      </c>
      <c r="BG239" s="153">
        <f>IF(N239="zákl. prenesená",J239,0)</f>
        <v>0</v>
      </c>
      <c r="BH239" s="153">
        <f>IF(N239="zníž. prenesená",J239,0)</f>
        <v>0</v>
      </c>
      <c r="BI239" s="153">
        <f>IF(N239="nulová",J239,0)</f>
        <v>0</v>
      </c>
      <c r="BJ239" s="17" t="s">
        <v>164</v>
      </c>
      <c r="BK239" s="153">
        <f>ROUND(I239*H239,2)</f>
        <v>0</v>
      </c>
      <c r="BL239" s="17" t="s">
        <v>163</v>
      </c>
      <c r="BM239" s="152" t="s">
        <v>652</v>
      </c>
    </row>
    <row r="240" spans="2:65" s="1" customFormat="1" ht="37.950000000000003" customHeight="1">
      <c r="B240" s="139"/>
      <c r="C240" s="140" t="s">
        <v>327</v>
      </c>
      <c r="D240" s="140" t="s">
        <v>159</v>
      </c>
      <c r="E240" s="141" t="s">
        <v>653</v>
      </c>
      <c r="F240" s="142" t="s">
        <v>654</v>
      </c>
      <c r="G240" s="143" t="s">
        <v>234</v>
      </c>
      <c r="H240" s="144">
        <v>1237</v>
      </c>
      <c r="I240" s="145"/>
      <c r="J240" s="146">
        <f>ROUND(I240*H240,2)</f>
        <v>0</v>
      </c>
      <c r="K240" s="147"/>
      <c r="L240" s="32"/>
      <c r="M240" s="148" t="s">
        <v>1</v>
      </c>
      <c r="N240" s="149" t="s">
        <v>41</v>
      </c>
      <c r="P240" s="150">
        <f>O240*H240</f>
        <v>0</v>
      </c>
      <c r="Q240" s="150">
        <v>0.15559000000000001</v>
      </c>
      <c r="R240" s="150">
        <f>Q240*H240</f>
        <v>192.46483000000001</v>
      </c>
      <c r="S240" s="150">
        <v>0</v>
      </c>
      <c r="T240" s="151">
        <f>S240*H240</f>
        <v>0</v>
      </c>
      <c r="AR240" s="152" t="s">
        <v>163</v>
      </c>
      <c r="AT240" s="152" t="s">
        <v>159</v>
      </c>
      <c r="AU240" s="152" t="s">
        <v>164</v>
      </c>
      <c r="AY240" s="17" t="s">
        <v>156</v>
      </c>
      <c r="BE240" s="153">
        <f>IF(N240="základná",J240,0)</f>
        <v>0</v>
      </c>
      <c r="BF240" s="153">
        <f>IF(N240="znížená",J240,0)</f>
        <v>0</v>
      </c>
      <c r="BG240" s="153">
        <f>IF(N240="zákl. prenesená",J240,0)</f>
        <v>0</v>
      </c>
      <c r="BH240" s="153">
        <f>IF(N240="zníž. prenesená",J240,0)</f>
        <v>0</v>
      </c>
      <c r="BI240" s="153">
        <f>IF(N240="nulová",J240,0)</f>
        <v>0</v>
      </c>
      <c r="BJ240" s="17" t="s">
        <v>164</v>
      </c>
      <c r="BK240" s="153">
        <f>ROUND(I240*H240,2)</f>
        <v>0</v>
      </c>
      <c r="BL240" s="17" t="s">
        <v>163</v>
      </c>
      <c r="BM240" s="152" t="s">
        <v>655</v>
      </c>
    </row>
    <row r="241" spans="2:65" s="12" customFormat="1">
      <c r="B241" s="159"/>
      <c r="D241" s="160" t="s">
        <v>205</v>
      </c>
      <c r="E241" s="161" t="s">
        <v>1</v>
      </c>
      <c r="F241" s="162" t="s">
        <v>574</v>
      </c>
      <c r="H241" s="163">
        <v>811</v>
      </c>
      <c r="I241" s="164"/>
      <c r="L241" s="159"/>
      <c r="M241" s="165"/>
      <c r="T241" s="166"/>
      <c r="AT241" s="161" t="s">
        <v>205</v>
      </c>
      <c r="AU241" s="161" t="s">
        <v>164</v>
      </c>
      <c r="AV241" s="12" t="s">
        <v>164</v>
      </c>
      <c r="AW241" s="12" t="s">
        <v>3</v>
      </c>
      <c r="AX241" s="12" t="s">
        <v>75</v>
      </c>
      <c r="AY241" s="161" t="s">
        <v>156</v>
      </c>
    </row>
    <row r="242" spans="2:65" s="12" customFormat="1">
      <c r="B242" s="159"/>
      <c r="D242" s="160" t="s">
        <v>205</v>
      </c>
      <c r="E242" s="161" t="s">
        <v>1</v>
      </c>
      <c r="F242" s="162" t="s">
        <v>575</v>
      </c>
      <c r="H242" s="163">
        <v>426</v>
      </c>
      <c r="I242" s="164"/>
      <c r="L242" s="159"/>
      <c r="M242" s="165"/>
      <c r="T242" s="166"/>
      <c r="AT242" s="161" t="s">
        <v>205</v>
      </c>
      <c r="AU242" s="161" t="s">
        <v>164</v>
      </c>
      <c r="AV242" s="12" t="s">
        <v>164</v>
      </c>
      <c r="AW242" s="12" t="s">
        <v>3</v>
      </c>
      <c r="AX242" s="12" t="s">
        <v>75</v>
      </c>
      <c r="AY242" s="161" t="s">
        <v>156</v>
      </c>
    </row>
    <row r="243" spans="2:65" s="14" customFormat="1">
      <c r="B243" s="184"/>
      <c r="D243" s="160" t="s">
        <v>205</v>
      </c>
      <c r="E243" s="185" t="s">
        <v>1</v>
      </c>
      <c r="F243" s="186" t="s">
        <v>226</v>
      </c>
      <c r="H243" s="187">
        <v>1237</v>
      </c>
      <c r="I243" s="188"/>
      <c r="L243" s="184"/>
      <c r="M243" s="189"/>
      <c r="T243" s="190"/>
      <c r="AT243" s="185" t="s">
        <v>205</v>
      </c>
      <c r="AU243" s="185" t="s">
        <v>164</v>
      </c>
      <c r="AV243" s="14" t="s">
        <v>163</v>
      </c>
      <c r="AW243" s="14" t="s">
        <v>3</v>
      </c>
      <c r="AX243" s="14" t="s">
        <v>83</v>
      </c>
      <c r="AY243" s="185" t="s">
        <v>156</v>
      </c>
    </row>
    <row r="244" spans="2:65" s="11" customFormat="1" ht="22.95" customHeight="1">
      <c r="B244" s="127"/>
      <c r="D244" s="128" t="s">
        <v>74</v>
      </c>
      <c r="E244" s="137" t="s">
        <v>656</v>
      </c>
      <c r="F244" s="137" t="s">
        <v>657</v>
      </c>
      <c r="I244" s="130"/>
      <c r="J244" s="138">
        <f>BK244</f>
        <v>0</v>
      </c>
      <c r="L244" s="127"/>
      <c r="M244" s="132"/>
      <c r="P244" s="133">
        <f>SUM(P245:P248)</f>
        <v>0</v>
      </c>
      <c r="R244" s="133">
        <f>SUM(R245:R248)</f>
        <v>119.59316</v>
      </c>
      <c r="T244" s="134">
        <f>SUM(T245:T248)</f>
        <v>0</v>
      </c>
      <c r="AR244" s="128" t="s">
        <v>83</v>
      </c>
      <c r="AT244" s="135" t="s">
        <v>74</v>
      </c>
      <c r="AU244" s="135" t="s">
        <v>83</v>
      </c>
      <c r="AY244" s="128" t="s">
        <v>156</v>
      </c>
      <c r="BK244" s="136">
        <f>SUM(BK245:BK248)</f>
        <v>0</v>
      </c>
    </row>
    <row r="245" spans="2:65" s="1" customFormat="1" ht="33" customHeight="1">
      <c r="B245" s="139"/>
      <c r="C245" s="140" t="s">
        <v>331</v>
      </c>
      <c r="D245" s="140" t="s">
        <v>159</v>
      </c>
      <c r="E245" s="141" t="s">
        <v>658</v>
      </c>
      <c r="F245" s="142" t="s">
        <v>659</v>
      </c>
      <c r="G245" s="143" t="s">
        <v>234</v>
      </c>
      <c r="H245" s="144">
        <v>1237</v>
      </c>
      <c r="I245" s="145"/>
      <c r="J245" s="146">
        <f>ROUND(I245*H245,2)</f>
        <v>0</v>
      </c>
      <c r="K245" s="147"/>
      <c r="L245" s="32"/>
      <c r="M245" s="148" t="s">
        <v>1</v>
      </c>
      <c r="N245" s="149" t="s">
        <v>41</v>
      </c>
      <c r="P245" s="150">
        <f>O245*H245</f>
        <v>0</v>
      </c>
      <c r="Q245" s="150">
        <v>9.6680000000000002E-2</v>
      </c>
      <c r="R245" s="150">
        <f>Q245*H245</f>
        <v>119.59316</v>
      </c>
      <c r="S245" s="150">
        <v>0</v>
      </c>
      <c r="T245" s="151">
        <f>S245*H245</f>
        <v>0</v>
      </c>
      <c r="AR245" s="152" t="s">
        <v>163</v>
      </c>
      <c r="AT245" s="152" t="s">
        <v>159</v>
      </c>
      <c r="AU245" s="152" t="s">
        <v>164</v>
      </c>
      <c r="AY245" s="17" t="s">
        <v>156</v>
      </c>
      <c r="BE245" s="153">
        <f>IF(N245="základná",J245,0)</f>
        <v>0</v>
      </c>
      <c r="BF245" s="153">
        <f>IF(N245="znížená",J245,0)</f>
        <v>0</v>
      </c>
      <c r="BG245" s="153">
        <f>IF(N245="zákl. prenesená",J245,0)</f>
        <v>0</v>
      </c>
      <c r="BH245" s="153">
        <f>IF(N245="zníž. prenesená",J245,0)</f>
        <v>0</v>
      </c>
      <c r="BI245" s="153">
        <f>IF(N245="nulová",J245,0)</f>
        <v>0</v>
      </c>
      <c r="BJ245" s="17" t="s">
        <v>164</v>
      </c>
      <c r="BK245" s="153">
        <f>ROUND(I245*H245,2)</f>
        <v>0</v>
      </c>
      <c r="BL245" s="17" t="s">
        <v>163</v>
      </c>
      <c r="BM245" s="152" t="s">
        <v>660</v>
      </c>
    </row>
    <row r="246" spans="2:65" s="12" customFormat="1">
      <c r="B246" s="159"/>
      <c r="D246" s="160" t="s">
        <v>205</v>
      </c>
      <c r="E246" s="161" t="s">
        <v>1</v>
      </c>
      <c r="F246" s="162" t="s">
        <v>574</v>
      </c>
      <c r="H246" s="163">
        <v>811</v>
      </c>
      <c r="I246" s="164"/>
      <c r="L246" s="159"/>
      <c r="M246" s="165"/>
      <c r="T246" s="166"/>
      <c r="AT246" s="161" t="s">
        <v>205</v>
      </c>
      <c r="AU246" s="161" t="s">
        <v>164</v>
      </c>
      <c r="AV246" s="12" t="s">
        <v>164</v>
      </c>
      <c r="AW246" s="12" t="s">
        <v>3</v>
      </c>
      <c r="AX246" s="12" t="s">
        <v>75</v>
      </c>
      <c r="AY246" s="161" t="s">
        <v>156</v>
      </c>
    </row>
    <row r="247" spans="2:65" s="12" customFormat="1">
      <c r="B247" s="159"/>
      <c r="D247" s="160" t="s">
        <v>205</v>
      </c>
      <c r="E247" s="161" t="s">
        <v>1</v>
      </c>
      <c r="F247" s="162" t="s">
        <v>575</v>
      </c>
      <c r="H247" s="163">
        <v>426</v>
      </c>
      <c r="I247" s="164"/>
      <c r="L247" s="159"/>
      <c r="M247" s="165"/>
      <c r="T247" s="166"/>
      <c r="AT247" s="161" t="s">
        <v>205</v>
      </c>
      <c r="AU247" s="161" t="s">
        <v>164</v>
      </c>
      <c r="AV247" s="12" t="s">
        <v>164</v>
      </c>
      <c r="AW247" s="12" t="s">
        <v>3</v>
      </c>
      <c r="AX247" s="12" t="s">
        <v>75</v>
      </c>
      <c r="AY247" s="161" t="s">
        <v>156</v>
      </c>
    </row>
    <row r="248" spans="2:65" s="14" customFormat="1">
      <c r="B248" s="184"/>
      <c r="D248" s="160" t="s">
        <v>205</v>
      </c>
      <c r="E248" s="185" t="s">
        <v>1</v>
      </c>
      <c r="F248" s="186" t="s">
        <v>226</v>
      </c>
      <c r="H248" s="187">
        <v>1237</v>
      </c>
      <c r="I248" s="188"/>
      <c r="L248" s="184"/>
      <c r="M248" s="189"/>
      <c r="T248" s="190"/>
      <c r="AT248" s="185" t="s">
        <v>205</v>
      </c>
      <c r="AU248" s="185" t="s">
        <v>164</v>
      </c>
      <c r="AV248" s="14" t="s">
        <v>163</v>
      </c>
      <c r="AW248" s="14" t="s">
        <v>3</v>
      </c>
      <c r="AX248" s="14" t="s">
        <v>83</v>
      </c>
      <c r="AY248" s="185" t="s">
        <v>156</v>
      </c>
    </row>
    <row r="249" spans="2:65" s="11" customFormat="1" ht="22.95" customHeight="1">
      <c r="B249" s="127"/>
      <c r="D249" s="128" t="s">
        <v>74</v>
      </c>
      <c r="E249" s="137" t="s">
        <v>661</v>
      </c>
      <c r="F249" s="137" t="s">
        <v>662</v>
      </c>
      <c r="I249" s="130"/>
      <c r="J249" s="138">
        <f>BK249</f>
        <v>0</v>
      </c>
      <c r="L249" s="127"/>
      <c r="M249" s="132"/>
      <c r="P249" s="133">
        <f>SUM(P250:P255)</f>
        <v>0</v>
      </c>
      <c r="R249" s="133">
        <f>SUM(R250:R255)</f>
        <v>5.9352</v>
      </c>
      <c r="T249" s="134">
        <f>SUM(T250:T255)</f>
        <v>0</v>
      </c>
      <c r="AR249" s="128" t="s">
        <v>83</v>
      </c>
      <c r="AT249" s="135" t="s">
        <v>74</v>
      </c>
      <c r="AU249" s="135" t="s">
        <v>83</v>
      </c>
      <c r="AY249" s="128" t="s">
        <v>156</v>
      </c>
      <c r="BK249" s="136">
        <f>SUM(BK250:BK255)</f>
        <v>0</v>
      </c>
    </row>
    <row r="250" spans="2:65" s="1" customFormat="1" ht="37.950000000000003" customHeight="1">
      <c r="B250" s="139"/>
      <c r="C250" s="140" t="s">
        <v>335</v>
      </c>
      <c r="D250" s="140" t="s">
        <v>159</v>
      </c>
      <c r="E250" s="141" t="s">
        <v>663</v>
      </c>
      <c r="F250" s="142" t="s">
        <v>664</v>
      </c>
      <c r="G250" s="143" t="s">
        <v>402</v>
      </c>
      <c r="H250" s="144">
        <v>180</v>
      </c>
      <c r="I250" s="145"/>
      <c r="J250" s="146">
        <f>ROUND(I250*H250,2)</f>
        <v>0</v>
      </c>
      <c r="K250" s="147"/>
      <c r="L250" s="32"/>
      <c r="M250" s="148" t="s">
        <v>1</v>
      </c>
      <c r="N250" s="149" t="s">
        <v>41</v>
      </c>
      <c r="P250" s="150">
        <f>O250*H250</f>
        <v>0</v>
      </c>
      <c r="Q250" s="150">
        <v>0</v>
      </c>
      <c r="R250" s="150">
        <f>Q250*H250</f>
        <v>0</v>
      </c>
      <c r="S250" s="150">
        <v>0</v>
      </c>
      <c r="T250" s="151">
        <f>S250*H250</f>
        <v>0</v>
      </c>
      <c r="AR250" s="152" t="s">
        <v>163</v>
      </c>
      <c r="AT250" s="152" t="s">
        <v>159</v>
      </c>
      <c r="AU250" s="152" t="s">
        <v>164</v>
      </c>
      <c r="AY250" s="17" t="s">
        <v>156</v>
      </c>
      <c r="BE250" s="153">
        <f>IF(N250="základná",J250,0)</f>
        <v>0</v>
      </c>
      <c r="BF250" s="153">
        <f>IF(N250="znížená",J250,0)</f>
        <v>0</v>
      </c>
      <c r="BG250" s="153">
        <f>IF(N250="zákl. prenesená",J250,0)</f>
        <v>0</v>
      </c>
      <c r="BH250" s="153">
        <f>IF(N250="zníž. prenesená",J250,0)</f>
        <v>0</v>
      </c>
      <c r="BI250" s="153">
        <f>IF(N250="nulová",J250,0)</f>
        <v>0</v>
      </c>
      <c r="BJ250" s="17" t="s">
        <v>164</v>
      </c>
      <c r="BK250" s="153">
        <f>ROUND(I250*H250,2)</f>
        <v>0</v>
      </c>
      <c r="BL250" s="17" t="s">
        <v>163</v>
      </c>
      <c r="BM250" s="152" t="s">
        <v>665</v>
      </c>
    </row>
    <row r="251" spans="2:65" s="12" customFormat="1">
      <c r="B251" s="159"/>
      <c r="D251" s="160" t="s">
        <v>205</v>
      </c>
      <c r="E251" s="161" t="s">
        <v>1</v>
      </c>
      <c r="F251" s="162" t="s">
        <v>666</v>
      </c>
      <c r="H251" s="163">
        <v>180</v>
      </c>
      <c r="I251" s="164"/>
      <c r="L251" s="159"/>
      <c r="M251" s="165"/>
      <c r="T251" s="166"/>
      <c r="AT251" s="161" t="s">
        <v>205</v>
      </c>
      <c r="AU251" s="161" t="s">
        <v>164</v>
      </c>
      <c r="AV251" s="12" t="s">
        <v>164</v>
      </c>
      <c r="AW251" s="12" t="s">
        <v>3</v>
      </c>
      <c r="AX251" s="12" t="s">
        <v>83</v>
      </c>
      <c r="AY251" s="161" t="s">
        <v>156</v>
      </c>
    </row>
    <row r="252" spans="2:65" s="1" customFormat="1" ht="24.15" customHeight="1">
      <c r="B252" s="139"/>
      <c r="C252" s="167" t="s">
        <v>341</v>
      </c>
      <c r="D252" s="167" t="s">
        <v>207</v>
      </c>
      <c r="E252" s="168" t="s">
        <v>667</v>
      </c>
      <c r="F252" s="169" t="s">
        <v>668</v>
      </c>
      <c r="G252" s="170" t="s">
        <v>402</v>
      </c>
      <c r="H252" s="171">
        <v>180</v>
      </c>
      <c r="I252" s="172"/>
      <c r="J252" s="173">
        <f>ROUND(I252*H252,2)</f>
        <v>0</v>
      </c>
      <c r="K252" s="174"/>
      <c r="L252" s="175"/>
      <c r="M252" s="176" t="s">
        <v>1</v>
      </c>
      <c r="N252" s="177" t="s">
        <v>41</v>
      </c>
      <c r="P252" s="150">
        <f>O252*H252</f>
        <v>0</v>
      </c>
      <c r="Q252" s="150">
        <v>1.9800000000000002E-2</v>
      </c>
      <c r="R252" s="150">
        <f>Q252*H252</f>
        <v>3.5640000000000005</v>
      </c>
      <c r="S252" s="150">
        <v>0</v>
      </c>
      <c r="T252" s="151">
        <f>S252*H252</f>
        <v>0</v>
      </c>
      <c r="AR252" s="152" t="s">
        <v>211</v>
      </c>
      <c r="AT252" s="152" t="s">
        <v>207</v>
      </c>
      <c r="AU252" s="152" t="s">
        <v>164</v>
      </c>
      <c r="AY252" s="17" t="s">
        <v>156</v>
      </c>
      <c r="BE252" s="153">
        <f>IF(N252="základná",J252,0)</f>
        <v>0</v>
      </c>
      <c r="BF252" s="153">
        <f>IF(N252="znížená",J252,0)</f>
        <v>0</v>
      </c>
      <c r="BG252" s="153">
        <f>IF(N252="zákl. prenesená",J252,0)</f>
        <v>0</v>
      </c>
      <c r="BH252" s="153">
        <f>IF(N252="zníž. prenesená",J252,0)</f>
        <v>0</v>
      </c>
      <c r="BI252" s="153">
        <f>IF(N252="nulová",J252,0)</f>
        <v>0</v>
      </c>
      <c r="BJ252" s="17" t="s">
        <v>164</v>
      </c>
      <c r="BK252" s="153">
        <f>ROUND(I252*H252,2)</f>
        <v>0</v>
      </c>
      <c r="BL252" s="17" t="s">
        <v>163</v>
      </c>
      <c r="BM252" s="152" t="s">
        <v>669</v>
      </c>
    </row>
    <row r="253" spans="2:65" s="1" customFormat="1" ht="37.950000000000003" customHeight="1">
      <c r="B253" s="139"/>
      <c r="C253" s="140" t="s">
        <v>349</v>
      </c>
      <c r="D253" s="140" t="s">
        <v>159</v>
      </c>
      <c r="E253" s="141" t="s">
        <v>670</v>
      </c>
      <c r="F253" s="142" t="s">
        <v>671</v>
      </c>
      <c r="G253" s="143" t="s">
        <v>402</v>
      </c>
      <c r="H253" s="144">
        <v>114</v>
      </c>
      <c r="I253" s="145"/>
      <c r="J253" s="146">
        <f>ROUND(I253*H253,2)</f>
        <v>0</v>
      </c>
      <c r="K253" s="147"/>
      <c r="L253" s="32"/>
      <c r="M253" s="148" t="s">
        <v>1</v>
      </c>
      <c r="N253" s="149" t="s">
        <v>41</v>
      </c>
      <c r="P253" s="150">
        <f>O253*H253</f>
        <v>0</v>
      </c>
      <c r="Q253" s="150">
        <v>0</v>
      </c>
      <c r="R253" s="150">
        <f>Q253*H253</f>
        <v>0</v>
      </c>
      <c r="S253" s="150">
        <v>0</v>
      </c>
      <c r="T253" s="151">
        <f>S253*H253</f>
        <v>0</v>
      </c>
      <c r="AR253" s="152" t="s">
        <v>163</v>
      </c>
      <c r="AT253" s="152" t="s">
        <v>159</v>
      </c>
      <c r="AU253" s="152" t="s">
        <v>164</v>
      </c>
      <c r="AY253" s="17" t="s">
        <v>156</v>
      </c>
      <c r="BE253" s="153">
        <f>IF(N253="základná",J253,0)</f>
        <v>0</v>
      </c>
      <c r="BF253" s="153">
        <f>IF(N253="znížená",J253,0)</f>
        <v>0</v>
      </c>
      <c r="BG253" s="153">
        <f>IF(N253="zákl. prenesená",J253,0)</f>
        <v>0</v>
      </c>
      <c r="BH253" s="153">
        <f>IF(N253="zníž. prenesená",J253,0)</f>
        <v>0</v>
      </c>
      <c r="BI253" s="153">
        <f>IF(N253="nulová",J253,0)</f>
        <v>0</v>
      </c>
      <c r="BJ253" s="17" t="s">
        <v>164</v>
      </c>
      <c r="BK253" s="153">
        <f>ROUND(I253*H253,2)</f>
        <v>0</v>
      </c>
      <c r="BL253" s="17" t="s">
        <v>163</v>
      </c>
      <c r="BM253" s="152" t="s">
        <v>672</v>
      </c>
    </row>
    <row r="254" spans="2:65" s="12" customFormat="1">
      <c r="B254" s="159"/>
      <c r="D254" s="160" t="s">
        <v>205</v>
      </c>
      <c r="E254" s="161" t="s">
        <v>1</v>
      </c>
      <c r="F254" s="162" t="s">
        <v>673</v>
      </c>
      <c r="H254" s="163">
        <v>114</v>
      </c>
      <c r="I254" s="164"/>
      <c r="L254" s="159"/>
      <c r="M254" s="165"/>
      <c r="T254" s="166"/>
      <c r="AT254" s="161" t="s">
        <v>205</v>
      </c>
      <c r="AU254" s="161" t="s">
        <v>164</v>
      </c>
      <c r="AV254" s="12" t="s">
        <v>164</v>
      </c>
      <c r="AW254" s="12" t="s">
        <v>3</v>
      </c>
      <c r="AX254" s="12" t="s">
        <v>83</v>
      </c>
      <c r="AY254" s="161" t="s">
        <v>156</v>
      </c>
    </row>
    <row r="255" spans="2:65" s="1" customFormat="1" ht="24.15" customHeight="1">
      <c r="B255" s="139"/>
      <c r="C255" s="167" t="s">
        <v>364</v>
      </c>
      <c r="D255" s="167" t="s">
        <v>207</v>
      </c>
      <c r="E255" s="168" t="s">
        <v>674</v>
      </c>
      <c r="F255" s="169" t="s">
        <v>675</v>
      </c>
      <c r="G255" s="170" t="s">
        <v>402</v>
      </c>
      <c r="H255" s="171">
        <v>114</v>
      </c>
      <c r="I255" s="172"/>
      <c r="J255" s="173">
        <f>ROUND(I255*H255,2)</f>
        <v>0</v>
      </c>
      <c r="K255" s="174"/>
      <c r="L255" s="175"/>
      <c r="M255" s="176" t="s">
        <v>1</v>
      </c>
      <c r="N255" s="177" t="s">
        <v>41</v>
      </c>
      <c r="P255" s="150">
        <f>O255*H255</f>
        <v>0</v>
      </c>
      <c r="Q255" s="150">
        <v>2.0799999999999999E-2</v>
      </c>
      <c r="R255" s="150">
        <f>Q255*H255</f>
        <v>2.3712</v>
      </c>
      <c r="S255" s="150">
        <v>0</v>
      </c>
      <c r="T255" s="151">
        <f>S255*H255</f>
        <v>0</v>
      </c>
      <c r="AR255" s="152" t="s">
        <v>211</v>
      </c>
      <c r="AT255" s="152" t="s">
        <v>207</v>
      </c>
      <c r="AU255" s="152" t="s">
        <v>164</v>
      </c>
      <c r="AY255" s="17" t="s">
        <v>156</v>
      </c>
      <c r="BE255" s="153">
        <f>IF(N255="základná",J255,0)</f>
        <v>0</v>
      </c>
      <c r="BF255" s="153">
        <f>IF(N255="znížená",J255,0)</f>
        <v>0</v>
      </c>
      <c r="BG255" s="153">
        <f>IF(N255="zákl. prenesená",J255,0)</f>
        <v>0</v>
      </c>
      <c r="BH255" s="153">
        <f>IF(N255="zníž. prenesená",J255,0)</f>
        <v>0</v>
      </c>
      <c r="BI255" s="153">
        <f>IF(N255="nulová",J255,0)</f>
        <v>0</v>
      </c>
      <c r="BJ255" s="17" t="s">
        <v>164</v>
      </c>
      <c r="BK255" s="153">
        <f>ROUND(I255*H255,2)</f>
        <v>0</v>
      </c>
      <c r="BL255" s="17" t="s">
        <v>163</v>
      </c>
      <c r="BM255" s="152" t="s">
        <v>676</v>
      </c>
    </row>
    <row r="256" spans="2:65" s="11" customFormat="1" ht="22.95" customHeight="1">
      <c r="B256" s="127"/>
      <c r="D256" s="128" t="s">
        <v>74</v>
      </c>
      <c r="E256" s="137" t="s">
        <v>677</v>
      </c>
      <c r="F256" s="137" t="s">
        <v>678</v>
      </c>
      <c r="I256" s="130"/>
      <c r="J256" s="138">
        <f>BK256</f>
        <v>0</v>
      </c>
      <c r="L256" s="127"/>
      <c r="M256" s="132"/>
      <c r="P256" s="133">
        <f>SUM(P257:P262)</f>
        <v>0</v>
      </c>
      <c r="R256" s="133">
        <f>SUM(R257:R262)</f>
        <v>1.32E-2</v>
      </c>
      <c r="T256" s="134">
        <f>SUM(T257:T262)</f>
        <v>0</v>
      </c>
      <c r="AR256" s="128" t="s">
        <v>83</v>
      </c>
      <c r="AT256" s="135" t="s">
        <v>74</v>
      </c>
      <c r="AU256" s="135" t="s">
        <v>83</v>
      </c>
      <c r="AY256" s="128" t="s">
        <v>156</v>
      </c>
      <c r="BK256" s="136">
        <f>SUM(BK257:BK262)</f>
        <v>0</v>
      </c>
    </row>
    <row r="257" spans="2:65" s="1" customFormat="1" ht="24.15" customHeight="1">
      <c r="B257" s="139"/>
      <c r="C257" s="140" t="s">
        <v>368</v>
      </c>
      <c r="D257" s="140" t="s">
        <v>159</v>
      </c>
      <c r="E257" s="141" t="s">
        <v>679</v>
      </c>
      <c r="F257" s="142" t="s">
        <v>680</v>
      </c>
      <c r="G257" s="143" t="s">
        <v>203</v>
      </c>
      <c r="H257" s="144">
        <v>12</v>
      </c>
      <c r="I257" s="145"/>
      <c r="J257" s="146">
        <f>ROUND(I257*H257,2)</f>
        <v>0</v>
      </c>
      <c r="K257" s="147"/>
      <c r="L257" s="32"/>
      <c r="M257" s="148" t="s">
        <v>1</v>
      </c>
      <c r="N257" s="149" t="s">
        <v>41</v>
      </c>
      <c r="P257" s="150">
        <f>O257*H257</f>
        <v>0</v>
      </c>
      <c r="Q257" s="150">
        <v>2.5000000000000001E-4</v>
      </c>
      <c r="R257" s="150">
        <f>Q257*H257</f>
        <v>3.0000000000000001E-3</v>
      </c>
      <c r="S257" s="150">
        <v>0</v>
      </c>
      <c r="T257" s="151">
        <f>S257*H257</f>
        <v>0</v>
      </c>
      <c r="AR257" s="152" t="s">
        <v>163</v>
      </c>
      <c r="AT257" s="152" t="s">
        <v>159</v>
      </c>
      <c r="AU257" s="152" t="s">
        <v>164</v>
      </c>
      <c r="AY257" s="17" t="s">
        <v>156</v>
      </c>
      <c r="BE257" s="153">
        <f>IF(N257="základná",J257,0)</f>
        <v>0</v>
      </c>
      <c r="BF257" s="153">
        <f>IF(N257="znížená",J257,0)</f>
        <v>0</v>
      </c>
      <c r="BG257" s="153">
        <f>IF(N257="zákl. prenesená",J257,0)</f>
        <v>0</v>
      </c>
      <c r="BH257" s="153">
        <f>IF(N257="zníž. prenesená",J257,0)</f>
        <v>0</v>
      </c>
      <c r="BI257" s="153">
        <f>IF(N257="nulová",J257,0)</f>
        <v>0</v>
      </c>
      <c r="BJ257" s="17" t="s">
        <v>164</v>
      </c>
      <c r="BK257" s="153">
        <f>ROUND(I257*H257,2)</f>
        <v>0</v>
      </c>
      <c r="BL257" s="17" t="s">
        <v>163</v>
      </c>
      <c r="BM257" s="152" t="s">
        <v>681</v>
      </c>
    </row>
    <row r="258" spans="2:65" s="12" customFormat="1">
      <c r="B258" s="159"/>
      <c r="D258" s="160" t="s">
        <v>205</v>
      </c>
      <c r="E258" s="161" t="s">
        <v>1</v>
      </c>
      <c r="F258" s="162" t="s">
        <v>682</v>
      </c>
      <c r="H258" s="163">
        <v>8</v>
      </c>
      <c r="I258" s="164"/>
      <c r="L258" s="159"/>
      <c r="M258" s="165"/>
      <c r="T258" s="166"/>
      <c r="AT258" s="161" t="s">
        <v>205</v>
      </c>
      <c r="AU258" s="161" t="s">
        <v>164</v>
      </c>
      <c r="AV258" s="12" t="s">
        <v>164</v>
      </c>
      <c r="AW258" s="12" t="s">
        <v>3</v>
      </c>
      <c r="AX258" s="12" t="s">
        <v>75</v>
      </c>
      <c r="AY258" s="161" t="s">
        <v>156</v>
      </c>
    </row>
    <row r="259" spans="2:65" s="12" customFormat="1">
      <c r="B259" s="159"/>
      <c r="D259" s="160" t="s">
        <v>205</v>
      </c>
      <c r="E259" s="161" t="s">
        <v>1</v>
      </c>
      <c r="F259" s="162" t="s">
        <v>683</v>
      </c>
      <c r="H259" s="163">
        <v>4</v>
      </c>
      <c r="I259" s="164"/>
      <c r="L259" s="159"/>
      <c r="M259" s="165"/>
      <c r="T259" s="166"/>
      <c r="AT259" s="161" t="s">
        <v>205</v>
      </c>
      <c r="AU259" s="161" t="s">
        <v>164</v>
      </c>
      <c r="AV259" s="12" t="s">
        <v>164</v>
      </c>
      <c r="AW259" s="12" t="s">
        <v>3</v>
      </c>
      <c r="AX259" s="12" t="s">
        <v>75</v>
      </c>
      <c r="AY259" s="161" t="s">
        <v>156</v>
      </c>
    </row>
    <row r="260" spans="2:65" s="14" customFormat="1">
      <c r="B260" s="184"/>
      <c r="D260" s="160" t="s">
        <v>205</v>
      </c>
      <c r="E260" s="185" t="s">
        <v>1</v>
      </c>
      <c r="F260" s="186" t="s">
        <v>226</v>
      </c>
      <c r="H260" s="187">
        <v>12</v>
      </c>
      <c r="I260" s="188"/>
      <c r="L260" s="184"/>
      <c r="M260" s="189"/>
      <c r="T260" s="190"/>
      <c r="AT260" s="185" t="s">
        <v>205</v>
      </c>
      <c r="AU260" s="185" t="s">
        <v>164</v>
      </c>
      <c r="AV260" s="14" t="s">
        <v>163</v>
      </c>
      <c r="AW260" s="14" t="s">
        <v>3</v>
      </c>
      <c r="AX260" s="14" t="s">
        <v>83</v>
      </c>
      <c r="AY260" s="185" t="s">
        <v>156</v>
      </c>
    </row>
    <row r="261" spans="2:65" s="1" customFormat="1" ht="33" customHeight="1">
      <c r="B261" s="139"/>
      <c r="C261" s="167" t="s">
        <v>373</v>
      </c>
      <c r="D261" s="167" t="s">
        <v>207</v>
      </c>
      <c r="E261" s="168" t="s">
        <v>684</v>
      </c>
      <c r="F261" s="169" t="s">
        <v>685</v>
      </c>
      <c r="G261" s="170" t="s">
        <v>203</v>
      </c>
      <c r="H261" s="171">
        <v>8</v>
      </c>
      <c r="I261" s="172"/>
      <c r="J261" s="173">
        <f>ROUND(I261*H261,2)</f>
        <v>0</v>
      </c>
      <c r="K261" s="174"/>
      <c r="L261" s="175"/>
      <c r="M261" s="176" t="s">
        <v>1</v>
      </c>
      <c r="N261" s="177" t="s">
        <v>41</v>
      </c>
      <c r="P261" s="150">
        <f>O261*H261</f>
        <v>0</v>
      </c>
      <c r="Q261" s="150">
        <v>8.4999999999999995E-4</v>
      </c>
      <c r="R261" s="150">
        <f>Q261*H261</f>
        <v>6.7999999999999996E-3</v>
      </c>
      <c r="S261" s="150">
        <v>0</v>
      </c>
      <c r="T261" s="151">
        <f>S261*H261</f>
        <v>0</v>
      </c>
      <c r="AR261" s="152" t="s">
        <v>211</v>
      </c>
      <c r="AT261" s="152" t="s">
        <v>207</v>
      </c>
      <c r="AU261" s="152" t="s">
        <v>164</v>
      </c>
      <c r="AY261" s="17" t="s">
        <v>156</v>
      </c>
      <c r="BE261" s="153">
        <f>IF(N261="základná",J261,0)</f>
        <v>0</v>
      </c>
      <c r="BF261" s="153">
        <f>IF(N261="znížená",J261,0)</f>
        <v>0</v>
      </c>
      <c r="BG261" s="153">
        <f>IF(N261="zákl. prenesená",J261,0)</f>
        <v>0</v>
      </c>
      <c r="BH261" s="153">
        <f>IF(N261="zníž. prenesená",J261,0)</f>
        <v>0</v>
      </c>
      <c r="BI261" s="153">
        <f>IF(N261="nulová",J261,0)</f>
        <v>0</v>
      </c>
      <c r="BJ261" s="17" t="s">
        <v>164</v>
      </c>
      <c r="BK261" s="153">
        <f>ROUND(I261*H261,2)</f>
        <v>0</v>
      </c>
      <c r="BL261" s="17" t="s">
        <v>163</v>
      </c>
      <c r="BM261" s="152" t="s">
        <v>686</v>
      </c>
    </row>
    <row r="262" spans="2:65" s="1" customFormat="1" ht="33" customHeight="1">
      <c r="B262" s="139"/>
      <c r="C262" s="167" t="s">
        <v>380</v>
      </c>
      <c r="D262" s="167" t="s">
        <v>207</v>
      </c>
      <c r="E262" s="168" t="s">
        <v>687</v>
      </c>
      <c r="F262" s="169" t="s">
        <v>688</v>
      </c>
      <c r="G262" s="170" t="s">
        <v>203</v>
      </c>
      <c r="H262" s="171">
        <v>4</v>
      </c>
      <c r="I262" s="172"/>
      <c r="J262" s="173">
        <f>ROUND(I262*H262,2)</f>
        <v>0</v>
      </c>
      <c r="K262" s="174"/>
      <c r="L262" s="175"/>
      <c r="M262" s="176" t="s">
        <v>1</v>
      </c>
      <c r="N262" s="177" t="s">
        <v>41</v>
      </c>
      <c r="P262" s="150">
        <f>O262*H262</f>
        <v>0</v>
      </c>
      <c r="Q262" s="150">
        <v>8.4999999999999995E-4</v>
      </c>
      <c r="R262" s="150">
        <f>Q262*H262</f>
        <v>3.3999999999999998E-3</v>
      </c>
      <c r="S262" s="150">
        <v>0</v>
      </c>
      <c r="T262" s="151">
        <f>S262*H262</f>
        <v>0</v>
      </c>
      <c r="AR262" s="152" t="s">
        <v>211</v>
      </c>
      <c r="AT262" s="152" t="s">
        <v>207</v>
      </c>
      <c r="AU262" s="152" t="s">
        <v>164</v>
      </c>
      <c r="AY262" s="17" t="s">
        <v>156</v>
      </c>
      <c r="BE262" s="153">
        <f>IF(N262="základná",J262,0)</f>
        <v>0</v>
      </c>
      <c r="BF262" s="153">
        <f>IF(N262="znížená",J262,0)</f>
        <v>0</v>
      </c>
      <c r="BG262" s="153">
        <f>IF(N262="zákl. prenesená",J262,0)</f>
        <v>0</v>
      </c>
      <c r="BH262" s="153">
        <f>IF(N262="zníž. prenesená",J262,0)</f>
        <v>0</v>
      </c>
      <c r="BI262" s="153">
        <f>IF(N262="nulová",J262,0)</f>
        <v>0</v>
      </c>
      <c r="BJ262" s="17" t="s">
        <v>164</v>
      </c>
      <c r="BK262" s="153">
        <f>ROUND(I262*H262,2)</f>
        <v>0</v>
      </c>
      <c r="BL262" s="17" t="s">
        <v>163</v>
      </c>
      <c r="BM262" s="152" t="s">
        <v>689</v>
      </c>
    </row>
    <row r="263" spans="2:65" s="11" customFormat="1" ht="22.95" customHeight="1">
      <c r="B263" s="127"/>
      <c r="D263" s="128" t="s">
        <v>74</v>
      </c>
      <c r="E263" s="137" t="s">
        <v>690</v>
      </c>
      <c r="F263" s="137" t="s">
        <v>691</v>
      </c>
      <c r="I263" s="130"/>
      <c r="J263" s="138">
        <f>BK263</f>
        <v>0</v>
      </c>
      <c r="L263" s="127"/>
      <c r="M263" s="132"/>
      <c r="P263" s="133">
        <f>SUM(P264:P268)</f>
        <v>0</v>
      </c>
      <c r="R263" s="133">
        <f>SUM(R264:R268)</f>
        <v>6.6280000000000006E-2</v>
      </c>
      <c r="T263" s="134">
        <f>SUM(T264:T268)</f>
        <v>0</v>
      </c>
      <c r="AR263" s="128" t="s">
        <v>83</v>
      </c>
      <c r="AT263" s="135" t="s">
        <v>74</v>
      </c>
      <c r="AU263" s="135" t="s">
        <v>83</v>
      </c>
      <c r="AY263" s="128" t="s">
        <v>156</v>
      </c>
      <c r="BK263" s="136">
        <f>SUM(BK264:BK268)</f>
        <v>0</v>
      </c>
    </row>
    <row r="264" spans="2:65" s="1" customFormat="1" ht="33" customHeight="1">
      <c r="B264" s="139"/>
      <c r="C264" s="140" t="s">
        <v>385</v>
      </c>
      <c r="D264" s="140" t="s">
        <v>159</v>
      </c>
      <c r="E264" s="141" t="s">
        <v>692</v>
      </c>
      <c r="F264" s="142" t="s">
        <v>693</v>
      </c>
      <c r="G264" s="143" t="s">
        <v>203</v>
      </c>
      <c r="H264" s="144">
        <v>6</v>
      </c>
      <c r="I264" s="145"/>
      <c r="J264" s="146">
        <f>ROUND(I264*H264,2)</f>
        <v>0</v>
      </c>
      <c r="K264" s="147"/>
      <c r="L264" s="32"/>
      <c r="M264" s="148" t="s">
        <v>1</v>
      </c>
      <c r="N264" s="149" t="s">
        <v>41</v>
      </c>
      <c r="P264" s="150">
        <f>O264*H264</f>
        <v>0</v>
      </c>
      <c r="Q264" s="150">
        <v>3.0000000000000001E-5</v>
      </c>
      <c r="R264" s="150">
        <f>Q264*H264</f>
        <v>1.8000000000000001E-4</v>
      </c>
      <c r="S264" s="150">
        <v>0</v>
      </c>
      <c r="T264" s="151">
        <f>S264*H264</f>
        <v>0</v>
      </c>
      <c r="AR264" s="152" t="s">
        <v>163</v>
      </c>
      <c r="AT264" s="152" t="s">
        <v>159</v>
      </c>
      <c r="AU264" s="152" t="s">
        <v>164</v>
      </c>
      <c r="AY264" s="17" t="s">
        <v>156</v>
      </c>
      <c r="BE264" s="153">
        <f>IF(N264="základná",J264,0)</f>
        <v>0</v>
      </c>
      <c r="BF264" s="153">
        <f>IF(N264="znížená",J264,0)</f>
        <v>0</v>
      </c>
      <c r="BG264" s="153">
        <f>IF(N264="zákl. prenesená",J264,0)</f>
        <v>0</v>
      </c>
      <c r="BH264" s="153">
        <f>IF(N264="zníž. prenesená",J264,0)</f>
        <v>0</v>
      </c>
      <c r="BI264" s="153">
        <f>IF(N264="nulová",J264,0)</f>
        <v>0</v>
      </c>
      <c r="BJ264" s="17" t="s">
        <v>164</v>
      </c>
      <c r="BK264" s="153">
        <f>ROUND(I264*H264,2)</f>
        <v>0</v>
      </c>
      <c r="BL264" s="17" t="s">
        <v>163</v>
      </c>
      <c r="BM264" s="152" t="s">
        <v>694</v>
      </c>
    </row>
    <row r="265" spans="2:65" s="1" customFormat="1" ht="37.950000000000003" customHeight="1">
      <c r="B265" s="139"/>
      <c r="C265" s="167" t="s">
        <v>395</v>
      </c>
      <c r="D265" s="167" t="s">
        <v>207</v>
      </c>
      <c r="E265" s="168" t="s">
        <v>695</v>
      </c>
      <c r="F265" s="169" t="s">
        <v>696</v>
      </c>
      <c r="G265" s="170" t="s">
        <v>203</v>
      </c>
      <c r="H265" s="171">
        <v>1</v>
      </c>
      <c r="I265" s="172"/>
      <c r="J265" s="173">
        <f>ROUND(I265*H265,2)</f>
        <v>0</v>
      </c>
      <c r="K265" s="174"/>
      <c r="L265" s="175"/>
      <c r="M265" s="176" t="s">
        <v>1</v>
      </c>
      <c r="N265" s="177" t="s">
        <v>41</v>
      </c>
      <c r="P265" s="150">
        <f>O265*H265</f>
        <v>0</v>
      </c>
      <c r="Q265" s="150">
        <v>2.5999999999999999E-3</v>
      </c>
      <c r="R265" s="150">
        <f>Q265*H265</f>
        <v>2.5999999999999999E-3</v>
      </c>
      <c r="S265" s="150">
        <v>0</v>
      </c>
      <c r="T265" s="151">
        <f>S265*H265</f>
        <v>0</v>
      </c>
      <c r="AR265" s="152" t="s">
        <v>211</v>
      </c>
      <c r="AT265" s="152" t="s">
        <v>207</v>
      </c>
      <c r="AU265" s="152" t="s">
        <v>164</v>
      </c>
      <c r="AY265" s="17" t="s">
        <v>156</v>
      </c>
      <c r="BE265" s="153">
        <f>IF(N265="základná",J265,0)</f>
        <v>0</v>
      </c>
      <c r="BF265" s="153">
        <f>IF(N265="znížená",J265,0)</f>
        <v>0</v>
      </c>
      <c r="BG265" s="153">
        <f>IF(N265="zákl. prenesená",J265,0)</f>
        <v>0</v>
      </c>
      <c r="BH265" s="153">
        <f>IF(N265="zníž. prenesená",J265,0)</f>
        <v>0</v>
      </c>
      <c r="BI265" s="153">
        <f>IF(N265="nulová",J265,0)</f>
        <v>0</v>
      </c>
      <c r="BJ265" s="17" t="s">
        <v>164</v>
      </c>
      <c r="BK265" s="153">
        <f>ROUND(I265*H265,2)</f>
        <v>0</v>
      </c>
      <c r="BL265" s="17" t="s">
        <v>163</v>
      </c>
      <c r="BM265" s="152" t="s">
        <v>697</v>
      </c>
    </row>
    <row r="266" spans="2:65" s="1" customFormat="1" ht="24.15" customHeight="1">
      <c r="B266" s="139"/>
      <c r="C266" s="167" t="s">
        <v>399</v>
      </c>
      <c r="D266" s="167" t="s">
        <v>207</v>
      </c>
      <c r="E266" s="168" t="s">
        <v>698</v>
      </c>
      <c r="F266" s="169" t="s">
        <v>699</v>
      </c>
      <c r="G266" s="170" t="s">
        <v>203</v>
      </c>
      <c r="H266" s="171">
        <v>1</v>
      </c>
      <c r="I266" s="172"/>
      <c r="J266" s="173">
        <f>ROUND(I266*H266,2)</f>
        <v>0</v>
      </c>
      <c r="K266" s="174"/>
      <c r="L266" s="175"/>
      <c r="M266" s="176" t="s">
        <v>1</v>
      </c>
      <c r="N266" s="177" t="s">
        <v>41</v>
      </c>
      <c r="P266" s="150">
        <f>O266*H266</f>
        <v>0</v>
      </c>
      <c r="Q266" s="150">
        <v>3.0999999999999999E-3</v>
      </c>
      <c r="R266" s="150">
        <f>Q266*H266</f>
        <v>3.0999999999999999E-3</v>
      </c>
      <c r="S266" s="150">
        <v>0</v>
      </c>
      <c r="T266" s="151">
        <f>S266*H266</f>
        <v>0</v>
      </c>
      <c r="AR266" s="152" t="s">
        <v>211</v>
      </c>
      <c r="AT266" s="152" t="s">
        <v>207</v>
      </c>
      <c r="AU266" s="152" t="s">
        <v>164</v>
      </c>
      <c r="AY266" s="17" t="s">
        <v>156</v>
      </c>
      <c r="BE266" s="153">
        <f>IF(N266="základná",J266,0)</f>
        <v>0</v>
      </c>
      <c r="BF266" s="153">
        <f>IF(N266="znížená",J266,0)</f>
        <v>0</v>
      </c>
      <c r="BG266" s="153">
        <f>IF(N266="zákl. prenesená",J266,0)</f>
        <v>0</v>
      </c>
      <c r="BH266" s="153">
        <f>IF(N266="zníž. prenesená",J266,0)</f>
        <v>0</v>
      </c>
      <c r="BI266" s="153">
        <f>IF(N266="nulová",J266,0)</f>
        <v>0</v>
      </c>
      <c r="BJ266" s="17" t="s">
        <v>164</v>
      </c>
      <c r="BK266" s="153">
        <f>ROUND(I266*H266,2)</f>
        <v>0</v>
      </c>
      <c r="BL266" s="17" t="s">
        <v>163</v>
      </c>
      <c r="BM266" s="152" t="s">
        <v>700</v>
      </c>
    </row>
    <row r="267" spans="2:65" s="1" customFormat="1" ht="37.950000000000003" customHeight="1">
      <c r="B267" s="139"/>
      <c r="C267" s="167" t="s">
        <v>404</v>
      </c>
      <c r="D267" s="167" t="s">
        <v>207</v>
      </c>
      <c r="E267" s="168" t="s">
        <v>701</v>
      </c>
      <c r="F267" s="169" t="s">
        <v>702</v>
      </c>
      <c r="G267" s="170" t="s">
        <v>203</v>
      </c>
      <c r="H267" s="171">
        <v>3</v>
      </c>
      <c r="I267" s="172"/>
      <c r="J267" s="173">
        <f>ROUND(I267*H267,2)</f>
        <v>0</v>
      </c>
      <c r="K267" s="174"/>
      <c r="L267" s="175"/>
      <c r="M267" s="176" t="s">
        <v>1</v>
      </c>
      <c r="N267" s="177" t="s">
        <v>41</v>
      </c>
      <c r="P267" s="150">
        <f>O267*H267</f>
        <v>0</v>
      </c>
      <c r="Q267" s="150">
        <v>1.5100000000000001E-2</v>
      </c>
      <c r="R267" s="150">
        <f>Q267*H267</f>
        <v>4.53E-2</v>
      </c>
      <c r="S267" s="150">
        <v>0</v>
      </c>
      <c r="T267" s="151">
        <f>S267*H267</f>
        <v>0</v>
      </c>
      <c r="AR267" s="152" t="s">
        <v>211</v>
      </c>
      <c r="AT267" s="152" t="s">
        <v>207</v>
      </c>
      <c r="AU267" s="152" t="s">
        <v>164</v>
      </c>
      <c r="AY267" s="17" t="s">
        <v>156</v>
      </c>
      <c r="BE267" s="153">
        <f>IF(N267="základná",J267,0)</f>
        <v>0</v>
      </c>
      <c r="BF267" s="153">
        <f>IF(N267="znížená",J267,0)</f>
        <v>0</v>
      </c>
      <c r="BG267" s="153">
        <f>IF(N267="zákl. prenesená",J267,0)</f>
        <v>0</v>
      </c>
      <c r="BH267" s="153">
        <f>IF(N267="zníž. prenesená",J267,0)</f>
        <v>0</v>
      </c>
      <c r="BI267" s="153">
        <f>IF(N267="nulová",J267,0)</f>
        <v>0</v>
      </c>
      <c r="BJ267" s="17" t="s">
        <v>164</v>
      </c>
      <c r="BK267" s="153">
        <f>ROUND(I267*H267,2)</f>
        <v>0</v>
      </c>
      <c r="BL267" s="17" t="s">
        <v>163</v>
      </c>
      <c r="BM267" s="152" t="s">
        <v>703</v>
      </c>
    </row>
    <row r="268" spans="2:65" s="1" customFormat="1" ht="37.950000000000003" customHeight="1">
      <c r="B268" s="139"/>
      <c r="C268" s="167" t="s">
        <v>420</v>
      </c>
      <c r="D268" s="167" t="s">
        <v>207</v>
      </c>
      <c r="E268" s="168" t="s">
        <v>704</v>
      </c>
      <c r="F268" s="169" t="s">
        <v>705</v>
      </c>
      <c r="G268" s="170" t="s">
        <v>203</v>
      </c>
      <c r="H268" s="171">
        <v>1</v>
      </c>
      <c r="I268" s="172"/>
      <c r="J268" s="173">
        <f>ROUND(I268*H268,2)</f>
        <v>0</v>
      </c>
      <c r="K268" s="174"/>
      <c r="L268" s="175"/>
      <c r="M268" s="176" t="s">
        <v>1</v>
      </c>
      <c r="N268" s="177" t="s">
        <v>41</v>
      </c>
      <c r="P268" s="150">
        <f>O268*H268</f>
        <v>0</v>
      </c>
      <c r="Q268" s="150">
        <v>1.5100000000000001E-2</v>
      </c>
      <c r="R268" s="150">
        <f>Q268*H268</f>
        <v>1.5100000000000001E-2</v>
      </c>
      <c r="S268" s="150">
        <v>0</v>
      </c>
      <c r="T268" s="151">
        <f>S268*H268</f>
        <v>0</v>
      </c>
      <c r="AR268" s="152" t="s">
        <v>211</v>
      </c>
      <c r="AT268" s="152" t="s">
        <v>207</v>
      </c>
      <c r="AU268" s="152" t="s">
        <v>164</v>
      </c>
      <c r="AY268" s="17" t="s">
        <v>156</v>
      </c>
      <c r="BE268" s="153">
        <f>IF(N268="základná",J268,0)</f>
        <v>0</v>
      </c>
      <c r="BF268" s="153">
        <f>IF(N268="znížená",J268,0)</f>
        <v>0</v>
      </c>
      <c r="BG268" s="153">
        <f>IF(N268="zákl. prenesená",J268,0)</f>
        <v>0</v>
      </c>
      <c r="BH268" s="153">
        <f>IF(N268="zníž. prenesená",J268,0)</f>
        <v>0</v>
      </c>
      <c r="BI268" s="153">
        <f>IF(N268="nulová",J268,0)</f>
        <v>0</v>
      </c>
      <c r="BJ268" s="17" t="s">
        <v>164</v>
      </c>
      <c r="BK268" s="153">
        <f>ROUND(I268*H268,2)</f>
        <v>0</v>
      </c>
      <c r="BL268" s="17" t="s">
        <v>163</v>
      </c>
      <c r="BM268" s="152" t="s">
        <v>706</v>
      </c>
    </row>
    <row r="269" spans="2:65" s="11" customFormat="1" ht="22.95" customHeight="1">
      <c r="B269" s="127"/>
      <c r="D269" s="128" t="s">
        <v>74</v>
      </c>
      <c r="E269" s="137" t="s">
        <v>707</v>
      </c>
      <c r="F269" s="137" t="s">
        <v>708</v>
      </c>
      <c r="I269" s="130"/>
      <c r="J269" s="138">
        <f>BK269</f>
        <v>0</v>
      </c>
      <c r="L269" s="127"/>
      <c r="M269" s="132"/>
      <c r="P269" s="133">
        <f>SUM(P270:P271)</f>
        <v>0</v>
      </c>
      <c r="R269" s="133">
        <f>SUM(R270:R271)</f>
        <v>1.1817900000000001</v>
      </c>
      <c r="T269" s="134">
        <f>SUM(T270:T271)</f>
        <v>0</v>
      </c>
      <c r="AR269" s="128" t="s">
        <v>83</v>
      </c>
      <c r="AT269" s="135" t="s">
        <v>74</v>
      </c>
      <c r="AU269" s="135" t="s">
        <v>83</v>
      </c>
      <c r="AY269" s="128" t="s">
        <v>156</v>
      </c>
      <c r="BK269" s="136">
        <f>SUM(BK270:BK271)</f>
        <v>0</v>
      </c>
    </row>
    <row r="270" spans="2:65" s="1" customFormat="1" ht="24.15" customHeight="1">
      <c r="B270" s="139"/>
      <c r="C270" s="140" t="s">
        <v>426</v>
      </c>
      <c r="D270" s="140" t="s">
        <v>159</v>
      </c>
      <c r="E270" s="141" t="s">
        <v>709</v>
      </c>
      <c r="F270" s="142" t="s">
        <v>710</v>
      </c>
      <c r="G270" s="143" t="s">
        <v>203</v>
      </c>
      <c r="H270" s="144">
        <v>1</v>
      </c>
      <c r="I270" s="145"/>
      <c r="J270" s="146">
        <f>ROUND(I270*H270,2)</f>
        <v>0</v>
      </c>
      <c r="K270" s="147"/>
      <c r="L270" s="32"/>
      <c r="M270" s="148" t="s">
        <v>1</v>
      </c>
      <c r="N270" s="149" t="s">
        <v>41</v>
      </c>
      <c r="P270" s="150">
        <f>O270*H270</f>
        <v>0</v>
      </c>
      <c r="Q270" s="150">
        <v>1.1379900000000001</v>
      </c>
      <c r="R270" s="150">
        <f>Q270*H270</f>
        <v>1.1379900000000001</v>
      </c>
      <c r="S270" s="150">
        <v>0</v>
      </c>
      <c r="T270" s="151">
        <f>S270*H270</f>
        <v>0</v>
      </c>
      <c r="AR270" s="152" t="s">
        <v>163</v>
      </c>
      <c r="AT270" s="152" t="s">
        <v>159</v>
      </c>
      <c r="AU270" s="152" t="s">
        <v>164</v>
      </c>
      <c r="AY270" s="17" t="s">
        <v>156</v>
      </c>
      <c r="BE270" s="153">
        <f>IF(N270="základná",J270,0)</f>
        <v>0</v>
      </c>
      <c r="BF270" s="153">
        <f>IF(N270="znížená",J270,0)</f>
        <v>0</v>
      </c>
      <c r="BG270" s="153">
        <f>IF(N270="zákl. prenesená",J270,0)</f>
        <v>0</v>
      </c>
      <c r="BH270" s="153">
        <f>IF(N270="zníž. prenesená",J270,0)</f>
        <v>0</v>
      </c>
      <c r="BI270" s="153">
        <f>IF(N270="nulová",J270,0)</f>
        <v>0</v>
      </c>
      <c r="BJ270" s="17" t="s">
        <v>164</v>
      </c>
      <c r="BK270" s="153">
        <f>ROUND(I270*H270,2)</f>
        <v>0</v>
      </c>
      <c r="BL270" s="17" t="s">
        <v>163</v>
      </c>
      <c r="BM270" s="152" t="s">
        <v>711</v>
      </c>
    </row>
    <row r="271" spans="2:65" s="1" customFormat="1" ht="37.950000000000003" customHeight="1">
      <c r="B271" s="139"/>
      <c r="C271" s="167" t="s">
        <v>430</v>
      </c>
      <c r="D271" s="167" t="s">
        <v>207</v>
      </c>
      <c r="E271" s="168" t="s">
        <v>712</v>
      </c>
      <c r="F271" s="169" t="s">
        <v>713</v>
      </c>
      <c r="G271" s="170" t="s">
        <v>203</v>
      </c>
      <c r="H271" s="171">
        <v>1</v>
      </c>
      <c r="I271" s="172"/>
      <c r="J271" s="173">
        <f>ROUND(I271*H271,2)</f>
        <v>0</v>
      </c>
      <c r="K271" s="174"/>
      <c r="L271" s="175"/>
      <c r="M271" s="176" t="s">
        <v>1</v>
      </c>
      <c r="N271" s="177" t="s">
        <v>41</v>
      </c>
      <c r="P271" s="150">
        <f>O271*H271</f>
        <v>0</v>
      </c>
      <c r="Q271" s="150">
        <v>4.3799999999999999E-2</v>
      </c>
      <c r="R271" s="150">
        <f>Q271*H271</f>
        <v>4.3799999999999999E-2</v>
      </c>
      <c r="S271" s="150">
        <v>0</v>
      </c>
      <c r="T271" s="151">
        <f>S271*H271</f>
        <v>0</v>
      </c>
      <c r="AR271" s="152" t="s">
        <v>211</v>
      </c>
      <c r="AT271" s="152" t="s">
        <v>207</v>
      </c>
      <c r="AU271" s="152" t="s">
        <v>164</v>
      </c>
      <c r="AY271" s="17" t="s">
        <v>156</v>
      </c>
      <c r="BE271" s="153">
        <f>IF(N271="základná",J271,0)</f>
        <v>0</v>
      </c>
      <c r="BF271" s="153">
        <f>IF(N271="znížená",J271,0)</f>
        <v>0</v>
      </c>
      <c r="BG271" s="153">
        <f>IF(N271="zákl. prenesená",J271,0)</f>
        <v>0</v>
      </c>
      <c r="BH271" s="153">
        <f>IF(N271="zníž. prenesená",J271,0)</f>
        <v>0</v>
      </c>
      <c r="BI271" s="153">
        <f>IF(N271="nulová",J271,0)</f>
        <v>0</v>
      </c>
      <c r="BJ271" s="17" t="s">
        <v>164</v>
      </c>
      <c r="BK271" s="153">
        <f>ROUND(I271*H271,2)</f>
        <v>0</v>
      </c>
      <c r="BL271" s="17" t="s">
        <v>163</v>
      </c>
      <c r="BM271" s="152" t="s">
        <v>714</v>
      </c>
    </row>
    <row r="272" spans="2:65" s="11" customFormat="1" ht="22.95" customHeight="1">
      <c r="B272" s="127"/>
      <c r="D272" s="128" t="s">
        <v>74</v>
      </c>
      <c r="E272" s="137" t="s">
        <v>715</v>
      </c>
      <c r="F272" s="137" t="s">
        <v>716</v>
      </c>
      <c r="I272" s="130"/>
      <c r="J272" s="138">
        <f>BK272</f>
        <v>0</v>
      </c>
      <c r="L272" s="127"/>
      <c r="M272" s="132"/>
      <c r="P272" s="133">
        <f>SUM(P273:P281)</f>
        <v>0</v>
      </c>
      <c r="R272" s="133">
        <f>SUM(R273:R281)</f>
        <v>0.72587999999999997</v>
      </c>
      <c r="T272" s="134">
        <f>SUM(T273:T281)</f>
        <v>0</v>
      </c>
      <c r="AR272" s="128" t="s">
        <v>83</v>
      </c>
      <c r="AT272" s="135" t="s">
        <v>74</v>
      </c>
      <c r="AU272" s="135" t="s">
        <v>83</v>
      </c>
      <c r="AY272" s="128" t="s">
        <v>156</v>
      </c>
      <c r="BK272" s="136">
        <f>SUM(BK273:BK281)</f>
        <v>0</v>
      </c>
    </row>
    <row r="273" spans="2:65" s="1" customFormat="1" ht="24.15" customHeight="1">
      <c r="B273" s="139"/>
      <c r="C273" s="140" t="s">
        <v>436</v>
      </c>
      <c r="D273" s="140" t="s">
        <v>159</v>
      </c>
      <c r="E273" s="141" t="s">
        <v>717</v>
      </c>
      <c r="F273" s="142" t="s">
        <v>718</v>
      </c>
      <c r="G273" s="143" t="s">
        <v>203</v>
      </c>
      <c r="H273" s="144">
        <v>6</v>
      </c>
      <c r="I273" s="145"/>
      <c r="J273" s="146">
        <f>ROUND(I273*H273,2)</f>
        <v>0</v>
      </c>
      <c r="K273" s="147"/>
      <c r="L273" s="32"/>
      <c r="M273" s="148" t="s">
        <v>1</v>
      </c>
      <c r="N273" s="149" t="s">
        <v>41</v>
      </c>
      <c r="P273" s="150">
        <f>O273*H273</f>
        <v>0</v>
      </c>
      <c r="Q273" s="150">
        <v>0.11958000000000001</v>
      </c>
      <c r="R273" s="150">
        <f>Q273*H273</f>
        <v>0.71748000000000001</v>
      </c>
      <c r="S273" s="150">
        <v>0</v>
      </c>
      <c r="T273" s="151">
        <f>S273*H273</f>
        <v>0</v>
      </c>
      <c r="AR273" s="152" t="s">
        <v>163</v>
      </c>
      <c r="AT273" s="152" t="s">
        <v>159</v>
      </c>
      <c r="AU273" s="152" t="s">
        <v>164</v>
      </c>
      <c r="AY273" s="17" t="s">
        <v>156</v>
      </c>
      <c r="BE273" s="153">
        <f>IF(N273="základná",J273,0)</f>
        <v>0</v>
      </c>
      <c r="BF273" s="153">
        <f>IF(N273="znížená",J273,0)</f>
        <v>0</v>
      </c>
      <c r="BG273" s="153">
        <f>IF(N273="zákl. prenesená",J273,0)</f>
        <v>0</v>
      </c>
      <c r="BH273" s="153">
        <f>IF(N273="zníž. prenesená",J273,0)</f>
        <v>0</v>
      </c>
      <c r="BI273" s="153">
        <f>IF(N273="nulová",J273,0)</f>
        <v>0</v>
      </c>
      <c r="BJ273" s="17" t="s">
        <v>164</v>
      </c>
      <c r="BK273" s="153">
        <f>ROUND(I273*H273,2)</f>
        <v>0</v>
      </c>
      <c r="BL273" s="17" t="s">
        <v>163</v>
      </c>
      <c r="BM273" s="152" t="s">
        <v>719</v>
      </c>
    </row>
    <row r="274" spans="2:65" s="13" customFormat="1">
      <c r="B274" s="178"/>
      <c r="D274" s="160" t="s">
        <v>205</v>
      </c>
      <c r="E274" s="179" t="s">
        <v>1</v>
      </c>
      <c r="F274" s="180" t="s">
        <v>720</v>
      </c>
      <c r="H274" s="179" t="s">
        <v>1</v>
      </c>
      <c r="I274" s="181"/>
      <c r="L274" s="178"/>
      <c r="M274" s="182"/>
      <c r="T274" s="183"/>
      <c r="AT274" s="179" t="s">
        <v>205</v>
      </c>
      <c r="AU274" s="179" t="s">
        <v>164</v>
      </c>
      <c r="AV274" s="13" t="s">
        <v>83</v>
      </c>
      <c r="AW274" s="13" t="s">
        <v>3</v>
      </c>
      <c r="AX274" s="13" t="s">
        <v>75</v>
      </c>
      <c r="AY274" s="179" t="s">
        <v>156</v>
      </c>
    </row>
    <row r="275" spans="2:65" s="13" customFormat="1">
      <c r="B275" s="178"/>
      <c r="D275" s="160" t="s">
        <v>205</v>
      </c>
      <c r="E275" s="179" t="s">
        <v>1</v>
      </c>
      <c r="F275" s="180" t="s">
        <v>721</v>
      </c>
      <c r="H275" s="179" t="s">
        <v>1</v>
      </c>
      <c r="I275" s="181"/>
      <c r="L275" s="178"/>
      <c r="M275" s="182"/>
      <c r="T275" s="183"/>
      <c r="AT275" s="179" t="s">
        <v>205</v>
      </c>
      <c r="AU275" s="179" t="s">
        <v>164</v>
      </c>
      <c r="AV275" s="13" t="s">
        <v>83</v>
      </c>
      <c r="AW275" s="13" t="s">
        <v>3</v>
      </c>
      <c r="AX275" s="13" t="s">
        <v>75</v>
      </c>
      <c r="AY275" s="179" t="s">
        <v>156</v>
      </c>
    </row>
    <row r="276" spans="2:65" s="13" customFormat="1" ht="20.399999999999999">
      <c r="B276" s="178"/>
      <c r="D276" s="160" t="s">
        <v>205</v>
      </c>
      <c r="E276" s="179" t="s">
        <v>1</v>
      </c>
      <c r="F276" s="180" t="s">
        <v>722</v>
      </c>
      <c r="H276" s="179" t="s">
        <v>1</v>
      </c>
      <c r="I276" s="181"/>
      <c r="L276" s="178"/>
      <c r="M276" s="182"/>
      <c r="T276" s="183"/>
      <c r="AT276" s="179" t="s">
        <v>205</v>
      </c>
      <c r="AU276" s="179" t="s">
        <v>164</v>
      </c>
      <c r="AV276" s="13" t="s">
        <v>83</v>
      </c>
      <c r="AW276" s="13" t="s">
        <v>3</v>
      </c>
      <c r="AX276" s="13" t="s">
        <v>75</v>
      </c>
      <c r="AY276" s="179" t="s">
        <v>156</v>
      </c>
    </row>
    <row r="277" spans="2:65" s="13" customFormat="1">
      <c r="B277" s="178"/>
      <c r="D277" s="160" t="s">
        <v>205</v>
      </c>
      <c r="E277" s="179" t="s">
        <v>1</v>
      </c>
      <c r="F277" s="180" t="s">
        <v>723</v>
      </c>
      <c r="H277" s="179" t="s">
        <v>1</v>
      </c>
      <c r="I277" s="181"/>
      <c r="L277" s="178"/>
      <c r="M277" s="182"/>
      <c r="T277" s="183"/>
      <c r="AT277" s="179" t="s">
        <v>205</v>
      </c>
      <c r="AU277" s="179" t="s">
        <v>164</v>
      </c>
      <c r="AV277" s="13" t="s">
        <v>83</v>
      </c>
      <c r="AW277" s="13" t="s">
        <v>3</v>
      </c>
      <c r="AX277" s="13" t="s">
        <v>75</v>
      </c>
      <c r="AY277" s="179" t="s">
        <v>156</v>
      </c>
    </row>
    <row r="278" spans="2:65" s="12" customFormat="1">
      <c r="B278" s="159"/>
      <c r="D278" s="160" t="s">
        <v>205</v>
      </c>
      <c r="E278" s="161" t="s">
        <v>1</v>
      </c>
      <c r="F278" s="162" t="s">
        <v>724</v>
      </c>
      <c r="H278" s="163">
        <v>6</v>
      </c>
      <c r="I278" s="164"/>
      <c r="L278" s="159"/>
      <c r="M278" s="165"/>
      <c r="T278" s="166"/>
      <c r="AT278" s="161" t="s">
        <v>205</v>
      </c>
      <c r="AU278" s="161" t="s">
        <v>164</v>
      </c>
      <c r="AV278" s="12" t="s">
        <v>164</v>
      </c>
      <c r="AW278" s="12" t="s">
        <v>3</v>
      </c>
      <c r="AX278" s="12" t="s">
        <v>75</v>
      </c>
      <c r="AY278" s="161" t="s">
        <v>156</v>
      </c>
    </row>
    <row r="279" spans="2:65" s="14" customFormat="1">
      <c r="B279" s="184"/>
      <c r="D279" s="160" t="s">
        <v>205</v>
      </c>
      <c r="E279" s="185" t="s">
        <v>1</v>
      </c>
      <c r="F279" s="186" t="s">
        <v>226</v>
      </c>
      <c r="H279" s="187">
        <v>6</v>
      </c>
      <c r="I279" s="188"/>
      <c r="L279" s="184"/>
      <c r="M279" s="189"/>
      <c r="T279" s="190"/>
      <c r="AT279" s="185" t="s">
        <v>205</v>
      </c>
      <c r="AU279" s="185" t="s">
        <v>164</v>
      </c>
      <c r="AV279" s="14" t="s">
        <v>163</v>
      </c>
      <c r="AW279" s="14" t="s">
        <v>3</v>
      </c>
      <c r="AX279" s="14" t="s">
        <v>83</v>
      </c>
      <c r="AY279" s="185" t="s">
        <v>156</v>
      </c>
    </row>
    <row r="280" spans="2:65" s="1" customFormat="1" ht="16.5" customHeight="1">
      <c r="B280" s="139"/>
      <c r="C280" s="167" t="s">
        <v>442</v>
      </c>
      <c r="D280" s="167" t="s">
        <v>207</v>
      </c>
      <c r="E280" s="168" t="s">
        <v>725</v>
      </c>
      <c r="F280" s="169" t="s">
        <v>726</v>
      </c>
      <c r="G280" s="170" t="s">
        <v>203</v>
      </c>
      <c r="H280" s="171">
        <v>6</v>
      </c>
      <c r="I280" s="172"/>
      <c r="J280" s="173">
        <f>ROUND(I280*H280,2)</f>
        <v>0</v>
      </c>
      <c r="K280" s="174"/>
      <c r="L280" s="175"/>
      <c r="M280" s="176" t="s">
        <v>1</v>
      </c>
      <c r="N280" s="177" t="s">
        <v>41</v>
      </c>
      <c r="P280" s="150">
        <f>O280*H280</f>
        <v>0</v>
      </c>
      <c r="Q280" s="150">
        <v>1.4E-3</v>
      </c>
      <c r="R280" s="150">
        <f>Q280*H280</f>
        <v>8.3999999999999995E-3</v>
      </c>
      <c r="S280" s="150">
        <v>0</v>
      </c>
      <c r="T280" s="151">
        <f>S280*H280</f>
        <v>0</v>
      </c>
      <c r="AR280" s="152" t="s">
        <v>211</v>
      </c>
      <c r="AT280" s="152" t="s">
        <v>207</v>
      </c>
      <c r="AU280" s="152" t="s">
        <v>164</v>
      </c>
      <c r="AY280" s="17" t="s">
        <v>156</v>
      </c>
      <c r="BE280" s="153">
        <f>IF(N280="základná",J280,0)</f>
        <v>0</v>
      </c>
      <c r="BF280" s="153">
        <f>IF(N280="znížená",J280,0)</f>
        <v>0</v>
      </c>
      <c r="BG280" s="153">
        <f>IF(N280="zákl. prenesená",J280,0)</f>
        <v>0</v>
      </c>
      <c r="BH280" s="153">
        <f>IF(N280="zníž. prenesená",J280,0)</f>
        <v>0</v>
      </c>
      <c r="BI280" s="153">
        <f>IF(N280="nulová",J280,0)</f>
        <v>0</v>
      </c>
      <c r="BJ280" s="17" t="s">
        <v>164</v>
      </c>
      <c r="BK280" s="153">
        <f>ROUND(I280*H280,2)</f>
        <v>0</v>
      </c>
      <c r="BL280" s="17" t="s">
        <v>163</v>
      </c>
      <c r="BM280" s="152" t="s">
        <v>727</v>
      </c>
    </row>
    <row r="281" spans="2:65" s="1" customFormat="1" ht="16.5" customHeight="1">
      <c r="B281" s="139"/>
      <c r="C281" s="167" t="s">
        <v>446</v>
      </c>
      <c r="D281" s="167" t="s">
        <v>207</v>
      </c>
      <c r="E281" s="168" t="s">
        <v>728</v>
      </c>
      <c r="F281" s="169" t="s">
        <v>729</v>
      </c>
      <c r="G281" s="170" t="s">
        <v>203</v>
      </c>
      <c r="H281" s="171">
        <v>6</v>
      </c>
      <c r="I281" s="172"/>
      <c r="J281" s="173">
        <f>ROUND(I281*H281,2)</f>
        <v>0</v>
      </c>
      <c r="K281" s="174"/>
      <c r="L281" s="175"/>
      <c r="M281" s="176" t="s">
        <v>1</v>
      </c>
      <c r="N281" s="177" t="s">
        <v>41</v>
      </c>
      <c r="P281" s="150">
        <f>O281*H281</f>
        <v>0</v>
      </c>
      <c r="Q281" s="150">
        <v>0</v>
      </c>
      <c r="R281" s="150">
        <f>Q281*H281</f>
        <v>0</v>
      </c>
      <c r="S281" s="150">
        <v>0</v>
      </c>
      <c r="T281" s="151">
        <f>S281*H281</f>
        <v>0</v>
      </c>
      <c r="AR281" s="152" t="s">
        <v>211</v>
      </c>
      <c r="AT281" s="152" t="s">
        <v>207</v>
      </c>
      <c r="AU281" s="152" t="s">
        <v>164</v>
      </c>
      <c r="AY281" s="17" t="s">
        <v>156</v>
      </c>
      <c r="BE281" s="153">
        <f>IF(N281="základná",J281,0)</f>
        <v>0</v>
      </c>
      <c r="BF281" s="153">
        <f>IF(N281="znížená",J281,0)</f>
        <v>0</v>
      </c>
      <c r="BG281" s="153">
        <f>IF(N281="zákl. prenesená",J281,0)</f>
        <v>0</v>
      </c>
      <c r="BH281" s="153">
        <f>IF(N281="zníž. prenesená",J281,0)</f>
        <v>0</v>
      </c>
      <c r="BI281" s="153">
        <f>IF(N281="nulová",J281,0)</f>
        <v>0</v>
      </c>
      <c r="BJ281" s="17" t="s">
        <v>164</v>
      </c>
      <c r="BK281" s="153">
        <f>ROUND(I281*H281,2)</f>
        <v>0</v>
      </c>
      <c r="BL281" s="17" t="s">
        <v>163</v>
      </c>
      <c r="BM281" s="152" t="s">
        <v>730</v>
      </c>
    </row>
    <row r="282" spans="2:65" s="11" customFormat="1" ht="22.95" customHeight="1">
      <c r="B282" s="127"/>
      <c r="D282" s="128" t="s">
        <v>74</v>
      </c>
      <c r="E282" s="137" t="s">
        <v>731</v>
      </c>
      <c r="F282" s="137" t="s">
        <v>732</v>
      </c>
      <c r="I282" s="130"/>
      <c r="J282" s="138">
        <f>BK282</f>
        <v>0</v>
      </c>
      <c r="L282" s="127"/>
      <c r="M282" s="132"/>
      <c r="P282" s="133">
        <f>SUM(P283:P292)</f>
        <v>0</v>
      </c>
      <c r="R282" s="133">
        <f>SUM(R283:R292)</f>
        <v>0.17307008000000002</v>
      </c>
      <c r="T282" s="134">
        <f>SUM(T283:T292)</f>
        <v>0</v>
      </c>
      <c r="AR282" s="128" t="s">
        <v>83</v>
      </c>
      <c r="AT282" s="135" t="s">
        <v>74</v>
      </c>
      <c r="AU282" s="135" t="s">
        <v>83</v>
      </c>
      <c r="AY282" s="128" t="s">
        <v>156</v>
      </c>
      <c r="BK282" s="136">
        <f>SUM(BK283:BK292)</f>
        <v>0</v>
      </c>
    </row>
    <row r="283" spans="2:65" s="1" customFormat="1" ht="24.15" customHeight="1">
      <c r="B283" s="139"/>
      <c r="C283" s="140" t="s">
        <v>450</v>
      </c>
      <c r="D283" s="140" t="s">
        <v>159</v>
      </c>
      <c r="E283" s="141" t="s">
        <v>733</v>
      </c>
      <c r="F283" s="142" t="s">
        <v>734</v>
      </c>
      <c r="G283" s="143" t="s">
        <v>402</v>
      </c>
      <c r="H283" s="144">
        <v>1018</v>
      </c>
      <c r="I283" s="145"/>
      <c r="J283" s="146">
        <f>ROUND(I283*H283,2)</f>
        <v>0</v>
      </c>
      <c r="K283" s="147"/>
      <c r="L283" s="32"/>
      <c r="M283" s="148" t="s">
        <v>1</v>
      </c>
      <c r="N283" s="149" t="s">
        <v>41</v>
      </c>
      <c r="P283" s="150">
        <f>O283*H283</f>
        <v>0</v>
      </c>
      <c r="Q283" s="150">
        <v>0</v>
      </c>
      <c r="R283" s="150">
        <f>Q283*H283</f>
        <v>0</v>
      </c>
      <c r="S283" s="150">
        <v>0</v>
      </c>
      <c r="T283" s="151">
        <f>S283*H283</f>
        <v>0</v>
      </c>
      <c r="AR283" s="152" t="s">
        <v>163</v>
      </c>
      <c r="AT283" s="152" t="s">
        <v>159</v>
      </c>
      <c r="AU283" s="152" t="s">
        <v>164</v>
      </c>
      <c r="AY283" s="17" t="s">
        <v>156</v>
      </c>
      <c r="BE283" s="153">
        <f>IF(N283="základná",J283,0)</f>
        <v>0</v>
      </c>
      <c r="BF283" s="153">
        <f>IF(N283="znížená",J283,0)</f>
        <v>0</v>
      </c>
      <c r="BG283" s="153">
        <f>IF(N283="zákl. prenesená",J283,0)</f>
        <v>0</v>
      </c>
      <c r="BH283" s="153">
        <f>IF(N283="zníž. prenesená",J283,0)</f>
        <v>0</v>
      </c>
      <c r="BI283" s="153">
        <f>IF(N283="nulová",J283,0)</f>
        <v>0</v>
      </c>
      <c r="BJ283" s="17" t="s">
        <v>164</v>
      </c>
      <c r="BK283" s="153">
        <f>ROUND(I283*H283,2)</f>
        <v>0</v>
      </c>
      <c r="BL283" s="17" t="s">
        <v>163</v>
      </c>
      <c r="BM283" s="152" t="s">
        <v>735</v>
      </c>
    </row>
    <row r="284" spans="2:65" s="12" customFormat="1">
      <c r="B284" s="159"/>
      <c r="D284" s="160" t="s">
        <v>205</v>
      </c>
      <c r="E284" s="161" t="s">
        <v>1</v>
      </c>
      <c r="F284" s="162" t="s">
        <v>736</v>
      </c>
      <c r="H284" s="163">
        <v>1018</v>
      </c>
      <c r="I284" s="164"/>
      <c r="L284" s="159"/>
      <c r="M284" s="165"/>
      <c r="T284" s="166"/>
      <c r="AT284" s="161" t="s">
        <v>205</v>
      </c>
      <c r="AU284" s="161" t="s">
        <v>164</v>
      </c>
      <c r="AV284" s="12" t="s">
        <v>164</v>
      </c>
      <c r="AW284" s="12" t="s">
        <v>3</v>
      </c>
      <c r="AX284" s="12" t="s">
        <v>83</v>
      </c>
      <c r="AY284" s="161" t="s">
        <v>156</v>
      </c>
    </row>
    <row r="285" spans="2:65" s="1" customFormat="1" ht="37.950000000000003" customHeight="1">
      <c r="B285" s="139"/>
      <c r="C285" s="140" t="s">
        <v>454</v>
      </c>
      <c r="D285" s="140" t="s">
        <v>159</v>
      </c>
      <c r="E285" s="141" t="s">
        <v>737</v>
      </c>
      <c r="F285" s="142" t="s">
        <v>738</v>
      </c>
      <c r="G285" s="143" t="s">
        <v>402</v>
      </c>
      <c r="H285" s="144">
        <v>37</v>
      </c>
      <c r="I285" s="145"/>
      <c r="J285" s="146">
        <f>ROUND(I285*H285,2)</f>
        <v>0</v>
      </c>
      <c r="K285" s="147"/>
      <c r="L285" s="32"/>
      <c r="M285" s="148" t="s">
        <v>1</v>
      </c>
      <c r="N285" s="149" t="s">
        <v>41</v>
      </c>
      <c r="P285" s="150">
        <f>O285*H285</f>
        <v>0</v>
      </c>
      <c r="Q285" s="150">
        <v>5.0000000000000001E-4</v>
      </c>
      <c r="R285" s="150">
        <f>Q285*H285</f>
        <v>1.8499999999999999E-2</v>
      </c>
      <c r="S285" s="150">
        <v>0</v>
      </c>
      <c r="T285" s="151">
        <f>S285*H285</f>
        <v>0</v>
      </c>
      <c r="AR285" s="152" t="s">
        <v>163</v>
      </c>
      <c r="AT285" s="152" t="s">
        <v>159</v>
      </c>
      <c r="AU285" s="152" t="s">
        <v>164</v>
      </c>
      <c r="AY285" s="17" t="s">
        <v>156</v>
      </c>
      <c r="BE285" s="153">
        <f>IF(N285="základná",J285,0)</f>
        <v>0</v>
      </c>
      <c r="BF285" s="153">
        <f>IF(N285="znížená",J285,0)</f>
        <v>0</v>
      </c>
      <c r="BG285" s="153">
        <f>IF(N285="zákl. prenesená",J285,0)</f>
        <v>0</v>
      </c>
      <c r="BH285" s="153">
        <f>IF(N285="zníž. prenesená",J285,0)</f>
        <v>0</v>
      </c>
      <c r="BI285" s="153">
        <f>IF(N285="nulová",J285,0)</f>
        <v>0</v>
      </c>
      <c r="BJ285" s="17" t="s">
        <v>164</v>
      </c>
      <c r="BK285" s="153">
        <f>ROUND(I285*H285,2)</f>
        <v>0</v>
      </c>
      <c r="BL285" s="17" t="s">
        <v>163</v>
      </c>
      <c r="BM285" s="152" t="s">
        <v>739</v>
      </c>
    </row>
    <row r="286" spans="2:65" s="12" customFormat="1">
      <c r="B286" s="159"/>
      <c r="D286" s="160" t="s">
        <v>205</v>
      </c>
      <c r="E286" s="161" t="s">
        <v>1</v>
      </c>
      <c r="F286" s="162" t="s">
        <v>740</v>
      </c>
      <c r="H286" s="163">
        <v>37</v>
      </c>
      <c r="I286" s="164"/>
      <c r="L286" s="159"/>
      <c r="M286" s="165"/>
      <c r="T286" s="166"/>
      <c r="AT286" s="161" t="s">
        <v>205</v>
      </c>
      <c r="AU286" s="161" t="s">
        <v>164</v>
      </c>
      <c r="AV286" s="12" t="s">
        <v>164</v>
      </c>
      <c r="AW286" s="12" t="s">
        <v>3</v>
      </c>
      <c r="AX286" s="12" t="s">
        <v>83</v>
      </c>
      <c r="AY286" s="161" t="s">
        <v>156</v>
      </c>
    </row>
    <row r="287" spans="2:65" s="1" customFormat="1" ht="37.950000000000003" customHeight="1">
      <c r="B287" s="139"/>
      <c r="C287" s="140" t="s">
        <v>458</v>
      </c>
      <c r="D287" s="140" t="s">
        <v>159</v>
      </c>
      <c r="E287" s="141" t="s">
        <v>741</v>
      </c>
      <c r="F287" s="142" t="s">
        <v>742</v>
      </c>
      <c r="G287" s="143" t="s">
        <v>402</v>
      </c>
      <c r="H287" s="144">
        <v>472</v>
      </c>
      <c r="I287" s="145"/>
      <c r="J287" s="146">
        <f>ROUND(I287*H287,2)</f>
        <v>0</v>
      </c>
      <c r="K287" s="147"/>
      <c r="L287" s="32"/>
      <c r="M287" s="148" t="s">
        <v>1</v>
      </c>
      <c r="N287" s="149" t="s">
        <v>41</v>
      </c>
      <c r="P287" s="150">
        <f>O287*H287</f>
        <v>0</v>
      </c>
      <c r="Q287" s="150">
        <v>2.4000000000000001E-4</v>
      </c>
      <c r="R287" s="150">
        <f>Q287*H287</f>
        <v>0.11328000000000001</v>
      </c>
      <c r="S287" s="150">
        <v>0</v>
      </c>
      <c r="T287" s="151">
        <f>S287*H287</f>
        <v>0</v>
      </c>
      <c r="AR287" s="152" t="s">
        <v>163</v>
      </c>
      <c r="AT287" s="152" t="s">
        <v>159</v>
      </c>
      <c r="AU287" s="152" t="s">
        <v>164</v>
      </c>
      <c r="AY287" s="17" t="s">
        <v>156</v>
      </c>
      <c r="BE287" s="153">
        <f>IF(N287="základná",J287,0)</f>
        <v>0</v>
      </c>
      <c r="BF287" s="153">
        <f>IF(N287="znížená",J287,0)</f>
        <v>0</v>
      </c>
      <c r="BG287" s="153">
        <f>IF(N287="zákl. prenesená",J287,0)</f>
        <v>0</v>
      </c>
      <c r="BH287" s="153">
        <f>IF(N287="zníž. prenesená",J287,0)</f>
        <v>0</v>
      </c>
      <c r="BI287" s="153">
        <f>IF(N287="nulová",J287,0)</f>
        <v>0</v>
      </c>
      <c r="BJ287" s="17" t="s">
        <v>164</v>
      </c>
      <c r="BK287" s="153">
        <f>ROUND(I287*H287,2)</f>
        <v>0</v>
      </c>
      <c r="BL287" s="17" t="s">
        <v>163</v>
      </c>
      <c r="BM287" s="152" t="s">
        <v>743</v>
      </c>
    </row>
    <row r="288" spans="2:65" s="12" customFormat="1">
      <c r="B288" s="159"/>
      <c r="D288" s="160" t="s">
        <v>205</v>
      </c>
      <c r="E288" s="161" t="s">
        <v>1</v>
      </c>
      <c r="F288" s="162" t="s">
        <v>744</v>
      </c>
      <c r="H288" s="163">
        <v>472</v>
      </c>
      <c r="I288" s="164"/>
      <c r="L288" s="159"/>
      <c r="M288" s="165"/>
      <c r="T288" s="166"/>
      <c r="AT288" s="161" t="s">
        <v>205</v>
      </c>
      <c r="AU288" s="161" t="s">
        <v>164</v>
      </c>
      <c r="AV288" s="12" t="s">
        <v>164</v>
      </c>
      <c r="AW288" s="12" t="s">
        <v>3</v>
      </c>
      <c r="AX288" s="12" t="s">
        <v>83</v>
      </c>
      <c r="AY288" s="161" t="s">
        <v>156</v>
      </c>
    </row>
    <row r="289" spans="2:65" s="1" customFormat="1" ht="37.950000000000003" customHeight="1">
      <c r="B289" s="139"/>
      <c r="C289" s="140" t="s">
        <v>745</v>
      </c>
      <c r="D289" s="140" t="s">
        <v>159</v>
      </c>
      <c r="E289" s="141" t="s">
        <v>746</v>
      </c>
      <c r="F289" s="142" t="s">
        <v>747</v>
      </c>
      <c r="G289" s="143" t="s">
        <v>402</v>
      </c>
      <c r="H289" s="144">
        <v>509</v>
      </c>
      <c r="I289" s="145"/>
      <c r="J289" s="146">
        <f>ROUND(I289*H289,2)</f>
        <v>0</v>
      </c>
      <c r="K289" s="147"/>
      <c r="L289" s="32"/>
      <c r="M289" s="148" t="s">
        <v>1</v>
      </c>
      <c r="N289" s="149" t="s">
        <v>41</v>
      </c>
      <c r="P289" s="150">
        <f>O289*H289</f>
        <v>0</v>
      </c>
      <c r="Q289" s="150">
        <v>8.1119999999999996E-5</v>
      </c>
      <c r="R289" s="150">
        <f>Q289*H289</f>
        <v>4.129008E-2</v>
      </c>
      <c r="S289" s="150">
        <v>0</v>
      </c>
      <c r="T289" s="151">
        <f>S289*H289</f>
        <v>0</v>
      </c>
      <c r="AR289" s="152" t="s">
        <v>163</v>
      </c>
      <c r="AT289" s="152" t="s">
        <v>159</v>
      </c>
      <c r="AU289" s="152" t="s">
        <v>164</v>
      </c>
      <c r="AY289" s="17" t="s">
        <v>156</v>
      </c>
      <c r="BE289" s="153">
        <f>IF(N289="základná",J289,0)</f>
        <v>0</v>
      </c>
      <c r="BF289" s="153">
        <f>IF(N289="znížená",J289,0)</f>
        <v>0</v>
      </c>
      <c r="BG289" s="153">
        <f>IF(N289="zákl. prenesená",J289,0)</f>
        <v>0</v>
      </c>
      <c r="BH289" s="153">
        <f>IF(N289="zníž. prenesená",J289,0)</f>
        <v>0</v>
      </c>
      <c r="BI289" s="153">
        <f>IF(N289="nulová",J289,0)</f>
        <v>0</v>
      </c>
      <c r="BJ289" s="17" t="s">
        <v>164</v>
      </c>
      <c r="BK289" s="153">
        <f>ROUND(I289*H289,2)</f>
        <v>0</v>
      </c>
      <c r="BL289" s="17" t="s">
        <v>163</v>
      </c>
      <c r="BM289" s="152" t="s">
        <v>748</v>
      </c>
    </row>
    <row r="290" spans="2:65" s="12" customFormat="1">
      <c r="B290" s="159"/>
      <c r="D290" s="160" t="s">
        <v>205</v>
      </c>
      <c r="E290" s="161" t="s">
        <v>1</v>
      </c>
      <c r="F290" s="162" t="s">
        <v>749</v>
      </c>
      <c r="H290" s="163">
        <v>472</v>
      </c>
      <c r="I290" s="164"/>
      <c r="L290" s="159"/>
      <c r="M290" s="165"/>
      <c r="T290" s="166"/>
      <c r="AT290" s="161" t="s">
        <v>205</v>
      </c>
      <c r="AU290" s="161" t="s">
        <v>164</v>
      </c>
      <c r="AV290" s="12" t="s">
        <v>164</v>
      </c>
      <c r="AW290" s="12" t="s">
        <v>3</v>
      </c>
      <c r="AX290" s="12" t="s">
        <v>75</v>
      </c>
      <c r="AY290" s="161" t="s">
        <v>156</v>
      </c>
    </row>
    <row r="291" spans="2:65" s="12" customFormat="1">
      <c r="B291" s="159"/>
      <c r="D291" s="160" t="s">
        <v>205</v>
      </c>
      <c r="E291" s="161" t="s">
        <v>1</v>
      </c>
      <c r="F291" s="162" t="s">
        <v>750</v>
      </c>
      <c r="H291" s="163">
        <v>37</v>
      </c>
      <c r="I291" s="164"/>
      <c r="L291" s="159"/>
      <c r="M291" s="165"/>
      <c r="T291" s="166"/>
      <c r="AT291" s="161" t="s">
        <v>205</v>
      </c>
      <c r="AU291" s="161" t="s">
        <v>164</v>
      </c>
      <c r="AV291" s="12" t="s">
        <v>164</v>
      </c>
      <c r="AW291" s="12" t="s">
        <v>3</v>
      </c>
      <c r="AX291" s="12" t="s">
        <v>75</v>
      </c>
      <c r="AY291" s="161" t="s">
        <v>156</v>
      </c>
    </row>
    <row r="292" spans="2:65" s="14" customFormat="1">
      <c r="B292" s="184"/>
      <c r="D292" s="160" t="s">
        <v>205</v>
      </c>
      <c r="E292" s="185" t="s">
        <v>1</v>
      </c>
      <c r="F292" s="186" t="s">
        <v>226</v>
      </c>
      <c r="H292" s="187">
        <v>509</v>
      </c>
      <c r="I292" s="188"/>
      <c r="L292" s="184"/>
      <c r="M292" s="189"/>
      <c r="T292" s="190"/>
      <c r="AT292" s="185" t="s">
        <v>205</v>
      </c>
      <c r="AU292" s="185" t="s">
        <v>164</v>
      </c>
      <c r="AV292" s="14" t="s">
        <v>163</v>
      </c>
      <c r="AW292" s="14" t="s">
        <v>3</v>
      </c>
      <c r="AX292" s="14" t="s">
        <v>83</v>
      </c>
      <c r="AY292" s="185" t="s">
        <v>156</v>
      </c>
    </row>
    <row r="293" spans="2:65" s="11" customFormat="1" ht="22.95" customHeight="1">
      <c r="B293" s="127"/>
      <c r="D293" s="128" t="s">
        <v>74</v>
      </c>
      <c r="E293" s="137" t="s">
        <v>751</v>
      </c>
      <c r="F293" s="137" t="s">
        <v>752</v>
      </c>
      <c r="I293" s="130"/>
      <c r="J293" s="138">
        <f>BK293</f>
        <v>0</v>
      </c>
      <c r="L293" s="127"/>
      <c r="M293" s="132"/>
      <c r="P293" s="133">
        <f>SUM(P294:P296)</f>
        <v>0</v>
      </c>
      <c r="R293" s="133">
        <f>SUM(R294:R296)</f>
        <v>2.9994099999999997</v>
      </c>
      <c r="T293" s="134">
        <f>SUM(T294:T296)</f>
        <v>0</v>
      </c>
      <c r="AR293" s="128" t="s">
        <v>83</v>
      </c>
      <c r="AT293" s="135" t="s">
        <v>74</v>
      </c>
      <c r="AU293" s="135" t="s">
        <v>83</v>
      </c>
      <c r="AY293" s="128" t="s">
        <v>156</v>
      </c>
      <c r="BK293" s="136">
        <f>SUM(BK294:BK296)</f>
        <v>0</v>
      </c>
    </row>
    <row r="294" spans="2:65" s="1" customFormat="1" ht="24.15" customHeight="1">
      <c r="B294" s="139"/>
      <c r="C294" s="140" t="s">
        <v>753</v>
      </c>
      <c r="D294" s="140" t="s">
        <v>159</v>
      </c>
      <c r="E294" s="141" t="s">
        <v>754</v>
      </c>
      <c r="F294" s="142" t="s">
        <v>755</v>
      </c>
      <c r="G294" s="143" t="s">
        <v>402</v>
      </c>
      <c r="H294" s="144">
        <v>247</v>
      </c>
      <c r="I294" s="145"/>
      <c r="J294" s="146">
        <f>ROUND(I294*H294,2)</f>
        <v>0</v>
      </c>
      <c r="K294" s="147"/>
      <c r="L294" s="32"/>
      <c r="M294" s="148" t="s">
        <v>1</v>
      </c>
      <c r="N294" s="149" t="s">
        <v>41</v>
      </c>
      <c r="P294" s="150">
        <f>O294*H294</f>
        <v>0</v>
      </c>
      <c r="Q294" s="150">
        <v>3.0000000000000001E-5</v>
      </c>
      <c r="R294" s="150">
        <f>Q294*H294</f>
        <v>7.4099999999999999E-3</v>
      </c>
      <c r="S294" s="150">
        <v>0</v>
      </c>
      <c r="T294" s="151">
        <f>S294*H294</f>
        <v>0</v>
      </c>
      <c r="AR294" s="152" t="s">
        <v>163</v>
      </c>
      <c r="AT294" s="152" t="s">
        <v>159</v>
      </c>
      <c r="AU294" s="152" t="s">
        <v>164</v>
      </c>
      <c r="AY294" s="17" t="s">
        <v>156</v>
      </c>
      <c r="BE294" s="153">
        <f>IF(N294="základná",J294,0)</f>
        <v>0</v>
      </c>
      <c r="BF294" s="153">
        <f>IF(N294="znížená",J294,0)</f>
        <v>0</v>
      </c>
      <c r="BG294" s="153">
        <f>IF(N294="zákl. prenesená",J294,0)</f>
        <v>0</v>
      </c>
      <c r="BH294" s="153">
        <f>IF(N294="zníž. prenesená",J294,0)</f>
        <v>0</v>
      </c>
      <c r="BI294" s="153">
        <f>IF(N294="nulová",J294,0)</f>
        <v>0</v>
      </c>
      <c r="BJ294" s="17" t="s">
        <v>164</v>
      </c>
      <c r="BK294" s="153">
        <f>ROUND(I294*H294,2)</f>
        <v>0</v>
      </c>
      <c r="BL294" s="17" t="s">
        <v>163</v>
      </c>
      <c r="BM294" s="152" t="s">
        <v>756</v>
      </c>
    </row>
    <row r="295" spans="2:65" s="1" customFormat="1" ht="33" customHeight="1">
      <c r="B295" s="139"/>
      <c r="C295" s="167" t="s">
        <v>757</v>
      </c>
      <c r="D295" s="167" t="s">
        <v>207</v>
      </c>
      <c r="E295" s="168" t="s">
        <v>758</v>
      </c>
      <c r="F295" s="169" t="s">
        <v>759</v>
      </c>
      <c r="G295" s="170" t="s">
        <v>402</v>
      </c>
      <c r="H295" s="171">
        <v>247</v>
      </c>
      <c r="I295" s="172"/>
      <c r="J295" s="173">
        <f>ROUND(I295*H295,2)</f>
        <v>0</v>
      </c>
      <c r="K295" s="174"/>
      <c r="L295" s="175"/>
      <c r="M295" s="176" t="s">
        <v>1</v>
      </c>
      <c r="N295" s="177" t="s">
        <v>41</v>
      </c>
      <c r="P295" s="150">
        <f>O295*H295</f>
        <v>0</v>
      </c>
      <c r="Q295" s="150">
        <v>1.0999999999999999E-2</v>
      </c>
      <c r="R295" s="150">
        <f>Q295*H295</f>
        <v>2.7169999999999996</v>
      </c>
      <c r="S295" s="150">
        <v>0</v>
      </c>
      <c r="T295" s="151">
        <f>S295*H295</f>
        <v>0</v>
      </c>
      <c r="AR295" s="152" t="s">
        <v>211</v>
      </c>
      <c r="AT295" s="152" t="s">
        <v>207</v>
      </c>
      <c r="AU295" s="152" t="s">
        <v>164</v>
      </c>
      <c r="AY295" s="17" t="s">
        <v>156</v>
      </c>
      <c r="BE295" s="153">
        <f>IF(N295="základná",J295,0)</f>
        <v>0</v>
      </c>
      <c r="BF295" s="153">
        <f>IF(N295="znížená",J295,0)</f>
        <v>0</v>
      </c>
      <c r="BG295" s="153">
        <f>IF(N295="zákl. prenesená",J295,0)</f>
        <v>0</v>
      </c>
      <c r="BH295" s="153">
        <f>IF(N295="zníž. prenesená",J295,0)</f>
        <v>0</v>
      </c>
      <c r="BI295" s="153">
        <f>IF(N295="nulová",J295,0)</f>
        <v>0</v>
      </c>
      <c r="BJ295" s="17" t="s">
        <v>164</v>
      </c>
      <c r="BK295" s="153">
        <f>ROUND(I295*H295,2)</f>
        <v>0</v>
      </c>
      <c r="BL295" s="17" t="s">
        <v>163</v>
      </c>
      <c r="BM295" s="152" t="s">
        <v>760</v>
      </c>
    </row>
    <row r="296" spans="2:65" s="1" customFormat="1" ht="24.15" customHeight="1">
      <c r="B296" s="139"/>
      <c r="C296" s="167" t="s">
        <v>761</v>
      </c>
      <c r="D296" s="167" t="s">
        <v>207</v>
      </c>
      <c r="E296" s="168" t="s">
        <v>762</v>
      </c>
      <c r="F296" s="169" t="s">
        <v>763</v>
      </c>
      <c r="G296" s="170" t="s">
        <v>203</v>
      </c>
      <c r="H296" s="171">
        <v>25</v>
      </c>
      <c r="I296" s="172"/>
      <c r="J296" s="173">
        <f>ROUND(I296*H296,2)</f>
        <v>0</v>
      </c>
      <c r="K296" s="174"/>
      <c r="L296" s="175"/>
      <c r="M296" s="176" t="s">
        <v>1</v>
      </c>
      <c r="N296" s="177" t="s">
        <v>41</v>
      </c>
      <c r="P296" s="150">
        <f>O296*H296</f>
        <v>0</v>
      </c>
      <c r="Q296" s="150">
        <v>1.0999999999999999E-2</v>
      </c>
      <c r="R296" s="150">
        <f>Q296*H296</f>
        <v>0.27499999999999997</v>
      </c>
      <c r="S296" s="150">
        <v>0</v>
      </c>
      <c r="T296" s="151">
        <f>S296*H296</f>
        <v>0</v>
      </c>
      <c r="AR296" s="152" t="s">
        <v>211</v>
      </c>
      <c r="AT296" s="152" t="s">
        <v>207</v>
      </c>
      <c r="AU296" s="152" t="s">
        <v>164</v>
      </c>
      <c r="AY296" s="17" t="s">
        <v>156</v>
      </c>
      <c r="BE296" s="153">
        <f>IF(N296="základná",J296,0)</f>
        <v>0</v>
      </c>
      <c r="BF296" s="153">
        <f>IF(N296="znížená",J296,0)</f>
        <v>0</v>
      </c>
      <c r="BG296" s="153">
        <f>IF(N296="zákl. prenesená",J296,0)</f>
        <v>0</v>
      </c>
      <c r="BH296" s="153">
        <f>IF(N296="zníž. prenesená",J296,0)</f>
        <v>0</v>
      </c>
      <c r="BI296" s="153">
        <f>IF(N296="nulová",J296,0)</f>
        <v>0</v>
      </c>
      <c r="BJ296" s="17" t="s">
        <v>164</v>
      </c>
      <c r="BK296" s="153">
        <f>ROUND(I296*H296,2)</f>
        <v>0</v>
      </c>
      <c r="BL296" s="17" t="s">
        <v>163</v>
      </c>
      <c r="BM296" s="152" t="s">
        <v>764</v>
      </c>
    </row>
    <row r="297" spans="2:65" s="11" customFormat="1" ht="22.95" customHeight="1">
      <c r="B297" s="127"/>
      <c r="D297" s="128" t="s">
        <v>74</v>
      </c>
      <c r="E297" s="137" t="s">
        <v>765</v>
      </c>
      <c r="F297" s="137" t="s">
        <v>766</v>
      </c>
      <c r="I297" s="130"/>
      <c r="J297" s="138">
        <f>BK297</f>
        <v>0</v>
      </c>
      <c r="L297" s="127"/>
      <c r="M297" s="132"/>
      <c r="P297" s="133">
        <f>SUM(P298:P305)</f>
        <v>0</v>
      </c>
      <c r="R297" s="133">
        <f>SUM(R298:R305)</f>
        <v>98.257114800000011</v>
      </c>
      <c r="T297" s="134">
        <f>SUM(T298:T305)</f>
        <v>0</v>
      </c>
      <c r="AR297" s="128" t="s">
        <v>83</v>
      </c>
      <c r="AT297" s="135" t="s">
        <v>74</v>
      </c>
      <c r="AU297" s="135" t="s">
        <v>83</v>
      </c>
      <c r="AY297" s="128" t="s">
        <v>156</v>
      </c>
      <c r="BK297" s="136">
        <f>SUM(BK298:BK305)</f>
        <v>0</v>
      </c>
    </row>
    <row r="298" spans="2:65" s="1" customFormat="1" ht="33" customHeight="1">
      <c r="B298" s="139"/>
      <c r="C298" s="140" t="s">
        <v>767</v>
      </c>
      <c r="D298" s="140" t="s">
        <v>159</v>
      </c>
      <c r="E298" s="141" t="s">
        <v>768</v>
      </c>
      <c r="F298" s="142" t="s">
        <v>769</v>
      </c>
      <c r="G298" s="143" t="s">
        <v>352</v>
      </c>
      <c r="H298" s="144">
        <v>9.7200000000000006</v>
      </c>
      <c r="I298" s="145"/>
      <c r="J298" s="146">
        <f>ROUND(I298*H298,2)</f>
        <v>0</v>
      </c>
      <c r="K298" s="147"/>
      <c r="L298" s="32"/>
      <c r="M298" s="148" t="s">
        <v>1</v>
      </c>
      <c r="N298" s="149" t="s">
        <v>41</v>
      </c>
      <c r="P298" s="150">
        <f>O298*H298</f>
        <v>0</v>
      </c>
      <c r="Q298" s="150">
        <v>2.2010900000000002</v>
      </c>
      <c r="R298" s="150">
        <f>Q298*H298</f>
        <v>21.394594800000004</v>
      </c>
      <c r="S298" s="150">
        <v>0</v>
      </c>
      <c r="T298" s="151">
        <f>S298*H298</f>
        <v>0</v>
      </c>
      <c r="AR298" s="152" t="s">
        <v>163</v>
      </c>
      <c r="AT298" s="152" t="s">
        <v>159</v>
      </c>
      <c r="AU298" s="152" t="s">
        <v>164</v>
      </c>
      <c r="AY298" s="17" t="s">
        <v>156</v>
      </c>
      <c r="BE298" s="153">
        <f>IF(N298="základná",J298,0)</f>
        <v>0</v>
      </c>
      <c r="BF298" s="153">
        <f>IF(N298="znížená",J298,0)</f>
        <v>0</v>
      </c>
      <c r="BG298" s="153">
        <f>IF(N298="zákl. prenesená",J298,0)</f>
        <v>0</v>
      </c>
      <c r="BH298" s="153">
        <f>IF(N298="zníž. prenesená",J298,0)</f>
        <v>0</v>
      </c>
      <c r="BI298" s="153">
        <f>IF(N298="nulová",J298,0)</f>
        <v>0</v>
      </c>
      <c r="BJ298" s="17" t="s">
        <v>164</v>
      </c>
      <c r="BK298" s="153">
        <f>ROUND(I298*H298,2)</f>
        <v>0</v>
      </c>
      <c r="BL298" s="17" t="s">
        <v>163</v>
      </c>
      <c r="BM298" s="152" t="s">
        <v>770</v>
      </c>
    </row>
    <row r="299" spans="2:65" s="13" customFormat="1">
      <c r="B299" s="178"/>
      <c r="D299" s="160" t="s">
        <v>205</v>
      </c>
      <c r="E299" s="179" t="s">
        <v>1</v>
      </c>
      <c r="F299" s="180" t="s">
        <v>771</v>
      </c>
      <c r="H299" s="179" t="s">
        <v>1</v>
      </c>
      <c r="I299" s="181"/>
      <c r="L299" s="178"/>
      <c r="M299" s="182"/>
      <c r="T299" s="183"/>
      <c r="AT299" s="179" t="s">
        <v>205</v>
      </c>
      <c r="AU299" s="179" t="s">
        <v>164</v>
      </c>
      <c r="AV299" s="13" t="s">
        <v>83</v>
      </c>
      <c r="AW299" s="13" t="s">
        <v>3</v>
      </c>
      <c r="AX299" s="13" t="s">
        <v>75</v>
      </c>
      <c r="AY299" s="179" t="s">
        <v>156</v>
      </c>
    </row>
    <row r="300" spans="2:65" s="12" customFormat="1">
      <c r="B300" s="159"/>
      <c r="D300" s="160" t="s">
        <v>205</v>
      </c>
      <c r="E300" s="161" t="s">
        <v>1</v>
      </c>
      <c r="F300" s="162" t="s">
        <v>772</v>
      </c>
      <c r="H300" s="163">
        <v>9.7200000000000006</v>
      </c>
      <c r="I300" s="164"/>
      <c r="L300" s="159"/>
      <c r="M300" s="165"/>
      <c r="T300" s="166"/>
      <c r="AT300" s="161" t="s">
        <v>205</v>
      </c>
      <c r="AU300" s="161" t="s">
        <v>164</v>
      </c>
      <c r="AV300" s="12" t="s">
        <v>164</v>
      </c>
      <c r="AW300" s="12" t="s">
        <v>3</v>
      </c>
      <c r="AX300" s="12" t="s">
        <v>83</v>
      </c>
      <c r="AY300" s="161" t="s">
        <v>156</v>
      </c>
    </row>
    <row r="301" spans="2:65" s="1" customFormat="1" ht="33" customHeight="1">
      <c r="B301" s="139"/>
      <c r="C301" s="140" t="s">
        <v>773</v>
      </c>
      <c r="D301" s="140" t="s">
        <v>159</v>
      </c>
      <c r="E301" s="141" t="s">
        <v>774</v>
      </c>
      <c r="F301" s="142" t="s">
        <v>775</v>
      </c>
      <c r="G301" s="143" t="s">
        <v>402</v>
      </c>
      <c r="H301" s="144">
        <v>324</v>
      </c>
      <c r="I301" s="145"/>
      <c r="J301" s="146">
        <f>ROUND(I301*H301,2)</f>
        <v>0</v>
      </c>
      <c r="K301" s="147"/>
      <c r="L301" s="32"/>
      <c r="M301" s="148" t="s">
        <v>1</v>
      </c>
      <c r="N301" s="149" t="s">
        <v>41</v>
      </c>
      <c r="P301" s="150">
        <f>O301*H301</f>
        <v>0</v>
      </c>
      <c r="Q301" s="150">
        <v>0.15223</v>
      </c>
      <c r="R301" s="150">
        <f>Q301*H301</f>
        <v>49.322520000000004</v>
      </c>
      <c r="S301" s="150">
        <v>0</v>
      </c>
      <c r="T301" s="151">
        <f>S301*H301</f>
        <v>0</v>
      </c>
      <c r="AR301" s="152" t="s">
        <v>163</v>
      </c>
      <c r="AT301" s="152" t="s">
        <v>159</v>
      </c>
      <c r="AU301" s="152" t="s">
        <v>164</v>
      </c>
      <c r="AY301" s="17" t="s">
        <v>156</v>
      </c>
      <c r="BE301" s="153">
        <f>IF(N301="základná",J301,0)</f>
        <v>0</v>
      </c>
      <c r="BF301" s="153">
        <f>IF(N301="znížená",J301,0)</f>
        <v>0</v>
      </c>
      <c r="BG301" s="153">
        <f>IF(N301="zákl. prenesená",J301,0)</f>
        <v>0</v>
      </c>
      <c r="BH301" s="153">
        <f>IF(N301="zníž. prenesená",J301,0)</f>
        <v>0</v>
      </c>
      <c r="BI301" s="153">
        <f>IF(N301="nulová",J301,0)</f>
        <v>0</v>
      </c>
      <c r="BJ301" s="17" t="s">
        <v>164</v>
      </c>
      <c r="BK301" s="153">
        <f>ROUND(I301*H301,2)</f>
        <v>0</v>
      </c>
      <c r="BL301" s="17" t="s">
        <v>163</v>
      </c>
      <c r="BM301" s="152" t="s">
        <v>776</v>
      </c>
    </row>
    <row r="302" spans="2:65" s="1" customFormat="1" ht="24.15" customHeight="1">
      <c r="B302" s="139"/>
      <c r="C302" s="167" t="s">
        <v>777</v>
      </c>
      <c r="D302" s="167" t="s">
        <v>207</v>
      </c>
      <c r="E302" s="168" t="s">
        <v>778</v>
      </c>
      <c r="F302" s="169" t="s">
        <v>779</v>
      </c>
      <c r="G302" s="170" t="s">
        <v>203</v>
      </c>
      <c r="H302" s="171">
        <v>340</v>
      </c>
      <c r="I302" s="172"/>
      <c r="J302" s="173">
        <f>ROUND(I302*H302,2)</f>
        <v>0</v>
      </c>
      <c r="K302" s="174"/>
      <c r="L302" s="175"/>
      <c r="M302" s="176" t="s">
        <v>1</v>
      </c>
      <c r="N302" s="177" t="s">
        <v>41</v>
      </c>
      <c r="P302" s="150">
        <f>O302*H302</f>
        <v>0</v>
      </c>
      <c r="Q302" s="150">
        <v>8.1000000000000003E-2</v>
      </c>
      <c r="R302" s="150">
        <f>Q302*H302</f>
        <v>27.54</v>
      </c>
      <c r="S302" s="150">
        <v>0</v>
      </c>
      <c r="T302" s="151">
        <f>S302*H302</f>
        <v>0</v>
      </c>
      <c r="AR302" s="152" t="s">
        <v>211</v>
      </c>
      <c r="AT302" s="152" t="s">
        <v>207</v>
      </c>
      <c r="AU302" s="152" t="s">
        <v>164</v>
      </c>
      <c r="AY302" s="17" t="s">
        <v>156</v>
      </c>
      <c r="BE302" s="153">
        <f>IF(N302="základná",J302,0)</f>
        <v>0</v>
      </c>
      <c r="BF302" s="153">
        <f>IF(N302="znížená",J302,0)</f>
        <v>0</v>
      </c>
      <c r="BG302" s="153">
        <f>IF(N302="zákl. prenesená",J302,0)</f>
        <v>0</v>
      </c>
      <c r="BH302" s="153">
        <f>IF(N302="zníž. prenesená",J302,0)</f>
        <v>0</v>
      </c>
      <c r="BI302" s="153">
        <f>IF(N302="nulová",J302,0)</f>
        <v>0</v>
      </c>
      <c r="BJ302" s="17" t="s">
        <v>164</v>
      </c>
      <c r="BK302" s="153">
        <f>ROUND(I302*H302,2)</f>
        <v>0</v>
      </c>
      <c r="BL302" s="17" t="s">
        <v>163</v>
      </c>
      <c r="BM302" s="152" t="s">
        <v>780</v>
      </c>
    </row>
    <row r="303" spans="2:65" s="12" customFormat="1">
      <c r="B303" s="159"/>
      <c r="D303" s="160" t="s">
        <v>205</v>
      </c>
      <c r="E303" s="161" t="s">
        <v>1</v>
      </c>
      <c r="F303" s="162" t="s">
        <v>781</v>
      </c>
      <c r="H303" s="163">
        <v>324</v>
      </c>
      <c r="I303" s="164"/>
      <c r="L303" s="159"/>
      <c r="M303" s="165"/>
      <c r="T303" s="166"/>
      <c r="AT303" s="161" t="s">
        <v>205</v>
      </c>
      <c r="AU303" s="161" t="s">
        <v>164</v>
      </c>
      <c r="AV303" s="12" t="s">
        <v>164</v>
      </c>
      <c r="AW303" s="12" t="s">
        <v>3</v>
      </c>
      <c r="AX303" s="12" t="s">
        <v>75</v>
      </c>
      <c r="AY303" s="161" t="s">
        <v>156</v>
      </c>
    </row>
    <row r="304" spans="2:65" s="12" customFormat="1">
      <c r="B304" s="159"/>
      <c r="D304" s="160" t="s">
        <v>205</v>
      </c>
      <c r="E304" s="161" t="s">
        <v>1</v>
      </c>
      <c r="F304" s="162" t="s">
        <v>782</v>
      </c>
      <c r="H304" s="163">
        <v>16</v>
      </c>
      <c r="I304" s="164"/>
      <c r="L304" s="159"/>
      <c r="M304" s="165"/>
      <c r="T304" s="166"/>
      <c r="AT304" s="161" t="s">
        <v>205</v>
      </c>
      <c r="AU304" s="161" t="s">
        <v>164</v>
      </c>
      <c r="AV304" s="12" t="s">
        <v>164</v>
      </c>
      <c r="AW304" s="12" t="s">
        <v>3</v>
      </c>
      <c r="AX304" s="12" t="s">
        <v>75</v>
      </c>
      <c r="AY304" s="161" t="s">
        <v>156</v>
      </c>
    </row>
    <row r="305" spans="2:65" s="14" customFormat="1">
      <c r="B305" s="184"/>
      <c r="D305" s="160" t="s">
        <v>205</v>
      </c>
      <c r="E305" s="185" t="s">
        <v>1</v>
      </c>
      <c r="F305" s="186" t="s">
        <v>226</v>
      </c>
      <c r="H305" s="187">
        <v>340</v>
      </c>
      <c r="I305" s="188"/>
      <c r="L305" s="184"/>
      <c r="M305" s="189"/>
      <c r="T305" s="190"/>
      <c r="AT305" s="185" t="s">
        <v>205</v>
      </c>
      <c r="AU305" s="185" t="s">
        <v>164</v>
      </c>
      <c r="AV305" s="14" t="s">
        <v>163</v>
      </c>
      <c r="AW305" s="14" t="s">
        <v>3</v>
      </c>
      <c r="AX305" s="14" t="s">
        <v>83</v>
      </c>
      <c r="AY305" s="185" t="s">
        <v>156</v>
      </c>
    </row>
    <row r="306" spans="2:65" s="11" customFormat="1" ht="22.95" customHeight="1">
      <c r="B306" s="127"/>
      <c r="D306" s="128" t="s">
        <v>74</v>
      </c>
      <c r="E306" s="137" t="s">
        <v>783</v>
      </c>
      <c r="F306" s="137" t="s">
        <v>784</v>
      </c>
      <c r="I306" s="130"/>
      <c r="J306" s="138">
        <f>BK306</f>
        <v>0</v>
      </c>
      <c r="L306" s="127"/>
      <c r="M306" s="132"/>
      <c r="P306" s="133">
        <f>P307</f>
        <v>0</v>
      </c>
      <c r="R306" s="133">
        <f>R307</f>
        <v>0</v>
      </c>
      <c r="T306" s="134">
        <f>T307</f>
        <v>0</v>
      </c>
      <c r="AR306" s="128" t="s">
        <v>83</v>
      </c>
      <c r="AT306" s="135" t="s">
        <v>74</v>
      </c>
      <c r="AU306" s="135" t="s">
        <v>83</v>
      </c>
      <c r="AY306" s="128" t="s">
        <v>156</v>
      </c>
      <c r="BK306" s="136">
        <f>BK307</f>
        <v>0</v>
      </c>
    </row>
    <row r="307" spans="2:65" s="1" customFormat="1" ht="37.950000000000003" customHeight="1">
      <c r="B307" s="139"/>
      <c r="C307" s="140" t="s">
        <v>785</v>
      </c>
      <c r="D307" s="140" t="s">
        <v>159</v>
      </c>
      <c r="E307" s="141" t="s">
        <v>786</v>
      </c>
      <c r="F307" s="142" t="s">
        <v>787</v>
      </c>
      <c r="G307" s="143" t="s">
        <v>402</v>
      </c>
      <c r="H307" s="144">
        <v>240</v>
      </c>
      <c r="I307" s="145"/>
      <c r="J307" s="146">
        <f>ROUND(I307*H307,2)</f>
        <v>0</v>
      </c>
      <c r="K307" s="147"/>
      <c r="L307" s="32"/>
      <c r="M307" s="148" t="s">
        <v>1</v>
      </c>
      <c r="N307" s="149" t="s">
        <v>41</v>
      </c>
      <c r="P307" s="150">
        <f>O307*H307</f>
        <v>0</v>
      </c>
      <c r="Q307" s="150">
        <v>0</v>
      </c>
      <c r="R307" s="150">
        <f>Q307*H307</f>
        <v>0</v>
      </c>
      <c r="S307" s="150">
        <v>0</v>
      </c>
      <c r="T307" s="151">
        <f>S307*H307</f>
        <v>0</v>
      </c>
      <c r="AR307" s="152" t="s">
        <v>163</v>
      </c>
      <c r="AT307" s="152" t="s">
        <v>159</v>
      </c>
      <c r="AU307" s="152" t="s">
        <v>164</v>
      </c>
      <c r="AY307" s="17" t="s">
        <v>156</v>
      </c>
      <c r="BE307" s="153">
        <f>IF(N307="základná",J307,0)</f>
        <v>0</v>
      </c>
      <c r="BF307" s="153">
        <f>IF(N307="znížená",J307,0)</f>
        <v>0</v>
      </c>
      <c r="BG307" s="153">
        <f>IF(N307="zákl. prenesená",J307,0)</f>
        <v>0</v>
      </c>
      <c r="BH307" s="153">
        <f>IF(N307="zníž. prenesená",J307,0)</f>
        <v>0</v>
      </c>
      <c r="BI307" s="153">
        <f>IF(N307="nulová",J307,0)</f>
        <v>0</v>
      </c>
      <c r="BJ307" s="17" t="s">
        <v>164</v>
      </c>
      <c r="BK307" s="153">
        <f>ROUND(I307*H307,2)</f>
        <v>0</v>
      </c>
      <c r="BL307" s="17" t="s">
        <v>163</v>
      </c>
      <c r="BM307" s="152" t="s">
        <v>788</v>
      </c>
    </row>
    <row r="308" spans="2:65" s="11" customFormat="1" ht="22.95" customHeight="1">
      <c r="B308" s="127"/>
      <c r="D308" s="128" t="s">
        <v>74</v>
      </c>
      <c r="E308" s="137" t="s">
        <v>789</v>
      </c>
      <c r="F308" s="137" t="s">
        <v>790</v>
      </c>
      <c r="I308" s="130"/>
      <c r="J308" s="138">
        <f>BK308</f>
        <v>0</v>
      </c>
      <c r="L308" s="127"/>
      <c r="M308" s="132"/>
      <c r="P308" s="133">
        <f>P309</f>
        <v>0</v>
      </c>
      <c r="R308" s="133">
        <f>R309</f>
        <v>8.8800000000000004E-2</v>
      </c>
      <c r="T308" s="134">
        <f>T309</f>
        <v>0</v>
      </c>
      <c r="AR308" s="128" t="s">
        <v>83</v>
      </c>
      <c r="AT308" s="135" t="s">
        <v>74</v>
      </c>
      <c r="AU308" s="135" t="s">
        <v>83</v>
      </c>
      <c r="AY308" s="128" t="s">
        <v>156</v>
      </c>
      <c r="BK308" s="136">
        <f>BK309</f>
        <v>0</v>
      </c>
    </row>
    <row r="309" spans="2:65" s="1" customFormat="1" ht="33" customHeight="1">
      <c r="B309" s="139"/>
      <c r="C309" s="140" t="s">
        <v>791</v>
      </c>
      <c r="D309" s="140" t="s">
        <v>159</v>
      </c>
      <c r="E309" s="141" t="s">
        <v>792</v>
      </c>
      <c r="F309" s="142" t="s">
        <v>793</v>
      </c>
      <c r="G309" s="143" t="s">
        <v>402</v>
      </c>
      <c r="H309" s="144">
        <v>240</v>
      </c>
      <c r="I309" s="145"/>
      <c r="J309" s="146">
        <f>ROUND(I309*H309,2)</f>
        <v>0</v>
      </c>
      <c r="K309" s="147"/>
      <c r="L309" s="32"/>
      <c r="M309" s="148" t="s">
        <v>1</v>
      </c>
      <c r="N309" s="149" t="s">
        <v>41</v>
      </c>
      <c r="P309" s="150">
        <f>O309*H309</f>
        <v>0</v>
      </c>
      <c r="Q309" s="150">
        <v>3.6999999999999999E-4</v>
      </c>
      <c r="R309" s="150">
        <f>Q309*H309</f>
        <v>8.8800000000000004E-2</v>
      </c>
      <c r="S309" s="150">
        <v>0</v>
      </c>
      <c r="T309" s="151">
        <f>S309*H309</f>
        <v>0</v>
      </c>
      <c r="AR309" s="152" t="s">
        <v>163</v>
      </c>
      <c r="AT309" s="152" t="s">
        <v>159</v>
      </c>
      <c r="AU309" s="152" t="s">
        <v>164</v>
      </c>
      <c r="AY309" s="17" t="s">
        <v>156</v>
      </c>
      <c r="BE309" s="153">
        <f>IF(N309="základná",J309,0)</f>
        <v>0</v>
      </c>
      <c r="BF309" s="153">
        <f>IF(N309="znížená",J309,0)</f>
        <v>0</v>
      </c>
      <c r="BG309" s="153">
        <f>IF(N309="zákl. prenesená",J309,0)</f>
        <v>0</v>
      </c>
      <c r="BH309" s="153">
        <f>IF(N309="zníž. prenesená",J309,0)</f>
        <v>0</v>
      </c>
      <c r="BI309" s="153">
        <f>IF(N309="nulová",J309,0)</f>
        <v>0</v>
      </c>
      <c r="BJ309" s="17" t="s">
        <v>164</v>
      </c>
      <c r="BK309" s="153">
        <f>ROUND(I309*H309,2)</f>
        <v>0</v>
      </c>
      <c r="BL309" s="17" t="s">
        <v>163</v>
      </c>
      <c r="BM309" s="152" t="s">
        <v>794</v>
      </c>
    </row>
    <row r="310" spans="2:65" s="11" customFormat="1" ht="22.95" customHeight="1">
      <c r="B310" s="127"/>
      <c r="D310" s="128" t="s">
        <v>74</v>
      </c>
      <c r="E310" s="137" t="s">
        <v>795</v>
      </c>
      <c r="F310" s="137" t="s">
        <v>796</v>
      </c>
      <c r="I310" s="130"/>
      <c r="J310" s="138">
        <f>BK310</f>
        <v>0</v>
      </c>
      <c r="L310" s="127"/>
      <c r="M310" s="132"/>
      <c r="P310" s="133">
        <f>SUM(P311:P312)</f>
        <v>0</v>
      </c>
      <c r="R310" s="133">
        <f>SUM(R311:R312)</f>
        <v>2.47824</v>
      </c>
      <c r="T310" s="134">
        <f>SUM(T311:T312)</f>
        <v>0</v>
      </c>
      <c r="AR310" s="128" t="s">
        <v>83</v>
      </c>
      <c r="AT310" s="135" t="s">
        <v>74</v>
      </c>
      <c r="AU310" s="135" t="s">
        <v>83</v>
      </c>
      <c r="AY310" s="128" t="s">
        <v>156</v>
      </c>
      <c r="BK310" s="136">
        <f>SUM(BK311:BK312)</f>
        <v>0</v>
      </c>
    </row>
    <row r="311" spans="2:65" s="1" customFormat="1" ht="24.15" customHeight="1">
      <c r="B311" s="139"/>
      <c r="C311" s="140" t="s">
        <v>797</v>
      </c>
      <c r="D311" s="140" t="s">
        <v>159</v>
      </c>
      <c r="E311" s="141" t="s">
        <v>798</v>
      </c>
      <c r="F311" s="142" t="s">
        <v>799</v>
      </c>
      <c r="G311" s="143" t="s">
        <v>203</v>
      </c>
      <c r="H311" s="144">
        <v>4</v>
      </c>
      <c r="I311" s="145"/>
      <c r="J311" s="146">
        <f>ROUND(I311*H311,2)</f>
        <v>0</v>
      </c>
      <c r="K311" s="147"/>
      <c r="L311" s="32"/>
      <c r="M311" s="148" t="s">
        <v>1</v>
      </c>
      <c r="N311" s="149" t="s">
        <v>41</v>
      </c>
      <c r="P311" s="150">
        <f>O311*H311</f>
        <v>0</v>
      </c>
      <c r="Q311" s="150">
        <v>0.41424</v>
      </c>
      <c r="R311" s="150">
        <f>Q311*H311</f>
        <v>1.65696</v>
      </c>
      <c r="S311" s="150">
        <v>0</v>
      </c>
      <c r="T311" s="151">
        <f>S311*H311</f>
        <v>0</v>
      </c>
      <c r="AR311" s="152" t="s">
        <v>163</v>
      </c>
      <c r="AT311" s="152" t="s">
        <v>159</v>
      </c>
      <c r="AU311" s="152" t="s">
        <v>164</v>
      </c>
      <c r="AY311" s="17" t="s">
        <v>156</v>
      </c>
      <c r="BE311" s="153">
        <f>IF(N311="základná",J311,0)</f>
        <v>0</v>
      </c>
      <c r="BF311" s="153">
        <f>IF(N311="znížená",J311,0)</f>
        <v>0</v>
      </c>
      <c r="BG311" s="153">
        <f>IF(N311="zákl. prenesená",J311,0)</f>
        <v>0</v>
      </c>
      <c r="BH311" s="153">
        <f>IF(N311="zníž. prenesená",J311,0)</f>
        <v>0</v>
      </c>
      <c r="BI311" s="153">
        <f>IF(N311="nulová",J311,0)</f>
        <v>0</v>
      </c>
      <c r="BJ311" s="17" t="s">
        <v>164</v>
      </c>
      <c r="BK311" s="153">
        <f>ROUND(I311*H311,2)</f>
        <v>0</v>
      </c>
      <c r="BL311" s="17" t="s">
        <v>163</v>
      </c>
      <c r="BM311" s="152" t="s">
        <v>800</v>
      </c>
    </row>
    <row r="312" spans="2:65" s="1" customFormat="1" ht="24.15" customHeight="1">
      <c r="B312" s="139"/>
      <c r="C312" s="140" t="s">
        <v>801</v>
      </c>
      <c r="D312" s="140" t="s">
        <v>159</v>
      </c>
      <c r="E312" s="141" t="s">
        <v>802</v>
      </c>
      <c r="F312" s="142" t="s">
        <v>803</v>
      </c>
      <c r="G312" s="143" t="s">
        <v>203</v>
      </c>
      <c r="H312" s="144">
        <v>2</v>
      </c>
      <c r="I312" s="145"/>
      <c r="J312" s="146">
        <f>ROUND(I312*H312,2)</f>
        <v>0</v>
      </c>
      <c r="K312" s="147"/>
      <c r="L312" s="32"/>
      <c r="M312" s="148" t="s">
        <v>1</v>
      </c>
      <c r="N312" s="149" t="s">
        <v>41</v>
      </c>
      <c r="P312" s="150">
        <f>O312*H312</f>
        <v>0</v>
      </c>
      <c r="Q312" s="150">
        <v>0.41064000000000001</v>
      </c>
      <c r="R312" s="150">
        <f>Q312*H312</f>
        <v>0.82128000000000001</v>
      </c>
      <c r="S312" s="150">
        <v>0</v>
      </c>
      <c r="T312" s="151">
        <f>S312*H312</f>
        <v>0</v>
      </c>
      <c r="AR312" s="152" t="s">
        <v>163</v>
      </c>
      <c r="AT312" s="152" t="s">
        <v>159</v>
      </c>
      <c r="AU312" s="152" t="s">
        <v>164</v>
      </c>
      <c r="AY312" s="17" t="s">
        <v>156</v>
      </c>
      <c r="BE312" s="153">
        <f>IF(N312="základná",J312,0)</f>
        <v>0</v>
      </c>
      <c r="BF312" s="153">
        <f>IF(N312="znížená",J312,0)</f>
        <v>0</v>
      </c>
      <c r="BG312" s="153">
        <f>IF(N312="zákl. prenesená",J312,0)</f>
        <v>0</v>
      </c>
      <c r="BH312" s="153">
        <f>IF(N312="zníž. prenesená",J312,0)</f>
        <v>0</v>
      </c>
      <c r="BI312" s="153">
        <f>IF(N312="nulová",J312,0)</f>
        <v>0</v>
      </c>
      <c r="BJ312" s="17" t="s">
        <v>164</v>
      </c>
      <c r="BK312" s="153">
        <f>ROUND(I312*H312,2)</f>
        <v>0</v>
      </c>
      <c r="BL312" s="17" t="s">
        <v>163</v>
      </c>
      <c r="BM312" s="152" t="s">
        <v>804</v>
      </c>
    </row>
    <row r="313" spans="2:65" s="11" customFormat="1" ht="22.95" customHeight="1">
      <c r="B313" s="127"/>
      <c r="D313" s="128" t="s">
        <v>74</v>
      </c>
      <c r="E313" s="137" t="s">
        <v>805</v>
      </c>
      <c r="F313" s="137" t="s">
        <v>806</v>
      </c>
      <c r="I313" s="130"/>
      <c r="J313" s="138">
        <f>BK313</f>
        <v>0</v>
      </c>
      <c r="L313" s="127"/>
      <c r="M313" s="132"/>
      <c r="P313" s="133">
        <f>P314</f>
        <v>0</v>
      </c>
      <c r="R313" s="133">
        <f>R314</f>
        <v>0</v>
      </c>
      <c r="T313" s="134">
        <f>T314</f>
        <v>33.768000000000001</v>
      </c>
      <c r="AR313" s="128" t="s">
        <v>83</v>
      </c>
      <c r="AT313" s="135" t="s">
        <v>74</v>
      </c>
      <c r="AU313" s="135" t="s">
        <v>83</v>
      </c>
      <c r="AY313" s="128" t="s">
        <v>156</v>
      </c>
      <c r="BK313" s="136">
        <f>BK314</f>
        <v>0</v>
      </c>
    </row>
    <row r="314" spans="2:65" s="1" customFormat="1" ht="24.15" customHeight="1">
      <c r="B314" s="139"/>
      <c r="C314" s="140" t="s">
        <v>807</v>
      </c>
      <c r="D314" s="140" t="s">
        <v>159</v>
      </c>
      <c r="E314" s="141" t="s">
        <v>808</v>
      </c>
      <c r="F314" s="142" t="s">
        <v>809</v>
      </c>
      <c r="G314" s="143" t="s">
        <v>234</v>
      </c>
      <c r="H314" s="144">
        <v>134</v>
      </c>
      <c r="I314" s="145"/>
      <c r="J314" s="146">
        <f>ROUND(I314*H314,2)</f>
        <v>0</v>
      </c>
      <c r="K314" s="147"/>
      <c r="L314" s="32"/>
      <c r="M314" s="148" t="s">
        <v>1</v>
      </c>
      <c r="N314" s="149" t="s">
        <v>41</v>
      </c>
      <c r="P314" s="150">
        <f>O314*H314</f>
        <v>0</v>
      </c>
      <c r="Q314" s="150">
        <v>0</v>
      </c>
      <c r="R314" s="150">
        <f>Q314*H314</f>
        <v>0</v>
      </c>
      <c r="S314" s="150">
        <v>0.252</v>
      </c>
      <c r="T314" s="151">
        <f>S314*H314</f>
        <v>33.768000000000001</v>
      </c>
      <c r="AR314" s="152" t="s">
        <v>163</v>
      </c>
      <c r="AT314" s="152" t="s">
        <v>159</v>
      </c>
      <c r="AU314" s="152" t="s">
        <v>164</v>
      </c>
      <c r="AY314" s="17" t="s">
        <v>156</v>
      </c>
      <c r="BE314" s="153">
        <f>IF(N314="základná",J314,0)</f>
        <v>0</v>
      </c>
      <c r="BF314" s="153">
        <f>IF(N314="znížená",J314,0)</f>
        <v>0</v>
      </c>
      <c r="BG314" s="153">
        <f>IF(N314="zákl. prenesená",J314,0)</f>
        <v>0</v>
      </c>
      <c r="BH314" s="153">
        <f>IF(N314="zníž. prenesená",J314,0)</f>
        <v>0</v>
      </c>
      <c r="BI314" s="153">
        <f>IF(N314="nulová",J314,0)</f>
        <v>0</v>
      </c>
      <c r="BJ314" s="17" t="s">
        <v>164</v>
      </c>
      <c r="BK314" s="153">
        <f>ROUND(I314*H314,2)</f>
        <v>0</v>
      </c>
      <c r="BL314" s="17" t="s">
        <v>163</v>
      </c>
      <c r="BM314" s="152" t="s">
        <v>810</v>
      </c>
    </row>
    <row r="315" spans="2:65" s="11" customFormat="1" ht="25.95" customHeight="1">
      <c r="B315" s="127"/>
      <c r="D315" s="128" t="s">
        <v>74</v>
      </c>
      <c r="E315" s="129" t="s">
        <v>811</v>
      </c>
      <c r="F315" s="129" t="s">
        <v>812</v>
      </c>
      <c r="I315" s="130"/>
      <c r="J315" s="131">
        <f>BK315</f>
        <v>0</v>
      </c>
      <c r="L315" s="127"/>
      <c r="M315" s="132"/>
      <c r="P315" s="133">
        <f>P316</f>
        <v>0</v>
      </c>
      <c r="R315" s="133">
        <f>R316</f>
        <v>0.20275000000000001</v>
      </c>
      <c r="T315" s="134">
        <f>T316</f>
        <v>0</v>
      </c>
      <c r="AR315" s="128" t="s">
        <v>83</v>
      </c>
      <c r="AT315" s="135" t="s">
        <v>74</v>
      </c>
      <c r="AU315" s="135" t="s">
        <v>75</v>
      </c>
      <c r="AY315" s="128" t="s">
        <v>156</v>
      </c>
      <c r="BK315" s="136">
        <f>BK316</f>
        <v>0</v>
      </c>
    </row>
    <row r="316" spans="2:65" s="11" customFormat="1" ht="22.95" customHeight="1">
      <c r="B316" s="127"/>
      <c r="D316" s="128" t="s">
        <v>74</v>
      </c>
      <c r="E316" s="137" t="s">
        <v>813</v>
      </c>
      <c r="F316" s="137" t="s">
        <v>814</v>
      </c>
      <c r="I316" s="130"/>
      <c r="J316" s="138">
        <f>BK316</f>
        <v>0</v>
      </c>
      <c r="L316" s="127"/>
      <c r="M316" s="132"/>
      <c r="P316" s="133">
        <f>SUM(P317:P319)</f>
        <v>0</v>
      </c>
      <c r="R316" s="133">
        <f>SUM(R317:R319)</f>
        <v>0.20275000000000001</v>
      </c>
      <c r="T316" s="134">
        <f>SUM(T317:T319)</f>
        <v>0</v>
      </c>
      <c r="AR316" s="128" t="s">
        <v>83</v>
      </c>
      <c r="AT316" s="135" t="s">
        <v>74</v>
      </c>
      <c r="AU316" s="135" t="s">
        <v>83</v>
      </c>
      <c r="AY316" s="128" t="s">
        <v>156</v>
      </c>
      <c r="BK316" s="136">
        <f>SUM(BK317:BK319)</f>
        <v>0</v>
      </c>
    </row>
    <row r="317" spans="2:65" s="1" customFormat="1" ht="24.15" customHeight="1">
      <c r="B317" s="139"/>
      <c r="C317" s="140" t="s">
        <v>815</v>
      </c>
      <c r="D317" s="140" t="s">
        <v>159</v>
      </c>
      <c r="E317" s="141" t="s">
        <v>816</v>
      </c>
      <c r="F317" s="142" t="s">
        <v>817</v>
      </c>
      <c r="G317" s="143" t="s">
        <v>234</v>
      </c>
      <c r="H317" s="144">
        <v>811</v>
      </c>
      <c r="I317" s="145"/>
      <c r="J317" s="146">
        <f>ROUND(I317*H317,2)</f>
        <v>0</v>
      </c>
      <c r="K317" s="147"/>
      <c r="L317" s="32"/>
      <c r="M317" s="148" t="s">
        <v>1</v>
      </c>
      <c r="N317" s="149" t="s">
        <v>41</v>
      </c>
      <c r="P317" s="150">
        <f>O317*H317</f>
        <v>0</v>
      </c>
      <c r="Q317" s="150">
        <v>3.0000000000000001E-5</v>
      </c>
      <c r="R317" s="150">
        <f>Q317*H317</f>
        <v>2.4330000000000001E-2</v>
      </c>
      <c r="S317" s="150">
        <v>0</v>
      </c>
      <c r="T317" s="151">
        <f>S317*H317</f>
        <v>0</v>
      </c>
      <c r="AR317" s="152" t="s">
        <v>163</v>
      </c>
      <c r="AT317" s="152" t="s">
        <v>159</v>
      </c>
      <c r="AU317" s="152" t="s">
        <v>164</v>
      </c>
      <c r="AY317" s="17" t="s">
        <v>156</v>
      </c>
      <c r="BE317" s="153">
        <f>IF(N317="základná",J317,0)</f>
        <v>0</v>
      </c>
      <c r="BF317" s="153">
        <f>IF(N317="znížená",J317,0)</f>
        <v>0</v>
      </c>
      <c r="BG317" s="153">
        <f>IF(N317="zákl. prenesená",J317,0)</f>
        <v>0</v>
      </c>
      <c r="BH317" s="153">
        <f>IF(N317="zníž. prenesená",J317,0)</f>
        <v>0</v>
      </c>
      <c r="BI317" s="153">
        <f>IF(N317="nulová",J317,0)</f>
        <v>0</v>
      </c>
      <c r="BJ317" s="17" t="s">
        <v>164</v>
      </c>
      <c r="BK317" s="153">
        <f>ROUND(I317*H317,2)</f>
        <v>0</v>
      </c>
      <c r="BL317" s="17" t="s">
        <v>163</v>
      </c>
      <c r="BM317" s="152" t="s">
        <v>818</v>
      </c>
    </row>
    <row r="318" spans="2:65" s="1" customFormat="1" ht="16.5" customHeight="1">
      <c r="B318" s="139"/>
      <c r="C318" s="167" t="s">
        <v>819</v>
      </c>
      <c r="D318" s="167" t="s">
        <v>207</v>
      </c>
      <c r="E318" s="168" t="s">
        <v>820</v>
      </c>
      <c r="F318" s="169" t="s">
        <v>821</v>
      </c>
      <c r="G318" s="170" t="s">
        <v>234</v>
      </c>
      <c r="H318" s="171">
        <v>892.1</v>
      </c>
      <c r="I318" s="172"/>
      <c r="J318" s="173">
        <f>ROUND(I318*H318,2)</f>
        <v>0</v>
      </c>
      <c r="K318" s="174"/>
      <c r="L318" s="175"/>
      <c r="M318" s="176" t="s">
        <v>1</v>
      </c>
      <c r="N318" s="177" t="s">
        <v>41</v>
      </c>
      <c r="P318" s="150">
        <f>O318*H318</f>
        <v>0</v>
      </c>
      <c r="Q318" s="150">
        <v>2.0000000000000001E-4</v>
      </c>
      <c r="R318" s="150">
        <f>Q318*H318</f>
        <v>0.17842000000000002</v>
      </c>
      <c r="S318" s="150">
        <v>0</v>
      </c>
      <c r="T318" s="151">
        <f>S318*H318</f>
        <v>0</v>
      </c>
      <c r="AR318" s="152" t="s">
        <v>211</v>
      </c>
      <c r="AT318" s="152" t="s">
        <v>207</v>
      </c>
      <c r="AU318" s="152" t="s">
        <v>164</v>
      </c>
      <c r="AY318" s="17" t="s">
        <v>156</v>
      </c>
      <c r="BE318" s="153">
        <f>IF(N318="základná",J318,0)</f>
        <v>0</v>
      </c>
      <c r="BF318" s="153">
        <f>IF(N318="znížená",J318,0)</f>
        <v>0</v>
      </c>
      <c r="BG318" s="153">
        <f>IF(N318="zákl. prenesená",J318,0)</f>
        <v>0</v>
      </c>
      <c r="BH318" s="153">
        <f>IF(N318="zníž. prenesená",J318,0)</f>
        <v>0</v>
      </c>
      <c r="BI318" s="153">
        <f>IF(N318="nulová",J318,0)</f>
        <v>0</v>
      </c>
      <c r="BJ318" s="17" t="s">
        <v>164</v>
      </c>
      <c r="BK318" s="153">
        <f>ROUND(I318*H318,2)</f>
        <v>0</v>
      </c>
      <c r="BL318" s="17" t="s">
        <v>163</v>
      </c>
      <c r="BM318" s="152" t="s">
        <v>822</v>
      </c>
    </row>
    <row r="319" spans="2:65" s="12" customFormat="1">
      <c r="B319" s="159"/>
      <c r="D319" s="160" t="s">
        <v>205</v>
      </c>
      <c r="F319" s="162" t="s">
        <v>823</v>
      </c>
      <c r="H319" s="163">
        <v>892.1</v>
      </c>
      <c r="I319" s="164"/>
      <c r="L319" s="159"/>
      <c r="M319" s="198"/>
      <c r="N319" s="199"/>
      <c r="O319" s="199"/>
      <c r="P319" s="199"/>
      <c r="Q319" s="199"/>
      <c r="R319" s="199"/>
      <c r="S319" s="199"/>
      <c r="T319" s="200"/>
      <c r="AT319" s="161" t="s">
        <v>205</v>
      </c>
      <c r="AU319" s="161" t="s">
        <v>164</v>
      </c>
      <c r="AV319" s="12" t="s">
        <v>164</v>
      </c>
      <c r="AW319" s="12" t="s">
        <v>4</v>
      </c>
      <c r="AX319" s="12" t="s">
        <v>83</v>
      </c>
      <c r="AY319" s="161" t="s">
        <v>156</v>
      </c>
    </row>
    <row r="320" spans="2:65" s="1" customFormat="1" ht="6.9" customHeight="1">
      <c r="B320" s="47"/>
      <c r="C320" s="48"/>
      <c r="D320" s="48"/>
      <c r="E320" s="48"/>
      <c r="F320" s="48"/>
      <c r="G320" s="48"/>
      <c r="H320" s="48"/>
      <c r="I320" s="48"/>
      <c r="J320" s="48"/>
      <c r="K320" s="48"/>
      <c r="L320" s="32"/>
    </row>
  </sheetData>
  <autoFilter ref="C153:K319" xr:uid="{00000000-0009-0000-0000-000003000000}"/>
  <mergeCells count="9">
    <mergeCell ref="E87:H87"/>
    <mergeCell ref="E144:H144"/>
    <mergeCell ref="E146:H14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354"/>
  <sheetViews>
    <sheetView showGridLines="0" workbookViewId="0">
      <selection activeCell="I99" sqref="I99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4" t="s">
        <v>6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93</v>
      </c>
    </row>
    <row r="3" spans="2:4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" hidden="1" customHeight="1">
      <c r="B4" s="20"/>
      <c r="D4" s="21" t="s">
        <v>130</v>
      </c>
      <c r="L4" s="20"/>
      <c r="M4" s="91" t="s">
        <v>10</v>
      </c>
      <c r="AT4" s="17" t="s">
        <v>4</v>
      </c>
    </row>
    <row r="5" spans="2:46" ht="6.9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50" t="str">
        <f>'Rekapitulácia stavby'!K6</f>
        <v>Most č. M5850 na ceste II-547 a lávka. Hlinkova ul., Košice</v>
      </c>
      <c r="F7" s="251"/>
      <c r="G7" s="251"/>
      <c r="H7" s="251"/>
      <c r="L7" s="20"/>
    </row>
    <row r="8" spans="2:46" s="1" customFormat="1" ht="12" hidden="1" customHeight="1">
      <c r="B8" s="32"/>
      <c r="D8" s="27" t="s">
        <v>131</v>
      </c>
      <c r="L8" s="32"/>
    </row>
    <row r="9" spans="2:46" s="1" customFormat="1" ht="16.5" hidden="1" customHeight="1">
      <c r="B9" s="32"/>
      <c r="E9" s="246" t="s">
        <v>824</v>
      </c>
      <c r="F9" s="249"/>
      <c r="G9" s="249"/>
      <c r="H9" s="249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17. 2. 2026</v>
      </c>
      <c r="L12" s="32"/>
    </row>
    <row r="13" spans="2:46" s="1" customFormat="1" ht="10.95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" hidden="1" customHeight="1">
      <c r="B16" s="32"/>
      <c r="L16" s="32"/>
    </row>
    <row r="17" spans="2:12" s="1" customFormat="1" ht="12" hidden="1" customHeight="1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hidden="1" customHeight="1">
      <c r="B18" s="32"/>
      <c r="E18" s="252" t="str">
        <f>'Rekapitulácia stavby'!E14</f>
        <v>Vyplň údaj</v>
      </c>
      <c r="F18" s="238"/>
      <c r="G18" s="238"/>
      <c r="H18" s="238"/>
      <c r="I18" s="27" t="s">
        <v>27</v>
      </c>
      <c r="J18" s="28" t="str">
        <f>'Rekapitulácia stavby'!AN14</f>
        <v>Vyplň údaj</v>
      </c>
      <c r="L18" s="32"/>
    </row>
    <row r="19" spans="2:12" s="1" customFormat="1" ht="6.9" hidden="1" customHeight="1">
      <c r="B19" s="32"/>
      <c r="L19" s="32"/>
    </row>
    <row r="20" spans="2:12" s="1" customFormat="1" ht="12" hidden="1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" hidden="1" customHeight="1">
      <c r="B22" s="32"/>
      <c r="L22" s="32"/>
    </row>
    <row r="23" spans="2:12" s="1" customFormat="1" ht="12" hidden="1" customHeight="1">
      <c r="B23" s="32"/>
      <c r="D23" s="27" t="s">
        <v>32</v>
      </c>
      <c r="I23" s="27" t="s">
        <v>25</v>
      </c>
      <c r="J23" s="25" t="s">
        <v>1</v>
      </c>
      <c r="L23" s="32"/>
    </row>
    <row r="24" spans="2:12" s="1" customFormat="1" ht="18" hidden="1" customHeight="1">
      <c r="B24" s="32"/>
      <c r="E24" s="25" t="s">
        <v>33</v>
      </c>
      <c r="I24" s="27" t="s">
        <v>27</v>
      </c>
      <c r="J24" s="25" t="s">
        <v>1</v>
      </c>
      <c r="L24" s="32"/>
    </row>
    <row r="25" spans="2:12" s="1" customFormat="1" ht="6.9" hidden="1" customHeight="1">
      <c r="B25" s="32"/>
      <c r="L25" s="32"/>
    </row>
    <row r="26" spans="2:12" s="1" customFormat="1" ht="12" hidden="1" customHeight="1">
      <c r="B26" s="32"/>
      <c r="D26" s="27" t="s">
        <v>34</v>
      </c>
      <c r="L26" s="32"/>
    </row>
    <row r="27" spans="2:12" s="7" customFormat="1" ht="16.5" hidden="1" customHeight="1">
      <c r="B27" s="92"/>
      <c r="E27" s="242" t="s">
        <v>1</v>
      </c>
      <c r="F27" s="242"/>
      <c r="G27" s="242"/>
      <c r="H27" s="242"/>
      <c r="L27" s="92"/>
    </row>
    <row r="28" spans="2:12" s="1" customFormat="1" ht="6.9" hidden="1" customHeight="1">
      <c r="B28" s="32"/>
      <c r="L28" s="32"/>
    </row>
    <row r="29" spans="2:12" s="1" customFormat="1" ht="6.9" hidden="1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hidden="1" customHeight="1">
      <c r="B30" s="32"/>
      <c r="D30" s="93" t="s">
        <v>35</v>
      </c>
      <c r="J30" s="69">
        <f>ROUND(J158, 2)</f>
        <v>0</v>
      </c>
      <c r="L30" s="32"/>
    </row>
    <row r="31" spans="2:12" s="1" customFormat="1" ht="6.9" hidden="1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" hidden="1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" hidden="1" customHeight="1">
      <c r="B33" s="32"/>
      <c r="D33" s="58" t="s">
        <v>39</v>
      </c>
      <c r="E33" s="37" t="s">
        <v>40</v>
      </c>
      <c r="F33" s="94">
        <f>ROUND((SUM(BE158:BE353)),  2)</f>
        <v>0</v>
      </c>
      <c r="G33" s="95"/>
      <c r="H33" s="95"/>
      <c r="I33" s="96">
        <v>0.23</v>
      </c>
      <c r="J33" s="94">
        <f>ROUND(((SUM(BE158:BE353))*I33),  2)</f>
        <v>0</v>
      </c>
      <c r="L33" s="32"/>
    </row>
    <row r="34" spans="2:12" s="1" customFormat="1" ht="14.4" hidden="1" customHeight="1">
      <c r="B34" s="32"/>
      <c r="E34" s="37" t="s">
        <v>41</v>
      </c>
      <c r="F34" s="97">
        <f>ROUND((SUM(BF158:BF353)),  2)</f>
        <v>0</v>
      </c>
      <c r="I34" s="98">
        <v>0.23</v>
      </c>
      <c r="J34" s="97">
        <f>ROUND(((SUM(BF158:BF353))*I34),  2)</f>
        <v>0</v>
      </c>
      <c r="L34" s="32"/>
    </row>
    <row r="35" spans="2:12" s="1" customFormat="1" ht="14.4" hidden="1" customHeight="1">
      <c r="B35" s="32"/>
      <c r="E35" s="27" t="s">
        <v>42</v>
      </c>
      <c r="F35" s="97">
        <f>ROUND((SUM(BG158:BG353)),  2)</f>
        <v>0</v>
      </c>
      <c r="I35" s="98">
        <v>0.23</v>
      </c>
      <c r="J35" s="97">
        <f>0</f>
        <v>0</v>
      </c>
      <c r="L35" s="32"/>
    </row>
    <row r="36" spans="2:12" s="1" customFormat="1" ht="14.4" hidden="1" customHeight="1">
      <c r="B36" s="32"/>
      <c r="E36" s="27" t="s">
        <v>43</v>
      </c>
      <c r="F36" s="97">
        <f>ROUND((SUM(BH158:BH353)),  2)</f>
        <v>0</v>
      </c>
      <c r="I36" s="98">
        <v>0.23</v>
      </c>
      <c r="J36" s="97">
        <f>0</f>
        <v>0</v>
      </c>
      <c r="L36" s="32"/>
    </row>
    <row r="37" spans="2:12" s="1" customFormat="1" ht="14.4" hidden="1" customHeight="1">
      <c r="B37" s="32"/>
      <c r="E37" s="37" t="s">
        <v>44</v>
      </c>
      <c r="F37" s="94">
        <f>ROUND((SUM(BI158:BI353)),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" hidden="1" customHeight="1">
      <c r="B38" s="32"/>
      <c r="L38" s="32"/>
    </row>
    <row r="39" spans="2:12" s="1" customFormat="1" ht="25.35" hidden="1" customHeight="1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" hidden="1" customHeight="1">
      <c r="B40" s="32"/>
      <c r="L40" s="32"/>
    </row>
    <row r="41" spans="2:12" ht="14.4" hidden="1" customHeight="1">
      <c r="B41" s="20"/>
      <c r="L41" s="20"/>
    </row>
    <row r="42" spans="2:12" ht="14.4" hidden="1" customHeight="1">
      <c r="B42" s="20"/>
      <c r="L42" s="20"/>
    </row>
    <row r="43" spans="2:12" ht="14.4" hidden="1" customHeight="1">
      <c r="B43" s="20"/>
      <c r="L43" s="20"/>
    </row>
    <row r="44" spans="2:12" ht="14.4" hidden="1" customHeight="1">
      <c r="B44" s="20"/>
      <c r="L44" s="20"/>
    </row>
    <row r="45" spans="2:12" ht="14.4" hidden="1" customHeight="1">
      <c r="B45" s="20"/>
      <c r="L45" s="20"/>
    </row>
    <row r="46" spans="2:12" ht="14.4" hidden="1" customHeight="1">
      <c r="B46" s="20"/>
      <c r="L46" s="20"/>
    </row>
    <row r="47" spans="2:12" ht="14.4" hidden="1" customHeight="1">
      <c r="B47" s="20"/>
      <c r="L47" s="20"/>
    </row>
    <row r="48" spans="2:12" ht="14.4" hidden="1" customHeight="1">
      <c r="B48" s="20"/>
      <c r="L48" s="20"/>
    </row>
    <row r="49" spans="2:12" ht="14.4" hidden="1" customHeight="1">
      <c r="B49" s="20"/>
      <c r="L49" s="20"/>
    </row>
    <row r="50" spans="2:12" s="1" customFormat="1" ht="14.4" hidden="1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3.2" hidden="1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3.2" hidden="1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3.2" hidden="1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" hidden="1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78" spans="2:12" hidden="1"/>
    <row r="79" spans="2:12" hidden="1"/>
    <row r="80" spans="2:12" hidden="1"/>
    <row r="81" spans="2:47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" customHeight="1">
      <c r="B82" s="32"/>
      <c r="C82" s="21" t="s">
        <v>133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50" t="str">
        <f>E7</f>
        <v>Most č. M5850 na ceste II-547 a lávka. Hlinkova ul., Košice</v>
      </c>
      <c r="F85" s="251"/>
      <c r="G85" s="251"/>
      <c r="H85" s="251"/>
      <c r="L85" s="32"/>
    </row>
    <row r="86" spans="2:47" s="1" customFormat="1" ht="12" customHeight="1">
      <c r="B86" s="32"/>
      <c r="C86" s="27" t="s">
        <v>131</v>
      </c>
      <c r="L86" s="32"/>
    </row>
    <row r="87" spans="2:47" s="1" customFormat="1" ht="16.5" customHeight="1">
      <c r="B87" s="32"/>
      <c r="E87" s="246" t="str">
        <f>E9</f>
        <v>SO 102-00 - Úprava chodníkov</v>
      </c>
      <c r="F87" s="249"/>
      <c r="G87" s="249"/>
      <c r="H87" s="249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Košice</v>
      </c>
      <c r="I89" s="27" t="s">
        <v>22</v>
      </c>
      <c r="J89" s="55" t="str">
        <f>IF(J12="","",J12)</f>
        <v>17. 2. 2026</v>
      </c>
      <c r="L89" s="32"/>
    </row>
    <row r="90" spans="2:47" s="1" customFormat="1" ht="6.9" customHeight="1">
      <c r="B90" s="32"/>
      <c r="L90" s="32"/>
    </row>
    <row r="91" spans="2:47" s="1" customFormat="1" ht="25.65" customHeight="1">
      <c r="B91" s="32"/>
      <c r="C91" s="27" t="s">
        <v>24</v>
      </c>
      <c r="F91" s="25" t="str">
        <f>E15</f>
        <v>Mesto Košice</v>
      </c>
      <c r="I91" s="27" t="s">
        <v>30</v>
      </c>
      <c r="J91" s="30" t="str">
        <f>E21</f>
        <v>TUNROAD Engineering, s.r.o.</v>
      </c>
      <c r="L91" s="32"/>
    </row>
    <row r="92" spans="2:47" s="1" customFormat="1" ht="15.15" customHeight="1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>kolektív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134</v>
      </c>
      <c r="D94" s="99"/>
      <c r="E94" s="99"/>
      <c r="F94" s="99"/>
      <c r="G94" s="99"/>
      <c r="H94" s="99"/>
      <c r="I94" s="99"/>
      <c r="J94" s="108" t="s">
        <v>135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5" customHeight="1">
      <c r="B96" s="32"/>
      <c r="C96" s="109" t="s">
        <v>136</v>
      </c>
      <c r="J96" s="69">
        <f>J158</f>
        <v>0</v>
      </c>
      <c r="L96" s="32"/>
      <c r="AU96" s="17" t="s">
        <v>137</v>
      </c>
    </row>
    <row r="97" spans="2:12" s="8" customFormat="1" ht="24.9" customHeight="1">
      <c r="B97" s="110"/>
      <c r="D97" s="111" t="s">
        <v>465</v>
      </c>
      <c r="E97" s="112"/>
      <c r="F97" s="112"/>
      <c r="G97" s="112"/>
      <c r="H97" s="112"/>
      <c r="I97" s="112"/>
      <c r="J97" s="113">
        <f>J159</f>
        <v>0</v>
      </c>
      <c r="L97" s="110"/>
    </row>
    <row r="98" spans="2:12" s="9" customFormat="1" ht="19.95" customHeight="1">
      <c r="B98" s="114"/>
      <c r="D98" s="115" t="s">
        <v>825</v>
      </c>
      <c r="E98" s="116"/>
      <c r="F98" s="116"/>
      <c r="G98" s="116"/>
      <c r="H98" s="116"/>
      <c r="I98" s="116"/>
      <c r="J98" s="117">
        <f>J160</f>
        <v>0</v>
      </c>
      <c r="L98" s="114"/>
    </row>
    <row r="99" spans="2:12" s="9" customFormat="1" ht="19.95" customHeight="1">
      <c r="B99" s="114"/>
      <c r="D99" s="115" t="s">
        <v>466</v>
      </c>
      <c r="E99" s="116"/>
      <c r="F99" s="116"/>
      <c r="G99" s="116"/>
      <c r="H99" s="116"/>
      <c r="I99" s="116"/>
      <c r="J99" s="117">
        <f>J163</f>
        <v>0</v>
      </c>
      <c r="L99" s="114"/>
    </row>
    <row r="100" spans="2:12" s="9" customFormat="1" ht="19.95" customHeight="1">
      <c r="B100" s="114"/>
      <c r="D100" s="115" t="s">
        <v>467</v>
      </c>
      <c r="E100" s="116"/>
      <c r="F100" s="116"/>
      <c r="G100" s="116"/>
      <c r="H100" s="116"/>
      <c r="I100" s="116"/>
      <c r="J100" s="117">
        <f>J165</f>
        <v>0</v>
      </c>
      <c r="L100" s="114"/>
    </row>
    <row r="101" spans="2:12" s="9" customFormat="1" ht="19.95" customHeight="1">
      <c r="B101" s="114"/>
      <c r="D101" s="115" t="s">
        <v>468</v>
      </c>
      <c r="E101" s="116"/>
      <c r="F101" s="116"/>
      <c r="G101" s="116"/>
      <c r="H101" s="116"/>
      <c r="I101" s="116"/>
      <c r="J101" s="117">
        <f>J167</f>
        <v>0</v>
      </c>
      <c r="L101" s="114"/>
    </row>
    <row r="102" spans="2:12" s="9" customFormat="1" ht="19.95" customHeight="1">
      <c r="B102" s="114"/>
      <c r="D102" s="115" t="s">
        <v>469</v>
      </c>
      <c r="E102" s="116"/>
      <c r="F102" s="116"/>
      <c r="G102" s="116"/>
      <c r="H102" s="116"/>
      <c r="I102" s="116"/>
      <c r="J102" s="117">
        <f>J169</f>
        <v>0</v>
      </c>
      <c r="L102" s="114"/>
    </row>
    <row r="103" spans="2:12" s="9" customFormat="1" ht="19.95" customHeight="1">
      <c r="B103" s="114"/>
      <c r="D103" s="115" t="s">
        <v>470</v>
      </c>
      <c r="E103" s="116"/>
      <c r="F103" s="116"/>
      <c r="G103" s="116"/>
      <c r="H103" s="116"/>
      <c r="I103" s="116"/>
      <c r="J103" s="117">
        <f>J171</f>
        <v>0</v>
      </c>
      <c r="L103" s="114"/>
    </row>
    <row r="104" spans="2:12" s="9" customFormat="1" ht="19.95" customHeight="1">
      <c r="B104" s="114"/>
      <c r="D104" s="115" t="s">
        <v>471</v>
      </c>
      <c r="E104" s="116"/>
      <c r="F104" s="116"/>
      <c r="G104" s="116"/>
      <c r="H104" s="116"/>
      <c r="I104" s="116"/>
      <c r="J104" s="117">
        <f>J173</f>
        <v>0</v>
      </c>
      <c r="L104" s="114"/>
    </row>
    <row r="105" spans="2:12" s="9" customFormat="1" ht="19.95" customHeight="1">
      <c r="B105" s="114"/>
      <c r="D105" s="115" t="s">
        <v>472</v>
      </c>
      <c r="E105" s="116"/>
      <c r="F105" s="116"/>
      <c r="G105" s="116"/>
      <c r="H105" s="116"/>
      <c r="I105" s="116"/>
      <c r="J105" s="117">
        <f>J188</f>
        <v>0</v>
      </c>
      <c r="L105" s="114"/>
    </row>
    <row r="106" spans="2:12" s="9" customFormat="1" ht="19.95" customHeight="1">
      <c r="B106" s="114"/>
      <c r="D106" s="115" t="s">
        <v>473</v>
      </c>
      <c r="E106" s="116"/>
      <c r="F106" s="116"/>
      <c r="G106" s="116"/>
      <c r="H106" s="116"/>
      <c r="I106" s="116"/>
      <c r="J106" s="117">
        <f>J190</f>
        <v>0</v>
      </c>
      <c r="L106" s="114"/>
    </row>
    <row r="107" spans="2:12" s="9" customFormat="1" ht="19.95" customHeight="1">
      <c r="B107" s="114"/>
      <c r="D107" s="115" t="s">
        <v>475</v>
      </c>
      <c r="E107" s="116"/>
      <c r="F107" s="116"/>
      <c r="G107" s="116"/>
      <c r="H107" s="116"/>
      <c r="I107" s="116"/>
      <c r="J107" s="117">
        <f>J202</f>
        <v>0</v>
      </c>
      <c r="L107" s="114"/>
    </row>
    <row r="108" spans="2:12" s="8" customFormat="1" ht="24.9" customHeight="1">
      <c r="B108" s="110"/>
      <c r="D108" s="111" t="s">
        <v>476</v>
      </c>
      <c r="E108" s="112"/>
      <c r="F108" s="112"/>
      <c r="G108" s="112"/>
      <c r="H108" s="112"/>
      <c r="I108" s="112"/>
      <c r="J108" s="113">
        <f>J205</f>
        <v>0</v>
      </c>
      <c r="L108" s="110"/>
    </row>
    <row r="109" spans="2:12" s="9" customFormat="1" ht="19.95" customHeight="1">
      <c r="B109" s="114"/>
      <c r="D109" s="115" t="s">
        <v>826</v>
      </c>
      <c r="E109" s="116"/>
      <c r="F109" s="116"/>
      <c r="G109" s="116"/>
      <c r="H109" s="116"/>
      <c r="I109" s="116"/>
      <c r="J109" s="117">
        <f>J206</f>
        <v>0</v>
      </c>
      <c r="L109" s="114"/>
    </row>
    <row r="110" spans="2:12" s="9" customFormat="1" ht="19.95" customHeight="1">
      <c r="B110" s="114"/>
      <c r="D110" s="115" t="s">
        <v>477</v>
      </c>
      <c r="E110" s="116"/>
      <c r="F110" s="116"/>
      <c r="G110" s="116"/>
      <c r="H110" s="116"/>
      <c r="I110" s="116"/>
      <c r="J110" s="117">
        <f>J209</f>
        <v>0</v>
      </c>
      <c r="L110" s="114"/>
    </row>
    <row r="111" spans="2:12" s="9" customFormat="1" ht="19.95" customHeight="1">
      <c r="B111" s="114"/>
      <c r="D111" s="115" t="s">
        <v>827</v>
      </c>
      <c r="E111" s="116"/>
      <c r="F111" s="116"/>
      <c r="G111" s="116"/>
      <c r="H111" s="116"/>
      <c r="I111" s="116"/>
      <c r="J111" s="117">
        <f>J213</f>
        <v>0</v>
      </c>
      <c r="L111" s="114"/>
    </row>
    <row r="112" spans="2:12" s="9" customFormat="1" ht="19.95" customHeight="1">
      <c r="B112" s="114"/>
      <c r="D112" s="115" t="s">
        <v>828</v>
      </c>
      <c r="E112" s="116"/>
      <c r="F112" s="116"/>
      <c r="G112" s="116"/>
      <c r="H112" s="116"/>
      <c r="I112" s="116"/>
      <c r="J112" s="117">
        <f>J218</f>
        <v>0</v>
      </c>
      <c r="L112" s="114"/>
    </row>
    <row r="113" spans="2:12" s="9" customFormat="1" ht="19.95" customHeight="1">
      <c r="B113" s="114"/>
      <c r="D113" s="115" t="s">
        <v>829</v>
      </c>
      <c r="E113" s="116"/>
      <c r="F113" s="116"/>
      <c r="G113" s="116"/>
      <c r="H113" s="116"/>
      <c r="I113" s="116"/>
      <c r="J113" s="117">
        <f>J224</f>
        <v>0</v>
      </c>
      <c r="L113" s="114"/>
    </row>
    <row r="114" spans="2:12" s="9" customFormat="1" ht="19.95" customHeight="1">
      <c r="B114" s="114"/>
      <c r="D114" s="115" t="s">
        <v>830</v>
      </c>
      <c r="E114" s="116"/>
      <c r="F114" s="116"/>
      <c r="G114" s="116"/>
      <c r="H114" s="116"/>
      <c r="I114" s="116"/>
      <c r="J114" s="117">
        <f>J228</f>
        <v>0</v>
      </c>
      <c r="L114" s="114"/>
    </row>
    <row r="115" spans="2:12" s="9" customFormat="1" ht="19.95" customHeight="1">
      <c r="B115" s="114"/>
      <c r="D115" s="115" t="s">
        <v>831</v>
      </c>
      <c r="E115" s="116"/>
      <c r="F115" s="116"/>
      <c r="G115" s="116"/>
      <c r="H115" s="116"/>
      <c r="I115" s="116"/>
      <c r="J115" s="117">
        <f>J232</f>
        <v>0</v>
      </c>
      <c r="L115" s="114"/>
    </row>
    <row r="116" spans="2:12" s="9" customFormat="1" ht="19.95" customHeight="1">
      <c r="B116" s="114"/>
      <c r="D116" s="115" t="s">
        <v>832</v>
      </c>
      <c r="E116" s="116"/>
      <c r="F116" s="116"/>
      <c r="G116" s="116"/>
      <c r="H116" s="116"/>
      <c r="I116" s="116"/>
      <c r="J116" s="117">
        <f>J237</f>
        <v>0</v>
      </c>
      <c r="L116" s="114"/>
    </row>
    <row r="117" spans="2:12" s="9" customFormat="1" ht="19.95" customHeight="1">
      <c r="B117" s="114"/>
      <c r="D117" s="115" t="s">
        <v>479</v>
      </c>
      <c r="E117" s="116"/>
      <c r="F117" s="116"/>
      <c r="G117" s="116"/>
      <c r="H117" s="116"/>
      <c r="I117" s="116"/>
      <c r="J117" s="117">
        <f>J250</f>
        <v>0</v>
      </c>
      <c r="L117" s="114"/>
    </row>
    <row r="118" spans="2:12" s="9" customFormat="1" ht="19.95" customHeight="1">
      <c r="B118" s="114"/>
      <c r="D118" s="115" t="s">
        <v>833</v>
      </c>
      <c r="E118" s="116"/>
      <c r="F118" s="116"/>
      <c r="G118" s="116"/>
      <c r="H118" s="116"/>
      <c r="I118" s="116"/>
      <c r="J118" s="117">
        <f>J257</f>
        <v>0</v>
      </c>
      <c r="L118" s="114"/>
    </row>
    <row r="119" spans="2:12" s="9" customFormat="1" ht="19.95" customHeight="1">
      <c r="B119" s="114"/>
      <c r="D119" s="115" t="s">
        <v>480</v>
      </c>
      <c r="E119" s="116"/>
      <c r="F119" s="116"/>
      <c r="G119" s="116"/>
      <c r="H119" s="116"/>
      <c r="I119" s="116"/>
      <c r="J119" s="117">
        <f>J261</f>
        <v>0</v>
      </c>
      <c r="L119" s="114"/>
    </row>
    <row r="120" spans="2:12" s="9" customFormat="1" ht="19.95" customHeight="1">
      <c r="B120" s="114"/>
      <c r="D120" s="115" t="s">
        <v>834</v>
      </c>
      <c r="E120" s="116"/>
      <c r="F120" s="116"/>
      <c r="G120" s="116"/>
      <c r="H120" s="116"/>
      <c r="I120" s="116"/>
      <c r="J120" s="117">
        <f>J263</f>
        <v>0</v>
      </c>
      <c r="L120" s="114"/>
    </row>
    <row r="121" spans="2:12" s="9" customFormat="1" ht="19.95" customHeight="1">
      <c r="B121" s="114"/>
      <c r="D121" s="115" t="s">
        <v>835</v>
      </c>
      <c r="E121" s="116"/>
      <c r="F121" s="116"/>
      <c r="G121" s="116"/>
      <c r="H121" s="116"/>
      <c r="I121" s="116"/>
      <c r="J121" s="117">
        <f>J270</f>
        <v>0</v>
      </c>
      <c r="L121" s="114"/>
    </row>
    <row r="122" spans="2:12" s="8" customFormat="1" ht="24.9" customHeight="1">
      <c r="B122" s="110"/>
      <c r="D122" s="111" t="s">
        <v>836</v>
      </c>
      <c r="E122" s="112"/>
      <c r="F122" s="112"/>
      <c r="G122" s="112"/>
      <c r="H122" s="112"/>
      <c r="I122" s="112"/>
      <c r="J122" s="113">
        <f>J274</f>
        <v>0</v>
      </c>
      <c r="L122" s="110"/>
    </row>
    <row r="123" spans="2:12" s="9" customFormat="1" ht="19.95" customHeight="1">
      <c r="B123" s="114"/>
      <c r="D123" s="115" t="s">
        <v>837</v>
      </c>
      <c r="E123" s="116"/>
      <c r="F123" s="116"/>
      <c r="G123" s="116"/>
      <c r="H123" s="116"/>
      <c r="I123" s="116"/>
      <c r="J123" s="117">
        <f>J275</f>
        <v>0</v>
      </c>
      <c r="L123" s="114"/>
    </row>
    <row r="124" spans="2:12" s="9" customFormat="1" ht="19.95" customHeight="1">
      <c r="B124" s="114"/>
      <c r="D124" s="115" t="s">
        <v>838</v>
      </c>
      <c r="E124" s="116"/>
      <c r="F124" s="116"/>
      <c r="G124" s="116"/>
      <c r="H124" s="116"/>
      <c r="I124" s="116"/>
      <c r="J124" s="117">
        <f>J281</f>
        <v>0</v>
      </c>
      <c r="L124" s="114"/>
    </row>
    <row r="125" spans="2:12" s="8" customFormat="1" ht="24.9" customHeight="1">
      <c r="B125" s="110"/>
      <c r="D125" s="111" t="s">
        <v>481</v>
      </c>
      <c r="E125" s="112"/>
      <c r="F125" s="112"/>
      <c r="G125" s="112"/>
      <c r="H125" s="112"/>
      <c r="I125" s="112"/>
      <c r="J125" s="113">
        <f>J285</f>
        <v>0</v>
      </c>
      <c r="L125" s="110"/>
    </row>
    <row r="126" spans="2:12" s="9" customFormat="1" ht="19.95" customHeight="1">
      <c r="B126" s="114"/>
      <c r="D126" s="115" t="s">
        <v>839</v>
      </c>
      <c r="E126" s="116"/>
      <c r="F126" s="116"/>
      <c r="G126" s="116"/>
      <c r="H126" s="116"/>
      <c r="I126" s="116"/>
      <c r="J126" s="117">
        <f>J286</f>
        <v>0</v>
      </c>
      <c r="L126" s="114"/>
    </row>
    <row r="127" spans="2:12" s="9" customFormat="1" ht="19.95" customHeight="1">
      <c r="B127" s="114"/>
      <c r="D127" s="115" t="s">
        <v>482</v>
      </c>
      <c r="E127" s="116"/>
      <c r="F127" s="116"/>
      <c r="G127" s="116"/>
      <c r="H127" s="116"/>
      <c r="I127" s="116"/>
      <c r="J127" s="117">
        <f>J301</f>
        <v>0</v>
      </c>
      <c r="L127" s="114"/>
    </row>
    <row r="128" spans="2:12" s="9" customFormat="1" ht="19.95" customHeight="1">
      <c r="B128" s="114"/>
      <c r="D128" s="115" t="s">
        <v>840</v>
      </c>
      <c r="E128" s="116"/>
      <c r="F128" s="116"/>
      <c r="G128" s="116"/>
      <c r="H128" s="116"/>
      <c r="I128" s="116"/>
      <c r="J128" s="117">
        <f>J303</f>
        <v>0</v>
      </c>
      <c r="L128" s="114"/>
    </row>
    <row r="129" spans="2:12" s="9" customFormat="1" ht="19.95" customHeight="1">
      <c r="B129" s="114"/>
      <c r="D129" s="115" t="s">
        <v>485</v>
      </c>
      <c r="E129" s="116"/>
      <c r="F129" s="116"/>
      <c r="G129" s="116"/>
      <c r="H129" s="116"/>
      <c r="I129" s="116"/>
      <c r="J129" s="117">
        <f>J305</f>
        <v>0</v>
      </c>
      <c r="L129" s="114"/>
    </row>
    <row r="130" spans="2:12" s="9" customFormat="1" ht="19.95" customHeight="1">
      <c r="B130" s="114"/>
      <c r="D130" s="115" t="s">
        <v>487</v>
      </c>
      <c r="E130" s="116"/>
      <c r="F130" s="116"/>
      <c r="G130" s="116"/>
      <c r="H130" s="116"/>
      <c r="I130" s="116"/>
      <c r="J130" s="117">
        <f>J307</f>
        <v>0</v>
      </c>
      <c r="L130" s="114"/>
    </row>
    <row r="131" spans="2:12" s="9" customFormat="1" ht="19.95" customHeight="1">
      <c r="B131" s="114"/>
      <c r="D131" s="115" t="s">
        <v>841</v>
      </c>
      <c r="E131" s="116"/>
      <c r="F131" s="116"/>
      <c r="G131" s="116"/>
      <c r="H131" s="116"/>
      <c r="I131" s="116"/>
      <c r="J131" s="117">
        <f>J309</f>
        <v>0</v>
      </c>
      <c r="L131" s="114"/>
    </row>
    <row r="132" spans="2:12" s="9" customFormat="1" ht="19.95" customHeight="1">
      <c r="B132" s="114"/>
      <c r="D132" s="115" t="s">
        <v>842</v>
      </c>
      <c r="E132" s="116"/>
      <c r="F132" s="116"/>
      <c r="G132" s="116"/>
      <c r="H132" s="116"/>
      <c r="I132" s="116"/>
      <c r="J132" s="117">
        <f>J316</f>
        <v>0</v>
      </c>
      <c r="L132" s="114"/>
    </row>
    <row r="133" spans="2:12" s="9" customFormat="1" ht="19.95" customHeight="1">
      <c r="B133" s="114"/>
      <c r="D133" s="115" t="s">
        <v>491</v>
      </c>
      <c r="E133" s="116"/>
      <c r="F133" s="116"/>
      <c r="G133" s="116"/>
      <c r="H133" s="116"/>
      <c r="I133" s="116"/>
      <c r="J133" s="117">
        <f>J327</f>
        <v>0</v>
      </c>
      <c r="L133" s="114"/>
    </row>
    <row r="134" spans="2:12" s="9" customFormat="1" ht="19.95" customHeight="1">
      <c r="B134" s="114"/>
      <c r="D134" s="115" t="s">
        <v>493</v>
      </c>
      <c r="E134" s="116"/>
      <c r="F134" s="116"/>
      <c r="G134" s="116"/>
      <c r="H134" s="116"/>
      <c r="I134" s="116"/>
      <c r="J134" s="117">
        <f>J331</f>
        <v>0</v>
      </c>
      <c r="L134" s="114"/>
    </row>
    <row r="135" spans="2:12" s="9" customFormat="1" ht="19.95" customHeight="1">
      <c r="B135" s="114"/>
      <c r="D135" s="115" t="s">
        <v>843</v>
      </c>
      <c r="E135" s="116"/>
      <c r="F135" s="116"/>
      <c r="G135" s="116"/>
      <c r="H135" s="116"/>
      <c r="I135" s="116"/>
      <c r="J135" s="117">
        <f>J340</f>
        <v>0</v>
      </c>
      <c r="L135" s="114"/>
    </row>
    <row r="136" spans="2:12" s="9" customFormat="1" ht="19.95" customHeight="1">
      <c r="B136" s="114"/>
      <c r="D136" s="115" t="s">
        <v>844</v>
      </c>
      <c r="E136" s="116"/>
      <c r="F136" s="116"/>
      <c r="G136" s="116"/>
      <c r="H136" s="116"/>
      <c r="I136" s="116"/>
      <c r="J136" s="117">
        <f>J343</f>
        <v>0</v>
      </c>
      <c r="L136" s="114"/>
    </row>
    <row r="137" spans="2:12" s="9" customFormat="1" ht="19.95" customHeight="1">
      <c r="B137" s="114"/>
      <c r="D137" s="115" t="s">
        <v>496</v>
      </c>
      <c r="E137" s="116"/>
      <c r="F137" s="116"/>
      <c r="G137" s="116"/>
      <c r="H137" s="116"/>
      <c r="I137" s="116"/>
      <c r="J137" s="117">
        <f>J345</f>
        <v>0</v>
      </c>
      <c r="L137" s="114"/>
    </row>
    <row r="138" spans="2:12" s="9" customFormat="1" ht="19.95" customHeight="1">
      <c r="B138" s="114"/>
      <c r="D138" s="115" t="s">
        <v>845</v>
      </c>
      <c r="E138" s="116"/>
      <c r="F138" s="116"/>
      <c r="G138" s="116"/>
      <c r="H138" s="116"/>
      <c r="I138" s="116"/>
      <c r="J138" s="117">
        <f>J348</f>
        <v>0</v>
      </c>
      <c r="L138" s="114"/>
    </row>
    <row r="139" spans="2:12" s="1" customFormat="1" ht="21.75" customHeight="1">
      <c r="B139" s="32"/>
      <c r="L139" s="32"/>
    </row>
    <row r="140" spans="2:12" s="1" customFormat="1" ht="6.9" customHeight="1">
      <c r="B140" s="47"/>
      <c r="C140" s="48"/>
      <c r="D140" s="48"/>
      <c r="E140" s="48"/>
      <c r="F140" s="48"/>
      <c r="G140" s="48"/>
      <c r="H140" s="48"/>
      <c r="I140" s="48"/>
      <c r="J140" s="48"/>
      <c r="K140" s="48"/>
      <c r="L140" s="32"/>
    </row>
    <row r="144" spans="2:12" s="1" customFormat="1" ht="6.9" customHeight="1">
      <c r="B144" s="49"/>
      <c r="C144" s="50"/>
      <c r="D144" s="50"/>
      <c r="E144" s="50"/>
      <c r="F144" s="50"/>
      <c r="G144" s="50"/>
      <c r="H144" s="50"/>
      <c r="I144" s="50"/>
      <c r="J144" s="50"/>
      <c r="K144" s="50"/>
      <c r="L144" s="32"/>
    </row>
    <row r="145" spans="2:63" s="1" customFormat="1" ht="24.9" customHeight="1">
      <c r="B145" s="32"/>
      <c r="C145" s="21" t="s">
        <v>142</v>
      </c>
      <c r="L145" s="32"/>
    </row>
    <row r="146" spans="2:63" s="1" customFormat="1" ht="6.9" customHeight="1">
      <c r="B146" s="32"/>
      <c r="L146" s="32"/>
    </row>
    <row r="147" spans="2:63" s="1" customFormat="1" ht="12" customHeight="1">
      <c r="B147" s="32"/>
      <c r="C147" s="27" t="s">
        <v>16</v>
      </c>
      <c r="L147" s="32"/>
    </row>
    <row r="148" spans="2:63" s="1" customFormat="1" ht="16.5" customHeight="1">
      <c r="B148" s="32"/>
      <c r="E148" s="250" t="str">
        <f>E7</f>
        <v>Most č. M5850 na ceste II-547 a lávka. Hlinkova ul., Košice</v>
      </c>
      <c r="F148" s="251"/>
      <c r="G148" s="251"/>
      <c r="H148" s="251"/>
      <c r="L148" s="32"/>
    </row>
    <row r="149" spans="2:63" s="1" customFormat="1" ht="12" customHeight="1">
      <c r="B149" s="32"/>
      <c r="C149" s="27" t="s">
        <v>131</v>
      </c>
      <c r="L149" s="32"/>
    </row>
    <row r="150" spans="2:63" s="1" customFormat="1" ht="16.5" customHeight="1">
      <c r="B150" s="32"/>
      <c r="E150" s="246" t="str">
        <f>E9</f>
        <v>SO 102-00 - Úprava chodníkov</v>
      </c>
      <c r="F150" s="249"/>
      <c r="G150" s="249"/>
      <c r="H150" s="249"/>
      <c r="L150" s="32"/>
    </row>
    <row r="151" spans="2:63" s="1" customFormat="1" ht="6.9" customHeight="1">
      <c r="B151" s="32"/>
      <c r="L151" s="32"/>
    </row>
    <row r="152" spans="2:63" s="1" customFormat="1" ht="12" customHeight="1">
      <c r="B152" s="32"/>
      <c r="C152" s="27" t="s">
        <v>20</v>
      </c>
      <c r="F152" s="25" t="str">
        <f>F12</f>
        <v>Košice</v>
      </c>
      <c r="I152" s="27" t="s">
        <v>22</v>
      </c>
      <c r="J152" s="55" t="str">
        <f>IF(J12="","",J12)</f>
        <v>17. 2. 2026</v>
      </c>
      <c r="L152" s="32"/>
    </row>
    <row r="153" spans="2:63" s="1" customFormat="1" ht="6.9" customHeight="1">
      <c r="B153" s="32"/>
      <c r="L153" s="32"/>
    </row>
    <row r="154" spans="2:63" s="1" customFormat="1" ht="25.65" customHeight="1">
      <c r="B154" s="32"/>
      <c r="C154" s="27" t="s">
        <v>24</v>
      </c>
      <c r="F154" s="25" t="str">
        <f>E15</f>
        <v>Mesto Košice</v>
      </c>
      <c r="I154" s="27" t="s">
        <v>30</v>
      </c>
      <c r="J154" s="30" t="str">
        <f>E21</f>
        <v>TUNROAD Engineering, s.r.o.</v>
      </c>
      <c r="L154" s="32"/>
    </row>
    <row r="155" spans="2:63" s="1" customFormat="1" ht="15.15" customHeight="1">
      <c r="B155" s="32"/>
      <c r="C155" s="27" t="s">
        <v>28</v>
      </c>
      <c r="F155" s="25" t="str">
        <f>IF(E18="","",E18)</f>
        <v>Vyplň údaj</v>
      </c>
      <c r="I155" s="27" t="s">
        <v>32</v>
      </c>
      <c r="J155" s="30" t="str">
        <f>E24</f>
        <v>kolektív</v>
      </c>
      <c r="L155" s="32"/>
    </row>
    <row r="156" spans="2:63" s="1" customFormat="1" ht="10.35" customHeight="1">
      <c r="B156" s="32"/>
      <c r="L156" s="32"/>
    </row>
    <row r="157" spans="2:63" s="10" customFormat="1" ht="29.25" customHeight="1">
      <c r="B157" s="118"/>
      <c r="C157" s="119" t="s">
        <v>143</v>
      </c>
      <c r="D157" s="120" t="s">
        <v>60</v>
      </c>
      <c r="E157" s="120" t="s">
        <v>56</v>
      </c>
      <c r="F157" s="120" t="s">
        <v>57</v>
      </c>
      <c r="G157" s="120" t="s">
        <v>144</v>
      </c>
      <c r="H157" s="120" t="s">
        <v>145</v>
      </c>
      <c r="I157" s="120" t="s">
        <v>146</v>
      </c>
      <c r="J157" s="121" t="s">
        <v>135</v>
      </c>
      <c r="K157" s="122" t="s">
        <v>147</v>
      </c>
      <c r="L157" s="118"/>
      <c r="M157" s="62" t="s">
        <v>1</v>
      </c>
      <c r="N157" s="63" t="s">
        <v>39</v>
      </c>
      <c r="O157" s="63" t="s">
        <v>148</v>
      </c>
      <c r="P157" s="63" t="s">
        <v>149</v>
      </c>
      <c r="Q157" s="63" t="s">
        <v>150</v>
      </c>
      <c r="R157" s="63" t="s">
        <v>151</v>
      </c>
      <c r="S157" s="63" t="s">
        <v>152</v>
      </c>
      <c r="T157" s="64" t="s">
        <v>153</v>
      </c>
    </row>
    <row r="158" spans="2:63" s="1" customFormat="1" ht="22.95" customHeight="1">
      <c r="B158" s="32"/>
      <c r="C158" s="67" t="s">
        <v>136</v>
      </c>
      <c r="J158" s="123">
        <f>BK158</f>
        <v>0</v>
      </c>
      <c r="L158" s="32"/>
      <c r="M158" s="65"/>
      <c r="N158" s="56"/>
      <c r="O158" s="56"/>
      <c r="P158" s="124">
        <f>P159+P205+P274+P285</f>
        <v>0</v>
      </c>
      <c r="Q158" s="56"/>
      <c r="R158" s="124">
        <f>R159+R205+R274+R285</f>
        <v>825.24553040000012</v>
      </c>
      <c r="S158" s="56"/>
      <c r="T158" s="125">
        <f>T159+T205+T274+T285</f>
        <v>607.48800000000006</v>
      </c>
      <c r="AT158" s="17" t="s">
        <v>74</v>
      </c>
      <c r="AU158" s="17" t="s">
        <v>137</v>
      </c>
      <c r="BK158" s="126">
        <f>BK159+BK205+BK274+BK285</f>
        <v>0</v>
      </c>
    </row>
    <row r="159" spans="2:63" s="11" customFormat="1" ht="25.95" customHeight="1">
      <c r="B159" s="127"/>
      <c r="D159" s="128" t="s">
        <v>74</v>
      </c>
      <c r="E159" s="129" t="s">
        <v>503</v>
      </c>
      <c r="F159" s="129" t="s">
        <v>504</v>
      </c>
      <c r="I159" s="130"/>
      <c r="J159" s="131">
        <f>BK159</f>
        <v>0</v>
      </c>
      <c r="L159" s="127"/>
      <c r="M159" s="132"/>
      <c r="P159" s="133">
        <f>P160+P163+P165+P167+P169+P171+P173+P188+P190+P202</f>
        <v>0</v>
      </c>
      <c r="R159" s="133">
        <f>R160+R163+R165+R167+R169+R171+R173+R188+R190+R202</f>
        <v>2.0790000000000003E-2</v>
      </c>
      <c r="T159" s="134">
        <f>T160+T163+T165+T167+T169+T171+T173+T188+T190+T202</f>
        <v>607.48800000000006</v>
      </c>
      <c r="AR159" s="128" t="s">
        <v>83</v>
      </c>
      <c r="AT159" s="135" t="s">
        <v>74</v>
      </c>
      <c r="AU159" s="135" t="s">
        <v>75</v>
      </c>
      <c r="AY159" s="128" t="s">
        <v>156</v>
      </c>
      <c r="BK159" s="136">
        <f>BK160+BK163+BK165+BK167+BK169+BK171+BK173+BK188+BK190+BK202</f>
        <v>0</v>
      </c>
    </row>
    <row r="160" spans="2:63" s="11" customFormat="1" ht="22.95" customHeight="1">
      <c r="B160" s="127"/>
      <c r="D160" s="128" t="s">
        <v>74</v>
      </c>
      <c r="E160" s="137" t="s">
        <v>846</v>
      </c>
      <c r="F160" s="137" t="s">
        <v>847</v>
      </c>
      <c r="I160" s="130"/>
      <c r="J160" s="138">
        <f>BK160</f>
        <v>0</v>
      </c>
      <c r="L160" s="127"/>
      <c r="M160" s="132"/>
      <c r="P160" s="133">
        <f>SUM(P161:P162)</f>
        <v>0</v>
      </c>
      <c r="R160" s="133">
        <f>SUM(R161:R162)</f>
        <v>0</v>
      </c>
      <c r="T160" s="134">
        <f>SUM(T161:T162)</f>
        <v>97.02000000000001</v>
      </c>
      <c r="AR160" s="128" t="s">
        <v>83</v>
      </c>
      <c r="AT160" s="135" t="s">
        <v>74</v>
      </c>
      <c r="AU160" s="135" t="s">
        <v>83</v>
      </c>
      <c r="AY160" s="128" t="s">
        <v>156</v>
      </c>
      <c r="BK160" s="136">
        <f>SUM(BK161:BK162)</f>
        <v>0</v>
      </c>
    </row>
    <row r="161" spans="2:65" s="1" customFormat="1" ht="37.950000000000003" customHeight="1">
      <c r="B161" s="139"/>
      <c r="C161" s="140" t="s">
        <v>83</v>
      </c>
      <c r="D161" s="140" t="s">
        <v>159</v>
      </c>
      <c r="E161" s="141" t="s">
        <v>848</v>
      </c>
      <c r="F161" s="142" t="s">
        <v>849</v>
      </c>
      <c r="G161" s="143" t="s">
        <v>352</v>
      </c>
      <c r="H161" s="144">
        <v>44.1</v>
      </c>
      <c r="I161" s="145"/>
      <c r="J161" s="146">
        <f>ROUND(I161*H161,2)</f>
        <v>0</v>
      </c>
      <c r="K161" s="147"/>
      <c r="L161" s="32"/>
      <c r="M161" s="148" t="s">
        <v>1</v>
      </c>
      <c r="N161" s="149" t="s">
        <v>41</v>
      </c>
      <c r="P161" s="150">
        <f>O161*H161</f>
        <v>0</v>
      </c>
      <c r="Q161" s="150">
        <v>0</v>
      </c>
      <c r="R161" s="150">
        <f>Q161*H161</f>
        <v>0</v>
      </c>
      <c r="S161" s="150">
        <v>2.2000000000000002</v>
      </c>
      <c r="T161" s="151">
        <f>S161*H161</f>
        <v>97.02000000000001</v>
      </c>
      <c r="AR161" s="152" t="s">
        <v>163</v>
      </c>
      <c r="AT161" s="152" t="s">
        <v>159</v>
      </c>
      <c r="AU161" s="152" t="s">
        <v>164</v>
      </c>
      <c r="AY161" s="17" t="s">
        <v>156</v>
      </c>
      <c r="BE161" s="153">
        <f>IF(N161="základná",J161,0)</f>
        <v>0</v>
      </c>
      <c r="BF161" s="153">
        <f>IF(N161="znížená",J161,0)</f>
        <v>0</v>
      </c>
      <c r="BG161" s="153">
        <f>IF(N161="zákl. prenesená",J161,0)</f>
        <v>0</v>
      </c>
      <c r="BH161" s="153">
        <f>IF(N161="zníž. prenesená",J161,0)</f>
        <v>0</v>
      </c>
      <c r="BI161" s="153">
        <f>IF(N161="nulová",J161,0)</f>
        <v>0</v>
      </c>
      <c r="BJ161" s="17" t="s">
        <v>164</v>
      </c>
      <c r="BK161" s="153">
        <f>ROUND(I161*H161,2)</f>
        <v>0</v>
      </c>
      <c r="BL161" s="17" t="s">
        <v>163</v>
      </c>
      <c r="BM161" s="152" t="s">
        <v>850</v>
      </c>
    </row>
    <row r="162" spans="2:65" s="12" customFormat="1">
      <c r="B162" s="159"/>
      <c r="D162" s="160" t="s">
        <v>205</v>
      </c>
      <c r="E162" s="161" t="s">
        <v>1</v>
      </c>
      <c r="F162" s="162" t="s">
        <v>851</v>
      </c>
      <c r="H162" s="163">
        <v>44.1</v>
      </c>
      <c r="I162" s="164"/>
      <c r="L162" s="159"/>
      <c r="M162" s="165"/>
      <c r="T162" s="166"/>
      <c r="AT162" s="161" t="s">
        <v>205</v>
      </c>
      <c r="AU162" s="161" t="s">
        <v>164</v>
      </c>
      <c r="AV162" s="12" t="s">
        <v>164</v>
      </c>
      <c r="AW162" s="12" t="s">
        <v>3</v>
      </c>
      <c r="AX162" s="12" t="s">
        <v>83</v>
      </c>
      <c r="AY162" s="161" t="s">
        <v>156</v>
      </c>
    </row>
    <row r="163" spans="2:65" s="11" customFormat="1" ht="22.95" customHeight="1">
      <c r="B163" s="127"/>
      <c r="D163" s="128" t="s">
        <v>74</v>
      </c>
      <c r="E163" s="137" t="s">
        <v>505</v>
      </c>
      <c r="F163" s="137" t="s">
        <v>506</v>
      </c>
      <c r="I163" s="130"/>
      <c r="J163" s="138">
        <f>BK163</f>
        <v>0</v>
      </c>
      <c r="L163" s="127"/>
      <c r="M163" s="132"/>
      <c r="P163" s="133">
        <f>P164</f>
        <v>0</v>
      </c>
      <c r="R163" s="133">
        <f>R164</f>
        <v>0</v>
      </c>
      <c r="T163" s="134">
        <f>T164</f>
        <v>83.349000000000004</v>
      </c>
      <c r="AR163" s="128" t="s">
        <v>83</v>
      </c>
      <c r="AT163" s="135" t="s">
        <v>74</v>
      </c>
      <c r="AU163" s="135" t="s">
        <v>83</v>
      </c>
      <c r="AY163" s="128" t="s">
        <v>156</v>
      </c>
      <c r="BK163" s="136">
        <f>BK164</f>
        <v>0</v>
      </c>
    </row>
    <row r="164" spans="2:65" s="1" customFormat="1" ht="24.15" customHeight="1">
      <c r="B164" s="139"/>
      <c r="C164" s="140" t="s">
        <v>164</v>
      </c>
      <c r="D164" s="140" t="s">
        <v>159</v>
      </c>
      <c r="E164" s="141" t="s">
        <v>852</v>
      </c>
      <c r="F164" s="142" t="s">
        <v>853</v>
      </c>
      <c r="G164" s="143" t="s">
        <v>234</v>
      </c>
      <c r="H164" s="144">
        <v>850.5</v>
      </c>
      <c r="I164" s="145"/>
      <c r="J164" s="146">
        <f>ROUND(I164*H164,2)</f>
        <v>0</v>
      </c>
      <c r="K164" s="147"/>
      <c r="L164" s="32"/>
      <c r="M164" s="148" t="s">
        <v>1</v>
      </c>
      <c r="N164" s="149" t="s">
        <v>41</v>
      </c>
      <c r="P164" s="150">
        <f>O164*H164</f>
        <v>0</v>
      </c>
      <c r="Q164" s="150">
        <v>0</v>
      </c>
      <c r="R164" s="150">
        <f>Q164*H164</f>
        <v>0</v>
      </c>
      <c r="S164" s="150">
        <v>9.8000000000000004E-2</v>
      </c>
      <c r="T164" s="151">
        <f>S164*H164</f>
        <v>83.349000000000004</v>
      </c>
      <c r="AR164" s="152" t="s">
        <v>163</v>
      </c>
      <c r="AT164" s="152" t="s">
        <v>159</v>
      </c>
      <c r="AU164" s="152" t="s">
        <v>164</v>
      </c>
      <c r="AY164" s="17" t="s">
        <v>156</v>
      </c>
      <c r="BE164" s="153">
        <f>IF(N164="základná",J164,0)</f>
        <v>0</v>
      </c>
      <c r="BF164" s="153">
        <f>IF(N164="znížená",J164,0)</f>
        <v>0</v>
      </c>
      <c r="BG164" s="153">
        <f>IF(N164="zákl. prenesená",J164,0)</f>
        <v>0</v>
      </c>
      <c r="BH164" s="153">
        <f>IF(N164="zníž. prenesená",J164,0)</f>
        <v>0</v>
      </c>
      <c r="BI164" s="153">
        <f>IF(N164="nulová",J164,0)</f>
        <v>0</v>
      </c>
      <c r="BJ164" s="17" t="s">
        <v>164</v>
      </c>
      <c r="BK164" s="153">
        <f>ROUND(I164*H164,2)</f>
        <v>0</v>
      </c>
      <c r="BL164" s="17" t="s">
        <v>163</v>
      </c>
      <c r="BM164" s="152" t="s">
        <v>854</v>
      </c>
    </row>
    <row r="165" spans="2:65" s="11" customFormat="1" ht="22.95" customHeight="1">
      <c r="B165" s="127"/>
      <c r="D165" s="128" t="s">
        <v>74</v>
      </c>
      <c r="E165" s="137" t="s">
        <v>510</v>
      </c>
      <c r="F165" s="137" t="s">
        <v>511</v>
      </c>
      <c r="I165" s="130"/>
      <c r="J165" s="138">
        <f>BK165</f>
        <v>0</v>
      </c>
      <c r="L165" s="127"/>
      <c r="M165" s="132"/>
      <c r="P165" s="133">
        <f>P166</f>
        <v>0</v>
      </c>
      <c r="R165" s="133">
        <f>R166</f>
        <v>0</v>
      </c>
      <c r="T165" s="134">
        <f>T166</f>
        <v>191.36250000000001</v>
      </c>
      <c r="AR165" s="128" t="s">
        <v>83</v>
      </c>
      <c r="AT165" s="135" t="s">
        <v>74</v>
      </c>
      <c r="AU165" s="135" t="s">
        <v>83</v>
      </c>
      <c r="AY165" s="128" t="s">
        <v>156</v>
      </c>
      <c r="BK165" s="136">
        <f>BK166</f>
        <v>0</v>
      </c>
    </row>
    <row r="166" spans="2:65" s="1" customFormat="1" ht="33" customHeight="1">
      <c r="B166" s="139"/>
      <c r="C166" s="140" t="s">
        <v>169</v>
      </c>
      <c r="D166" s="140" t="s">
        <v>159</v>
      </c>
      <c r="E166" s="141" t="s">
        <v>512</v>
      </c>
      <c r="F166" s="142" t="s">
        <v>513</v>
      </c>
      <c r="G166" s="143" t="s">
        <v>234</v>
      </c>
      <c r="H166" s="144">
        <v>850.5</v>
      </c>
      <c r="I166" s="145"/>
      <c r="J166" s="146">
        <f>ROUND(I166*H166,2)</f>
        <v>0</v>
      </c>
      <c r="K166" s="147"/>
      <c r="L166" s="32"/>
      <c r="M166" s="148" t="s">
        <v>1</v>
      </c>
      <c r="N166" s="149" t="s">
        <v>41</v>
      </c>
      <c r="P166" s="150">
        <f>O166*H166</f>
        <v>0</v>
      </c>
      <c r="Q166" s="150">
        <v>0</v>
      </c>
      <c r="R166" s="150">
        <f>Q166*H166</f>
        <v>0</v>
      </c>
      <c r="S166" s="150">
        <v>0.22500000000000001</v>
      </c>
      <c r="T166" s="151">
        <f>S166*H166</f>
        <v>191.36250000000001</v>
      </c>
      <c r="AR166" s="152" t="s">
        <v>163</v>
      </c>
      <c r="AT166" s="152" t="s">
        <v>159</v>
      </c>
      <c r="AU166" s="152" t="s">
        <v>164</v>
      </c>
      <c r="AY166" s="17" t="s">
        <v>156</v>
      </c>
      <c r="BE166" s="153">
        <f>IF(N166="základná",J166,0)</f>
        <v>0</v>
      </c>
      <c r="BF166" s="153">
        <f>IF(N166="znížená",J166,0)</f>
        <v>0</v>
      </c>
      <c r="BG166" s="153">
        <f>IF(N166="zákl. prenesená",J166,0)</f>
        <v>0</v>
      </c>
      <c r="BH166" s="153">
        <f>IF(N166="zníž. prenesená",J166,0)</f>
        <v>0</v>
      </c>
      <c r="BI166" s="153">
        <f>IF(N166="nulová",J166,0)</f>
        <v>0</v>
      </c>
      <c r="BJ166" s="17" t="s">
        <v>164</v>
      </c>
      <c r="BK166" s="153">
        <f>ROUND(I166*H166,2)</f>
        <v>0</v>
      </c>
      <c r="BL166" s="17" t="s">
        <v>163</v>
      </c>
      <c r="BM166" s="152" t="s">
        <v>855</v>
      </c>
    </row>
    <row r="167" spans="2:65" s="11" customFormat="1" ht="22.95" customHeight="1">
      <c r="B167" s="127"/>
      <c r="D167" s="128" t="s">
        <v>74</v>
      </c>
      <c r="E167" s="137" t="s">
        <v>515</v>
      </c>
      <c r="F167" s="137" t="s">
        <v>516</v>
      </c>
      <c r="I167" s="130"/>
      <c r="J167" s="138">
        <f>BK167</f>
        <v>0</v>
      </c>
      <c r="L167" s="127"/>
      <c r="M167" s="132"/>
      <c r="P167" s="133">
        <f>P168</f>
        <v>0</v>
      </c>
      <c r="R167" s="133">
        <f>R168</f>
        <v>0</v>
      </c>
      <c r="T167" s="134">
        <f>T168</f>
        <v>199.86749999999998</v>
      </c>
      <c r="AR167" s="128" t="s">
        <v>83</v>
      </c>
      <c r="AT167" s="135" t="s">
        <v>74</v>
      </c>
      <c r="AU167" s="135" t="s">
        <v>83</v>
      </c>
      <c r="AY167" s="128" t="s">
        <v>156</v>
      </c>
      <c r="BK167" s="136">
        <f>BK168</f>
        <v>0</v>
      </c>
    </row>
    <row r="168" spans="2:65" s="1" customFormat="1" ht="37.950000000000003" customHeight="1">
      <c r="B168" s="139"/>
      <c r="C168" s="140" t="s">
        <v>163</v>
      </c>
      <c r="D168" s="140" t="s">
        <v>159</v>
      </c>
      <c r="E168" s="141" t="s">
        <v>517</v>
      </c>
      <c r="F168" s="142" t="s">
        <v>856</v>
      </c>
      <c r="G168" s="143" t="s">
        <v>234</v>
      </c>
      <c r="H168" s="144">
        <v>850.5</v>
      </c>
      <c r="I168" s="145"/>
      <c r="J168" s="146">
        <f>ROUND(I168*H168,2)</f>
        <v>0</v>
      </c>
      <c r="K168" s="147"/>
      <c r="L168" s="32"/>
      <c r="M168" s="148" t="s">
        <v>1</v>
      </c>
      <c r="N168" s="149" t="s">
        <v>41</v>
      </c>
      <c r="P168" s="150">
        <f>O168*H168</f>
        <v>0</v>
      </c>
      <c r="Q168" s="150">
        <v>0</v>
      </c>
      <c r="R168" s="150">
        <f>Q168*H168</f>
        <v>0</v>
      </c>
      <c r="S168" s="150">
        <v>0.23499999999999999</v>
      </c>
      <c r="T168" s="151">
        <f>S168*H168</f>
        <v>199.86749999999998</v>
      </c>
      <c r="AR168" s="152" t="s">
        <v>163</v>
      </c>
      <c r="AT168" s="152" t="s">
        <v>159</v>
      </c>
      <c r="AU168" s="152" t="s">
        <v>164</v>
      </c>
      <c r="AY168" s="17" t="s">
        <v>156</v>
      </c>
      <c r="BE168" s="153">
        <f>IF(N168="základná",J168,0)</f>
        <v>0</v>
      </c>
      <c r="BF168" s="153">
        <f>IF(N168="znížená",J168,0)</f>
        <v>0</v>
      </c>
      <c r="BG168" s="153">
        <f>IF(N168="zákl. prenesená",J168,0)</f>
        <v>0</v>
      </c>
      <c r="BH168" s="153">
        <f>IF(N168="zníž. prenesená",J168,0)</f>
        <v>0</v>
      </c>
      <c r="BI168" s="153">
        <f>IF(N168="nulová",J168,0)</f>
        <v>0</v>
      </c>
      <c r="BJ168" s="17" t="s">
        <v>164</v>
      </c>
      <c r="BK168" s="153">
        <f>ROUND(I168*H168,2)</f>
        <v>0</v>
      </c>
      <c r="BL168" s="17" t="s">
        <v>163</v>
      </c>
      <c r="BM168" s="152" t="s">
        <v>857</v>
      </c>
    </row>
    <row r="169" spans="2:65" s="11" customFormat="1" ht="22.95" customHeight="1">
      <c r="B169" s="127"/>
      <c r="D169" s="128" t="s">
        <v>74</v>
      </c>
      <c r="E169" s="137" t="s">
        <v>520</v>
      </c>
      <c r="F169" s="137" t="s">
        <v>521</v>
      </c>
      <c r="I169" s="130"/>
      <c r="J169" s="138">
        <f>BK169</f>
        <v>0</v>
      </c>
      <c r="L169" s="127"/>
      <c r="M169" s="132"/>
      <c r="P169" s="133">
        <f>P170</f>
        <v>0</v>
      </c>
      <c r="R169" s="133">
        <f>R170</f>
        <v>0</v>
      </c>
      <c r="T169" s="134">
        <f>T170</f>
        <v>26.186999999999998</v>
      </c>
      <c r="AR169" s="128" t="s">
        <v>83</v>
      </c>
      <c r="AT169" s="135" t="s">
        <v>74</v>
      </c>
      <c r="AU169" s="135" t="s">
        <v>83</v>
      </c>
      <c r="AY169" s="128" t="s">
        <v>156</v>
      </c>
      <c r="BK169" s="136">
        <f>BK170</f>
        <v>0</v>
      </c>
    </row>
    <row r="170" spans="2:65" s="1" customFormat="1" ht="24.15" customHeight="1">
      <c r="B170" s="139"/>
      <c r="C170" s="140" t="s">
        <v>178</v>
      </c>
      <c r="D170" s="140" t="s">
        <v>159</v>
      </c>
      <c r="E170" s="141" t="s">
        <v>522</v>
      </c>
      <c r="F170" s="142" t="s">
        <v>523</v>
      </c>
      <c r="G170" s="143" t="s">
        <v>402</v>
      </c>
      <c r="H170" s="144">
        <v>180.6</v>
      </c>
      <c r="I170" s="145"/>
      <c r="J170" s="146">
        <f>ROUND(I170*H170,2)</f>
        <v>0</v>
      </c>
      <c r="K170" s="147"/>
      <c r="L170" s="32"/>
      <c r="M170" s="148" t="s">
        <v>1</v>
      </c>
      <c r="N170" s="149" t="s">
        <v>41</v>
      </c>
      <c r="P170" s="150">
        <f>O170*H170</f>
        <v>0</v>
      </c>
      <c r="Q170" s="150">
        <v>0</v>
      </c>
      <c r="R170" s="150">
        <f>Q170*H170</f>
        <v>0</v>
      </c>
      <c r="S170" s="150">
        <v>0.14499999999999999</v>
      </c>
      <c r="T170" s="151">
        <f>S170*H170</f>
        <v>26.186999999999998</v>
      </c>
      <c r="AR170" s="152" t="s">
        <v>163</v>
      </c>
      <c r="AT170" s="152" t="s">
        <v>159</v>
      </c>
      <c r="AU170" s="152" t="s">
        <v>164</v>
      </c>
      <c r="AY170" s="17" t="s">
        <v>156</v>
      </c>
      <c r="BE170" s="153">
        <f>IF(N170="základná",J170,0)</f>
        <v>0</v>
      </c>
      <c r="BF170" s="153">
        <f>IF(N170="znížená",J170,0)</f>
        <v>0</v>
      </c>
      <c r="BG170" s="153">
        <f>IF(N170="zákl. prenesená",J170,0)</f>
        <v>0</v>
      </c>
      <c r="BH170" s="153">
        <f>IF(N170="zníž. prenesená",J170,0)</f>
        <v>0</v>
      </c>
      <c r="BI170" s="153">
        <f>IF(N170="nulová",J170,0)</f>
        <v>0</v>
      </c>
      <c r="BJ170" s="17" t="s">
        <v>164</v>
      </c>
      <c r="BK170" s="153">
        <f>ROUND(I170*H170,2)</f>
        <v>0</v>
      </c>
      <c r="BL170" s="17" t="s">
        <v>163</v>
      </c>
      <c r="BM170" s="152" t="s">
        <v>858</v>
      </c>
    </row>
    <row r="171" spans="2:65" s="11" customFormat="1" ht="22.95" customHeight="1">
      <c r="B171" s="127"/>
      <c r="D171" s="128" t="s">
        <v>74</v>
      </c>
      <c r="E171" s="137" t="s">
        <v>525</v>
      </c>
      <c r="F171" s="137" t="s">
        <v>526</v>
      </c>
      <c r="I171" s="130"/>
      <c r="J171" s="138">
        <f>BK171</f>
        <v>0</v>
      </c>
      <c r="L171" s="127"/>
      <c r="M171" s="132"/>
      <c r="P171" s="133">
        <f>P172</f>
        <v>0</v>
      </c>
      <c r="R171" s="133">
        <f>R172</f>
        <v>2.0790000000000003E-2</v>
      </c>
      <c r="T171" s="134">
        <f>T172</f>
        <v>9.702</v>
      </c>
      <c r="AR171" s="128" t="s">
        <v>83</v>
      </c>
      <c r="AT171" s="135" t="s">
        <v>74</v>
      </c>
      <c r="AU171" s="135" t="s">
        <v>83</v>
      </c>
      <c r="AY171" s="128" t="s">
        <v>156</v>
      </c>
      <c r="BK171" s="136">
        <f>BK172</f>
        <v>0</v>
      </c>
    </row>
    <row r="172" spans="2:65" s="1" customFormat="1" ht="24.15" customHeight="1">
      <c r="B172" s="139"/>
      <c r="C172" s="140" t="s">
        <v>184</v>
      </c>
      <c r="D172" s="140" t="s">
        <v>159</v>
      </c>
      <c r="E172" s="141" t="s">
        <v>527</v>
      </c>
      <c r="F172" s="142" t="s">
        <v>528</v>
      </c>
      <c r="G172" s="143" t="s">
        <v>402</v>
      </c>
      <c r="H172" s="144">
        <v>231</v>
      </c>
      <c r="I172" s="145"/>
      <c r="J172" s="146">
        <f>ROUND(I172*H172,2)</f>
        <v>0</v>
      </c>
      <c r="K172" s="147"/>
      <c r="L172" s="32"/>
      <c r="M172" s="148" t="s">
        <v>1</v>
      </c>
      <c r="N172" s="149" t="s">
        <v>41</v>
      </c>
      <c r="P172" s="150">
        <f>O172*H172</f>
        <v>0</v>
      </c>
      <c r="Q172" s="150">
        <v>9.0000000000000006E-5</v>
      </c>
      <c r="R172" s="150">
        <f>Q172*H172</f>
        <v>2.0790000000000003E-2</v>
      </c>
      <c r="S172" s="150">
        <v>4.2000000000000003E-2</v>
      </c>
      <c r="T172" s="151">
        <f>S172*H172</f>
        <v>9.702</v>
      </c>
      <c r="AR172" s="152" t="s">
        <v>163</v>
      </c>
      <c r="AT172" s="152" t="s">
        <v>159</v>
      </c>
      <c r="AU172" s="152" t="s">
        <v>164</v>
      </c>
      <c r="AY172" s="17" t="s">
        <v>156</v>
      </c>
      <c r="BE172" s="153">
        <f>IF(N172="základná",J172,0)</f>
        <v>0</v>
      </c>
      <c r="BF172" s="153">
        <f>IF(N172="znížená",J172,0)</f>
        <v>0</v>
      </c>
      <c r="BG172" s="153">
        <f>IF(N172="zákl. prenesená",J172,0)</f>
        <v>0</v>
      </c>
      <c r="BH172" s="153">
        <f>IF(N172="zníž. prenesená",J172,0)</f>
        <v>0</v>
      </c>
      <c r="BI172" s="153">
        <f>IF(N172="nulová",J172,0)</f>
        <v>0</v>
      </c>
      <c r="BJ172" s="17" t="s">
        <v>164</v>
      </c>
      <c r="BK172" s="153">
        <f>ROUND(I172*H172,2)</f>
        <v>0</v>
      </c>
      <c r="BL172" s="17" t="s">
        <v>163</v>
      </c>
      <c r="BM172" s="152" t="s">
        <v>859</v>
      </c>
    </row>
    <row r="173" spans="2:65" s="11" customFormat="1" ht="22.95" customHeight="1">
      <c r="B173" s="127"/>
      <c r="D173" s="128" t="s">
        <v>74</v>
      </c>
      <c r="E173" s="137" t="s">
        <v>530</v>
      </c>
      <c r="F173" s="137" t="s">
        <v>531</v>
      </c>
      <c r="I173" s="130"/>
      <c r="J173" s="138">
        <f>BK173</f>
        <v>0</v>
      </c>
      <c r="L173" s="127"/>
      <c r="M173" s="132"/>
      <c r="P173" s="133">
        <f>SUM(P174:P187)</f>
        <v>0</v>
      </c>
      <c r="R173" s="133">
        <f>SUM(R174:R187)</f>
        <v>0</v>
      </c>
      <c r="T173" s="134">
        <f>SUM(T174:T187)</f>
        <v>0</v>
      </c>
      <c r="AR173" s="128" t="s">
        <v>83</v>
      </c>
      <c r="AT173" s="135" t="s">
        <v>74</v>
      </c>
      <c r="AU173" s="135" t="s">
        <v>83</v>
      </c>
      <c r="AY173" s="128" t="s">
        <v>156</v>
      </c>
      <c r="BK173" s="136">
        <f>SUM(BK174:BK187)</f>
        <v>0</v>
      </c>
    </row>
    <row r="174" spans="2:65" s="1" customFormat="1" ht="24.15" customHeight="1">
      <c r="B174" s="139"/>
      <c r="C174" s="140" t="s">
        <v>231</v>
      </c>
      <c r="D174" s="140" t="s">
        <v>159</v>
      </c>
      <c r="E174" s="141" t="s">
        <v>532</v>
      </c>
      <c r="F174" s="142" t="s">
        <v>533</v>
      </c>
      <c r="G174" s="143" t="s">
        <v>210</v>
      </c>
      <c r="H174" s="144">
        <v>607.48900000000003</v>
      </c>
      <c r="I174" s="145"/>
      <c r="J174" s="146">
        <f>ROUND(I174*H174,2)</f>
        <v>0</v>
      </c>
      <c r="K174" s="147"/>
      <c r="L174" s="32"/>
      <c r="M174" s="148" t="s">
        <v>1</v>
      </c>
      <c r="N174" s="149" t="s">
        <v>41</v>
      </c>
      <c r="P174" s="150">
        <f>O174*H174</f>
        <v>0</v>
      </c>
      <c r="Q174" s="150">
        <v>0</v>
      </c>
      <c r="R174" s="150">
        <f>Q174*H174</f>
        <v>0</v>
      </c>
      <c r="S174" s="150">
        <v>0</v>
      </c>
      <c r="T174" s="151">
        <f>S174*H174</f>
        <v>0</v>
      </c>
      <c r="AR174" s="152" t="s">
        <v>163</v>
      </c>
      <c r="AT174" s="152" t="s">
        <v>159</v>
      </c>
      <c r="AU174" s="152" t="s">
        <v>164</v>
      </c>
      <c r="AY174" s="17" t="s">
        <v>156</v>
      </c>
      <c r="BE174" s="153">
        <f>IF(N174="základná",J174,0)</f>
        <v>0</v>
      </c>
      <c r="BF174" s="153">
        <f>IF(N174="znížená",J174,0)</f>
        <v>0</v>
      </c>
      <c r="BG174" s="153">
        <f>IF(N174="zákl. prenesená",J174,0)</f>
        <v>0</v>
      </c>
      <c r="BH174" s="153">
        <f>IF(N174="zníž. prenesená",J174,0)</f>
        <v>0</v>
      </c>
      <c r="BI174" s="153">
        <f>IF(N174="nulová",J174,0)</f>
        <v>0</v>
      </c>
      <c r="BJ174" s="17" t="s">
        <v>164</v>
      </c>
      <c r="BK174" s="153">
        <f>ROUND(I174*H174,2)</f>
        <v>0</v>
      </c>
      <c r="BL174" s="17" t="s">
        <v>163</v>
      </c>
      <c r="BM174" s="152" t="s">
        <v>860</v>
      </c>
    </row>
    <row r="175" spans="2:65" s="12" customFormat="1">
      <c r="B175" s="159"/>
      <c r="D175" s="160" t="s">
        <v>205</v>
      </c>
      <c r="E175" s="161" t="s">
        <v>1</v>
      </c>
      <c r="F175" s="162" t="s">
        <v>861</v>
      </c>
      <c r="H175" s="163">
        <v>199.86799999999999</v>
      </c>
      <c r="I175" s="164"/>
      <c r="L175" s="159"/>
      <c r="M175" s="165"/>
      <c r="T175" s="166"/>
      <c r="AT175" s="161" t="s">
        <v>205</v>
      </c>
      <c r="AU175" s="161" t="s">
        <v>164</v>
      </c>
      <c r="AV175" s="12" t="s">
        <v>164</v>
      </c>
      <c r="AW175" s="12" t="s">
        <v>3</v>
      </c>
      <c r="AX175" s="12" t="s">
        <v>75</v>
      </c>
      <c r="AY175" s="161" t="s">
        <v>156</v>
      </c>
    </row>
    <row r="176" spans="2:65" s="15" customFormat="1">
      <c r="B176" s="191"/>
      <c r="D176" s="160" t="s">
        <v>205</v>
      </c>
      <c r="E176" s="192" t="s">
        <v>1</v>
      </c>
      <c r="F176" s="193" t="s">
        <v>537</v>
      </c>
      <c r="H176" s="194">
        <v>199.86799999999999</v>
      </c>
      <c r="I176" s="195"/>
      <c r="L176" s="191"/>
      <c r="M176" s="196"/>
      <c r="T176" s="197"/>
      <c r="AT176" s="192" t="s">
        <v>205</v>
      </c>
      <c r="AU176" s="192" t="s">
        <v>164</v>
      </c>
      <c r="AV176" s="15" t="s">
        <v>169</v>
      </c>
      <c r="AW176" s="15" t="s">
        <v>3</v>
      </c>
      <c r="AX176" s="15" t="s">
        <v>75</v>
      </c>
      <c r="AY176" s="192" t="s">
        <v>156</v>
      </c>
    </row>
    <row r="177" spans="2:65" s="12" customFormat="1">
      <c r="B177" s="159"/>
      <c r="D177" s="160" t="s">
        <v>205</v>
      </c>
      <c r="E177" s="161" t="s">
        <v>1</v>
      </c>
      <c r="F177" s="162" t="s">
        <v>862</v>
      </c>
      <c r="H177" s="163">
        <v>26.187000000000001</v>
      </c>
      <c r="I177" s="164"/>
      <c r="L177" s="159"/>
      <c r="M177" s="165"/>
      <c r="T177" s="166"/>
      <c r="AT177" s="161" t="s">
        <v>205</v>
      </c>
      <c r="AU177" s="161" t="s">
        <v>164</v>
      </c>
      <c r="AV177" s="12" t="s">
        <v>164</v>
      </c>
      <c r="AW177" s="12" t="s">
        <v>3</v>
      </c>
      <c r="AX177" s="12" t="s">
        <v>75</v>
      </c>
      <c r="AY177" s="161" t="s">
        <v>156</v>
      </c>
    </row>
    <row r="178" spans="2:65" s="12" customFormat="1">
      <c r="B178" s="159"/>
      <c r="D178" s="160" t="s">
        <v>205</v>
      </c>
      <c r="E178" s="161" t="s">
        <v>1</v>
      </c>
      <c r="F178" s="162" t="s">
        <v>863</v>
      </c>
      <c r="H178" s="163">
        <v>191.363</v>
      </c>
      <c r="I178" s="164"/>
      <c r="L178" s="159"/>
      <c r="M178" s="165"/>
      <c r="T178" s="166"/>
      <c r="AT178" s="161" t="s">
        <v>205</v>
      </c>
      <c r="AU178" s="161" t="s">
        <v>164</v>
      </c>
      <c r="AV178" s="12" t="s">
        <v>164</v>
      </c>
      <c r="AW178" s="12" t="s">
        <v>3</v>
      </c>
      <c r="AX178" s="12" t="s">
        <v>75</v>
      </c>
      <c r="AY178" s="161" t="s">
        <v>156</v>
      </c>
    </row>
    <row r="179" spans="2:65" s="12" customFormat="1">
      <c r="B179" s="159"/>
      <c r="D179" s="160" t="s">
        <v>205</v>
      </c>
      <c r="E179" s="161" t="s">
        <v>1</v>
      </c>
      <c r="F179" s="162" t="s">
        <v>864</v>
      </c>
      <c r="H179" s="163">
        <v>97.02</v>
      </c>
      <c r="I179" s="164"/>
      <c r="L179" s="159"/>
      <c r="M179" s="165"/>
      <c r="T179" s="166"/>
      <c r="AT179" s="161" t="s">
        <v>205</v>
      </c>
      <c r="AU179" s="161" t="s">
        <v>164</v>
      </c>
      <c r="AV179" s="12" t="s">
        <v>164</v>
      </c>
      <c r="AW179" s="12" t="s">
        <v>3</v>
      </c>
      <c r="AX179" s="12" t="s">
        <v>75</v>
      </c>
      <c r="AY179" s="161" t="s">
        <v>156</v>
      </c>
    </row>
    <row r="180" spans="2:65" s="15" customFormat="1">
      <c r="B180" s="191"/>
      <c r="D180" s="160" t="s">
        <v>205</v>
      </c>
      <c r="E180" s="192" t="s">
        <v>1</v>
      </c>
      <c r="F180" s="193" t="s">
        <v>540</v>
      </c>
      <c r="H180" s="194">
        <v>314.57</v>
      </c>
      <c r="I180" s="195"/>
      <c r="L180" s="191"/>
      <c r="M180" s="196"/>
      <c r="T180" s="197"/>
      <c r="AT180" s="192" t="s">
        <v>205</v>
      </c>
      <c r="AU180" s="192" t="s">
        <v>164</v>
      </c>
      <c r="AV180" s="15" t="s">
        <v>169</v>
      </c>
      <c r="AW180" s="15" t="s">
        <v>3</v>
      </c>
      <c r="AX180" s="15" t="s">
        <v>75</v>
      </c>
      <c r="AY180" s="192" t="s">
        <v>156</v>
      </c>
    </row>
    <row r="181" spans="2:65" s="12" customFormat="1">
      <c r="B181" s="159"/>
      <c r="D181" s="160" t="s">
        <v>205</v>
      </c>
      <c r="E181" s="161" t="s">
        <v>1</v>
      </c>
      <c r="F181" s="162" t="s">
        <v>865</v>
      </c>
      <c r="H181" s="163">
        <v>83.349000000000004</v>
      </c>
      <c r="I181" s="164"/>
      <c r="L181" s="159"/>
      <c r="M181" s="165"/>
      <c r="T181" s="166"/>
      <c r="AT181" s="161" t="s">
        <v>205</v>
      </c>
      <c r="AU181" s="161" t="s">
        <v>164</v>
      </c>
      <c r="AV181" s="12" t="s">
        <v>164</v>
      </c>
      <c r="AW181" s="12" t="s">
        <v>3</v>
      </c>
      <c r="AX181" s="12" t="s">
        <v>75</v>
      </c>
      <c r="AY181" s="161" t="s">
        <v>156</v>
      </c>
    </row>
    <row r="182" spans="2:65" s="15" customFormat="1">
      <c r="B182" s="191"/>
      <c r="D182" s="160" t="s">
        <v>205</v>
      </c>
      <c r="E182" s="192" t="s">
        <v>1</v>
      </c>
      <c r="F182" s="193" t="s">
        <v>543</v>
      </c>
      <c r="H182" s="194">
        <v>83.349000000000004</v>
      </c>
      <c r="I182" s="195"/>
      <c r="L182" s="191"/>
      <c r="M182" s="196"/>
      <c r="T182" s="197"/>
      <c r="AT182" s="192" t="s">
        <v>205</v>
      </c>
      <c r="AU182" s="192" t="s">
        <v>164</v>
      </c>
      <c r="AV182" s="15" t="s">
        <v>169</v>
      </c>
      <c r="AW182" s="15" t="s">
        <v>3</v>
      </c>
      <c r="AX182" s="15" t="s">
        <v>75</v>
      </c>
      <c r="AY182" s="192" t="s">
        <v>156</v>
      </c>
    </row>
    <row r="183" spans="2:65" s="12" customFormat="1">
      <c r="B183" s="159"/>
      <c r="D183" s="160" t="s">
        <v>205</v>
      </c>
      <c r="E183" s="161" t="s">
        <v>1</v>
      </c>
      <c r="F183" s="162" t="s">
        <v>866</v>
      </c>
      <c r="H183" s="163">
        <v>9.702</v>
      </c>
      <c r="I183" s="164"/>
      <c r="L183" s="159"/>
      <c r="M183" s="165"/>
      <c r="T183" s="166"/>
      <c r="AT183" s="161" t="s">
        <v>205</v>
      </c>
      <c r="AU183" s="161" t="s">
        <v>164</v>
      </c>
      <c r="AV183" s="12" t="s">
        <v>164</v>
      </c>
      <c r="AW183" s="12" t="s">
        <v>3</v>
      </c>
      <c r="AX183" s="12" t="s">
        <v>75</v>
      </c>
      <c r="AY183" s="161" t="s">
        <v>156</v>
      </c>
    </row>
    <row r="184" spans="2:65" s="15" customFormat="1">
      <c r="B184" s="191"/>
      <c r="D184" s="160" t="s">
        <v>205</v>
      </c>
      <c r="E184" s="192" t="s">
        <v>1</v>
      </c>
      <c r="F184" s="193" t="s">
        <v>545</v>
      </c>
      <c r="H184" s="194">
        <v>9.702</v>
      </c>
      <c r="I184" s="195"/>
      <c r="L184" s="191"/>
      <c r="M184" s="196"/>
      <c r="T184" s="197"/>
      <c r="AT184" s="192" t="s">
        <v>205</v>
      </c>
      <c r="AU184" s="192" t="s">
        <v>164</v>
      </c>
      <c r="AV184" s="15" t="s">
        <v>169</v>
      </c>
      <c r="AW184" s="15" t="s">
        <v>3</v>
      </c>
      <c r="AX184" s="15" t="s">
        <v>75</v>
      </c>
      <c r="AY184" s="192" t="s">
        <v>156</v>
      </c>
    </row>
    <row r="185" spans="2:65" s="14" customFormat="1">
      <c r="B185" s="184"/>
      <c r="D185" s="160" t="s">
        <v>205</v>
      </c>
      <c r="E185" s="185" t="s">
        <v>1</v>
      </c>
      <c r="F185" s="186" t="s">
        <v>226</v>
      </c>
      <c r="H185" s="187">
        <v>607.48900000000003</v>
      </c>
      <c r="I185" s="188"/>
      <c r="L185" s="184"/>
      <c r="M185" s="189"/>
      <c r="T185" s="190"/>
      <c r="AT185" s="185" t="s">
        <v>205</v>
      </c>
      <c r="AU185" s="185" t="s">
        <v>164</v>
      </c>
      <c r="AV185" s="14" t="s">
        <v>163</v>
      </c>
      <c r="AW185" s="14" t="s">
        <v>3</v>
      </c>
      <c r="AX185" s="14" t="s">
        <v>83</v>
      </c>
      <c r="AY185" s="185" t="s">
        <v>156</v>
      </c>
    </row>
    <row r="186" spans="2:65" s="1" customFormat="1" ht="33" customHeight="1">
      <c r="B186" s="139"/>
      <c r="C186" s="140" t="s">
        <v>211</v>
      </c>
      <c r="D186" s="140" t="s">
        <v>159</v>
      </c>
      <c r="E186" s="141" t="s">
        <v>546</v>
      </c>
      <c r="F186" s="142" t="s">
        <v>547</v>
      </c>
      <c r="G186" s="143" t="s">
        <v>210</v>
      </c>
      <c r="H186" s="144">
        <v>8504.8459999999995</v>
      </c>
      <c r="I186" s="145"/>
      <c r="J186" s="146">
        <f>ROUND(I186*H186,2)</f>
        <v>0</v>
      </c>
      <c r="K186" s="147"/>
      <c r="L186" s="32"/>
      <c r="M186" s="148" t="s">
        <v>1</v>
      </c>
      <c r="N186" s="149" t="s">
        <v>41</v>
      </c>
      <c r="P186" s="150">
        <f>O186*H186</f>
        <v>0</v>
      </c>
      <c r="Q186" s="150">
        <v>0</v>
      </c>
      <c r="R186" s="150">
        <f>Q186*H186</f>
        <v>0</v>
      </c>
      <c r="S186" s="150">
        <v>0</v>
      </c>
      <c r="T186" s="151">
        <f>S186*H186</f>
        <v>0</v>
      </c>
      <c r="AR186" s="152" t="s">
        <v>163</v>
      </c>
      <c r="AT186" s="152" t="s">
        <v>159</v>
      </c>
      <c r="AU186" s="152" t="s">
        <v>164</v>
      </c>
      <c r="AY186" s="17" t="s">
        <v>156</v>
      </c>
      <c r="BE186" s="153">
        <f>IF(N186="základná",J186,0)</f>
        <v>0</v>
      </c>
      <c r="BF186" s="153">
        <f>IF(N186="znížená",J186,0)</f>
        <v>0</v>
      </c>
      <c r="BG186" s="153">
        <f>IF(N186="zákl. prenesená",J186,0)</f>
        <v>0</v>
      </c>
      <c r="BH186" s="153">
        <f>IF(N186="zníž. prenesená",J186,0)</f>
        <v>0</v>
      </c>
      <c r="BI186" s="153">
        <f>IF(N186="nulová",J186,0)</f>
        <v>0</v>
      </c>
      <c r="BJ186" s="17" t="s">
        <v>164</v>
      </c>
      <c r="BK186" s="153">
        <f>ROUND(I186*H186,2)</f>
        <v>0</v>
      </c>
      <c r="BL186" s="17" t="s">
        <v>163</v>
      </c>
      <c r="BM186" s="152" t="s">
        <v>867</v>
      </c>
    </row>
    <row r="187" spans="2:65" s="12" customFormat="1">
      <c r="B187" s="159"/>
      <c r="D187" s="160" t="s">
        <v>205</v>
      </c>
      <c r="F187" s="162" t="s">
        <v>868</v>
      </c>
      <c r="H187" s="163">
        <v>8504.8459999999995</v>
      </c>
      <c r="I187" s="164"/>
      <c r="L187" s="159"/>
      <c r="M187" s="165"/>
      <c r="T187" s="166"/>
      <c r="AT187" s="161" t="s">
        <v>205</v>
      </c>
      <c r="AU187" s="161" t="s">
        <v>164</v>
      </c>
      <c r="AV187" s="12" t="s">
        <v>164</v>
      </c>
      <c r="AW187" s="12" t="s">
        <v>4</v>
      </c>
      <c r="AX187" s="12" t="s">
        <v>83</v>
      </c>
      <c r="AY187" s="161" t="s">
        <v>156</v>
      </c>
    </row>
    <row r="188" spans="2:65" s="11" customFormat="1" ht="22.95" customHeight="1">
      <c r="B188" s="127"/>
      <c r="D188" s="128" t="s">
        <v>74</v>
      </c>
      <c r="E188" s="137" t="s">
        <v>550</v>
      </c>
      <c r="F188" s="137" t="s">
        <v>551</v>
      </c>
      <c r="I188" s="130"/>
      <c r="J188" s="138">
        <f>BK188</f>
        <v>0</v>
      </c>
      <c r="L188" s="127"/>
      <c r="M188" s="132"/>
      <c r="P188" s="133">
        <f>P189</f>
        <v>0</v>
      </c>
      <c r="R188" s="133">
        <f>R189</f>
        <v>0</v>
      </c>
      <c r="T188" s="134">
        <f>T189</f>
        <v>0</v>
      </c>
      <c r="AR188" s="128" t="s">
        <v>83</v>
      </c>
      <c r="AT188" s="135" t="s">
        <v>74</v>
      </c>
      <c r="AU188" s="135" t="s">
        <v>83</v>
      </c>
      <c r="AY188" s="128" t="s">
        <v>156</v>
      </c>
      <c r="BK188" s="136">
        <f>BK189</f>
        <v>0</v>
      </c>
    </row>
    <row r="189" spans="2:65" s="1" customFormat="1" ht="24.15" customHeight="1">
      <c r="B189" s="139"/>
      <c r="C189" s="140" t="s">
        <v>245</v>
      </c>
      <c r="D189" s="140" t="s">
        <v>159</v>
      </c>
      <c r="E189" s="141" t="s">
        <v>552</v>
      </c>
      <c r="F189" s="142" t="s">
        <v>553</v>
      </c>
      <c r="G189" s="143" t="s">
        <v>210</v>
      </c>
      <c r="H189" s="144">
        <v>607.48900000000003</v>
      </c>
      <c r="I189" s="145"/>
      <c r="J189" s="146">
        <f>ROUND(I189*H189,2)</f>
        <v>0</v>
      </c>
      <c r="K189" s="147"/>
      <c r="L189" s="32"/>
      <c r="M189" s="148" t="s">
        <v>1</v>
      </c>
      <c r="N189" s="149" t="s">
        <v>41</v>
      </c>
      <c r="P189" s="150">
        <f>O189*H189</f>
        <v>0</v>
      </c>
      <c r="Q189" s="150">
        <v>0</v>
      </c>
      <c r="R189" s="150">
        <f>Q189*H189</f>
        <v>0</v>
      </c>
      <c r="S189" s="150">
        <v>0</v>
      </c>
      <c r="T189" s="151">
        <f>S189*H189</f>
        <v>0</v>
      </c>
      <c r="AR189" s="152" t="s">
        <v>163</v>
      </c>
      <c r="AT189" s="152" t="s">
        <v>159</v>
      </c>
      <c r="AU189" s="152" t="s">
        <v>164</v>
      </c>
      <c r="AY189" s="17" t="s">
        <v>156</v>
      </c>
      <c r="BE189" s="153">
        <f>IF(N189="základná",J189,0)</f>
        <v>0</v>
      </c>
      <c r="BF189" s="153">
        <f>IF(N189="znížená",J189,0)</f>
        <v>0</v>
      </c>
      <c r="BG189" s="153">
        <f>IF(N189="zákl. prenesená",J189,0)</f>
        <v>0</v>
      </c>
      <c r="BH189" s="153">
        <f>IF(N189="zníž. prenesená",J189,0)</f>
        <v>0</v>
      </c>
      <c r="BI189" s="153">
        <f>IF(N189="nulová",J189,0)</f>
        <v>0</v>
      </c>
      <c r="BJ189" s="17" t="s">
        <v>164</v>
      </c>
      <c r="BK189" s="153">
        <f>ROUND(I189*H189,2)</f>
        <v>0</v>
      </c>
      <c r="BL189" s="17" t="s">
        <v>163</v>
      </c>
      <c r="BM189" s="152" t="s">
        <v>869</v>
      </c>
    </row>
    <row r="190" spans="2:65" s="11" customFormat="1" ht="22.95" customHeight="1">
      <c r="B190" s="127"/>
      <c r="D190" s="128" t="s">
        <v>74</v>
      </c>
      <c r="E190" s="137" t="s">
        <v>555</v>
      </c>
      <c r="F190" s="137" t="s">
        <v>556</v>
      </c>
      <c r="I190" s="130"/>
      <c r="J190" s="138">
        <f>BK190</f>
        <v>0</v>
      </c>
      <c r="L190" s="127"/>
      <c r="M190" s="132"/>
      <c r="P190" s="133">
        <f>SUM(P191:P201)</f>
        <v>0</v>
      </c>
      <c r="R190" s="133">
        <f>SUM(R191:R201)</f>
        <v>0</v>
      </c>
      <c r="T190" s="134">
        <f>SUM(T191:T201)</f>
        <v>0</v>
      </c>
      <c r="AR190" s="128" t="s">
        <v>83</v>
      </c>
      <c r="AT190" s="135" t="s">
        <v>74</v>
      </c>
      <c r="AU190" s="135" t="s">
        <v>83</v>
      </c>
      <c r="AY190" s="128" t="s">
        <v>156</v>
      </c>
      <c r="BK190" s="136">
        <f>SUM(BK191:BK201)</f>
        <v>0</v>
      </c>
    </row>
    <row r="191" spans="2:65" s="1" customFormat="1" ht="24.15" customHeight="1">
      <c r="B191" s="139"/>
      <c r="C191" s="140" t="s">
        <v>252</v>
      </c>
      <c r="D191" s="140" t="s">
        <v>159</v>
      </c>
      <c r="E191" s="141" t="s">
        <v>557</v>
      </c>
      <c r="F191" s="142" t="s">
        <v>558</v>
      </c>
      <c r="G191" s="143" t="s">
        <v>210</v>
      </c>
      <c r="H191" s="144">
        <v>199.86799999999999</v>
      </c>
      <c r="I191" s="145"/>
      <c r="J191" s="146">
        <f>ROUND(I191*H191,2)</f>
        <v>0</v>
      </c>
      <c r="K191" s="147"/>
      <c r="L191" s="32"/>
      <c r="M191" s="148" t="s">
        <v>1</v>
      </c>
      <c r="N191" s="149" t="s">
        <v>41</v>
      </c>
      <c r="P191" s="150">
        <f>O191*H191</f>
        <v>0</v>
      </c>
      <c r="Q191" s="150">
        <v>0</v>
      </c>
      <c r="R191" s="150">
        <f>Q191*H191</f>
        <v>0</v>
      </c>
      <c r="S191" s="150">
        <v>0</v>
      </c>
      <c r="T191" s="151">
        <f>S191*H191</f>
        <v>0</v>
      </c>
      <c r="AR191" s="152" t="s">
        <v>163</v>
      </c>
      <c r="AT191" s="152" t="s">
        <v>159</v>
      </c>
      <c r="AU191" s="152" t="s">
        <v>164</v>
      </c>
      <c r="AY191" s="17" t="s">
        <v>156</v>
      </c>
      <c r="BE191" s="153">
        <f>IF(N191="základná",J191,0)</f>
        <v>0</v>
      </c>
      <c r="BF191" s="153">
        <f>IF(N191="znížená",J191,0)</f>
        <v>0</v>
      </c>
      <c r="BG191" s="153">
        <f>IF(N191="zákl. prenesená",J191,0)</f>
        <v>0</v>
      </c>
      <c r="BH191" s="153">
        <f>IF(N191="zníž. prenesená",J191,0)</f>
        <v>0</v>
      </c>
      <c r="BI191" s="153">
        <f>IF(N191="nulová",J191,0)</f>
        <v>0</v>
      </c>
      <c r="BJ191" s="17" t="s">
        <v>164</v>
      </c>
      <c r="BK191" s="153">
        <f>ROUND(I191*H191,2)</f>
        <v>0</v>
      </c>
      <c r="BL191" s="17" t="s">
        <v>163</v>
      </c>
      <c r="BM191" s="152" t="s">
        <v>870</v>
      </c>
    </row>
    <row r="192" spans="2:65" s="12" customFormat="1">
      <c r="B192" s="159"/>
      <c r="D192" s="160" t="s">
        <v>205</v>
      </c>
      <c r="E192" s="161" t="s">
        <v>1</v>
      </c>
      <c r="F192" s="162" t="s">
        <v>861</v>
      </c>
      <c r="H192" s="163">
        <v>199.86799999999999</v>
      </c>
      <c r="I192" s="164"/>
      <c r="L192" s="159"/>
      <c r="M192" s="165"/>
      <c r="T192" s="166"/>
      <c r="AT192" s="161" t="s">
        <v>205</v>
      </c>
      <c r="AU192" s="161" t="s">
        <v>164</v>
      </c>
      <c r="AV192" s="12" t="s">
        <v>164</v>
      </c>
      <c r="AW192" s="12" t="s">
        <v>3</v>
      </c>
      <c r="AX192" s="12" t="s">
        <v>83</v>
      </c>
      <c r="AY192" s="161" t="s">
        <v>156</v>
      </c>
    </row>
    <row r="193" spans="2:65" s="1" customFormat="1" ht="24.15" customHeight="1">
      <c r="B193" s="139"/>
      <c r="C193" s="140" t="s">
        <v>256</v>
      </c>
      <c r="D193" s="140" t="s">
        <v>159</v>
      </c>
      <c r="E193" s="141" t="s">
        <v>560</v>
      </c>
      <c r="F193" s="142" t="s">
        <v>561</v>
      </c>
      <c r="G193" s="143" t="s">
        <v>210</v>
      </c>
      <c r="H193" s="144">
        <v>314.57</v>
      </c>
      <c r="I193" s="145"/>
      <c r="J193" s="146">
        <f>ROUND(I193*H193,2)</f>
        <v>0</v>
      </c>
      <c r="K193" s="147"/>
      <c r="L193" s="32"/>
      <c r="M193" s="148" t="s">
        <v>1</v>
      </c>
      <c r="N193" s="149" t="s">
        <v>41</v>
      </c>
      <c r="P193" s="150">
        <f>O193*H193</f>
        <v>0</v>
      </c>
      <c r="Q193" s="150">
        <v>0</v>
      </c>
      <c r="R193" s="150">
        <f>Q193*H193</f>
        <v>0</v>
      </c>
      <c r="S193" s="150">
        <v>0</v>
      </c>
      <c r="T193" s="151">
        <f>S193*H193</f>
        <v>0</v>
      </c>
      <c r="AR193" s="152" t="s">
        <v>163</v>
      </c>
      <c r="AT193" s="152" t="s">
        <v>159</v>
      </c>
      <c r="AU193" s="152" t="s">
        <v>164</v>
      </c>
      <c r="AY193" s="17" t="s">
        <v>156</v>
      </c>
      <c r="BE193" s="153">
        <f>IF(N193="základná",J193,0)</f>
        <v>0</v>
      </c>
      <c r="BF193" s="153">
        <f>IF(N193="znížená",J193,0)</f>
        <v>0</v>
      </c>
      <c r="BG193" s="153">
        <f>IF(N193="zákl. prenesená",J193,0)</f>
        <v>0</v>
      </c>
      <c r="BH193" s="153">
        <f>IF(N193="zníž. prenesená",J193,0)</f>
        <v>0</v>
      </c>
      <c r="BI193" s="153">
        <f>IF(N193="nulová",J193,0)</f>
        <v>0</v>
      </c>
      <c r="BJ193" s="17" t="s">
        <v>164</v>
      </c>
      <c r="BK193" s="153">
        <f>ROUND(I193*H193,2)</f>
        <v>0</v>
      </c>
      <c r="BL193" s="17" t="s">
        <v>163</v>
      </c>
      <c r="BM193" s="152" t="s">
        <v>871</v>
      </c>
    </row>
    <row r="194" spans="2:65" s="12" customFormat="1">
      <c r="B194" s="159"/>
      <c r="D194" s="160" t="s">
        <v>205</v>
      </c>
      <c r="E194" s="161" t="s">
        <v>1</v>
      </c>
      <c r="F194" s="162" t="s">
        <v>862</v>
      </c>
      <c r="H194" s="163">
        <v>26.187000000000001</v>
      </c>
      <c r="I194" s="164"/>
      <c r="L194" s="159"/>
      <c r="M194" s="165"/>
      <c r="T194" s="166"/>
      <c r="AT194" s="161" t="s">
        <v>205</v>
      </c>
      <c r="AU194" s="161" t="s">
        <v>164</v>
      </c>
      <c r="AV194" s="12" t="s">
        <v>164</v>
      </c>
      <c r="AW194" s="12" t="s">
        <v>3</v>
      </c>
      <c r="AX194" s="12" t="s">
        <v>75</v>
      </c>
      <c r="AY194" s="161" t="s">
        <v>156</v>
      </c>
    </row>
    <row r="195" spans="2:65" s="12" customFormat="1">
      <c r="B195" s="159"/>
      <c r="D195" s="160" t="s">
        <v>205</v>
      </c>
      <c r="E195" s="161" t="s">
        <v>1</v>
      </c>
      <c r="F195" s="162" t="s">
        <v>863</v>
      </c>
      <c r="H195" s="163">
        <v>191.363</v>
      </c>
      <c r="I195" s="164"/>
      <c r="L195" s="159"/>
      <c r="M195" s="165"/>
      <c r="T195" s="166"/>
      <c r="AT195" s="161" t="s">
        <v>205</v>
      </c>
      <c r="AU195" s="161" t="s">
        <v>164</v>
      </c>
      <c r="AV195" s="12" t="s">
        <v>164</v>
      </c>
      <c r="AW195" s="12" t="s">
        <v>3</v>
      </c>
      <c r="AX195" s="12" t="s">
        <v>75</v>
      </c>
      <c r="AY195" s="161" t="s">
        <v>156</v>
      </c>
    </row>
    <row r="196" spans="2:65" s="12" customFormat="1">
      <c r="B196" s="159"/>
      <c r="D196" s="160" t="s">
        <v>205</v>
      </c>
      <c r="E196" s="161" t="s">
        <v>1</v>
      </c>
      <c r="F196" s="162" t="s">
        <v>864</v>
      </c>
      <c r="H196" s="163">
        <v>97.02</v>
      </c>
      <c r="I196" s="164"/>
      <c r="L196" s="159"/>
      <c r="M196" s="165"/>
      <c r="T196" s="166"/>
      <c r="AT196" s="161" t="s">
        <v>205</v>
      </c>
      <c r="AU196" s="161" t="s">
        <v>164</v>
      </c>
      <c r="AV196" s="12" t="s">
        <v>164</v>
      </c>
      <c r="AW196" s="12" t="s">
        <v>3</v>
      </c>
      <c r="AX196" s="12" t="s">
        <v>75</v>
      </c>
      <c r="AY196" s="161" t="s">
        <v>156</v>
      </c>
    </row>
    <row r="197" spans="2:65" s="14" customFormat="1">
      <c r="B197" s="184"/>
      <c r="D197" s="160" t="s">
        <v>205</v>
      </c>
      <c r="E197" s="185" t="s">
        <v>1</v>
      </c>
      <c r="F197" s="186" t="s">
        <v>226</v>
      </c>
      <c r="H197" s="187">
        <v>314.57</v>
      </c>
      <c r="I197" s="188"/>
      <c r="L197" s="184"/>
      <c r="M197" s="189"/>
      <c r="T197" s="190"/>
      <c r="AT197" s="185" t="s">
        <v>205</v>
      </c>
      <c r="AU197" s="185" t="s">
        <v>164</v>
      </c>
      <c r="AV197" s="14" t="s">
        <v>163</v>
      </c>
      <c r="AW197" s="14" t="s">
        <v>3</v>
      </c>
      <c r="AX197" s="14" t="s">
        <v>83</v>
      </c>
      <c r="AY197" s="185" t="s">
        <v>156</v>
      </c>
    </row>
    <row r="198" spans="2:65" s="1" customFormat="1" ht="24.15" customHeight="1">
      <c r="B198" s="139"/>
      <c r="C198" s="140" t="s">
        <v>260</v>
      </c>
      <c r="D198" s="140" t="s">
        <v>159</v>
      </c>
      <c r="E198" s="141" t="s">
        <v>563</v>
      </c>
      <c r="F198" s="142" t="s">
        <v>564</v>
      </c>
      <c r="G198" s="143" t="s">
        <v>210</v>
      </c>
      <c r="H198" s="144">
        <v>83.349000000000004</v>
      </c>
      <c r="I198" s="145"/>
      <c r="J198" s="146">
        <f>ROUND(I198*H198,2)</f>
        <v>0</v>
      </c>
      <c r="K198" s="147"/>
      <c r="L198" s="32"/>
      <c r="M198" s="148" t="s">
        <v>1</v>
      </c>
      <c r="N198" s="149" t="s">
        <v>41</v>
      </c>
      <c r="P198" s="150">
        <f>O198*H198</f>
        <v>0</v>
      </c>
      <c r="Q198" s="150">
        <v>0</v>
      </c>
      <c r="R198" s="150">
        <f>Q198*H198</f>
        <v>0</v>
      </c>
      <c r="S198" s="150">
        <v>0</v>
      </c>
      <c r="T198" s="151">
        <f>S198*H198</f>
        <v>0</v>
      </c>
      <c r="AR198" s="152" t="s">
        <v>163</v>
      </c>
      <c r="AT198" s="152" t="s">
        <v>159</v>
      </c>
      <c r="AU198" s="152" t="s">
        <v>164</v>
      </c>
      <c r="AY198" s="17" t="s">
        <v>156</v>
      </c>
      <c r="BE198" s="153">
        <f>IF(N198="základná",J198,0)</f>
        <v>0</v>
      </c>
      <c r="BF198" s="153">
        <f>IF(N198="znížená",J198,0)</f>
        <v>0</v>
      </c>
      <c r="BG198" s="153">
        <f>IF(N198="zákl. prenesená",J198,0)</f>
        <v>0</v>
      </c>
      <c r="BH198" s="153">
        <f>IF(N198="zníž. prenesená",J198,0)</f>
        <v>0</v>
      </c>
      <c r="BI198" s="153">
        <f>IF(N198="nulová",J198,0)</f>
        <v>0</v>
      </c>
      <c r="BJ198" s="17" t="s">
        <v>164</v>
      </c>
      <c r="BK198" s="153">
        <f>ROUND(I198*H198,2)</f>
        <v>0</v>
      </c>
      <c r="BL198" s="17" t="s">
        <v>163</v>
      </c>
      <c r="BM198" s="152" t="s">
        <v>872</v>
      </c>
    </row>
    <row r="199" spans="2:65" s="12" customFormat="1">
      <c r="B199" s="159"/>
      <c r="D199" s="160" t="s">
        <v>205</v>
      </c>
      <c r="E199" s="161" t="s">
        <v>1</v>
      </c>
      <c r="F199" s="162" t="s">
        <v>865</v>
      </c>
      <c r="H199" s="163">
        <v>83.349000000000004</v>
      </c>
      <c r="I199" s="164"/>
      <c r="L199" s="159"/>
      <c r="M199" s="165"/>
      <c r="T199" s="166"/>
      <c r="AT199" s="161" t="s">
        <v>205</v>
      </c>
      <c r="AU199" s="161" t="s">
        <v>164</v>
      </c>
      <c r="AV199" s="12" t="s">
        <v>164</v>
      </c>
      <c r="AW199" s="12" t="s">
        <v>3</v>
      </c>
      <c r="AX199" s="12" t="s">
        <v>83</v>
      </c>
      <c r="AY199" s="161" t="s">
        <v>156</v>
      </c>
    </row>
    <row r="200" spans="2:65" s="1" customFormat="1" ht="24.15" customHeight="1">
      <c r="B200" s="139"/>
      <c r="C200" s="140" t="s">
        <v>264</v>
      </c>
      <c r="D200" s="140" t="s">
        <v>159</v>
      </c>
      <c r="E200" s="141" t="s">
        <v>566</v>
      </c>
      <c r="F200" s="142" t="s">
        <v>567</v>
      </c>
      <c r="G200" s="143" t="s">
        <v>210</v>
      </c>
      <c r="H200" s="144">
        <v>9.702</v>
      </c>
      <c r="I200" s="145"/>
      <c r="J200" s="146">
        <f>ROUND(I200*H200,2)</f>
        <v>0</v>
      </c>
      <c r="K200" s="147"/>
      <c r="L200" s="32"/>
      <c r="M200" s="148" t="s">
        <v>1</v>
      </c>
      <c r="N200" s="149" t="s">
        <v>41</v>
      </c>
      <c r="P200" s="150">
        <f>O200*H200</f>
        <v>0</v>
      </c>
      <c r="Q200" s="150">
        <v>0</v>
      </c>
      <c r="R200" s="150">
        <f>Q200*H200</f>
        <v>0</v>
      </c>
      <c r="S200" s="150">
        <v>0</v>
      </c>
      <c r="T200" s="151">
        <f>S200*H200</f>
        <v>0</v>
      </c>
      <c r="AR200" s="152" t="s">
        <v>163</v>
      </c>
      <c r="AT200" s="152" t="s">
        <v>159</v>
      </c>
      <c r="AU200" s="152" t="s">
        <v>164</v>
      </c>
      <c r="AY200" s="17" t="s">
        <v>156</v>
      </c>
      <c r="BE200" s="153">
        <f>IF(N200="základná",J200,0)</f>
        <v>0</v>
      </c>
      <c r="BF200" s="153">
        <f>IF(N200="znížená",J200,0)</f>
        <v>0</v>
      </c>
      <c r="BG200" s="153">
        <f>IF(N200="zákl. prenesená",J200,0)</f>
        <v>0</v>
      </c>
      <c r="BH200" s="153">
        <f>IF(N200="zníž. prenesená",J200,0)</f>
        <v>0</v>
      </c>
      <c r="BI200" s="153">
        <f>IF(N200="nulová",J200,0)</f>
        <v>0</v>
      </c>
      <c r="BJ200" s="17" t="s">
        <v>164</v>
      </c>
      <c r="BK200" s="153">
        <f>ROUND(I200*H200,2)</f>
        <v>0</v>
      </c>
      <c r="BL200" s="17" t="s">
        <v>163</v>
      </c>
      <c r="BM200" s="152" t="s">
        <v>873</v>
      </c>
    </row>
    <row r="201" spans="2:65" s="12" customFormat="1">
      <c r="B201" s="159"/>
      <c r="D201" s="160" t="s">
        <v>205</v>
      </c>
      <c r="E201" s="161" t="s">
        <v>1</v>
      </c>
      <c r="F201" s="162" t="s">
        <v>874</v>
      </c>
      <c r="H201" s="163">
        <v>9.702</v>
      </c>
      <c r="I201" s="164"/>
      <c r="L201" s="159"/>
      <c r="M201" s="165"/>
      <c r="T201" s="166"/>
      <c r="AT201" s="161" t="s">
        <v>205</v>
      </c>
      <c r="AU201" s="161" t="s">
        <v>164</v>
      </c>
      <c r="AV201" s="12" t="s">
        <v>164</v>
      </c>
      <c r="AW201" s="12" t="s">
        <v>3</v>
      </c>
      <c r="AX201" s="12" t="s">
        <v>83</v>
      </c>
      <c r="AY201" s="161" t="s">
        <v>156</v>
      </c>
    </row>
    <row r="202" spans="2:65" s="11" customFormat="1" ht="22.95" customHeight="1">
      <c r="B202" s="127"/>
      <c r="D202" s="128" t="s">
        <v>74</v>
      </c>
      <c r="E202" s="137" t="s">
        <v>576</v>
      </c>
      <c r="F202" s="137" t="s">
        <v>577</v>
      </c>
      <c r="I202" s="130"/>
      <c r="J202" s="138">
        <f>BK202</f>
        <v>0</v>
      </c>
      <c r="L202" s="127"/>
      <c r="M202" s="132"/>
      <c r="P202" s="133">
        <f>SUM(P203:P204)</f>
        <v>0</v>
      </c>
      <c r="R202" s="133">
        <f>SUM(R203:R204)</f>
        <v>0</v>
      </c>
      <c r="T202" s="134">
        <f>SUM(T203:T204)</f>
        <v>0</v>
      </c>
      <c r="AR202" s="128" t="s">
        <v>83</v>
      </c>
      <c r="AT202" s="135" t="s">
        <v>74</v>
      </c>
      <c r="AU202" s="135" t="s">
        <v>83</v>
      </c>
      <c r="AY202" s="128" t="s">
        <v>156</v>
      </c>
      <c r="BK202" s="136">
        <f>SUM(BK203:BK204)</f>
        <v>0</v>
      </c>
    </row>
    <row r="203" spans="2:65" s="1" customFormat="1" ht="24.15" customHeight="1">
      <c r="B203" s="139"/>
      <c r="C203" s="140" t="s">
        <v>268</v>
      </c>
      <c r="D203" s="140" t="s">
        <v>159</v>
      </c>
      <c r="E203" s="141" t="s">
        <v>578</v>
      </c>
      <c r="F203" s="142" t="s">
        <v>579</v>
      </c>
      <c r="G203" s="143" t="s">
        <v>402</v>
      </c>
      <c r="H203" s="144">
        <v>17.2</v>
      </c>
      <c r="I203" s="145"/>
      <c r="J203" s="146">
        <f>ROUND(I203*H203,2)</f>
        <v>0</v>
      </c>
      <c r="K203" s="147"/>
      <c r="L203" s="32"/>
      <c r="M203" s="148" t="s">
        <v>1</v>
      </c>
      <c r="N203" s="149" t="s">
        <v>41</v>
      </c>
      <c r="P203" s="150">
        <f>O203*H203</f>
        <v>0</v>
      </c>
      <c r="Q203" s="150">
        <v>0</v>
      </c>
      <c r="R203" s="150">
        <f>Q203*H203</f>
        <v>0</v>
      </c>
      <c r="S203" s="150">
        <v>0</v>
      </c>
      <c r="T203" s="151">
        <f>S203*H203</f>
        <v>0</v>
      </c>
      <c r="AR203" s="152" t="s">
        <v>163</v>
      </c>
      <c r="AT203" s="152" t="s">
        <v>159</v>
      </c>
      <c r="AU203" s="152" t="s">
        <v>164</v>
      </c>
      <c r="AY203" s="17" t="s">
        <v>156</v>
      </c>
      <c r="BE203" s="153">
        <f>IF(N203="základná",J203,0)</f>
        <v>0</v>
      </c>
      <c r="BF203" s="153">
        <f>IF(N203="znížená",J203,0)</f>
        <v>0</v>
      </c>
      <c r="BG203" s="153">
        <f>IF(N203="zákl. prenesená",J203,0)</f>
        <v>0</v>
      </c>
      <c r="BH203" s="153">
        <f>IF(N203="zníž. prenesená",J203,0)</f>
        <v>0</v>
      </c>
      <c r="BI203" s="153">
        <f>IF(N203="nulová",J203,0)</f>
        <v>0</v>
      </c>
      <c r="BJ203" s="17" t="s">
        <v>164</v>
      </c>
      <c r="BK203" s="153">
        <f>ROUND(I203*H203,2)</f>
        <v>0</v>
      </c>
      <c r="BL203" s="17" t="s">
        <v>163</v>
      </c>
      <c r="BM203" s="152" t="s">
        <v>875</v>
      </c>
    </row>
    <row r="204" spans="2:65" s="12" customFormat="1">
      <c r="B204" s="159"/>
      <c r="D204" s="160" t="s">
        <v>205</v>
      </c>
      <c r="E204" s="161" t="s">
        <v>1</v>
      </c>
      <c r="F204" s="162" t="s">
        <v>876</v>
      </c>
      <c r="H204" s="163">
        <v>17.2</v>
      </c>
      <c r="I204" s="164"/>
      <c r="L204" s="159"/>
      <c r="M204" s="165"/>
      <c r="T204" s="166"/>
      <c r="AT204" s="161" t="s">
        <v>205</v>
      </c>
      <c r="AU204" s="161" t="s">
        <v>164</v>
      </c>
      <c r="AV204" s="12" t="s">
        <v>164</v>
      </c>
      <c r="AW204" s="12" t="s">
        <v>3</v>
      </c>
      <c r="AX204" s="12" t="s">
        <v>83</v>
      </c>
      <c r="AY204" s="161" t="s">
        <v>156</v>
      </c>
    </row>
    <row r="205" spans="2:65" s="11" customFormat="1" ht="25.95" customHeight="1">
      <c r="B205" s="127"/>
      <c r="D205" s="128" t="s">
        <v>74</v>
      </c>
      <c r="E205" s="129" t="s">
        <v>581</v>
      </c>
      <c r="F205" s="129" t="s">
        <v>582</v>
      </c>
      <c r="I205" s="130"/>
      <c r="J205" s="131">
        <f>BK205</f>
        <v>0</v>
      </c>
      <c r="L205" s="127"/>
      <c r="M205" s="132"/>
      <c r="P205" s="133">
        <f>P206+P209+P213+P218+P224+P228+P232+P237+P250+P257+P261+P263+P270</f>
        <v>0</v>
      </c>
      <c r="R205" s="133">
        <f>R206+R209+R213+R218+R224+R228+R232+R237+R250+R257+R261+R263+R270</f>
        <v>85.532090999999994</v>
      </c>
      <c r="T205" s="134">
        <f>T206+T209+T213+T218+T224+T228+T232+T237+T250+T257+T261+T263+T270</f>
        <v>0</v>
      </c>
      <c r="AR205" s="128" t="s">
        <v>83</v>
      </c>
      <c r="AT205" s="135" t="s">
        <v>74</v>
      </c>
      <c r="AU205" s="135" t="s">
        <v>75</v>
      </c>
      <c r="AY205" s="128" t="s">
        <v>156</v>
      </c>
      <c r="BK205" s="136">
        <f>BK206+BK209+BK213+BK218+BK224+BK228+BK232+BK237+BK250+BK257+BK261+BK263+BK270</f>
        <v>0</v>
      </c>
    </row>
    <row r="206" spans="2:65" s="11" customFormat="1" ht="22.95" customHeight="1">
      <c r="B206" s="127"/>
      <c r="D206" s="128" t="s">
        <v>74</v>
      </c>
      <c r="E206" s="137" t="s">
        <v>877</v>
      </c>
      <c r="F206" s="137" t="s">
        <v>878</v>
      </c>
      <c r="I206" s="130"/>
      <c r="J206" s="138">
        <f>BK206</f>
        <v>0</v>
      </c>
      <c r="L206" s="127"/>
      <c r="M206" s="132"/>
      <c r="P206" s="133">
        <f>SUM(P207:P208)</f>
        <v>0</v>
      </c>
      <c r="R206" s="133">
        <f>SUM(R207:R208)</f>
        <v>0</v>
      </c>
      <c r="T206" s="134">
        <f>SUM(T207:T208)</f>
        <v>0</v>
      </c>
      <c r="AR206" s="128" t="s">
        <v>83</v>
      </c>
      <c r="AT206" s="135" t="s">
        <v>74</v>
      </c>
      <c r="AU206" s="135" t="s">
        <v>83</v>
      </c>
      <c r="AY206" s="128" t="s">
        <v>156</v>
      </c>
      <c r="BK206" s="136">
        <f>SUM(BK207:BK208)</f>
        <v>0</v>
      </c>
    </row>
    <row r="207" spans="2:65" s="1" customFormat="1" ht="33" customHeight="1">
      <c r="B207" s="139"/>
      <c r="C207" s="140" t="s">
        <v>272</v>
      </c>
      <c r="D207" s="140" t="s">
        <v>159</v>
      </c>
      <c r="E207" s="141" t="s">
        <v>879</v>
      </c>
      <c r="F207" s="142" t="s">
        <v>880</v>
      </c>
      <c r="G207" s="143" t="s">
        <v>352</v>
      </c>
      <c r="H207" s="144">
        <v>24</v>
      </c>
      <c r="I207" s="145"/>
      <c r="J207" s="146">
        <f>ROUND(I207*H207,2)</f>
        <v>0</v>
      </c>
      <c r="K207" s="147"/>
      <c r="L207" s="32"/>
      <c r="M207" s="148" t="s">
        <v>1</v>
      </c>
      <c r="N207" s="149" t="s">
        <v>41</v>
      </c>
      <c r="P207" s="150">
        <f>O207*H207</f>
        <v>0</v>
      </c>
      <c r="Q207" s="150">
        <v>0</v>
      </c>
      <c r="R207" s="150">
        <f>Q207*H207</f>
        <v>0</v>
      </c>
      <c r="S207" s="150">
        <v>0</v>
      </c>
      <c r="T207" s="151">
        <f>S207*H207</f>
        <v>0</v>
      </c>
      <c r="AR207" s="152" t="s">
        <v>163</v>
      </c>
      <c r="AT207" s="152" t="s">
        <v>159</v>
      </c>
      <c r="AU207" s="152" t="s">
        <v>164</v>
      </c>
      <c r="AY207" s="17" t="s">
        <v>156</v>
      </c>
      <c r="BE207" s="153">
        <f>IF(N207="základná",J207,0)</f>
        <v>0</v>
      </c>
      <c r="BF207" s="153">
        <f>IF(N207="znížená",J207,0)</f>
        <v>0</v>
      </c>
      <c r="BG207" s="153">
        <f>IF(N207="zákl. prenesená",J207,0)</f>
        <v>0</v>
      </c>
      <c r="BH207" s="153">
        <f>IF(N207="zníž. prenesená",J207,0)</f>
        <v>0</v>
      </c>
      <c r="BI207" s="153">
        <f>IF(N207="nulová",J207,0)</f>
        <v>0</v>
      </c>
      <c r="BJ207" s="17" t="s">
        <v>164</v>
      </c>
      <c r="BK207" s="153">
        <f>ROUND(I207*H207,2)</f>
        <v>0</v>
      </c>
      <c r="BL207" s="17" t="s">
        <v>163</v>
      </c>
      <c r="BM207" s="152" t="s">
        <v>881</v>
      </c>
    </row>
    <row r="208" spans="2:65" s="12" customFormat="1">
      <c r="B208" s="159"/>
      <c r="D208" s="160" t="s">
        <v>205</v>
      </c>
      <c r="E208" s="161" t="s">
        <v>1</v>
      </c>
      <c r="F208" s="162" t="s">
        <v>882</v>
      </c>
      <c r="H208" s="163">
        <v>24</v>
      </c>
      <c r="I208" s="164"/>
      <c r="L208" s="159"/>
      <c r="M208" s="165"/>
      <c r="T208" s="166"/>
      <c r="AT208" s="161" t="s">
        <v>205</v>
      </c>
      <c r="AU208" s="161" t="s">
        <v>164</v>
      </c>
      <c r="AV208" s="12" t="s">
        <v>164</v>
      </c>
      <c r="AW208" s="12" t="s">
        <v>3</v>
      </c>
      <c r="AX208" s="12" t="s">
        <v>83</v>
      </c>
      <c r="AY208" s="161" t="s">
        <v>156</v>
      </c>
    </row>
    <row r="209" spans="2:65" s="11" customFormat="1" ht="22.95" customHeight="1">
      <c r="B209" s="127"/>
      <c r="D209" s="128" t="s">
        <v>74</v>
      </c>
      <c r="E209" s="137" t="s">
        <v>583</v>
      </c>
      <c r="F209" s="137" t="s">
        <v>584</v>
      </c>
      <c r="I209" s="130"/>
      <c r="J209" s="138">
        <f>BK209</f>
        <v>0</v>
      </c>
      <c r="L209" s="127"/>
      <c r="M209" s="132"/>
      <c r="P209" s="133">
        <f>SUM(P210:P212)</f>
        <v>0</v>
      </c>
      <c r="R209" s="133">
        <f>SUM(R210:R212)</f>
        <v>0</v>
      </c>
      <c r="T209" s="134">
        <f>SUM(T210:T212)</f>
        <v>0</v>
      </c>
      <c r="AR209" s="128" t="s">
        <v>83</v>
      </c>
      <c r="AT209" s="135" t="s">
        <v>74</v>
      </c>
      <c r="AU209" s="135" t="s">
        <v>83</v>
      </c>
      <c r="AY209" s="128" t="s">
        <v>156</v>
      </c>
      <c r="BK209" s="136">
        <f>SUM(BK210:BK212)</f>
        <v>0</v>
      </c>
    </row>
    <row r="210" spans="2:65" s="1" customFormat="1" ht="24.15" customHeight="1">
      <c r="B210" s="139"/>
      <c r="C210" s="140" t="s">
        <v>276</v>
      </c>
      <c r="D210" s="140" t="s">
        <v>159</v>
      </c>
      <c r="E210" s="141" t="s">
        <v>585</v>
      </c>
      <c r="F210" s="142" t="s">
        <v>586</v>
      </c>
      <c r="G210" s="143" t="s">
        <v>352</v>
      </c>
      <c r="H210" s="144">
        <v>13.9</v>
      </c>
      <c r="I210" s="145"/>
      <c r="J210" s="146">
        <f>ROUND(I210*H210,2)</f>
        <v>0</v>
      </c>
      <c r="K210" s="147"/>
      <c r="L210" s="32"/>
      <c r="M210" s="148" t="s">
        <v>1</v>
      </c>
      <c r="N210" s="149" t="s">
        <v>41</v>
      </c>
      <c r="P210" s="150">
        <f>O210*H210</f>
        <v>0</v>
      </c>
      <c r="Q210" s="150">
        <v>0</v>
      </c>
      <c r="R210" s="150">
        <f>Q210*H210</f>
        <v>0</v>
      </c>
      <c r="S210" s="150">
        <v>0</v>
      </c>
      <c r="T210" s="151">
        <f>S210*H210</f>
        <v>0</v>
      </c>
      <c r="AR210" s="152" t="s">
        <v>163</v>
      </c>
      <c r="AT210" s="152" t="s">
        <v>159</v>
      </c>
      <c r="AU210" s="152" t="s">
        <v>164</v>
      </c>
      <c r="AY210" s="17" t="s">
        <v>156</v>
      </c>
      <c r="BE210" s="153">
        <f>IF(N210="základná",J210,0)</f>
        <v>0</v>
      </c>
      <c r="BF210" s="153">
        <f>IF(N210="znížená",J210,0)</f>
        <v>0</v>
      </c>
      <c r="BG210" s="153">
        <f>IF(N210="zákl. prenesená",J210,0)</f>
        <v>0</v>
      </c>
      <c r="BH210" s="153">
        <f>IF(N210="zníž. prenesená",J210,0)</f>
        <v>0</v>
      </c>
      <c r="BI210" s="153">
        <f>IF(N210="nulová",J210,0)</f>
        <v>0</v>
      </c>
      <c r="BJ210" s="17" t="s">
        <v>164</v>
      </c>
      <c r="BK210" s="153">
        <f>ROUND(I210*H210,2)</f>
        <v>0</v>
      </c>
      <c r="BL210" s="17" t="s">
        <v>163</v>
      </c>
      <c r="BM210" s="152" t="s">
        <v>883</v>
      </c>
    </row>
    <row r="211" spans="2:65" s="1" customFormat="1" ht="24.15" customHeight="1">
      <c r="B211" s="139"/>
      <c r="C211" s="140" t="s">
        <v>280</v>
      </c>
      <c r="D211" s="140" t="s">
        <v>159</v>
      </c>
      <c r="E211" s="141" t="s">
        <v>588</v>
      </c>
      <c r="F211" s="142" t="s">
        <v>589</v>
      </c>
      <c r="G211" s="143" t="s">
        <v>352</v>
      </c>
      <c r="H211" s="144">
        <v>6.95</v>
      </c>
      <c r="I211" s="145"/>
      <c r="J211" s="146">
        <f>ROUND(I211*H211,2)</f>
        <v>0</v>
      </c>
      <c r="K211" s="147"/>
      <c r="L211" s="32"/>
      <c r="M211" s="148" t="s">
        <v>1</v>
      </c>
      <c r="N211" s="149" t="s">
        <v>41</v>
      </c>
      <c r="P211" s="150">
        <f>O211*H211</f>
        <v>0</v>
      </c>
      <c r="Q211" s="150">
        <v>0</v>
      </c>
      <c r="R211" s="150">
        <f>Q211*H211</f>
        <v>0</v>
      </c>
      <c r="S211" s="150">
        <v>0</v>
      </c>
      <c r="T211" s="151">
        <f>S211*H211</f>
        <v>0</v>
      </c>
      <c r="AR211" s="152" t="s">
        <v>163</v>
      </c>
      <c r="AT211" s="152" t="s">
        <v>159</v>
      </c>
      <c r="AU211" s="152" t="s">
        <v>164</v>
      </c>
      <c r="AY211" s="17" t="s">
        <v>156</v>
      </c>
      <c r="BE211" s="153">
        <f>IF(N211="základná",J211,0)</f>
        <v>0</v>
      </c>
      <c r="BF211" s="153">
        <f>IF(N211="znížená",J211,0)</f>
        <v>0</v>
      </c>
      <c r="BG211" s="153">
        <f>IF(N211="zákl. prenesená",J211,0)</f>
        <v>0</v>
      </c>
      <c r="BH211" s="153">
        <f>IF(N211="zníž. prenesená",J211,0)</f>
        <v>0</v>
      </c>
      <c r="BI211" s="153">
        <f>IF(N211="nulová",J211,0)</f>
        <v>0</v>
      </c>
      <c r="BJ211" s="17" t="s">
        <v>164</v>
      </c>
      <c r="BK211" s="153">
        <f>ROUND(I211*H211,2)</f>
        <v>0</v>
      </c>
      <c r="BL211" s="17" t="s">
        <v>163</v>
      </c>
      <c r="BM211" s="152" t="s">
        <v>884</v>
      </c>
    </row>
    <row r="212" spans="2:65" s="12" customFormat="1">
      <c r="B212" s="159"/>
      <c r="D212" s="160" t="s">
        <v>205</v>
      </c>
      <c r="F212" s="162" t="s">
        <v>885</v>
      </c>
      <c r="H212" s="163">
        <v>6.95</v>
      </c>
      <c r="I212" s="164"/>
      <c r="L212" s="159"/>
      <c r="M212" s="165"/>
      <c r="T212" s="166"/>
      <c r="AT212" s="161" t="s">
        <v>205</v>
      </c>
      <c r="AU212" s="161" t="s">
        <v>164</v>
      </c>
      <c r="AV212" s="12" t="s">
        <v>164</v>
      </c>
      <c r="AW212" s="12" t="s">
        <v>4</v>
      </c>
      <c r="AX212" s="12" t="s">
        <v>83</v>
      </c>
      <c r="AY212" s="161" t="s">
        <v>156</v>
      </c>
    </row>
    <row r="213" spans="2:65" s="11" customFormat="1" ht="22.95" customHeight="1">
      <c r="B213" s="127"/>
      <c r="D213" s="128" t="s">
        <v>74</v>
      </c>
      <c r="E213" s="137" t="s">
        <v>886</v>
      </c>
      <c r="F213" s="137" t="s">
        <v>887</v>
      </c>
      <c r="I213" s="130"/>
      <c r="J213" s="138">
        <f>BK213</f>
        <v>0</v>
      </c>
      <c r="L213" s="127"/>
      <c r="M213" s="132"/>
      <c r="P213" s="133">
        <f>SUM(P214:P217)</f>
        <v>0</v>
      </c>
      <c r="R213" s="133">
        <f>SUM(R214:R217)</f>
        <v>0</v>
      </c>
      <c r="T213" s="134">
        <f>SUM(T214:T217)</f>
        <v>0</v>
      </c>
      <c r="AR213" s="128" t="s">
        <v>83</v>
      </c>
      <c r="AT213" s="135" t="s">
        <v>74</v>
      </c>
      <c r="AU213" s="135" t="s">
        <v>83</v>
      </c>
      <c r="AY213" s="128" t="s">
        <v>156</v>
      </c>
      <c r="BK213" s="136">
        <f>SUM(BK214:BK217)</f>
        <v>0</v>
      </c>
    </row>
    <row r="214" spans="2:65" s="1" customFormat="1" ht="24.15" customHeight="1">
      <c r="B214" s="139"/>
      <c r="C214" s="140" t="s">
        <v>284</v>
      </c>
      <c r="D214" s="140" t="s">
        <v>159</v>
      </c>
      <c r="E214" s="141" t="s">
        <v>888</v>
      </c>
      <c r="F214" s="142" t="s">
        <v>889</v>
      </c>
      <c r="G214" s="143" t="s">
        <v>352</v>
      </c>
      <c r="H214" s="144">
        <v>13.247999999999999</v>
      </c>
      <c r="I214" s="145"/>
      <c r="J214" s="146">
        <f>ROUND(I214*H214,2)</f>
        <v>0</v>
      </c>
      <c r="K214" s="147"/>
      <c r="L214" s="32"/>
      <c r="M214" s="148" t="s">
        <v>1</v>
      </c>
      <c r="N214" s="149" t="s">
        <v>41</v>
      </c>
      <c r="P214" s="150">
        <f>O214*H214</f>
        <v>0</v>
      </c>
      <c r="Q214" s="150">
        <v>0</v>
      </c>
      <c r="R214" s="150">
        <f>Q214*H214</f>
        <v>0</v>
      </c>
      <c r="S214" s="150">
        <v>0</v>
      </c>
      <c r="T214" s="151">
        <f>S214*H214</f>
        <v>0</v>
      </c>
      <c r="AR214" s="152" t="s">
        <v>163</v>
      </c>
      <c r="AT214" s="152" t="s">
        <v>159</v>
      </c>
      <c r="AU214" s="152" t="s">
        <v>164</v>
      </c>
      <c r="AY214" s="17" t="s">
        <v>156</v>
      </c>
      <c r="BE214" s="153">
        <f>IF(N214="základná",J214,0)</f>
        <v>0</v>
      </c>
      <c r="BF214" s="153">
        <f>IF(N214="znížená",J214,0)</f>
        <v>0</v>
      </c>
      <c r="BG214" s="153">
        <f>IF(N214="zákl. prenesená",J214,0)</f>
        <v>0</v>
      </c>
      <c r="BH214" s="153">
        <f>IF(N214="zníž. prenesená",J214,0)</f>
        <v>0</v>
      </c>
      <c r="BI214" s="153">
        <f>IF(N214="nulová",J214,0)</f>
        <v>0</v>
      </c>
      <c r="BJ214" s="17" t="s">
        <v>164</v>
      </c>
      <c r="BK214" s="153">
        <f>ROUND(I214*H214,2)</f>
        <v>0</v>
      </c>
      <c r="BL214" s="17" t="s">
        <v>163</v>
      </c>
      <c r="BM214" s="152" t="s">
        <v>890</v>
      </c>
    </row>
    <row r="215" spans="2:65" s="12" customFormat="1">
      <c r="B215" s="159"/>
      <c r="D215" s="160" t="s">
        <v>205</v>
      </c>
      <c r="E215" s="161" t="s">
        <v>1</v>
      </c>
      <c r="F215" s="162" t="s">
        <v>891</v>
      </c>
      <c r="H215" s="163">
        <v>13.247999999999999</v>
      </c>
      <c r="I215" s="164"/>
      <c r="L215" s="159"/>
      <c r="M215" s="165"/>
      <c r="T215" s="166"/>
      <c r="AT215" s="161" t="s">
        <v>205</v>
      </c>
      <c r="AU215" s="161" t="s">
        <v>164</v>
      </c>
      <c r="AV215" s="12" t="s">
        <v>164</v>
      </c>
      <c r="AW215" s="12" t="s">
        <v>3</v>
      </c>
      <c r="AX215" s="12" t="s">
        <v>83</v>
      </c>
      <c r="AY215" s="161" t="s">
        <v>156</v>
      </c>
    </row>
    <row r="216" spans="2:65" s="1" customFormat="1" ht="24.15" customHeight="1">
      <c r="B216" s="139"/>
      <c r="C216" s="140" t="s">
        <v>288</v>
      </c>
      <c r="D216" s="140" t="s">
        <v>159</v>
      </c>
      <c r="E216" s="141" t="s">
        <v>892</v>
      </c>
      <c r="F216" s="142" t="s">
        <v>893</v>
      </c>
      <c r="G216" s="143" t="s">
        <v>352</v>
      </c>
      <c r="H216" s="144">
        <v>6.6239999999999997</v>
      </c>
      <c r="I216" s="145"/>
      <c r="J216" s="146">
        <f>ROUND(I216*H216,2)</f>
        <v>0</v>
      </c>
      <c r="K216" s="147"/>
      <c r="L216" s="32"/>
      <c r="M216" s="148" t="s">
        <v>1</v>
      </c>
      <c r="N216" s="149" t="s">
        <v>41</v>
      </c>
      <c r="P216" s="150">
        <f>O216*H216</f>
        <v>0</v>
      </c>
      <c r="Q216" s="150">
        <v>0</v>
      </c>
      <c r="R216" s="150">
        <f>Q216*H216</f>
        <v>0</v>
      </c>
      <c r="S216" s="150">
        <v>0</v>
      </c>
      <c r="T216" s="151">
        <f>S216*H216</f>
        <v>0</v>
      </c>
      <c r="AR216" s="152" t="s">
        <v>163</v>
      </c>
      <c r="AT216" s="152" t="s">
        <v>159</v>
      </c>
      <c r="AU216" s="152" t="s">
        <v>164</v>
      </c>
      <c r="AY216" s="17" t="s">
        <v>156</v>
      </c>
      <c r="BE216" s="153">
        <f>IF(N216="základná",J216,0)</f>
        <v>0</v>
      </c>
      <c r="BF216" s="153">
        <f>IF(N216="znížená",J216,0)</f>
        <v>0</v>
      </c>
      <c r="BG216" s="153">
        <f>IF(N216="zákl. prenesená",J216,0)</f>
        <v>0</v>
      </c>
      <c r="BH216" s="153">
        <f>IF(N216="zníž. prenesená",J216,0)</f>
        <v>0</v>
      </c>
      <c r="BI216" s="153">
        <f>IF(N216="nulová",J216,0)</f>
        <v>0</v>
      </c>
      <c r="BJ216" s="17" t="s">
        <v>164</v>
      </c>
      <c r="BK216" s="153">
        <f>ROUND(I216*H216,2)</f>
        <v>0</v>
      </c>
      <c r="BL216" s="17" t="s">
        <v>163</v>
      </c>
      <c r="BM216" s="152" t="s">
        <v>894</v>
      </c>
    </row>
    <row r="217" spans="2:65" s="12" customFormat="1">
      <c r="B217" s="159"/>
      <c r="D217" s="160" t="s">
        <v>205</v>
      </c>
      <c r="F217" s="162" t="s">
        <v>895</v>
      </c>
      <c r="H217" s="163">
        <v>6.6239999999999997</v>
      </c>
      <c r="I217" s="164"/>
      <c r="L217" s="159"/>
      <c r="M217" s="165"/>
      <c r="T217" s="166"/>
      <c r="AT217" s="161" t="s">
        <v>205</v>
      </c>
      <c r="AU217" s="161" t="s">
        <v>164</v>
      </c>
      <c r="AV217" s="12" t="s">
        <v>164</v>
      </c>
      <c r="AW217" s="12" t="s">
        <v>4</v>
      </c>
      <c r="AX217" s="12" t="s">
        <v>83</v>
      </c>
      <c r="AY217" s="161" t="s">
        <v>156</v>
      </c>
    </row>
    <row r="218" spans="2:65" s="11" customFormat="1" ht="22.95" customHeight="1">
      <c r="B218" s="127"/>
      <c r="D218" s="128" t="s">
        <v>74</v>
      </c>
      <c r="E218" s="137" t="s">
        <v>896</v>
      </c>
      <c r="F218" s="137" t="s">
        <v>897</v>
      </c>
      <c r="I218" s="130"/>
      <c r="J218" s="138">
        <f>BK218</f>
        <v>0</v>
      </c>
      <c r="L218" s="127"/>
      <c r="M218" s="132"/>
      <c r="P218" s="133">
        <f>SUM(P219:P223)</f>
        <v>0</v>
      </c>
      <c r="R218" s="133">
        <f>SUM(R219:R223)</f>
        <v>0</v>
      </c>
      <c r="T218" s="134">
        <f>SUM(T219:T223)</f>
        <v>0</v>
      </c>
      <c r="AR218" s="128" t="s">
        <v>83</v>
      </c>
      <c r="AT218" s="135" t="s">
        <v>74</v>
      </c>
      <c r="AU218" s="135" t="s">
        <v>83</v>
      </c>
      <c r="AY218" s="128" t="s">
        <v>156</v>
      </c>
      <c r="BK218" s="136">
        <f>SUM(BK219:BK223)</f>
        <v>0</v>
      </c>
    </row>
    <row r="219" spans="2:65" s="1" customFormat="1" ht="24.15" customHeight="1">
      <c r="B219" s="139"/>
      <c r="C219" s="140" t="s">
        <v>292</v>
      </c>
      <c r="D219" s="140" t="s">
        <v>159</v>
      </c>
      <c r="E219" s="141" t="s">
        <v>898</v>
      </c>
      <c r="F219" s="142" t="s">
        <v>899</v>
      </c>
      <c r="G219" s="143" t="s">
        <v>352</v>
      </c>
      <c r="H219" s="144">
        <v>4.32</v>
      </c>
      <c r="I219" s="145"/>
      <c r="J219" s="146">
        <f>ROUND(I219*H219,2)</f>
        <v>0</v>
      </c>
      <c r="K219" s="147"/>
      <c r="L219" s="32"/>
      <c r="M219" s="148" t="s">
        <v>1</v>
      </c>
      <c r="N219" s="149" t="s">
        <v>41</v>
      </c>
      <c r="P219" s="150">
        <f>O219*H219</f>
        <v>0</v>
      </c>
      <c r="Q219" s="150">
        <v>0</v>
      </c>
      <c r="R219" s="150">
        <f>Q219*H219</f>
        <v>0</v>
      </c>
      <c r="S219" s="150">
        <v>0</v>
      </c>
      <c r="T219" s="151">
        <f>S219*H219</f>
        <v>0</v>
      </c>
      <c r="AR219" s="152" t="s">
        <v>163</v>
      </c>
      <c r="AT219" s="152" t="s">
        <v>159</v>
      </c>
      <c r="AU219" s="152" t="s">
        <v>164</v>
      </c>
      <c r="AY219" s="17" t="s">
        <v>156</v>
      </c>
      <c r="BE219" s="153">
        <f>IF(N219="základná",J219,0)</f>
        <v>0</v>
      </c>
      <c r="BF219" s="153">
        <f>IF(N219="znížená",J219,0)</f>
        <v>0</v>
      </c>
      <c r="BG219" s="153">
        <f>IF(N219="zákl. prenesená",J219,0)</f>
        <v>0</v>
      </c>
      <c r="BH219" s="153">
        <f>IF(N219="zníž. prenesená",J219,0)</f>
        <v>0</v>
      </c>
      <c r="BI219" s="153">
        <f>IF(N219="nulová",J219,0)</f>
        <v>0</v>
      </c>
      <c r="BJ219" s="17" t="s">
        <v>164</v>
      </c>
      <c r="BK219" s="153">
        <f>ROUND(I219*H219,2)</f>
        <v>0</v>
      </c>
      <c r="BL219" s="17" t="s">
        <v>163</v>
      </c>
      <c r="BM219" s="152" t="s">
        <v>900</v>
      </c>
    </row>
    <row r="220" spans="2:65" s="13" customFormat="1">
      <c r="B220" s="178"/>
      <c r="D220" s="160" t="s">
        <v>205</v>
      </c>
      <c r="E220" s="179" t="s">
        <v>1</v>
      </c>
      <c r="F220" s="180" t="s">
        <v>901</v>
      </c>
      <c r="H220" s="179" t="s">
        <v>1</v>
      </c>
      <c r="I220" s="181"/>
      <c r="L220" s="178"/>
      <c r="M220" s="182"/>
      <c r="T220" s="183"/>
      <c r="AT220" s="179" t="s">
        <v>205</v>
      </c>
      <c r="AU220" s="179" t="s">
        <v>164</v>
      </c>
      <c r="AV220" s="13" t="s">
        <v>83</v>
      </c>
      <c r="AW220" s="13" t="s">
        <v>3</v>
      </c>
      <c r="AX220" s="13" t="s">
        <v>75</v>
      </c>
      <c r="AY220" s="179" t="s">
        <v>156</v>
      </c>
    </row>
    <row r="221" spans="2:65" s="12" customFormat="1">
      <c r="B221" s="159"/>
      <c r="D221" s="160" t="s">
        <v>205</v>
      </c>
      <c r="E221" s="161" t="s">
        <v>1</v>
      </c>
      <c r="F221" s="162" t="s">
        <v>902</v>
      </c>
      <c r="H221" s="163">
        <v>4.32</v>
      </c>
      <c r="I221" s="164"/>
      <c r="L221" s="159"/>
      <c r="M221" s="165"/>
      <c r="T221" s="166"/>
      <c r="AT221" s="161" t="s">
        <v>205</v>
      </c>
      <c r="AU221" s="161" t="s">
        <v>164</v>
      </c>
      <c r="AV221" s="12" t="s">
        <v>164</v>
      </c>
      <c r="AW221" s="12" t="s">
        <v>3</v>
      </c>
      <c r="AX221" s="12" t="s">
        <v>83</v>
      </c>
      <c r="AY221" s="161" t="s">
        <v>156</v>
      </c>
    </row>
    <row r="222" spans="2:65" s="1" customFormat="1" ht="37.950000000000003" customHeight="1">
      <c r="B222" s="139"/>
      <c r="C222" s="140" t="s">
        <v>296</v>
      </c>
      <c r="D222" s="140" t="s">
        <v>159</v>
      </c>
      <c r="E222" s="141" t="s">
        <v>903</v>
      </c>
      <c r="F222" s="142" t="s">
        <v>904</v>
      </c>
      <c r="G222" s="143" t="s">
        <v>352</v>
      </c>
      <c r="H222" s="144">
        <v>2.16</v>
      </c>
      <c r="I222" s="145"/>
      <c r="J222" s="146">
        <f>ROUND(I222*H222,2)</f>
        <v>0</v>
      </c>
      <c r="K222" s="147"/>
      <c r="L222" s="32"/>
      <c r="M222" s="148" t="s">
        <v>1</v>
      </c>
      <c r="N222" s="149" t="s">
        <v>41</v>
      </c>
      <c r="P222" s="150">
        <f>O222*H222</f>
        <v>0</v>
      </c>
      <c r="Q222" s="150">
        <v>0</v>
      </c>
      <c r="R222" s="150">
        <f>Q222*H222</f>
        <v>0</v>
      </c>
      <c r="S222" s="150">
        <v>0</v>
      </c>
      <c r="T222" s="151">
        <f>S222*H222</f>
        <v>0</v>
      </c>
      <c r="AR222" s="152" t="s">
        <v>163</v>
      </c>
      <c r="AT222" s="152" t="s">
        <v>159</v>
      </c>
      <c r="AU222" s="152" t="s">
        <v>164</v>
      </c>
      <c r="AY222" s="17" t="s">
        <v>156</v>
      </c>
      <c r="BE222" s="153">
        <f>IF(N222="základná",J222,0)</f>
        <v>0</v>
      </c>
      <c r="BF222" s="153">
        <f>IF(N222="znížená",J222,0)</f>
        <v>0</v>
      </c>
      <c r="BG222" s="153">
        <f>IF(N222="zákl. prenesená",J222,0)</f>
        <v>0</v>
      </c>
      <c r="BH222" s="153">
        <f>IF(N222="zníž. prenesená",J222,0)</f>
        <v>0</v>
      </c>
      <c r="BI222" s="153">
        <f>IF(N222="nulová",J222,0)</f>
        <v>0</v>
      </c>
      <c r="BJ222" s="17" t="s">
        <v>164</v>
      </c>
      <c r="BK222" s="153">
        <f>ROUND(I222*H222,2)</f>
        <v>0</v>
      </c>
      <c r="BL222" s="17" t="s">
        <v>163</v>
      </c>
      <c r="BM222" s="152" t="s">
        <v>905</v>
      </c>
    </row>
    <row r="223" spans="2:65" s="12" customFormat="1">
      <c r="B223" s="159"/>
      <c r="D223" s="160" t="s">
        <v>205</v>
      </c>
      <c r="F223" s="162" t="s">
        <v>906</v>
      </c>
      <c r="H223" s="163">
        <v>2.16</v>
      </c>
      <c r="I223" s="164"/>
      <c r="L223" s="159"/>
      <c r="M223" s="165"/>
      <c r="T223" s="166"/>
      <c r="AT223" s="161" t="s">
        <v>205</v>
      </c>
      <c r="AU223" s="161" t="s">
        <v>164</v>
      </c>
      <c r="AV223" s="12" t="s">
        <v>164</v>
      </c>
      <c r="AW223" s="12" t="s">
        <v>4</v>
      </c>
      <c r="AX223" s="12" t="s">
        <v>83</v>
      </c>
      <c r="AY223" s="161" t="s">
        <v>156</v>
      </c>
    </row>
    <row r="224" spans="2:65" s="11" customFormat="1" ht="22.95" customHeight="1">
      <c r="B224" s="127"/>
      <c r="D224" s="128" t="s">
        <v>74</v>
      </c>
      <c r="E224" s="137" t="s">
        <v>592</v>
      </c>
      <c r="F224" s="137" t="s">
        <v>907</v>
      </c>
      <c r="I224" s="130"/>
      <c r="J224" s="138">
        <f>BK224</f>
        <v>0</v>
      </c>
      <c r="L224" s="127"/>
      <c r="M224" s="132"/>
      <c r="P224" s="133">
        <f>SUM(P225:P227)</f>
        <v>0</v>
      </c>
      <c r="R224" s="133">
        <f>SUM(R225:R227)</f>
        <v>0</v>
      </c>
      <c r="T224" s="134">
        <f>SUM(T225:T227)</f>
        <v>0</v>
      </c>
      <c r="AR224" s="128" t="s">
        <v>83</v>
      </c>
      <c r="AT224" s="135" t="s">
        <v>74</v>
      </c>
      <c r="AU224" s="135" t="s">
        <v>83</v>
      </c>
      <c r="AY224" s="128" t="s">
        <v>156</v>
      </c>
      <c r="BK224" s="136">
        <f>SUM(BK225:BK227)</f>
        <v>0</v>
      </c>
    </row>
    <row r="225" spans="2:65" s="1" customFormat="1" ht="24.15" customHeight="1">
      <c r="B225" s="139"/>
      <c r="C225" s="140" t="s">
        <v>300</v>
      </c>
      <c r="D225" s="140" t="s">
        <v>159</v>
      </c>
      <c r="E225" s="141" t="s">
        <v>594</v>
      </c>
      <c r="F225" s="142" t="s">
        <v>595</v>
      </c>
      <c r="G225" s="143" t="s">
        <v>352</v>
      </c>
      <c r="H225" s="144">
        <v>24.34</v>
      </c>
      <c r="I225" s="145"/>
      <c r="J225" s="146">
        <f>ROUND(I225*H225,2)</f>
        <v>0</v>
      </c>
      <c r="K225" s="147"/>
      <c r="L225" s="32"/>
      <c r="M225" s="148" t="s">
        <v>1</v>
      </c>
      <c r="N225" s="149" t="s">
        <v>41</v>
      </c>
      <c r="P225" s="150">
        <f>O225*H225</f>
        <v>0</v>
      </c>
      <c r="Q225" s="150">
        <v>0</v>
      </c>
      <c r="R225" s="150">
        <f>Q225*H225</f>
        <v>0</v>
      </c>
      <c r="S225" s="150">
        <v>0</v>
      </c>
      <c r="T225" s="151">
        <f>S225*H225</f>
        <v>0</v>
      </c>
      <c r="AR225" s="152" t="s">
        <v>163</v>
      </c>
      <c r="AT225" s="152" t="s">
        <v>159</v>
      </c>
      <c r="AU225" s="152" t="s">
        <v>164</v>
      </c>
      <c r="AY225" s="17" t="s">
        <v>156</v>
      </c>
      <c r="BE225" s="153">
        <f>IF(N225="základná",J225,0)</f>
        <v>0</v>
      </c>
      <c r="BF225" s="153">
        <f>IF(N225="znížená",J225,0)</f>
        <v>0</v>
      </c>
      <c r="BG225" s="153">
        <f>IF(N225="zákl. prenesená",J225,0)</f>
        <v>0</v>
      </c>
      <c r="BH225" s="153">
        <f>IF(N225="zníž. prenesená",J225,0)</f>
        <v>0</v>
      </c>
      <c r="BI225" s="153">
        <f>IF(N225="nulová",J225,0)</f>
        <v>0</v>
      </c>
      <c r="BJ225" s="17" t="s">
        <v>164</v>
      </c>
      <c r="BK225" s="153">
        <f>ROUND(I225*H225,2)</f>
        <v>0</v>
      </c>
      <c r="BL225" s="17" t="s">
        <v>163</v>
      </c>
      <c r="BM225" s="152" t="s">
        <v>908</v>
      </c>
    </row>
    <row r="226" spans="2:65" s="1" customFormat="1" ht="24.15" customHeight="1">
      <c r="B226" s="139"/>
      <c r="C226" s="140" t="s">
        <v>8</v>
      </c>
      <c r="D226" s="140" t="s">
        <v>159</v>
      </c>
      <c r="E226" s="141" t="s">
        <v>597</v>
      </c>
      <c r="F226" s="142" t="s">
        <v>558</v>
      </c>
      <c r="G226" s="143" t="s">
        <v>210</v>
      </c>
      <c r="H226" s="144">
        <v>43.811999999999998</v>
      </c>
      <c r="I226" s="145"/>
      <c r="J226" s="146">
        <f>ROUND(I226*H226,2)</f>
        <v>0</v>
      </c>
      <c r="K226" s="147"/>
      <c r="L226" s="32"/>
      <c r="M226" s="148" t="s">
        <v>1</v>
      </c>
      <c r="N226" s="149" t="s">
        <v>41</v>
      </c>
      <c r="P226" s="150">
        <f>O226*H226</f>
        <v>0</v>
      </c>
      <c r="Q226" s="150">
        <v>0</v>
      </c>
      <c r="R226" s="150">
        <f>Q226*H226</f>
        <v>0</v>
      </c>
      <c r="S226" s="150">
        <v>0</v>
      </c>
      <c r="T226" s="151">
        <f>S226*H226</f>
        <v>0</v>
      </c>
      <c r="AR226" s="152" t="s">
        <v>163</v>
      </c>
      <c r="AT226" s="152" t="s">
        <v>159</v>
      </c>
      <c r="AU226" s="152" t="s">
        <v>164</v>
      </c>
      <c r="AY226" s="17" t="s">
        <v>156</v>
      </c>
      <c r="BE226" s="153">
        <f>IF(N226="základná",J226,0)</f>
        <v>0</v>
      </c>
      <c r="BF226" s="153">
        <f>IF(N226="znížená",J226,0)</f>
        <v>0</v>
      </c>
      <c r="BG226" s="153">
        <f>IF(N226="zákl. prenesená",J226,0)</f>
        <v>0</v>
      </c>
      <c r="BH226" s="153">
        <f>IF(N226="zníž. prenesená",J226,0)</f>
        <v>0</v>
      </c>
      <c r="BI226" s="153">
        <f>IF(N226="nulová",J226,0)</f>
        <v>0</v>
      </c>
      <c r="BJ226" s="17" t="s">
        <v>164</v>
      </c>
      <c r="BK226" s="153">
        <f>ROUND(I226*H226,2)</f>
        <v>0</v>
      </c>
      <c r="BL226" s="17" t="s">
        <v>163</v>
      </c>
      <c r="BM226" s="152" t="s">
        <v>909</v>
      </c>
    </row>
    <row r="227" spans="2:65" s="12" customFormat="1">
      <c r="B227" s="159"/>
      <c r="D227" s="160" t="s">
        <v>205</v>
      </c>
      <c r="F227" s="162" t="s">
        <v>910</v>
      </c>
      <c r="H227" s="163">
        <v>43.811999999999998</v>
      </c>
      <c r="I227" s="164"/>
      <c r="L227" s="159"/>
      <c r="M227" s="165"/>
      <c r="T227" s="166"/>
      <c r="AT227" s="161" t="s">
        <v>205</v>
      </c>
      <c r="AU227" s="161" t="s">
        <v>164</v>
      </c>
      <c r="AV227" s="12" t="s">
        <v>164</v>
      </c>
      <c r="AW227" s="12" t="s">
        <v>4</v>
      </c>
      <c r="AX227" s="12" t="s">
        <v>83</v>
      </c>
      <c r="AY227" s="161" t="s">
        <v>156</v>
      </c>
    </row>
    <row r="228" spans="2:65" s="11" customFormat="1" ht="22.95" customHeight="1">
      <c r="B228" s="127"/>
      <c r="D228" s="128" t="s">
        <v>74</v>
      </c>
      <c r="E228" s="137" t="s">
        <v>911</v>
      </c>
      <c r="F228" s="137" t="s">
        <v>912</v>
      </c>
      <c r="I228" s="130"/>
      <c r="J228" s="138">
        <f>BK228</f>
        <v>0</v>
      </c>
      <c r="L228" s="127"/>
      <c r="M228" s="132"/>
      <c r="P228" s="133">
        <f>SUM(P229:P231)</f>
        <v>0</v>
      </c>
      <c r="R228" s="133">
        <f>SUM(R229:R231)</f>
        <v>54.6</v>
      </c>
      <c r="T228" s="134">
        <f>SUM(T229:T231)</f>
        <v>0</v>
      </c>
      <c r="AR228" s="128" t="s">
        <v>83</v>
      </c>
      <c r="AT228" s="135" t="s">
        <v>74</v>
      </c>
      <c r="AU228" s="135" t="s">
        <v>83</v>
      </c>
      <c r="AY228" s="128" t="s">
        <v>156</v>
      </c>
      <c r="BK228" s="136">
        <f>SUM(BK229:BK231)</f>
        <v>0</v>
      </c>
    </row>
    <row r="229" spans="2:65" s="1" customFormat="1" ht="24.15" customHeight="1">
      <c r="B229" s="139"/>
      <c r="C229" s="140" t="s">
        <v>307</v>
      </c>
      <c r="D229" s="140" t="s">
        <v>159</v>
      </c>
      <c r="E229" s="141" t="s">
        <v>913</v>
      </c>
      <c r="F229" s="142" t="s">
        <v>914</v>
      </c>
      <c r="G229" s="143" t="s">
        <v>352</v>
      </c>
      <c r="H229" s="144">
        <v>27.3</v>
      </c>
      <c r="I229" s="145"/>
      <c r="J229" s="146">
        <f>ROUND(I229*H229,2)</f>
        <v>0</v>
      </c>
      <c r="K229" s="147"/>
      <c r="L229" s="32"/>
      <c r="M229" s="148" t="s">
        <v>1</v>
      </c>
      <c r="N229" s="149" t="s">
        <v>41</v>
      </c>
      <c r="P229" s="150">
        <f>O229*H229</f>
        <v>0</v>
      </c>
      <c r="Q229" s="150">
        <v>0</v>
      </c>
      <c r="R229" s="150">
        <f>Q229*H229</f>
        <v>0</v>
      </c>
      <c r="S229" s="150">
        <v>0</v>
      </c>
      <c r="T229" s="151">
        <f>S229*H229</f>
        <v>0</v>
      </c>
      <c r="AR229" s="152" t="s">
        <v>163</v>
      </c>
      <c r="AT229" s="152" t="s">
        <v>159</v>
      </c>
      <c r="AU229" s="152" t="s">
        <v>164</v>
      </c>
      <c r="AY229" s="17" t="s">
        <v>156</v>
      </c>
      <c r="BE229" s="153">
        <f>IF(N229="základná",J229,0)</f>
        <v>0</v>
      </c>
      <c r="BF229" s="153">
        <f>IF(N229="znížená",J229,0)</f>
        <v>0</v>
      </c>
      <c r="BG229" s="153">
        <f>IF(N229="zákl. prenesená",J229,0)</f>
        <v>0</v>
      </c>
      <c r="BH229" s="153">
        <f>IF(N229="zníž. prenesená",J229,0)</f>
        <v>0</v>
      </c>
      <c r="BI229" s="153">
        <f>IF(N229="nulová",J229,0)</f>
        <v>0</v>
      </c>
      <c r="BJ229" s="17" t="s">
        <v>164</v>
      </c>
      <c r="BK229" s="153">
        <f>ROUND(I229*H229,2)</f>
        <v>0</v>
      </c>
      <c r="BL229" s="17" t="s">
        <v>163</v>
      </c>
      <c r="BM229" s="152" t="s">
        <v>915</v>
      </c>
    </row>
    <row r="230" spans="2:65" s="1" customFormat="1" ht="24.15" customHeight="1">
      <c r="B230" s="139"/>
      <c r="C230" s="167" t="s">
        <v>311</v>
      </c>
      <c r="D230" s="167" t="s">
        <v>207</v>
      </c>
      <c r="E230" s="168" t="s">
        <v>916</v>
      </c>
      <c r="F230" s="169" t="s">
        <v>917</v>
      </c>
      <c r="G230" s="170" t="s">
        <v>210</v>
      </c>
      <c r="H230" s="171">
        <v>54.6</v>
      </c>
      <c r="I230" s="172"/>
      <c r="J230" s="173">
        <f>ROUND(I230*H230,2)</f>
        <v>0</v>
      </c>
      <c r="K230" s="174"/>
      <c r="L230" s="175"/>
      <c r="M230" s="176" t="s">
        <v>1</v>
      </c>
      <c r="N230" s="177" t="s">
        <v>41</v>
      </c>
      <c r="P230" s="150">
        <f>O230*H230</f>
        <v>0</v>
      </c>
      <c r="Q230" s="150">
        <v>1</v>
      </c>
      <c r="R230" s="150">
        <f>Q230*H230</f>
        <v>54.6</v>
      </c>
      <c r="S230" s="150">
        <v>0</v>
      </c>
      <c r="T230" s="151">
        <f>S230*H230</f>
        <v>0</v>
      </c>
      <c r="AR230" s="152" t="s">
        <v>211</v>
      </c>
      <c r="AT230" s="152" t="s">
        <v>207</v>
      </c>
      <c r="AU230" s="152" t="s">
        <v>164</v>
      </c>
      <c r="AY230" s="17" t="s">
        <v>156</v>
      </c>
      <c r="BE230" s="153">
        <f>IF(N230="základná",J230,0)</f>
        <v>0</v>
      </c>
      <c r="BF230" s="153">
        <f>IF(N230="znížená",J230,0)</f>
        <v>0</v>
      </c>
      <c r="BG230" s="153">
        <f>IF(N230="zákl. prenesená",J230,0)</f>
        <v>0</v>
      </c>
      <c r="BH230" s="153">
        <f>IF(N230="zníž. prenesená",J230,0)</f>
        <v>0</v>
      </c>
      <c r="BI230" s="153">
        <f>IF(N230="nulová",J230,0)</f>
        <v>0</v>
      </c>
      <c r="BJ230" s="17" t="s">
        <v>164</v>
      </c>
      <c r="BK230" s="153">
        <f>ROUND(I230*H230,2)</f>
        <v>0</v>
      </c>
      <c r="BL230" s="17" t="s">
        <v>163</v>
      </c>
      <c r="BM230" s="152" t="s">
        <v>918</v>
      </c>
    </row>
    <row r="231" spans="2:65" s="12" customFormat="1">
      <c r="B231" s="159"/>
      <c r="D231" s="160" t="s">
        <v>205</v>
      </c>
      <c r="F231" s="162" t="s">
        <v>919</v>
      </c>
      <c r="H231" s="163">
        <v>54.6</v>
      </c>
      <c r="I231" s="164"/>
      <c r="L231" s="159"/>
      <c r="M231" s="165"/>
      <c r="T231" s="166"/>
      <c r="AT231" s="161" t="s">
        <v>205</v>
      </c>
      <c r="AU231" s="161" t="s">
        <v>164</v>
      </c>
      <c r="AV231" s="12" t="s">
        <v>164</v>
      </c>
      <c r="AW231" s="12" t="s">
        <v>4</v>
      </c>
      <c r="AX231" s="12" t="s">
        <v>83</v>
      </c>
      <c r="AY231" s="161" t="s">
        <v>156</v>
      </c>
    </row>
    <row r="232" spans="2:65" s="11" customFormat="1" ht="22.95" customHeight="1">
      <c r="B232" s="127"/>
      <c r="D232" s="128" t="s">
        <v>74</v>
      </c>
      <c r="E232" s="137" t="s">
        <v>920</v>
      </c>
      <c r="F232" s="137" t="s">
        <v>921</v>
      </c>
      <c r="I232" s="130"/>
      <c r="J232" s="138">
        <f>BK232</f>
        <v>0</v>
      </c>
      <c r="L232" s="127"/>
      <c r="M232" s="132"/>
      <c r="P232" s="133">
        <f>SUM(P233:P236)</f>
        <v>0</v>
      </c>
      <c r="R232" s="133">
        <f>SUM(R233:R236)</f>
        <v>0</v>
      </c>
      <c r="T232" s="134">
        <f>SUM(T233:T236)</f>
        <v>0</v>
      </c>
      <c r="AR232" s="128" t="s">
        <v>83</v>
      </c>
      <c r="AT232" s="135" t="s">
        <v>74</v>
      </c>
      <c r="AU232" s="135" t="s">
        <v>83</v>
      </c>
      <c r="AY232" s="128" t="s">
        <v>156</v>
      </c>
      <c r="BK232" s="136">
        <f>SUM(BK233:BK236)</f>
        <v>0</v>
      </c>
    </row>
    <row r="233" spans="2:65" s="1" customFormat="1" ht="24.15" customHeight="1">
      <c r="B233" s="139"/>
      <c r="C233" s="140" t="s">
        <v>315</v>
      </c>
      <c r="D233" s="140" t="s">
        <v>159</v>
      </c>
      <c r="E233" s="141" t="s">
        <v>922</v>
      </c>
      <c r="F233" s="142" t="s">
        <v>923</v>
      </c>
      <c r="G233" s="143" t="s">
        <v>352</v>
      </c>
      <c r="H233" s="144">
        <v>7.1280000000000001</v>
      </c>
      <c r="I233" s="145"/>
      <c r="J233" s="146">
        <f>ROUND(I233*H233,2)</f>
        <v>0</v>
      </c>
      <c r="K233" s="147"/>
      <c r="L233" s="32"/>
      <c r="M233" s="148" t="s">
        <v>1</v>
      </c>
      <c r="N233" s="149" t="s">
        <v>41</v>
      </c>
      <c r="P233" s="150">
        <f>O233*H233</f>
        <v>0</v>
      </c>
      <c r="Q233" s="150">
        <v>0</v>
      </c>
      <c r="R233" s="150">
        <f>Q233*H233</f>
        <v>0</v>
      </c>
      <c r="S233" s="150">
        <v>0</v>
      </c>
      <c r="T233" s="151">
        <f>S233*H233</f>
        <v>0</v>
      </c>
      <c r="AR233" s="152" t="s">
        <v>163</v>
      </c>
      <c r="AT233" s="152" t="s">
        <v>159</v>
      </c>
      <c r="AU233" s="152" t="s">
        <v>164</v>
      </c>
      <c r="AY233" s="17" t="s">
        <v>156</v>
      </c>
      <c r="BE233" s="153">
        <f>IF(N233="základná",J233,0)</f>
        <v>0</v>
      </c>
      <c r="BF233" s="153">
        <f>IF(N233="znížená",J233,0)</f>
        <v>0</v>
      </c>
      <c r="BG233" s="153">
        <f>IF(N233="zákl. prenesená",J233,0)</f>
        <v>0</v>
      </c>
      <c r="BH233" s="153">
        <f>IF(N233="zníž. prenesená",J233,0)</f>
        <v>0</v>
      </c>
      <c r="BI233" s="153">
        <f>IF(N233="nulová",J233,0)</f>
        <v>0</v>
      </c>
      <c r="BJ233" s="17" t="s">
        <v>164</v>
      </c>
      <c r="BK233" s="153">
        <f>ROUND(I233*H233,2)</f>
        <v>0</v>
      </c>
      <c r="BL233" s="17" t="s">
        <v>163</v>
      </c>
      <c r="BM233" s="152" t="s">
        <v>924</v>
      </c>
    </row>
    <row r="234" spans="2:65" s="12" customFormat="1">
      <c r="B234" s="159"/>
      <c r="D234" s="160" t="s">
        <v>205</v>
      </c>
      <c r="E234" s="161" t="s">
        <v>1</v>
      </c>
      <c r="F234" s="162" t="s">
        <v>925</v>
      </c>
      <c r="H234" s="163">
        <v>2.52</v>
      </c>
      <c r="I234" s="164"/>
      <c r="L234" s="159"/>
      <c r="M234" s="165"/>
      <c r="T234" s="166"/>
      <c r="AT234" s="161" t="s">
        <v>205</v>
      </c>
      <c r="AU234" s="161" t="s">
        <v>164</v>
      </c>
      <c r="AV234" s="12" t="s">
        <v>164</v>
      </c>
      <c r="AW234" s="12" t="s">
        <v>3</v>
      </c>
      <c r="AX234" s="12" t="s">
        <v>75</v>
      </c>
      <c r="AY234" s="161" t="s">
        <v>156</v>
      </c>
    </row>
    <row r="235" spans="2:65" s="12" customFormat="1">
      <c r="B235" s="159"/>
      <c r="D235" s="160" t="s">
        <v>205</v>
      </c>
      <c r="E235" s="161" t="s">
        <v>1</v>
      </c>
      <c r="F235" s="162" t="s">
        <v>926</v>
      </c>
      <c r="H235" s="163">
        <v>4.6079999999999997</v>
      </c>
      <c r="I235" s="164"/>
      <c r="L235" s="159"/>
      <c r="M235" s="165"/>
      <c r="T235" s="166"/>
      <c r="AT235" s="161" t="s">
        <v>205</v>
      </c>
      <c r="AU235" s="161" t="s">
        <v>164</v>
      </c>
      <c r="AV235" s="12" t="s">
        <v>164</v>
      </c>
      <c r="AW235" s="12" t="s">
        <v>3</v>
      </c>
      <c r="AX235" s="12" t="s">
        <v>75</v>
      </c>
      <c r="AY235" s="161" t="s">
        <v>156</v>
      </c>
    </row>
    <row r="236" spans="2:65" s="14" customFormat="1">
      <c r="B236" s="184"/>
      <c r="D236" s="160" t="s">
        <v>205</v>
      </c>
      <c r="E236" s="185" t="s">
        <v>1</v>
      </c>
      <c r="F236" s="186" t="s">
        <v>927</v>
      </c>
      <c r="H236" s="187">
        <v>7.1280000000000001</v>
      </c>
      <c r="I236" s="188"/>
      <c r="L236" s="184"/>
      <c r="M236" s="189"/>
      <c r="T236" s="190"/>
      <c r="AT236" s="185" t="s">
        <v>205</v>
      </c>
      <c r="AU236" s="185" t="s">
        <v>164</v>
      </c>
      <c r="AV236" s="14" t="s">
        <v>163</v>
      </c>
      <c r="AW236" s="14" t="s">
        <v>3</v>
      </c>
      <c r="AX236" s="14" t="s">
        <v>83</v>
      </c>
      <c r="AY236" s="185" t="s">
        <v>156</v>
      </c>
    </row>
    <row r="237" spans="2:65" s="11" customFormat="1" ht="22.95" customHeight="1">
      <c r="B237" s="127"/>
      <c r="D237" s="128" t="s">
        <v>74</v>
      </c>
      <c r="E237" s="137" t="s">
        <v>928</v>
      </c>
      <c r="F237" s="137" t="s">
        <v>929</v>
      </c>
      <c r="I237" s="130"/>
      <c r="J237" s="138">
        <f>BK237</f>
        <v>0</v>
      </c>
      <c r="L237" s="127"/>
      <c r="M237" s="132"/>
      <c r="P237" s="133">
        <f>SUM(P238:P249)</f>
        <v>0</v>
      </c>
      <c r="R237" s="133">
        <f>SUM(R238:R249)</f>
        <v>20.016000000000002</v>
      </c>
      <c r="T237" s="134">
        <f>SUM(T238:T249)</f>
        <v>0</v>
      </c>
      <c r="AR237" s="128" t="s">
        <v>83</v>
      </c>
      <c r="AT237" s="135" t="s">
        <v>74</v>
      </c>
      <c r="AU237" s="135" t="s">
        <v>83</v>
      </c>
      <c r="AY237" s="128" t="s">
        <v>156</v>
      </c>
      <c r="BK237" s="136">
        <f>SUM(BK238:BK249)</f>
        <v>0</v>
      </c>
    </row>
    <row r="238" spans="2:65" s="1" customFormat="1" ht="24.15" customHeight="1">
      <c r="B238" s="139"/>
      <c r="C238" s="140" t="s">
        <v>319</v>
      </c>
      <c r="D238" s="140" t="s">
        <v>159</v>
      </c>
      <c r="E238" s="141" t="s">
        <v>930</v>
      </c>
      <c r="F238" s="142" t="s">
        <v>931</v>
      </c>
      <c r="G238" s="143" t="s">
        <v>352</v>
      </c>
      <c r="H238" s="144">
        <v>1.8</v>
      </c>
      <c r="I238" s="145"/>
      <c r="J238" s="146">
        <f>ROUND(I238*H238,2)</f>
        <v>0</v>
      </c>
      <c r="K238" s="147"/>
      <c r="L238" s="32"/>
      <c r="M238" s="148" t="s">
        <v>1</v>
      </c>
      <c r="N238" s="149" t="s">
        <v>41</v>
      </c>
      <c r="P238" s="150">
        <f>O238*H238</f>
        <v>0</v>
      </c>
      <c r="Q238" s="150">
        <v>0</v>
      </c>
      <c r="R238" s="150">
        <f>Q238*H238</f>
        <v>0</v>
      </c>
      <c r="S238" s="150">
        <v>0</v>
      </c>
      <c r="T238" s="151">
        <f>S238*H238</f>
        <v>0</v>
      </c>
      <c r="AR238" s="152" t="s">
        <v>163</v>
      </c>
      <c r="AT238" s="152" t="s">
        <v>159</v>
      </c>
      <c r="AU238" s="152" t="s">
        <v>164</v>
      </c>
      <c r="AY238" s="17" t="s">
        <v>156</v>
      </c>
      <c r="BE238" s="153">
        <f>IF(N238="základná",J238,0)</f>
        <v>0</v>
      </c>
      <c r="BF238" s="153">
        <f>IF(N238="znížená",J238,0)</f>
        <v>0</v>
      </c>
      <c r="BG238" s="153">
        <f>IF(N238="zákl. prenesená",J238,0)</f>
        <v>0</v>
      </c>
      <c r="BH238" s="153">
        <f>IF(N238="zníž. prenesená",J238,0)</f>
        <v>0</v>
      </c>
      <c r="BI238" s="153">
        <f>IF(N238="nulová",J238,0)</f>
        <v>0</v>
      </c>
      <c r="BJ238" s="17" t="s">
        <v>164</v>
      </c>
      <c r="BK238" s="153">
        <f>ROUND(I238*H238,2)</f>
        <v>0</v>
      </c>
      <c r="BL238" s="17" t="s">
        <v>163</v>
      </c>
      <c r="BM238" s="152" t="s">
        <v>932</v>
      </c>
    </row>
    <row r="239" spans="2:65" s="12" customFormat="1">
      <c r="B239" s="159"/>
      <c r="D239" s="160" t="s">
        <v>205</v>
      </c>
      <c r="E239" s="161" t="s">
        <v>1</v>
      </c>
      <c r="F239" s="162" t="s">
        <v>933</v>
      </c>
      <c r="H239" s="163">
        <v>0.54</v>
      </c>
      <c r="I239" s="164"/>
      <c r="L239" s="159"/>
      <c r="M239" s="165"/>
      <c r="T239" s="166"/>
      <c r="AT239" s="161" t="s">
        <v>205</v>
      </c>
      <c r="AU239" s="161" t="s">
        <v>164</v>
      </c>
      <c r="AV239" s="12" t="s">
        <v>164</v>
      </c>
      <c r="AW239" s="12" t="s">
        <v>3</v>
      </c>
      <c r="AX239" s="12" t="s">
        <v>75</v>
      </c>
      <c r="AY239" s="161" t="s">
        <v>156</v>
      </c>
    </row>
    <row r="240" spans="2:65" s="12" customFormat="1">
      <c r="B240" s="159"/>
      <c r="D240" s="160" t="s">
        <v>205</v>
      </c>
      <c r="E240" s="161" t="s">
        <v>1</v>
      </c>
      <c r="F240" s="162" t="s">
        <v>934</v>
      </c>
      <c r="H240" s="163">
        <v>1.26</v>
      </c>
      <c r="I240" s="164"/>
      <c r="L240" s="159"/>
      <c r="M240" s="165"/>
      <c r="T240" s="166"/>
      <c r="AT240" s="161" t="s">
        <v>205</v>
      </c>
      <c r="AU240" s="161" t="s">
        <v>164</v>
      </c>
      <c r="AV240" s="12" t="s">
        <v>164</v>
      </c>
      <c r="AW240" s="12" t="s">
        <v>3</v>
      </c>
      <c r="AX240" s="12" t="s">
        <v>75</v>
      </c>
      <c r="AY240" s="161" t="s">
        <v>156</v>
      </c>
    </row>
    <row r="241" spans="2:65" s="14" customFormat="1">
      <c r="B241" s="184"/>
      <c r="D241" s="160" t="s">
        <v>205</v>
      </c>
      <c r="E241" s="185" t="s">
        <v>1</v>
      </c>
      <c r="F241" s="186" t="s">
        <v>226</v>
      </c>
      <c r="H241" s="187">
        <v>1.8</v>
      </c>
      <c r="I241" s="188"/>
      <c r="L241" s="184"/>
      <c r="M241" s="189"/>
      <c r="T241" s="190"/>
      <c r="AT241" s="185" t="s">
        <v>205</v>
      </c>
      <c r="AU241" s="185" t="s">
        <v>164</v>
      </c>
      <c r="AV241" s="14" t="s">
        <v>163</v>
      </c>
      <c r="AW241" s="14" t="s">
        <v>3</v>
      </c>
      <c r="AX241" s="14" t="s">
        <v>83</v>
      </c>
      <c r="AY241" s="185" t="s">
        <v>156</v>
      </c>
    </row>
    <row r="242" spans="2:65" s="1" customFormat="1" ht="16.5" customHeight="1">
      <c r="B242" s="139"/>
      <c r="C242" s="167" t="s">
        <v>323</v>
      </c>
      <c r="D242" s="167" t="s">
        <v>207</v>
      </c>
      <c r="E242" s="168" t="s">
        <v>935</v>
      </c>
      <c r="F242" s="169" t="s">
        <v>936</v>
      </c>
      <c r="G242" s="170" t="s">
        <v>210</v>
      </c>
      <c r="H242" s="171">
        <v>3.6</v>
      </c>
      <c r="I242" s="172"/>
      <c r="J242" s="173">
        <f>ROUND(I242*H242,2)</f>
        <v>0</v>
      </c>
      <c r="K242" s="174"/>
      <c r="L242" s="175"/>
      <c r="M242" s="176" t="s">
        <v>1</v>
      </c>
      <c r="N242" s="177" t="s">
        <v>41</v>
      </c>
      <c r="P242" s="150">
        <f>O242*H242</f>
        <v>0</v>
      </c>
      <c r="Q242" s="150">
        <v>1</v>
      </c>
      <c r="R242" s="150">
        <f>Q242*H242</f>
        <v>3.6</v>
      </c>
      <c r="S242" s="150">
        <v>0</v>
      </c>
      <c r="T242" s="151">
        <f>S242*H242</f>
        <v>0</v>
      </c>
      <c r="AR242" s="152" t="s">
        <v>211</v>
      </c>
      <c r="AT242" s="152" t="s">
        <v>207</v>
      </c>
      <c r="AU242" s="152" t="s">
        <v>164</v>
      </c>
      <c r="AY242" s="17" t="s">
        <v>156</v>
      </c>
      <c r="BE242" s="153">
        <f>IF(N242="základná",J242,0)</f>
        <v>0</v>
      </c>
      <c r="BF242" s="153">
        <f>IF(N242="znížená",J242,0)</f>
        <v>0</v>
      </c>
      <c r="BG242" s="153">
        <f>IF(N242="zákl. prenesená",J242,0)</f>
        <v>0</v>
      </c>
      <c r="BH242" s="153">
        <f>IF(N242="zníž. prenesená",J242,0)</f>
        <v>0</v>
      </c>
      <c r="BI242" s="153">
        <f>IF(N242="nulová",J242,0)</f>
        <v>0</v>
      </c>
      <c r="BJ242" s="17" t="s">
        <v>164</v>
      </c>
      <c r="BK242" s="153">
        <f>ROUND(I242*H242,2)</f>
        <v>0</v>
      </c>
      <c r="BL242" s="17" t="s">
        <v>163</v>
      </c>
      <c r="BM242" s="152" t="s">
        <v>937</v>
      </c>
    </row>
    <row r="243" spans="2:65" s="12" customFormat="1">
      <c r="B243" s="159"/>
      <c r="D243" s="160" t="s">
        <v>205</v>
      </c>
      <c r="F243" s="162" t="s">
        <v>938</v>
      </c>
      <c r="H243" s="163">
        <v>3.6</v>
      </c>
      <c r="I243" s="164"/>
      <c r="L243" s="159"/>
      <c r="M243" s="165"/>
      <c r="T243" s="166"/>
      <c r="AT243" s="161" t="s">
        <v>205</v>
      </c>
      <c r="AU243" s="161" t="s">
        <v>164</v>
      </c>
      <c r="AV243" s="12" t="s">
        <v>164</v>
      </c>
      <c r="AW243" s="12" t="s">
        <v>4</v>
      </c>
      <c r="AX243" s="12" t="s">
        <v>83</v>
      </c>
      <c r="AY243" s="161" t="s">
        <v>156</v>
      </c>
    </row>
    <row r="244" spans="2:65" s="1" customFormat="1" ht="24.15" customHeight="1">
      <c r="B244" s="139"/>
      <c r="C244" s="140" t="s">
        <v>327</v>
      </c>
      <c r="D244" s="140" t="s">
        <v>159</v>
      </c>
      <c r="E244" s="141" t="s">
        <v>939</v>
      </c>
      <c r="F244" s="142" t="s">
        <v>940</v>
      </c>
      <c r="G244" s="143" t="s">
        <v>352</v>
      </c>
      <c r="H244" s="144">
        <v>8.2080000000000002</v>
      </c>
      <c r="I244" s="145"/>
      <c r="J244" s="146">
        <f>ROUND(I244*H244,2)</f>
        <v>0</v>
      </c>
      <c r="K244" s="147"/>
      <c r="L244" s="32"/>
      <c r="M244" s="148" t="s">
        <v>1</v>
      </c>
      <c r="N244" s="149" t="s">
        <v>41</v>
      </c>
      <c r="P244" s="150">
        <f>O244*H244</f>
        <v>0</v>
      </c>
      <c r="Q244" s="150">
        <v>0</v>
      </c>
      <c r="R244" s="150">
        <f>Q244*H244</f>
        <v>0</v>
      </c>
      <c r="S244" s="150">
        <v>0</v>
      </c>
      <c r="T244" s="151">
        <f>S244*H244</f>
        <v>0</v>
      </c>
      <c r="AR244" s="152" t="s">
        <v>163</v>
      </c>
      <c r="AT244" s="152" t="s">
        <v>159</v>
      </c>
      <c r="AU244" s="152" t="s">
        <v>164</v>
      </c>
      <c r="AY244" s="17" t="s">
        <v>156</v>
      </c>
      <c r="BE244" s="153">
        <f>IF(N244="základná",J244,0)</f>
        <v>0</v>
      </c>
      <c r="BF244" s="153">
        <f>IF(N244="znížená",J244,0)</f>
        <v>0</v>
      </c>
      <c r="BG244" s="153">
        <f>IF(N244="zákl. prenesená",J244,0)</f>
        <v>0</v>
      </c>
      <c r="BH244" s="153">
        <f>IF(N244="zníž. prenesená",J244,0)</f>
        <v>0</v>
      </c>
      <c r="BI244" s="153">
        <f>IF(N244="nulová",J244,0)</f>
        <v>0</v>
      </c>
      <c r="BJ244" s="17" t="s">
        <v>164</v>
      </c>
      <c r="BK244" s="153">
        <f>ROUND(I244*H244,2)</f>
        <v>0</v>
      </c>
      <c r="BL244" s="17" t="s">
        <v>163</v>
      </c>
      <c r="BM244" s="152" t="s">
        <v>941</v>
      </c>
    </row>
    <row r="245" spans="2:65" s="12" customFormat="1">
      <c r="B245" s="159"/>
      <c r="D245" s="160" t="s">
        <v>205</v>
      </c>
      <c r="E245" s="161" t="s">
        <v>1</v>
      </c>
      <c r="F245" s="162" t="s">
        <v>942</v>
      </c>
      <c r="H245" s="163">
        <v>1.728</v>
      </c>
      <c r="I245" s="164"/>
      <c r="L245" s="159"/>
      <c r="M245" s="165"/>
      <c r="T245" s="166"/>
      <c r="AT245" s="161" t="s">
        <v>205</v>
      </c>
      <c r="AU245" s="161" t="s">
        <v>164</v>
      </c>
      <c r="AV245" s="12" t="s">
        <v>164</v>
      </c>
      <c r="AW245" s="12" t="s">
        <v>3</v>
      </c>
      <c r="AX245" s="12" t="s">
        <v>75</v>
      </c>
      <c r="AY245" s="161" t="s">
        <v>156</v>
      </c>
    </row>
    <row r="246" spans="2:65" s="12" customFormat="1">
      <c r="B246" s="159"/>
      <c r="D246" s="160" t="s">
        <v>205</v>
      </c>
      <c r="E246" s="161" t="s">
        <v>1</v>
      </c>
      <c r="F246" s="162" t="s">
        <v>943</v>
      </c>
      <c r="H246" s="163">
        <v>6.48</v>
      </c>
      <c r="I246" s="164"/>
      <c r="L246" s="159"/>
      <c r="M246" s="165"/>
      <c r="T246" s="166"/>
      <c r="AT246" s="161" t="s">
        <v>205</v>
      </c>
      <c r="AU246" s="161" t="s">
        <v>164</v>
      </c>
      <c r="AV246" s="12" t="s">
        <v>164</v>
      </c>
      <c r="AW246" s="12" t="s">
        <v>3</v>
      </c>
      <c r="AX246" s="12" t="s">
        <v>75</v>
      </c>
      <c r="AY246" s="161" t="s">
        <v>156</v>
      </c>
    </row>
    <row r="247" spans="2:65" s="14" customFormat="1">
      <c r="B247" s="184"/>
      <c r="D247" s="160" t="s">
        <v>205</v>
      </c>
      <c r="E247" s="185" t="s">
        <v>1</v>
      </c>
      <c r="F247" s="186" t="s">
        <v>226</v>
      </c>
      <c r="H247" s="187">
        <v>8.2080000000000002</v>
      </c>
      <c r="I247" s="188"/>
      <c r="L247" s="184"/>
      <c r="M247" s="189"/>
      <c r="T247" s="190"/>
      <c r="AT247" s="185" t="s">
        <v>205</v>
      </c>
      <c r="AU247" s="185" t="s">
        <v>164</v>
      </c>
      <c r="AV247" s="14" t="s">
        <v>163</v>
      </c>
      <c r="AW247" s="14" t="s">
        <v>3</v>
      </c>
      <c r="AX247" s="14" t="s">
        <v>83</v>
      </c>
      <c r="AY247" s="185" t="s">
        <v>156</v>
      </c>
    </row>
    <row r="248" spans="2:65" s="1" customFormat="1" ht="16.5" customHeight="1">
      <c r="B248" s="139"/>
      <c r="C248" s="167" t="s">
        <v>331</v>
      </c>
      <c r="D248" s="167" t="s">
        <v>207</v>
      </c>
      <c r="E248" s="168" t="s">
        <v>944</v>
      </c>
      <c r="F248" s="169" t="s">
        <v>945</v>
      </c>
      <c r="G248" s="170" t="s">
        <v>210</v>
      </c>
      <c r="H248" s="171">
        <v>16.416</v>
      </c>
      <c r="I248" s="172"/>
      <c r="J248" s="173">
        <f>ROUND(I248*H248,2)</f>
        <v>0</v>
      </c>
      <c r="K248" s="174"/>
      <c r="L248" s="175"/>
      <c r="M248" s="176" t="s">
        <v>1</v>
      </c>
      <c r="N248" s="177" t="s">
        <v>41</v>
      </c>
      <c r="P248" s="150">
        <f>O248*H248</f>
        <v>0</v>
      </c>
      <c r="Q248" s="150">
        <v>1</v>
      </c>
      <c r="R248" s="150">
        <f>Q248*H248</f>
        <v>16.416</v>
      </c>
      <c r="S248" s="150">
        <v>0</v>
      </c>
      <c r="T248" s="151">
        <f>S248*H248</f>
        <v>0</v>
      </c>
      <c r="AR248" s="152" t="s">
        <v>211</v>
      </c>
      <c r="AT248" s="152" t="s">
        <v>207</v>
      </c>
      <c r="AU248" s="152" t="s">
        <v>164</v>
      </c>
      <c r="AY248" s="17" t="s">
        <v>156</v>
      </c>
      <c r="BE248" s="153">
        <f>IF(N248="základná",J248,0)</f>
        <v>0</v>
      </c>
      <c r="BF248" s="153">
        <f>IF(N248="znížená",J248,0)</f>
        <v>0</v>
      </c>
      <c r="BG248" s="153">
        <f>IF(N248="zákl. prenesená",J248,0)</f>
        <v>0</v>
      </c>
      <c r="BH248" s="153">
        <f>IF(N248="zníž. prenesená",J248,0)</f>
        <v>0</v>
      </c>
      <c r="BI248" s="153">
        <f>IF(N248="nulová",J248,0)</f>
        <v>0</v>
      </c>
      <c r="BJ248" s="17" t="s">
        <v>164</v>
      </c>
      <c r="BK248" s="153">
        <f>ROUND(I248*H248,2)</f>
        <v>0</v>
      </c>
      <c r="BL248" s="17" t="s">
        <v>163</v>
      </c>
      <c r="BM248" s="152" t="s">
        <v>946</v>
      </c>
    </row>
    <row r="249" spans="2:65" s="12" customFormat="1">
      <c r="B249" s="159"/>
      <c r="D249" s="160" t="s">
        <v>205</v>
      </c>
      <c r="F249" s="162" t="s">
        <v>947</v>
      </c>
      <c r="H249" s="163">
        <v>16.416</v>
      </c>
      <c r="I249" s="164"/>
      <c r="L249" s="159"/>
      <c r="M249" s="165"/>
      <c r="T249" s="166"/>
      <c r="AT249" s="161" t="s">
        <v>205</v>
      </c>
      <c r="AU249" s="161" t="s">
        <v>164</v>
      </c>
      <c r="AV249" s="12" t="s">
        <v>164</v>
      </c>
      <c r="AW249" s="12" t="s">
        <v>4</v>
      </c>
      <c r="AX249" s="12" t="s">
        <v>83</v>
      </c>
      <c r="AY249" s="161" t="s">
        <v>156</v>
      </c>
    </row>
    <row r="250" spans="2:65" s="11" customFormat="1" ht="22.95" customHeight="1">
      <c r="B250" s="127"/>
      <c r="D250" s="128" t="s">
        <v>74</v>
      </c>
      <c r="E250" s="137" t="s">
        <v>600</v>
      </c>
      <c r="F250" s="137" t="s">
        <v>601</v>
      </c>
      <c r="I250" s="130"/>
      <c r="J250" s="138">
        <f>BK250</f>
        <v>0</v>
      </c>
      <c r="L250" s="127"/>
      <c r="M250" s="132"/>
      <c r="P250" s="133">
        <f>SUM(P251:P256)</f>
        <v>0</v>
      </c>
      <c r="R250" s="133">
        <f>SUM(R251:R256)</f>
        <v>0</v>
      </c>
      <c r="T250" s="134">
        <f>SUM(T251:T256)</f>
        <v>0</v>
      </c>
      <c r="AR250" s="128" t="s">
        <v>83</v>
      </c>
      <c r="AT250" s="135" t="s">
        <v>74</v>
      </c>
      <c r="AU250" s="135" t="s">
        <v>83</v>
      </c>
      <c r="AY250" s="128" t="s">
        <v>156</v>
      </c>
      <c r="BK250" s="136">
        <f>SUM(BK251:BK256)</f>
        <v>0</v>
      </c>
    </row>
    <row r="251" spans="2:65" s="1" customFormat="1" ht="33" customHeight="1">
      <c r="B251" s="139"/>
      <c r="C251" s="140" t="s">
        <v>335</v>
      </c>
      <c r="D251" s="140" t="s">
        <v>159</v>
      </c>
      <c r="E251" s="141" t="s">
        <v>602</v>
      </c>
      <c r="F251" s="142" t="s">
        <v>603</v>
      </c>
      <c r="G251" s="143" t="s">
        <v>352</v>
      </c>
      <c r="H251" s="144">
        <v>24.34</v>
      </c>
      <c r="I251" s="145"/>
      <c r="J251" s="146">
        <f>ROUND(I251*H251,2)</f>
        <v>0</v>
      </c>
      <c r="K251" s="147"/>
      <c r="L251" s="32"/>
      <c r="M251" s="148" t="s">
        <v>1</v>
      </c>
      <c r="N251" s="149" t="s">
        <v>41</v>
      </c>
      <c r="P251" s="150">
        <f>O251*H251</f>
        <v>0</v>
      </c>
      <c r="Q251" s="150">
        <v>0</v>
      </c>
      <c r="R251" s="150">
        <f>Q251*H251</f>
        <v>0</v>
      </c>
      <c r="S251" s="150">
        <v>0</v>
      </c>
      <c r="T251" s="151">
        <f>S251*H251</f>
        <v>0</v>
      </c>
      <c r="AR251" s="152" t="s">
        <v>163</v>
      </c>
      <c r="AT251" s="152" t="s">
        <v>159</v>
      </c>
      <c r="AU251" s="152" t="s">
        <v>164</v>
      </c>
      <c r="AY251" s="17" t="s">
        <v>156</v>
      </c>
      <c r="BE251" s="153">
        <f>IF(N251="základná",J251,0)</f>
        <v>0</v>
      </c>
      <c r="BF251" s="153">
        <f>IF(N251="znížená",J251,0)</f>
        <v>0</v>
      </c>
      <c r="BG251" s="153">
        <f>IF(N251="zákl. prenesená",J251,0)</f>
        <v>0</v>
      </c>
      <c r="BH251" s="153">
        <f>IF(N251="zníž. prenesená",J251,0)</f>
        <v>0</v>
      </c>
      <c r="BI251" s="153">
        <f>IF(N251="nulová",J251,0)</f>
        <v>0</v>
      </c>
      <c r="BJ251" s="17" t="s">
        <v>164</v>
      </c>
      <c r="BK251" s="153">
        <f>ROUND(I251*H251,2)</f>
        <v>0</v>
      </c>
      <c r="BL251" s="17" t="s">
        <v>163</v>
      </c>
      <c r="BM251" s="152" t="s">
        <v>948</v>
      </c>
    </row>
    <row r="252" spans="2:65" s="12" customFormat="1">
      <c r="B252" s="159"/>
      <c r="D252" s="160" t="s">
        <v>205</v>
      </c>
      <c r="E252" s="161" t="s">
        <v>1</v>
      </c>
      <c r="F252" s="162" t="s">
        <v>949</v>
      </c>
      <c r="H252" s="163">
        <v>31.468</v>
      </c>
      <c r="I252" s="164"/>
      <c r="L252" s="159"/>
      <c r="M252" s="165"/>
      <c r="T252" s="166"/>
      <c r="AT252" s="161" t="s">
        <v>205</v>
      </c>
      <c r="AU252" s="161" t="s">
        <v>164</v>
      </c>
      <c r="AV252" s="12" t="s">
        <v>164</v>
      </c>
      <c r="AW252" s="12" t="s">
        <v>3</v>
      </c>
      <c r="AX252" s="12" t="s">
        <v>75</v>
      </c>
      <c r="AY252" s="161" t="s">
        <v>156</v>
      </c>
    </row>
    <row r="253" spans="2:65" s="12" customFormat="1">
      <c r="B253" s="159"/>
      <c r="D253" s="160" t="s">
        <v>205</v>
      </c>
      <c r="E253" s="161" t="s">
        <v>1</v>
      </c>
      <c r="F253" s="162" t="s">
        <v>950</v>
      </c>
      <c r="H253" s="163">
        <v>-7.1280000000000001</v>
      </c>
      <c r="I253" s="164"/>
      <c r="L253" s="159"/>
      <c r="M253" s="165"/>
      <c r="T253" s="166"/>
      <c r="AT253" s="161" t="s">
        <v>205</v>
      </c>
      <c r="AU253" s="161" t="s">
        <v>164</v>
      </c>
      <c r="AV253" s="12" t="s">
        <v>164</v>
      </c>
      <c r="AW253" s="12" t="s">
        <v>3</v>
      </c>
      <c r="AX253" s="12" t="s">
        <v>75</v>
      </c>
      <c r="AY253" s="161" t="s">
        <v>156</v>
      </c>
    </row>
    <row r="254" spans="2:65" s="14" customFormat="1">
      <c r="B254" s="184"/>
      <c r="D254" s="160" t="s">
        <v>205</v>
      </c>
      <c r="E254" s="185" t="s">
        <v>1</v>
      </c>
      <c r="F254" s="186" t="s">
        <v>951</v>
      </c>
      <c r="H254" s="187">
        <v>24.34</v>
      </c>
      <c r="I254" s="188"/>
      <c r="L254" s="184"/>
      <c r="M254" s="189"/>
      <c r="T254" s="190"/>
      <c r="AT254" s="185" t="s">
        <v>205</v>
      </c>
      <c r="AU254" s="185" t="s">
        <v>164</v>
      </c>
      <c r="AV254" s="14" t="s">
        <v>163</v>
      </c>
      <c r="AW254" s="14" t="s">
        <v>3</v>
      </c>
      <c r="AX254" s="14" t="s">
        <v>83</v>
      </c>
      <c r="AY254" s="185" t="s">
        <v>156</v>
      </c>
    </row>
    <row r="255" spans="2:65" s="1" customFormat="1" ht="37.950000000000003" customHeight="1">
      <c r="B255" s="139"/>
      <c r="C255" s="140" t="s">
        <v>341</v>
      </c>
      <c r="D255" s="140" t="s">
        <v>159</v>
      </c>
      <c r="E255" s="141" t="s">
        <v>605</v>
      </c>
      <c r="F255" s="142" t="s">
        <v>606</v>
      </c>
      <c r="G255" s="143" t="s">
        <v>352</v>
      </c>
      <c r="H255" s="144">
        <v>292.08</v>
      </c>
      <c r="I255" s="145"/>
      <c r="J255" s="146">
        <f>ROUND(I255*H255,2)</f>
        <v>0</v>
      </c>
      <c r="K255" s="147"/>
      <c r="L255" s="32"/>
      <c r="M255" s="148" t="s">
        <v>1</v>
      </c>
      <c r="N255" s="149" t="s">
        <v>41</v>
      </c>
      <c r="P255" s="150">
        <f>O255*H255</f>
        <v>0</v>
      </c>
      <c r="Q255" s="150">
        <v>0</v>
      </c>
      <c r="R255" s="150">
        <f>Q255*H255</f>
        <v>0</v>
      </c>
      <c r="S255" s="150">
        <v>0</v>
      </c>
      <c r="T255" s="151">
        <f>S255*H255</f>
        <v>0</v>
      </c>
      <c r="AR255" s="152" t="s">
        <v>163</v>
      </c>
      <c r="AT255" s="152" t="s">
        <v>159</v>
      </c>
      <c r="AU255" s="152" t="s">
        <v>164</v>
      </c>
      <c r="AY255" s="17" t="s">
        <v>156</v>
      </c>
      <c r="BE255" s="153">
        <f>IF(N255="základná",J255,0)</f>
        <v>0</v>
      </c>
      <c r="BF255" s="153">
        <f>IF(N255="znížená",J255,0)</f>
        <v>0</v>
      </c>
      <c r="BG255" s="153">
        <f>IF(N255="zákl. prenesená",J255,0)</f>
        <v>0</v>
      </c>
      <c r="BH255" s="153">
        <f>IF(N255="zníž. prenesená",J255,0)</f>
        <v>0</v>
      </c>
      <c r="BI255" s="153">
        <f>IF(N255="nulová",J255,0)</f>
        <v>0</v>
      </c>
      <c r="BJ255" s="17" t="s">
        <v>164</v>
      </c>
      <c r="BK255" s="153">
        <f>ROUND(I255*H255,2)</f>
        <v>0</v>
      </c>
      <c r="BL255" s="17" t="s">
        <v>163</v>
      </c>
      <c r="BM255" s="152" t="s">
        <v>952</v>
      </c>
    </row>
    <row r="256" spans="2:65" s="12" customFormat="1">
      <c r="B256" s="159"/>
      <c r="D256" s="160" t="s">
        <v>205</v>
      </c>
      <c r="F256" s="162" t="s">
        <v>953</v>
      </c>
      <c r="H256" s="163">
        <v>292.08</v>
      </c>
      <c r="I256" s="164"/>
      <c r="L256" s="159"/>
      <c r="M256" s="165"/>
      <c r="T256" s="166"/>
      <c r="AT256" s="161" t="s">
        <v>205</v>
      </c>
      <c r="AU256" s="161" t="s">
        <v>164</v>
      </c>
      <c r="AV256" s="12" t="s">
        <v>164</v>
      </c>
      <c r="AW256" s="12" t="s">
        <v>4</v>
      </c>
      <c r="AX256" s="12" t="s">
        <v>83</v>
      </c>
      <c r="AY256" s="161" t="s">
        <v>156</v>
      </c>
    </row>
    <row r="257" spans="2:65" s="11" customFormat="1" ht="22.95" customHeight="1">
      <c r="B257" s="127"/>
      <c r="D257" s="128" t="s">
        <v>74</v>
      </c>
      <c r="E257" s="137" t="s">
        <v>954</v>
      </c>
      <c r="F257" s="137" t="s">
        <v>955</v>
      </c>
      <c r="I257" s="130"/>
      <c r="J257" s="138">
        <f>BK257</f>
        <v>0</v>
      </c>
      <c r="L257" s="127"/>
      <c r="M257" s="132"/>
      <c r="P257" s="133">
        <f>SUM(P258:P260)</f>
        <v>0</v>
      </c>
      <c r="R257" s="133">
        <f>SUM(R258:R260)</f>
        <v>1.5455999999999999E-2</v>
      </c>
      <c r="T257" s="134">
        <f>SUM(T258:T260)</f>
        <v>0</v>
      </c>
      <c r="AR257" s="128" t="s">
        <v>83</v>
      </c>
      <c r="AT257" s="135" t="s">
        <v>74</v>
      </c>
      <c r="AU257" s="135" t="s">
        <v>83</v>
      </c>
      <c r="AY257" s="128" t="s">
        <v>156</v>
      </c>
      <c r="BK257" s="136">
        <f>SUM(BK258:BK260)</f>
        <v>0</v>
      </c>
    </row>
    <row r="258" spans="2:65" s="1" customFormat="1" ht="24.15" customHeight="1">
      <c r="B258" s="139"/>
      <c r="C258" s="140" t="s">
        <v>349</v>
      </c>
      <c r="D258" s="140" t="s">
        <v>159</v>
      </c>
      <c r="E258" s="141" t="s">
        <v>956</v>
      </c>
      <c r="F258" s="142" t="s">
        <v>957</v>
      </c>
      <c r="G258" s="143" t="s">
        <v>234</v>
      </c>
      <c r="H258" s="144">
        <v>22.08</v>
      </c>
      <c r="I258" s="145"/>
      <c r="J258" s="146">
        <f>ROUND(I258*H258,2)</f>
        <v>0</v>
      </c>
      <c r="K258" s="147"/>
      <c r="L258" s="32"/>
      <c r="M258" s="148" t="s">
        <v>1</v>
      </c>
      <c r="N258" s="149" t="s">
        <v>41</v>
      </c>
      <c r="P258" s="150">
        <f>O258*H258</f>
        <v>0</v>
      </c>
      <c r="Q258" s="150">
        <v>6.9999999999999999E-4</v>
      </c>
      <c r="R258" s="150">
        <f>Q258*H258</f>
        <v>1.5455999999999999E-2</v>
      </c>
      <c r="S258" s="150">
        <v>0</v>
      </c>
      <c r="T258" s="151">
        <f>S258*H258</f>
        <v>0</v>
      </c>
      <c r="AR258" s="152" t="s">
        <v>163</v>
      </c>
      <c r="AT258" s="152" t="s">
        <v>159</v>
      </c>
      <c r="AU258" s="152" t="s">
        <v>164</v>
      </c>
      <c r="AY258" s="17" t="s">
        <v>156</v>
      </c>
      <c r="BE258" s="153">
        <f>IF(N258="základná",J258,0)</f>
        <v>0</v>
      </c>
      <c r="BF258" s="153">
        <f>IF(N258="znížená",J258,0)</f>
        <v>0</v>
      </c>
      <c r="BG258" s="153">
        <f>IF(N258="zákl. prenesená",J258,0)</f>
        <v>0</v>
      </c>
      <c r="BH258" s="153">
        <f>IF(N258="zníž. prenesená",J258,0)</f>
        <v>0</v>
      </c>
      <c r="BI258" s="153">
        <f>IF(N258="nulová",J258,0)</f>
        <v>0</v>
      </c>
      <c r="BJ258" s="17" t="s">
        <v>164</v>
      </c>
      <c r="BK258" s="153">
        <f>ROUND(I258*H258,2)</f>
        <v>0</v>
      </c>
      <c r="BL258" s="17" t="s">
        <v>163</v>
      </c>
      <c r="BM258" s="152" t="s">
        <v>958</v>
      </c>
    </row>
    <row r="259" spans="2:65" s="12" customFormat="1">
      <c r="B259" s="159"/>
      <c r="D259" s="160" t="s">
        <v>205</v>
      </c>
      <c r="E259" s="161" t="s">
        <v>1</v>
      </c>
      <c r="F259" s="162" t="s">
        <v>959</v>
      </c>
      <c r="H259" s="163">
        <v>22.08</v>
      </c>
      <c r="I259" s="164"/>
      <c r="L259" s="159"/>
      <c r="M259" s="165"/>
      <c r="T259" s="166"/>
      <c r="AT259" s="161" t="s">
        <v>205</v>
      </c>
      <c r="AU259" s="161" t="s">
        <v>164</v>
      </c>
      <c r="AV259" s="12" t="s">
        <v>164</v>
      </c>
      <c r="AW259" s="12" t="s">
        <v>3</v>
      </c>
      <c r="AX259" s="12" t="s">
        <v>83</v>
      </c>
      <c r="AY259" s="161" t="s">
        <v>156</v>
      </c>
    </row>
    <row r="260" spans="2:65" s="1" customFormat="1" ht="24.15" customHeight="1">
      <c r="B260" s="139"/>
      <c r="C260" s="140" t="s">
        <v>364</v>
      </c>
      <c r="D260" s="140" t="s">
        <v>159</v>
      </c>
      <c r="E260" s="141" t="s">
        <v>960</v>
      </c>
      <c r="F260" s="142" t="s">
        <v>961</v>
      </c>
      <c r="G260" s="143" t="s">
        <v>234</v>
      </c>
      <c r="H260" s="144">
        <v>22.08</v>
      </c>
      <c r="I260" s="145"/>
      <c r="J260" s="146">
        <f>ROUND(I260*H260,2)</f>
        <v>0</v>
      </c>
      <c r="K260" s="147"/>
      <c r="L260" s="32"/>
      <c r="M260" s="148" t="s">
        <v>1</v>
      </c>
      <c r="N260" s="149" t="s">
        <v>41</v>
      </c>
      <c r="P260" s="150">
        <f>O260*H260</f>
        <v>0</v>
      </c>
      <c r="Q260" s="150">
        <v>0</v>
      </c>
      <c r="R260" s="150">
        <f>Q260*H260</f>
        <v>0</v>
      </c>
      <c r="S260" s="150">
        <v>0</v>
      </c>
      <c r="T260" s="151">
        <f>S260*H260</f>
        <v>0</v>
      </c>
      <c r="AR260" s="152" t="s">
        <v>163</v>
      </c>
      <c r="AT260" s="152" t="s">
        <v>159</v>
      </c>
      <c r="AU260" s="152" t="s">
        <v>164</v>
      </c>
      <c r="AY260" s="17" t="s">
        <v>156</v>
      </c>
      <c r="BE260" s="153">
        <f>IF(N260="základná",J260,0)</f>
        <v>0</v>
      </c>
      <c r="BF260" s="153">
        <f>IF(N260="znížená",J260,0)</f>
        <v>0</v>
      </c>
      <c r="BG260" s="153">
        <f>IF(N260="zákl. prenesená",J260,0)</f>
        <v>0</v>
      </c>
      <c r="BH260" s="153">
        <f>IF(N260="zníž. prenesená",J260,0)</f>
        <v>0</v>
      </c>
      <c r="BI260" s="153">
        <f>IF(N260="nulová",J260,0)</f>
        <v>0</v>
      </c>
      <c r="BJ260" s="17" t="s">
        <v>164</v>
      </c>
      <c r="BK260" s="153">
        <f>ROUND(I260*H260,2)</f>
        <v>0</v>
      </c>
      <c r="BL260" s="17" t="s">
        <v>163</v>
      </c>
      <c r="BM260" s="152" t="s">
        <v>962</v>
      </c>
    </row>
    <row r="261" spans="2:65" s="11" customFormat="1" ht="22.95" customHeight="1">
      <c r="B261" s="127"/>
      <c r="D261" s="128" t="s">
        <v>74</v>
      </c>
      <c r="E261" s="137" t="s">
        <v>609</v>
      </c>
      <c r="F261" s="137" t="s">
        <v>610</v>
      </c>
      <c r="I261" s="130"/>
      <c r="J261" s="138">
        <f>BK261</f>
        <v>0</v>
      </c>
      <c r="L261" s="127"/>
      <c r="M261" s="132"/>
      <c r="P261" s="133">
        <f>P262</f>
        <v>0</v>
      </c>
      <c r="R261" s="133">
        <f>R262</f>
        <v>0</v>
      </c>
      <c r="T261" s="134">
        <f>T262</f>
        <v>0</v>
      </c>
      <c r="AR261" s="128" t="s">
        <v>83</v>
      </c>
      <c r="AT261" s="135" t="s">
        <v>74</v>
      </c>
      <c r="AU261" s="135" t="s">
        <v>83</v>
      </c>
      <c r="AY261" s="128" t="s">
        <v>156</v>
      </c>
      <c r="BK261" s="136">
        <f>BK262</f>
        <v>0</v>
      </c>
    </row>
    <row r="262" spans="2:65" s="1" customFormat="1" ht="24.15" customHeight="1">
      <c r="B262" s="139"/>
      <c r="C262" s="140" t="s">
        <v>368</v>
      </c>
      <c r="D262" s="140" t="s">
        <v>159</v>
      </c>
      <c r="E262" s="141" t="s">
        <v>611</v>
      </c>
      <c r="F262" s="142" t="s">
        <v>963</v>
      </c>
      <c r="G262" s="143" t="s">
        <v>234</v>
      </c>
      <c r="H262" s="144">
        <v>795</v>
      </c>
      <c r="I262" s="145"/>
      <c r="J262" s="146">
        <f>ROUND(I262*H262,2)</f>
        <v>0</v>
      </c>
      <c r="K262" s="147"/>
      <c r="L262" s="32"/>
      <c r="M262" s="148" t="s">
        <v>1</v>
      </c>
      <c r="N262" s="149" t="s">
        <v>41</v>
      </c>
      <c r="P262" s="150">
        <f>O262*H262</f>
        <v>0</v>
      </c>
      <c r="Q262" s="150">
        <v>0</v>
      </c>
      <c r="R262" s="150">
        <f>Q262*H262</f>
        <v>0</v>
      </c>
      <c r="S262" s="150">
        <v>0</v>
      </c>
      <c r="T262" s="151">
        <f>S262*H262</f>
        <v>0</v>
      </c>
      <c r="AR262" s="152" t="s">
        <v>163</v>
      </c>
      <c r="AT262" s="152" t="s">
        <v>159</v>
      </c>
      <c r="AU262" s="152" t="s">
        <v>164</v>
      </c>
      <c r="AY262" s="17" t="s">
        <v>156</v>
      </c>
      <c r="BE262" s="153">
        <f>IF(N262="základná",J262,0)</f>
        <v>0</v>
      </c>
      <c r="BF262" s="153">
        <f>IF(N262="znížená",J262,0)</f>
        <v>0</v>
      </c>
      <c r="BG262" s="153">
        <f>IF(N262="zákl. prenesená",J262,0)</f>
        <v>0</v>
      </c>
      <c r="BH262" s="153">
        <f>IF(N262="zníž. prenesená",J262,0)</f>
        <v>0</v>
      </c>
      <c r="BI262" s="153">
        <f>IF(N262="nulová",J262,0)</f>
        <v>0</v>
      </c>
      <c r="BJ262" s="17" t="s">
        <v>164</v>
      </c>
      <c r="BK262" s="153">
        <f>ROUND(I262*H262,2)</f>
        <v>0</v>
      </c>
      <c r="BL262" s="17" t="s">
        <v>163</v>
      </c>
      <c r="BM262" s="152" t="s">
        <v>964</v>
      </c>
    </row>
    <row r="263" spans="2:65" s="11" customFormat="1" ht="22.95" customHeight="1">
      <c r="B263" s="127"/>
      <c r="D263" s="128" t="s">
        <v>74</v>
      </c>
      <c r="E263" s="137" t="s">
        <v>965</v>
      </c>
      <c r="F263" s="137" t="s">
        <v>966</v>
      </c>
      <c r="I263" s="130"/>
      <c r="J263" s="138">
        <f>BK263</f>
        <v>0</v>
      </c>
      <c r="L263" s="127"/>
      <c r="M263" s="132"/>
      <c r="P263" s="133">
        <f>SUM(P264:P269)</f>
        <v>0</v>
      </c>
      <c r="R263" s="133">
        <f>SUM(R264:R269)</f>
        <v>10.8</v>
      </c>
      <c r="T263" s="134">
        <f>SUM(T264:T269)</f>
        <v>0</v>
      </c>
      <c r="AR263" s="128" t="s">
        <v>83</v>
      </c>
      <c r="AT263" s="135" t="s">
        <v>74</v>
      </c>
      <c r="AU263" s="135" t="s">
        <v>83</v>
      </c>
      <c r="AY263" s="128" t="s">
        <v>156</v>
      </c>
      <c r="BK263" s="136">
        <f>SUM(BK264:BK269)</f>
        <v>0</v>
      </c>
    </row>
    <row r="264" spans="2:65" s="1" customFormat="1" ht="24.15" customHeight="1">
      <c r="B264" s="139"/>
      <c r="C264" s="140" t="s">
        <v>373</v>
      </c>
      <c r="D264" s="140" t="s">
        <v>159</v>
      </c>
      <c r="E264" s="141" t="s">
        <v>967</v>
      </c>
      <c r="F264" s="142" t="s">
        <v>968</v>
      </c>
      <c r="G264" s="143" t="s">
        <v>234</v>
      </c>
      <c r="H264" s="144">
        <v>150</v>
      </c>
      <c r="I264" s="145"/>
      <c r="J264" s="146">
        <f>ROUND(I264*H264,2)</f>
        <v>0</v>
      </c>
      <c r="K264" s="147"/>
      <c r="L264" s="32"/>
      <c r="M264" s="148" t="s">
        <v>1</v>
      </c>
      <c r="N264" s="149" t="s">
        <v>41</v>
      </c>
      <c r="P264" s="150">
        <f>O264*H264</f>
        <v>0</v>
      </c>
      <c r="Q264" s="150">
        <v>0</v>
      </c>
      <c r="R264" s="150">
        <f>Q264*H264</f>
        <v>0</v>
      </c>
      <c r="S264" s="150">
        <v>0</v>
      </c>
      <c r="T264" s="151">
        <f>S264*H264</f>
        <v>0</v>
      </c>
      <c r="AR264" s="152" t="s">
        <v>163</v>
      </c>
      <c r="AT264" s="152" t="s">
        <v>159</v>
      </c>
      <c r="AU264" s="152" t="s">
        <v>164</v>
      </c>
      <c r="AY264" s="17" t="s">
        <v>156</v>
      </c>
      <c r="BE264" s="153">
        <f>IF(N264="základná",J264,0)</f>
        <v>0</v>
      </c>
      <c r="BF264" s="153">
        <f>IF(N264="znížená",J264,0)</f>
        <v>0</v>
      </c>
      <c r="BG264" s="153">
        <f>IF(N264="zákl. prenesená",J264,0)</f>
        <v>0</v>
      </c>
      <c r="BH264" s="153">
        <f>IF(N264="zníž. prenesená",J264,0)</f>
        <v>0</v>
      </c>
      <c r="BI264" s="153">
        <f>IF(N264="nulová",J264,0)</f>
        <v>0</v>
      </c>
      <c r="BJ264" s="17" t="s">
        <v>164</v>
      </c>
      <c r="BK264" s="153">
        <f>ROUND(I264*H264,2)</f>
        <v>0</v>
      </c>
      <c r="BL264" s="17" t="s">
        <v>163</v>
      </c>
      <c r="BM264" s="152" t="s">
        <v>969</v>
      </c>
    </row>
    <row r="265" spans="2:65" s="12" customFormat="1">
      <c r="B265" s="159"/>
      <c r="D265" s="160" t="s">
        <v>205</v>
      </c>
      <c r="E265" s="161" t="s">
        <v>1</v>
      </c>
      <c r="F265" s="162" t="s">
        <v>970</v>
      </c>
      <c r="H265" s="163">
        <v>120</v>
      </c>
      <c r="I265" s="164"/>
      <c r="L265" s="159"/>
      <c r="M265" s="165"/>
      <c r="T265" s="166"/>
      <c r="AT265" s="161" t="s">
        <v>205</v>
      </c>
      <c r="AU265" s="161" t="s">
        <v>164</v>
      </c>
      <c r="AV265" s="12" t="s">
        <v>164</v>
      </c>
      <c r="AW265" s="12" t="s">
        <v>3</v>
      </c>
      <c r="AX265" s="12" t="s">
        <v>75</v>
      </c>
      <c r="AY265" s="161" t="s">
        <v>156</v>
      </c>
    </row>
    <row r="266" spans="2:65" s="12" customFormat="1">
      <c r="B266" s="159"/>
      <c r="D266" s="160" t="s">
        <v>205</v>
      </c>
      <c r="E266" s="161" t="s">
        <v>1</v>
      </c>
      <c r="F266" s="162" t="s">
        <v>971</v>
      </c>
      <c r="H266" s="163">
        <v>30</v>
      </c>
      <c r="I266" s="164"/>
      <c r="L266" s="159"/>
      <c r="M266" s="165"/>
      <c r="T266" s="166"/>
      <c r="AT266" s="161" t="s">
        <v>205</v>
      </c>
      <c r="AU266" s="161" t="s">
        <v>164</v>
      </c>
      <c r="AV266" s="12" t="s">
        <v>164</v>
      </c>
      <c r="AW266" s="12" t="s">
        <v>3</v>
      </c>
      <c r="AX266" s="12" t="s">
        <v>75</v>
      </c>
      <c r="AY266" s="161" t="s">
        <v>156</v>
      </c>
    </row>
    <row r="267" spans="2:65" s="14" customFormat="1">
      <c r="B267" s="184"/>
      <c r="D267" s="160" t="s">
        <v>205</v>
      </c>
      <c r="E267" s="185" t="s">
        <v>1</v>
      </c>
      <c r="F267" s="186" t="s">
        <v>226</v>
      </c>
      <c r="H267" s="187">
        <v>150</v>
      </c>
      <c r="I267" s="188"/>
      <c r="L267" s="184"/>
      <c r="M267" s="189"/>
      <c r="T267" s="190"/>
      <c r="AT267" s="185" t="s">
        <v>205</v>
      </c>
      <c r="AU267" s="185" t="s">
        <v>164</v>
      </c>
      <c r="AV267" s="14" t="s">
        <v>163</v>
      </c>
      <c r="AW267" s="14" t="s">
        <v>3</v>
      </c>
      <c r="AX267" s="14" t="s">
        <v>83</v>
      </c>
      <c r="AY267" s="185" t="s">
        <v>156</v>
      </c>
    </row>
    <row r="268" spans="2:65" s="1" customFormat="1" ht="16.5" customHeight="1">
      <c r="B268" s="139"/>
      <c r="C268" s="167" t="s">
        <v>380</v>
      </c>
      <c r="D268" s="167" t="s">
        <v>207</v>
      </c>
      <c r="E268" s="168" t="s">
        <v>972</v>
      </c>
      <c r="F268" s="169" t="s">
        <v>973</v>
      </c>
      <c r="G268" s="170" t="s">
        <v>210</v>
      </c>
      <c r="H268" s="171">
        <v>10.8</v>
      </c>
      <c r="I268" s="172"/>
      <c r="J268" s="173">
        <f>ROUND(I268*H268,2)</f>
        <v>0</v>
      </c>
      <c r="K268" s="174"/>
      <c r="L268" s="175"/>
      <c r="M268" s="176" t="s">
        <v>1</v>
      </c>
      <c r="N268" s="177" t="s">
        <v>41</v>
      </c>
      <c r="P268" s="150">
        <f>O268*H268</f>
        <v>0</v>
      </c>
      <c r="Q268" s="150">
        <v>1</v>
      </c>
      <c r="R268" s="150">
        <f>Q268*H268</f>
        <v>10.8</v>
      </c>
      <c r="S268" s="150">
        <v>0</v>
      </c>
      <c r="T268" s="151">
        <f>S268*H268</f>
        <v>0</v>
      </c>
      <c r="AR268" s="152" t="s">
        <v>211</v>
      </c>
      <c r="AT268" s="152" t="s">
        <v>207</v>
      </c>
      <c r="AU268" s="152" t="s">
        <v>164</v>
      </c>
      <c r="AY268" s="17" t="s">
        <v>156</v>
      </c>
      <c r="BE268" s="153">
        <f>IF(N268="základná",J268,0)</f>
        <v>0</v>
      </c>
      <c r="BF268" s="153">
        <f>IF(N268="znížená",J268,0)</f>
        <v>0</v>
      </c>
      <c r="BG268" s="153">
        <f>IF(N268="zákl. prenesená",J268,0)</f>
        <v>0</v>
      </c>
      <c r="BH268" s="153">
        <f>IF(N268="zníž. prenesená",J268,0)</f>
        <v>0</v>
      </c>
      <c r="BI268" s="153">
        <f>IF(N268="nulová",J268,0)</f>
        <v>0</v>
      </c>
      <c r="BJ268" s="17" t="s">
        <v>164</v>
      </c>
      <c r="BK268" s="153">
        <f>ROUND(I268*H268,2)</f>
        <v>0</v>
      </c>
      <c r="BL268" s="17" t="s">
        <v>163</v>
      </c>
      <c r="BM268" s="152" t="s">
        <v>974</v>
      </c>
    </row>
    <row r="269" spans="2:65" s="12" customFormat="1">
      <c r="B269" s="159"/>
      <c r="D269" s="160" t="s">
        <v>205</v>
      </c>
      <c r="F269" s="162" t="s">
        <v>975</v>
      </c>
      <c r="H269" s="163">
        <v>10.8</v>
      </c>
      <c r="I269" s="164"/>
      <c r="L269" s="159"/>
      <c r="M269" s="165"/>
      <c r="T269" s="166"/>
      <c r="AT269" s="161" t="s">
        <v>205</v>
      </c>
      <c r="AU269" s="161" t="s">
        <v>164</v>
      </c>
      <c r="AV269" s="12" t="s">
        <v>164</v>
      </c>
      <c r="AW269" s="12" t="s">
        <v>4</v>
      </c>
      <c r="AX269" s="12" t="s">
        <v>83</v>
      </c>
      <c r="AY269" s="161" t="s">
        <v>156</v>
      </c>
    </row>
    <row r="270" spans="2:65" s="11" customFormat="1" ht="22.95" customHeight="1">
      <c r="B270" s="127"/>
      <c r="D270" s="128" t="s">
        <v>74</v>
      </c>
      <c r="E270" s="137" t="s">
        <v>976</v>
      </c>
      <c r="F270" s="137" t="s">
        <v>977</v>
      </c>
      <c r="I270" s="130"/>
      <c r="J270" s="138">
        <f>BK270</f>
        <v>0</v>
      </c>
      <c r="L270" s="127"/>
      <c r="M270" s="132"/>
      <c r="P270" s="133">
        <f>SUM(P271:P273)</f>
        <v>0</v>
      </c>
      <c r="R270" s="133">
        <f>SUM(R271:R273)</f>
        <v>0.100635</v>
      </c>
      <c r="T270" s="134">
        <f>SUM(T271:T273)</f>
        <v>0</v>
      </c>
      <c r="AR270" s="128" t="s">
        <v>83</v>
      </c>
      <c r="AT270" s="135" t="s">
        <v>74</v>
      </c>
      <c r="AU270" s="135" t="s">
        <v>83</v>
      </c>
      <c r="AY270" s="128" t="s">
        <v>156</v>
      </c>
      <c r="BK270" s="136">
        <f>SUM(BK271:BK273)</f>
        <v>0</v>
      </c>
    </row>
    <row r="271" spans="2:65" s="1" customFormat="1" ht="24.15" customHeight="1">
      <c r="B271" s="139"/>
      <c r="C271" s="140" t="s">
        <v>385</v>
      </c>
      <c r="D271" s="140" t="s">
        <v>159</v>
      </c>
      <c r="E271" s="141" t="s">
        <v>978</v>
      </c>
      <c r="F271" s="142" t="s">
        <v>979</v>
      </c>
      <c r="G271" s="143" t="s">
        <v>234</v>
      </c>
      <c r="H271" s="144">
        <v>150</v>
      </c>
      <c r="I271" s="145"/>
      <c r="J271" s="146">
        <f>ROUND(I271*H271,2)</f>
        <v>0</v>
      </c>
      <c r="K271" s="147"/>
      <c r="L271" s="32"/>
      <c r="M271" s="148" t="s">
        <v>1</v>
      </c>
      <c r="N271" s="149" t="s">
        <v>41</v>
      </c>
      <c r="P271" s="150">
        <f>O271*H271</f>
        <v>0</v>
      </c>
      <c r="Q271" s="150">
        <v>6.4000000000000005E-4</v>
      </c>
      <c r="R271" s="150">
        <f>Q271*H271</f>
        <v>9.6000000000000002E-2</v>
      </c>
      <c r="S271" s="150">
        <v>0</v>
      </c>
      <c r="T271" s="151">
        <f>S271*H271</f>
        <v>0</v>
      </c>
      <c r="AR271" s="152" t="s">
        <v>163</v>
      </c>
      <c r="AT271" s="152" t="s">
        <v>159</v>
      </c>
      <c r="AU271" s="152" t="s">
        <v>164</v>
      </c>
      <c r="AY271" s="17" t="s">
        <v>156</v>
      </c>
      <c r="BE271" s="153">
        <f>IF(N271="základná",J271,0)</f>
        <v>0</v>
      </c>
      <c r="BF271" s="153">
        <f>IF(N271="znížená",J271,0)</f>
        <v>0</v>
      </c>
      <c r="BG271" s="153">
        <f>IF(N271="zákl. prenesená",J271,0)</f>
        <v>0</v>
      </c>
      <c r="BH271" s="153">
        <f>IF(N271="zníž. prenesená",J271,0)</f>
        <v>0</v>
      </c>
      <c r="BI271" s="153">
        <f>IF(N271="nulová",J271,0)</f>
        <v>0</v>
      </c>
      <c r="BJ271" s="17" t="s">
        <v>164</v>
      </c>
      <c r="BK271" s="153">
        <f>ROUND(I271*H271,2)</f>
        <v>0</v>
      </c>
      <c r="BL271" s="17" t="s">
        <v>163</v>
      </c>
      <c r="BM271" s="152" t="s">
        <v>980</v>
      </c>
    </row>
    <row r="272" spans="2:65" s="1" customFormat="1" ht="16.5" customHeight="1">
      <c r="B272" s="139"/>
      <c r="C272" s="167" t="s">
        <v>395</v>
      </c>
      <c r="D272" s="167" t="s">
        <v>207</v>
      </c>
      <c r="E272" s="168" t="s">
        <v>981</v>
      </c>
      <c r="F272" s="169" t="s">
        <v>982</v>
      </c>
      <c r="G272" s="170" t="s">
        <v>983</v>
      </c>
      <c r="H272" s="171">
        <v>4.6349999999999998</v>
      </c>
      <c r="I272" s="172"/>
      <c r="J272" s="173">
        <f>ROUND(I272*H272,2)</f>
        <v>0</v>
      </c>
      <c r="K272" s="174"/>
      <c r="L272" s="175"/>
      <c r="M272" s="176" t="s">
        <v>1</v>
      </c>
      <c r="N272" s="177" t="s">
        <v>41</v>
      </c>
      <c r="P272" s="150">
        <f>O272*H272</f>
        <v>0</v>
      </c>
      <c r="Q272" s="150">
        <v>1E-3</v>
      </c>
      <c r="R272" s="150">
        <f>Q272*H272</f>
        <v>4.6350000000000002E-3</v>
      </c>
      <c r="S272" s="150">
        <v>0</v>
      </c>
      <c r="T272" s="151">
        <f>S272*H272</f>
        <v>0</v>
      </c>
      <c r="AR272" s="152" t="s">
        <v>211</v>
      </c>
      <c r="AT272" s="152" t="s">
        <v>207</v>
      </c>
      <c r="AU272" s="152" t="s">
        <v>164</v>
      </c>
      <c r="AY272" s="17" t="s">
        <v>156</v>
      </c>
      <c r="BE272" s="153">
        <f>IF(N272="základná",J272,0)</f>
        <v>0</v>
      </c>
      <c r="BF272" s="153">
        <f>IF(N272="znížená",J272,0)</f>
        <v>0</v>
      </c>
      <c r="BG272" s="153">
        <f>IF(N272="zákl. prenesená",J272,0)</f>
        <v>0</v>
      </c>
      <c r="BH272" s="153">
        <f>IF(N272="zníž. prenesená",J272,0)</f>
        <v>0</v>
      </c>
      <c r="BI272" s="153">
        <f>IF(N272="nulová",J272,0)</f>
        <v>0</v>
      </c>
      <c r="BJ272" s="17" t="s">
        <v>164</v>
      </c>
      <c r="BK272" s="153">
        <f>ROUND(I272*H272,2)</f>
        <v>0</v>
      </c>
      <c r="BL272" s="17" t="s">
        <v>163</v>
      </c>
      <c r="BM272" s="152" t="s">
        <v>984</v>
      </c>
    </row>
    <row r="273" spans="2:65" s="12" customFormat="1">
      <c r="B273" s="159"/>
      <c r="D273" s="160" t="s">
        <v>205</v>
      </c>
      <c r="F273" s="162" t="s">
        <v>985</v>
      </c>
      <c r="H273" s="163">
        <v>4.6349999999999998</v>
      </c>
      <c r="I273" s="164"/>
      <c r="L273" s="159"/>
      <c r="M273" s="165"/>
      <c r="T273" s="166"/>
      <c r="AT273" s="161" t="s">
        <v>205</v>
      </c>
      <c r="AU273" s="161" t="s">
        <v>164</v>
      </c>
      <c r="AV273" s="12" t="s">
        <v>164</v>
      </c>
      <c r="AW273" s="12" t="s">
        <v>4</v>
      </c>
      <c r="AX273" s="12" t="s">
        <v>83</v>
      </c>
      <c r="AY273" s="161" t="s">
        <v>156</v>
      </c>
    </row>
    <row r="274" spans="2:65" s="11" customFormat="1" ht="25.95" customHeight="1">
      <c r="B274" s="127"/>
      <c r="D274" s="128" t="s">
        <v>74</v>
      </c>
      <c r="E274" s="129" t="s">
        <v>986</v>
      </c>
      <c r="F274" s="129" t="s">
        <v>987</v>
      </c>
      <c r="I274" s="130"/>
      <c r="J274" s="131">
        <f>BK274</f>
        <v>0</v>
      </c>
      <c r="L274" s="127"/>
      <c r="M274" s="132"/>
      <c r="P274" s="133">
        <f>P275+P281</f>
        <v>0</v>
      </c>
      <c r="R274" s="133">
        <f>R275+R281</f>
        <v>0.18999440000000001</v>
      </c>
      <c r="T274" s="134">
        <f>T275+T281</f>
        <v>0</v>
      </c>
      <c r="AR274" s="128" t="s">
        <v>83</v>
      </c>
      <c r="AT274" s="135" t="s">
        <v>74</v>
      </c>
      <c r="AU274" s="135" t="s">
        <v>75</v>
      </c>
      <c r="AY274" s="128" t="s">
        <v>156</v>
      </c>
      <c r="BK274" s="136">
        <f>BK275+BK281</f>
        <v>0</v>
      </c>
    </row>
    <row r="275" spans="2:65" s="11" customFormat="1" ht="22.95" customHeight="1">
      <c r="B275" s="127"/>
      <c r="D275" s="128" t="s">
        <v>74</v>
      </c>
      <c r="E275" s="137" t="s">
        <v>988</v>
      </c>
      <c r="F275" s="137" t="s">
        <v>989</v>
      </c>
      <c r="I275" s="130"/>
      <c r="J275" s="138">
        <f>BK275</f>
        <v>0</v>
      </c>
      <c r="L275" s="127"/>
      <c r="M275" s="132"/>
      <c r="P275" s="133">
        <f>SUM(P276:P280)</f>
        <v>0</v>
      </c>
      <c r="R275" s="133">
        <f>SUM(R276:R280)</f>
        <v>5.2160000000000005E-2</v>
      </c>
      <c r="T275" s="134">
        <f>SUM(T276:T280)</f>
        <v>0</v>
      </c>
      <c r="AR275" s="128" t="s">
        <v>83</v>
      </c>
      <c r="AT275" s="135" t="s">
        <v>74</v>
      </c>
      <c r="AU275" s="135" t="s">
        <v>83</v>
      </c>
      <c r="AY275" s="128" t="s">
        <v>156</v>
      </c>
      <c r="BK275" s="136">
        <f>SUM(BK276:BK280)</f>
        <v>0</v>
      </c>
    </row>
    <row r="276" spans="2:65" s="1" customFormat="1" ht="37.950000000000003" customHeight="1">
      <c r="B276" s="139"/>
      <c r="C276" s="140" t="s">
        <v>399</v>
      </c>
      <c r="D276" s="140" t="s">
        <v>159</v>
      </c>
      <c r="E276" s="141" t="s">
        <v>990</v>
      </c>
      <c r="F276" s="142" t="s">
        <v>991</v>
      </c>
      <c r="G276" s="143" t="s">
        <v>402</v>
      </c>
      <c r="H276" s="144">
        <v>6</v>
      </c>
      <c r="I276" s="145"/>
      <c r="J276" s="146">
        <f>ROUND(I276*H276,2)</f>
        <v>0</v>
      </c>
      <c r="K276" s="147"/>
      <c r="L276" s="32"/>
      <c r="M276" s="148" t="s">
        <v>1</v>
      </c>
      <c r="N276" s="149" t="s">
        <v>41</v>
      </c>
      <c r="P276" s="150">
        <f>O276*H276</f>
        <v>0</v>
      </c>
      <c r="Q276" s="150">
        <v>1.0000000000000001E-5</v>
      </c>
      <c r="R276" s="150">
        <f>Q276*H276</f>
        <v>6.0000000000000008E-5</v>
      </c>
      <c r="S276" s="150">
        <v>0</v>
      </c>
      <c r="T276" s="151">
        <f>S276*H276</f>
        <v>0</v>
      </c>
      <c r="AR276" s="152" t="s">
        <v>163</v>
      </c>
      <c r="AT276" s="152" t="s">
        <v>159</v>
      </c>
      <c r="AU276" s="152" t="s">
        <v>164</v>
      </c>
      <c r="AY276" s="17" t="s">
        <v>156</v>
      </c>
      <c r="BE276" s="153">
        <f>IF(N276="základná",J276,0)</f>
        <v>0</v>
      </c>
      <c r="BF276" s="153">
        <f>IF(N276="znížená",J276,0)</f>
        <v>0</v>
      </c>
      <c r="BG276" s="153">
        <f>IF(N276="zákl. prenesená",J276,0)</f>
        <v>0</v>
      </c>
      <c r="BH276" s="153">
        <f>IF(N276="zníž. prenesená",J276,0)</f>
        <v>0</v>
      </c>
      <c r="BI276" s="153">
        <f>IF(N276="nulová",J276,0)</f>
        <v>0</v>
      </c>
      <c r="BJ276" s="17" t="s">
        <v>164</v>
      </c>
      <c r="BK276" s="153">
        <f>ROUND(I276*H276,2)</f>
        <v>0</v>
      </c>
      <c r="BL276" s="17" t="s">
        <v>163</v>
      </c>
      <c r="BM276" s="152" t="s">
        <v>992</v>
      </c>
    </row>
    <row r="277" spans="2:65" s="1" customFormat="1" ht="24.15" customHeight="1">
      <c r="B277" s="139"/>
      <c r="C277" s="167" t="s">
        <v>404</v>
      </c>
      <c r="D277" s="167" t="s">
        <v>207</v>
      </c>
      <c r="E277" s="168" t="s">
        <v>993</v>
      </c>
      <c r="F277" s="169" t="s">
        <v>994</v>
      </c>
      <c r="G277" s="170" t="s">
        <v>203</v>
      </c>
      <c r="H277" s="171">
        <v>1</v>
      </c>
      <c r="I277" s="172"/>
      <c r="J277" s="173">
        <f>ROUND(I277*H277,2)</f>
        <v>0</v>
      </c>
      <c r="K277" s="174"/>
      <c r="L277" s="175"/>
      <c r="M277" s="176" t="s">
        <v>1</v>
      </c>
      <c r="N277" s="177" t="s">
        <v>41</v>
      </c>
      <c r="P277" s="150">
        <f>O277*H277</f>
        <v>0</v>
      </c>
      <c r="Q277" s="150">
        <v>1.03E-2</v>
      </c>
      <c r="R277" s="150">
        <f>Q277*H277</f>
        <v>1.03E-2</v>
      </c>
      <c r="S277" s="150">
        <v>0</v>
      </c>
      <c r="T277" s="151">
        <f>S277*H277</f>
        <v>0</v>
      </c>
      <c r="AR277" s="152" t="s">
        <v>211</v>
      </c>
      <c r="AT277" s="152" t="s">
        <v>207</v>
      </c>
      <c r="AU277" s="152" t="s">
        <v>164</v>
      </c>
      <c r="AY277" s="17" t="s">
        <v>156</v>
      </c>
      <c r="BE277" s="153">
        <f>IF(N277="základná",J277,0)</f>
        <v>0</v>
      </c>
      <c r="BF277" s="153">
        <f>IF(N277="znížená",J277,0)</f>
        <v>0</v>
      </c>
      <c r="BG277" s="153">
        <f>IF(N277="zákl. prenesená",J277,0)</f>
        <v>0</v>
      </c>
      <c r="BH277" s="153">
        <f>IF(N277="zníž. prenesená",J277,0)</f>
        <v>0</v>
      </c>
      <c r="BI277" s="153">
        <f>IF(N277="nulová",J277,0)</f>
        <v>0</v>
      </c>
      <c r="BJ277" s="17" t="s">
        <v>164</v>
      </c>
      <c r="BK277" s="153">
        <f>ROUND(I277*H277,2)</f>
        <v>0</v>
      </c>
      <c r="BL277" s="17" t="s">
        <v>163</v>
      </c>
      <c r="BM277" s="152" t="s">
        <v>995</v>
      </c>
    </row>
    <row r="278" spans="2:65" s="1" customFormat="1" ht="33" customHeight="1">
      <c r="B278" s="139"/>
      <c r="C278" s="167" t="s">
        <v>420</v>
      </c>
      <c r="D278" s="167" t="s">
        <v>207</v>
      </c>
      <c r="E278" s="168" t="s">
        <v>996</v>
      </c>
      <c r="F278" s="169" t="s">
        <v>997</v>
      </c>
      <c r="G278" s="170" t="s">
        <v>203</v>
      </c>
      <c r="H278" s="171">
        <v>4</v>
      </c>
      <c r="I278" s="172"/>
      <c r="J278" s="173">
        <f>ROUND(I278*H278,2)</f>
        <v>0</v>
      </c>
      <c r="K278" s="174"/>
      <c r="L278" s="175"/>
      <c r="M278" s="176" t="s">
        <v>1</v>
      </c>
      <c r="N278" s="177" t="s">
        <v>41</v>
      </c>
      <c r="P278" s="150">
        <f>O278*H278</f>
        <v>0</v>
      </c>
      <c r="Q278" s="150">
        <v>1.03E-2</v>
      </c>
      <c r="R278" s="150">
        <f>Q278*H278</f>
        <v>4.1200000000000001E-2</v>
      </c>
      <c r="S278" s="150">
        <v>0</v>
      </c>
      <c r="T278" s="151">
        <f>S278*H278</f>
        <v>0</v>
      </c>
      <c r="AR278" s="152" t="s">
        <v>211</v>
      </c>
      <c r="AT278" s="152" t="s">
        <v>207</v>
      </c>
      <c r="AU278" s="152" t="s">
        <v>164</v>
      </c>
      <c r="AY278" s="17" t="s">
        <v>156</v>
      </c>
      <c r="BE278" s="153">
        <f>IF(N278="základná",J278,0)</f>
        <v>0</v>
      </c>
      <c r="BF278" s="153">
        <f>IF(N278="znížená",J278,0)</f>
        <v>0</v>
      </c>
      <c r="BG278" s="153">
        <f>IF(N278="zákl. prenesená",J278,0)</f>
        <v>0</v>
      </c>
      <c r="BH278" s="153">
        <f>IF(N278="zníž. prenesená",J278,0)</f>
        <v>0</v>
      </c>
      <c r="BI278" s="153">
        <f>IF(N278="nulová",J278,0)</f>
        <v>0</v>
      </c>
      <c r="BJ278" s="17" t="s">
        <v>164</v>
      </c>
      <c r="BK278" s="153">
        <f>ROUND(I278*H278,2)</f>
        <v>0</v>
      </c>
      <c r="BL278" s="17" t="s">
        <v>163</v>
      </c>
      <c r="BM278" s="152" t="s">
        <v>998</v>
      </c>
    </row>
    <row r="279" spans="2:65" s="12" customFormat="1" ht="20.399999999999999">
      <c r="B279" s="159"/>
      <c r="D279" s="160" t="s">
        <v>205</v>
      </c>
      <c r="E279" s="161" t="s">
        <v>1</v>
      </c>
      <c r="F279" s="162" t="s">
        <v>999</v>
      </c>
      <c r="H279" s="163">
        <v>4</v>
      </c>
      <c r="I279" s="164"/>
      <c r="L279" s="159"/>
      <c r="M279" s="165"/>
      <c r="T279" s="166"/>
      <c r="AT279" s="161" t="s">
        <v>205</v>
      </c>
      <c r="AU279" s="161" t="s">
        <v>164</v>
      </c>
      <c r="AV279" s="12" t="s">
        <v>164</v>
      </c>
      <c r="AW279" s="12" t="s">
        <v>3</v>
      </c>
      <c r="AX279" s="12" t="s">
        <v>83</v>
      </c>
      <c r="AY279" s="161" t="s">
        <v>156</v>
      </c>
    </row>
    <row r="280" spans="2:65" s="1" customFormat="1" ht="24.15" customHeight="1">
      <c r="B280" s="139"/>
      <c r="C280" s="140" t="s">
        <v>426</v>
      </c>
      <c r="D280" s="140" t="s">
        <v>159</v>
      </c>
      <c r="E280" s="141" t="s">
        <v>1000</v>
      </c>
      <c r="F280" s="142" t="s">
        <v>1001</v>
      </c>
      <c r="G280" s="143" t="s">
        <v>402</v>
      </c>
      <c r="H280" s="144">
        <v>6</v>
      </c>
      <c r="I280" s="145"/>
      <c r="J280" s="146">
        <f>ROUND(I280*H280,2)</f>
        <v>0</v>
      </c>
      <c r="K280" s="147"/>
      <c r="L280" s="32"/>
      <c r="M280" s="148" t="s">
        <v>1</v>
      </c>
      <c r="N280" s="149" t="s">
        <v>41</v>
      </c>
      <c r="P280" s="150">
        <f>O280*H280</f>
        <v>0</v>
      </c>
      <c r="Q280" s="150">
        <v>1E-4</v>
      </c>
      <c r="R280" s="150">
        <f>Q280*H280</f>
        <v>6.0000000000000006E-4</v>
      </c>
      <c r="S280" s="150">
        <v>0</v>
      </c>
      <c r="T280" s="151">
        <f>S280*H280</f>
        <v>0</v>
      </c>
      <c r="AR280" s="152" t="s">
        <v>163</v>
      </c>
      <c r="AT280" s="152" t="s">
        <v>159</v>
      </c>
      <c r="AU280" s="152" t="s">
        <v>164</v>
      </c>
      <c r="AY280" s="17" t="s">
        <v>156</v>
      </c>
      <c r="BE280" s="153">
        <f>IF(N280="základná",J280,0)</f>
        <v>0</v>
      </c>
      <c r="BF280" s="153">
        <f>IF(N280="znížená",J280,0)</f>
        <v>0</v>
      </c>
      <c r="BG280" s="153">
        <f>IF(N280="zákl. prenesená",J280,0)</f>
        <v>0</v>
      </c>
      <c r="BH280" s="153">
        <f>IF(N280="zníž. prenesená",J280,0)</f>
        <v>0</v>
      </c>
      <c r="BI280" s="153">
        <f>IF(N280="nulová",J280,0)</f>
        <v>0</v>
      </c>
      <c r="BJ280" s="17" t="s">
        <v>164</v>
      </c>
      <c r="BK280" s="153">
        <f>ROUND(I280*H280,2)</f>
        <v>0</v>
      </c>
      <c r="BL280" s="17" t="s">
        <v>163</v>
      </c>
      <c r="BM280" s="152" t="s">
        <v>1002</v>
      </c>
    </row>
    <row r="281" spans="2:65" s="11" customFormat="1" ht="22.95" customHeight="1">
      <c r="B281" s="127"/>
      <c r="D281" s="128" t="s">
        <v>74</v>
      </c>
      <c r="E281" s="137" t="s">
        <v>1003</v>
      </c>
      <c r="F281" s="137" t="s">
        <v>1004</v>
      </c>
      <c r="I281" s="130"/>
      <c r="J281" s="138">
        <f>BK281</f>
        <v>0</v>
      </c>
      <c r="L281" s="127"/>
      <c r="M281" s="132"/>
      <c r="P281" s="133">
        <f>SUM(P282:P284)</f>
        <v>0</v>
      </c>
      <c r="R281" s="133">
        <f>SUM(R282:R284)</f>
        <v>0.1378344</v>
      </c>
      <c r="T281" s="134">
        <f>SUM(T282:T284)</f>
        <v>0</v>
      </c>
      <c r="AR281" s="128" t="s">
        <v>83</v>
      </c>
      <c r="AT281" s="135" t="s">
        <v>74</v>
      </c>
      <c r="AU281" s="135" t="s">
        <v>83</v>
      </c>
      <c r="AY281" s="128" t="s">
        <v>156</v>
      </c>
      <c r="BK281" s="136">
        <f>SUM(BK282:BK284)</f>
        <v>0</v>
      </c>
    </row>
    <row r="282" spans="2:65" s="1" customFormat="1" ht="24.15" customHeight="1">
      <c r="B282" s="139"/>
      <c r="C282" s="140" t="s">
        <v>430</v>
      </c>
      <c r="D282" s="140" t="s">
        <v>159</v>
      </c>
      <c r="E282" s="141" t="s">
        <v>1005</v>
      </c>
      <c r="F282" s="142" t="s">
        <v>1006</v>
      </c>
      <c r="G282" s="143" t="s">
        <v>352</v>
      </c>
      <c r="H282" s="144">
        <v>2.16</v>
      </c>
      <c r="I282" s="145"/>
      <c r="J282" s="146">
        <f>ROUND(I282*H282,2)</f>
        <v>0</v>
      </c>
      <c r="K282" s="147"/>
      <c r="L282" s="32"/>
      <c r="M282" s="148" t="s">
        <v>1</v>
      </c>
      <c r="N282" s="149" t="s">
        <v>41</v>
      </c>
      <c r="P282" s="150">
        <f>O282*H282</f>
        <v>0</v>
      </c>
      <c r="Q282" s="150">
        <v>1.5900000000000001E-3</v>
      </c>
      <c r="R282" s="150">
        <f>Q282*H282</f>
        <v>3.4344000000000002E-3</v>
      </c>
      <c r="S282" s="150">
        <v>0</v>
      </c>
      <c r="T282" s="151">
        <f>S282*H282</f>
        <v>0</v>
      </c>
      <c r="AR282" s="152" t="s">
        <v>163</v>
      </c>
      <c r="AT282" s="152" t="s">
        <v>159</v>
      </c>
      <c r="AU282" s="152" t="s">
        <v>164</v>
      </c>
      <c r="AY282" s="17" t="s">
        <v>156</v>
      </c>
      <c r="BE282" s="153">
        <f>IF(N282="základná",J282,0)</f>
        <v>0</v>
      </c>
      <c r="BF282" s="153">
        <f>IF(N282="znížená",J282,0)</f>
        <v>0</v>
      </c>
      <c r="BG282" s="153">
        <f>IF(N282="zákl. prenesená",J282,0)</f>
        <v>0</v>
      </c>
      <c r="BH282" s="153">
        <f>IF(N282="zníž. prenesená",J282,0)</f>
        <v>0</v>
      </c>
      <c r="BI282" s="153">
        <f>IF(N282="nulová",J282,0)</f>
        <v>0</v>
      </c>
      <c r="BJ282" s="17" t="s">
        <v>164</v>
      </c>
      <c r="BK282" s="153">
        <f>ROUND(I282*H282,2)</f>
        <v>0</v>
      </c>
      <c r="BL282" s="17" t="s">
        <v>163</v>
      </c>
      <c r="BM282" s="152" t="s">
        <v>1007</v>
      </c>
    </row>
    <row r="283" spans="2:65" s="12" customFormat="1">
      <c r="B283" s="159"/>
      <c r="D283" s="160" t="s">
        <v>205</v>
      </c>
      <c r="E283" s="161" t="s">
        <v>1</v>
      </c>
      <c r="F283" s="162" t="s">
        <v>1008</v>
      </c>
      <c r="H283" s="163">
        <v>2.16</v>
      </c>
      <c r="I283" s="164"/>
      <c r="L283" s="159"/>
      <c r="M283" s="165"/>
      <c r="T283" s="166"/>
      <c r="AT283" s="161" t="s">
        <v>205</v>
      </c>
      <c r="AU283" s="161" t="s">
        <v>164</v>
      </c>
      <c r="AV283" s="12" t="s">
        <v>164</v>
      </c>
      <c r="AW283" s="12" t="s">
        <v>3</v>
      </c>
      <c r="AX283" s="12" t="s">
        <v>83</v>
      </c>
      <c r="AY283" s="161" t="s">
        <v>156</v>
      </c>
    </row>
    <row r="284" spans="2:65" s="1" customFormat="1" ht="24.15" customHeight="1">
      <c r="B284" s="139"/>
      <c r="C284" s="167" t="s">
        <v>436</v>
      </c>
      <c r="D284" s="167" t="s">
        <v>207</v>
      </c>
      <c r="E284" s="168" t="s">
        <v>1009</v>
      </c>
      <c r="F284" s="169" t="s">
        <v>1010</v>
      </c>
      <c r="G284" s="170" t="s">
        <v>203</v>
      </c>
      <c r="H284" s="171">
        <v>12</v>
      </c>
      <c r="I284" s="172"/>
      <c r="J284" s="173">
        <f>ROUND(I284*H284,2)</f>
        <v>0</v>
      </c>
      <c r="K284" s="174"/>
      <c r="L284" s="175"/>
      <c r="M284" s="176" t="s">
        <v>1</v>
      </c>
      <c r="N284" s="177" t="s">
        <v>41</v>
      </c>
      <c r="P284" s="150">
        <f>O284*H284</f>
        <v>0</v>
      </c>
      <c r="Q284" s="150">
        <v>1.12E-2</v>
      </c>
      <c r="R284" s="150">
        <f>Q284*H284</f>
        <v>0.13439999999999999</v>
      </c>
      <c r="S284" s="150">
        <v>0</v>
      </c>
      <c r="T284" s="151">
        <f>S284*H284</f>
        <v>0</v>
      </c>
      <c r="AR284" s="152" t="s">
        <v>211</v>
      </c>
      <c r="AT284" s="152" t="s">
        <v>207</v>
      </c>
      <c r="AU284" s="152" t="s">
        <v>164</v>
      </c>
      <c r="AY284" s="17" t="s">
        <v>156</v>
      </c>
      <c r="BE284" s="153">
        <f>IF(N284="základná",J284,0)</f>
        <v>0</v>
      </c>
      <c r="BF284" s="153">
        <f>IF(N284="znížená",J284,0)</f>
        <v>0</v>
      </c>
      <c r="BG284" s="153">
        <f>IF(N284="zákl. prenesená",J284,0)</f>
        <v>0</v>
      </c>
      <c r="BH284" s="153">
        <f>IF(N284="zníž. prenesená",J284,0)</f>
        <v>0</v>
      </c>
      <c r="BI284" s="153">
        <f>IF(N284="nulová",J284,0)</f>
        <v>0</v>
      </c>
      <c r="BJ284" s="17" t="s">
        <v>164</v>
      </c>
      <c r="BK284" s="153">
        <f>ROUND(I284*H284,2)</f>
        <v>0</v>
      </c>
      <c r="BL284" s="17" t="s">
        <v>163</v>
      </c>
      <c r="BM284" s="152" t="s">
        <v>1011</v>
      </c>
    </row>
    <row r="285" spans="2:65" s="11" customFormat="1" ht="25.95" customHeight="1">
      <c r="B285" s="127"/>
      <c r="D285" s="128" t="s">
        <v>74</v>
      </c>
      <c r="E285" s="129" t="s">
        <v>614</v>
      </c>
      <c r="F285" s="129" t="s">
        <v>615</v>
      </c>
      <c r="I285" s="130"/>
      <c r="J285" s="131">
        <f>BK285</f>
        <v>0</v>
      </c>
      <c r="L285" s="127"/>
      <c r="M285" s="132"/>
      <c r="P285" s="133">
        <f>P286+P301+P303+P305+P307+P309+P316+P327+P331+P340+P343+P345+P348</f>
        <v>0</v>
      </c>
      <c r="R285" s="133">
        <f>R286+R301+R303+R305+R307+R309+R316+R327+R331+R340+R343+R345+R348</f>
        <v>739.50265500000012</v>
      </c>
      <c r="T285" s="134">
        <f>T286+T301+T303+T305+T307+T309+T316+T327+T331+T340+T343+T345+T348</f>
        <v>0</v>
      </c>
      <c r="AR285" s="128" t="s">
        <v>83</v>
      </c>
      <c r="AT285" s="135" t="s">
        <v>74</v>
      </c>
      <c r="AU285" s="135" t="s">
        <v>75</v>
      </c>
      <c r="AY285" s="128" t="s">
        <v>156</v>
      </c>
      <c r="BK285" s="136">
        <f>BK286+BK301+BK303+BK305+BK307+BK309+BK316+BK327+BK331+BK340+BK343+BK345+BK348</f>
        <v>0</v>
      </c>
    </row>
    <row r="286" spans="2:65" s="11" customFormat="1" ht="22.95" customHeight="1">
      <c r="B286" s="127"/>
      <c r="D286" s="128" t="s">
        <v>74</v>
      </c>
      <c r="E286" s="137" t="s">
        <v>1012</v>
      </c>
      <c r="F286" s="137" t="s">
        <v>1013</v>
      </c>
      <c r="I286" s="130"/>
      <c r="J286" s="138">
        <f>BK286</f>
        <v>0</v>
      </c>
      <c r="L286" s="127"/>
      <c r="M286" s="132"/>
      <c r="P286" s="133">
        <f>SUM(P287:P300)</f>
        <v>0</v>
      </c>
      <c r="R286" s="133">
        <f>SUM(R287:R300)</f>
        <v>155.35254</v>
      </c>
      <c r="T286" s="134">
        <f>SUM(T287:T300)</f>
        <v>0</v>
      </c>
      <c r="AR286" s="128" t="s">
        <v>83</v>
      </c>
      <c r="AT286" s="135" t="s">
        <v>74</v>
      </c>
      <c r="AU286" s="135" t="s">
        <v>83</v>
      </c>
      <c r="AY286" s="128" t="s">
        <v>156</v>
      </c>
      <c r="BK286" s="136">
        <f>SUM(BK287:BK300)</f>
        <v>0</v>
      </c>
    </row>
    <row r="287" spans="2:65" s="1" customFormat="1" ht="24.15" customHeight="1">
      <c r="B287" s="139"/>
      <c r="C287" s="140" t="s">
        <v>442</v>
      </c>
      <c r="D287" s="140" t="s">
        <v>159</v>
      </c>
      <c r="E287" s="141" t="s">
        <v>1014</v>
      </c>
      <c r="F287" s="142" t="s">
        <v>1015</v>
      </c>
      <c r="G287" s="143" t="s">
        <v>352</v>
      </c>
      <c r="H287" s="144">
        <v>64</v>
      </c>
      <c r="I287" s="145"/>
      <c r="J287" s="146">
        <f>ROUND(I287*H287,2)</f>
        <v>0</v>
      </c>
      <c r="K287" s="147"/>
      <c r="L287" s="32"/>
      <c r="M287" s="148" t="s">
        <v>1</v>
      </c>
      <c r="N287" s="149" t="s">
        <v>41</v>
      </c>
      <c r="P287" s="150">
        <f>O287*H287</f>
        <v>0</v>
      </c>
      <c r="Q287" s="150">
        <v>2.4157199999999999</v>
      </c>
      <c r="R287" s="150">
        <f>Q287*H287</f>
        <v>154.60607999999999</v>
      </c>
      <c r="S287" s="150">
        <v>0</v>
      </c>
      <c r="T287" s="151">
        <f>S287*H287</f>
        <v>0</v>
      </c>
      <c r="AR287" s="152" t="s">
        <v>163</v>
      </c>
      <c r="AT287" s="152" t="s">
        <v>159</v>
      </c>
      <c r="AU287" s="152" t="s">
        <v>164</v>
      </c>
      <c r="AY287" s="17" t="s">
        <v>156</v>
      </c>
      <c r="BE287" s="153">
        <f>IF(N287="základná",J287,0)</f>
        <v>0</v>
      </c>
      <c r="BF287" s="153">
        <f>IF(N287="znížená",J287,0)</f>
        <v>0</v>
      </c>
      <c r="BG287" s="153">
        <f>IF(N287="zákl. prenesená",J287,0)</f>
        <v>0</v>
      </c>
      <c r="BH287" s="153">
        <f>IF(N287="zníž. prenesená",J287,0)</f>
        <v>0</v>
      </c>
      <c r="BI287" s="153">
        <f>IF(N287="nulová",J287,0)</f>
        <v>0</v>
      </c>
      <c r="BJ287" s="17" t="s">
        <v>164</v>
      </c>
      <c r="BK287" s="153">
        <f>ROUND(I287*H287,2)</f>
        <v>0</v>
      </c>
      <c r="BL287" s="17" t="s">
        <v>163</v>
      </c>
      <c r="BM287" s="152" t="s">
        <v>1016</v>
      </c>
    </row>
    <row r="288" spans="2:65" s="12" customFormat="1">
      <c r="B288" s="159"/>
      <c r="D288" s="160" t="s">
        <v>205</v>
      </c>
      <c r="E288" s="161" t="s">
        <v>1</v>
      </c>
      <c r="F288" s="162" t="s">
        <v>1017</v>
      </c>
      <c r="H288" s="163">
        <v>49.68</v>
      </c>
      <c r="I288" s="164"/>
      <c r="L288" s="159"/>
      <c r="M288" s="165"/>
      <c r="T288" s="166"/>
      <c r="AT288" s="161" t="s">
        <v>205</v>
      </c>
      <c r="AU288" s="161" t="s">
        <v>164</v>
      </c>
      <c r="AV288" s="12" t="s">
        <v>164</v>
      </c>
      <c r="AW288" s="12" t="s">
        <v>3</v>
      </c>
      <c r="AX288" s="12" t="s">
        <v>75</v>
      </c>
      <c r="AY288" s="161" t="s">
        <v>156</v>
      </c>
    </row>
    <row r="289" spans="2:65" s="12" customFormat="1">
      <c r="B289" s="159"/>
      <c r="D289" s="160" t="s">
        <v>205</v>
      </c>
      <c r="E289" s="161" t="s">
        <v>1</v>
      </c>
      <c r="F289" s="162" t="s">
        <v>1018</v>
      </c>
      <c r="H289" s="163">
        <v>9.7200000000000006</v>
      </c>
      <c r="I289" s="164"/>
      <c r="L289" s="159"/>
      <c r="M289" s="165"/>
      <c r="T289" s="166"/>
      <c r="AT289" s="161" t="s">
        <v>205</v>
      </c>
      <c r="AU289" s="161" t="s">
        <v>164</v>
      </c>
      <c r="AV289" s="12" t="s">
        <v>164</v>
      </c>
      <c r="AW289" s="12" t="s">
        <v>3</v>
      </c>
      <c r="AX289" s="12" t="s">
        <v>75</v>
      </c>
      <c r="AY289" s="161" t="s">
        <v>156</v>
      </c>
    </row>
    <row r="290" spans="2:65" s="15" customFormat="1">
      <c r="B290" s="191"/>
      <c r="D290" s="160" t="s">
        <v>205</v>
      </c>
      <c r="E290" s="192" t="s">
        <v>1</v>
      </c>
      <c r="F290" s="193" t="s">
        <v>356</v>
      </c>
      <c r="H290" s="194">
        <v>59.4</v>
      </c>
      <c r="I290" s="195"/>
      <c r="L290" s="191"/>
      <c r="M290" s="196"/>
      <c r="T290" s="197"/>
      <c r="AT290" s="192" t="s">
        <v>205</v>
      </c>
      <c r="AU290" s="192" t="s">
        <v>164</v>
      </c>
      <c r="AV290" s="15" t="s">
        <v>169</v>
      </c>
      <c r="AW290" s="15" t="s">
        <v>3</v>
      </c>
      <c r="AX290" s="15" t="s">
        <v>75</v>
      </c>
      <c r="AY290" s="192" t="s">
        <v>156</v>
      </c>
    </row>
    <row r="291" spans="2:65" s="12" customFormat="1" ht="20.399999999999999">
      <c r="B291" s="159"/>
      <c r="D291" s="160" t="s">
        <v>205</v>
      </c>
      <c r="E291" s="161" t="s">
        <v>1</v>
      </c>
      <c r="F291" s="162" t="s">
        <v>1019</v>
      </c>
      <c r="H291" s="163">
        <v>1.242</v>
      </c>
      <c r="I291" s="164"/>
      <c r="L291" s="159"/>
      <c r="M291" s="165"/>
      <c r="T291" s="166"/>
      <c r="AT291" s="161" t="s">
        <v>205</v>
      </c>
      <c r="AU291" s="161" t="s">
        <v>164</v>
      </c>
      <c r="AV291" s="12" t="s">
        <v>164</v>
      </c>
      <c r="AW291" s="12" t="s">
        <v>3</v>
      </c>
      <c r="AX291" s="12" t="s">
        <v>75</v>
      </c>
      <c r="AY291" s="161" t="s">
        <v>156</v>
      </c>
    </row>
    <row r="292" spans="2:65" s="12" customFormat="1" ht="20.399999999999999">
      <c r="B292" s="159"/>
      <c r="D292" s="160" t="s">
        <v>205</v>
      </c>
      <c r="E292" s="161" t="s">
        <v>1</v>
      </c>
      <c r="F292" s="162" t="s">
        <v>1020</v>
      </c>
      <c r="H292" s="163">
        <v>0.24299999999999999</v>
      </c>
      <c r="I292" s="164"/>
      <c r="L292" s="159"/>
      <c r="M292" s="165"/>
      <c r="T292" s="166"/>
      <c r="AT292" s="161" t="s">
        <v>205</v>
      </c>
      <c r="AU292" s="161" t="s">
        <v>164</v>
      </c>
      <c r="AV292" s="12" t="s">
        <v>164</v>
      </c>
      <c r="AW292" s="12" t="s">
        <v>3</v>
      </c>
      <c r="AX292" s="12" t="s">
        <v>75</v>
      </c>
      <c r="AY292" s="161" t="s">
        <v>156</v>
      </c>
    </row>
    <row r="293" spans="2:65" s="15" customFormat="1">
      <c r="B293" s="191"/>
      <c r="D293" s="160" t="s">
        <v>205</v>
      </c>
      <c r="E293" s="192" t="s">
        <v>1</v>
      </c>
      <c r="F293" s="193" t="s">
        <v>356</v>
      </c>
      <c r="H293" s="194">
        <v>1.4850000000000001</v>
      </c>
      <c r="I293" s="195"/>
      <c r="L293" s="191"/>
      <c r="M293" s="196"/>
      <c r="T293" s="197"/>
      <c r="AT293" s="192" t="s">
        <v>205</v>
      </c>
      <c r="AU293" s="192" t="s">
        <v>164</v>
      </c>
      <c r="AV293" s="15" t="s">
        <v>169</v>
      </c>
      <c r="AW293" s="15" t="s">
        <v>3</v>
      </c>
      <c r="AX293" s="15" t="s">
        <v>75</v>
      </c>
      <c r="AY293" s="192" t="s">
        <v>156</v>
      </c>
    </row>
    <row r="294" spans="2:65" s="12" customFormat="1">
      <c r="B294" s="159"/>
      <c r="D294" s="160" t="s">
        <v>205</v>
      </c>
      <c r="E294" s="161" t="s">
        <v>1</v>
      </c>
      <c r="F294" s="162" t="s">
        <v>1021</v>
      </c>
      <c r="H294" s="163">
        <v>3.1150000000000002</v>
      </c>
      <c r="I294" s="164"/>
      <c r="L294" s="159"/>
      <c r="M294" s="165"/>
      <c r="T294" s="166"/>
      <c r="AT294" s="161" t="s">
        <v>205</v>
      </c>
      <c r="AU294" s="161" t="s">
        <v>164</v>
      </c>
      <c r="AV294" s="12" t="s">
        <v>164</v>
      </c>
      <c r="AW294" s="12" t="s">
        <v>3</v>
      </c>
      <c r="AX294" s="12" t="s">
        <v>75</v>
      </c>
      <c r="AY294" s="161" t="s">
        <v>156</v>
      </c>
    </row>
    <row r="295" spans="2:65" s="14" customFormat="1">
      <c r="B295" s="184"/>
      <c r="D295" s="160" t="s">
        <v>205</v>
      </c>
      <c r="E295" s="185" t="s">
        <v>1</v>
      </c>
      <c r="F295" s="186" t="s">
        <v>226</v>
      </c>
      <c r="H295" s="187">
        <v>64</v>
      </c>
      <c r="I295" s="188"/>
      <c r="L295" s="184"/>
      <c r="M295" s="189"/>
      <c r="T295" s="190"/>
      <c r="AT295" s="185" t="s">
        <v>205</v>
      </c>
      <c r="AU295" s="185" t="s">
        <v>164</v>
      </c>
      <c r="AV295" s="14" t="s">
        <v>163</v>
      </c>
      <c r="AW295" s="14" t="s">
        <v>3</v>
      </c>
      <c r="AX295" s="14" t="s">
        <v>83</v>
      </c>
      <c r="AY295" s="185" t="s">
        <v>156</v>
      </c>
    </row>
    <row r="296" spans="2:65" s="1" customFormat="1" ht="24.15" customHeight="1">
      <c r="B296" s="139"/>
      <c r="C296" s="140" t="s">
        <v>446</v>
      </c>
      <c r="D296" s="140" t="s">
        <v>159</v>
      </c>
      <c r="E296" s="141" t="s">
        <v>1022</v>
      </c>
      <c r="F296" s="142" t="s">
        <v>1023</v>
      </c>
      <c r="G296" s="143" t="s">
        <v>234</v>
      </c>
      <c r="H296" s="144">
        <v>198</v>
      </c>
      <c r="I296" s="145"/>
      <c r="J296" s="146">
        <f>ROUND(I296*H296,2)</f>
        <v>0</v>
      </c>
      <c r="K296" s="147"/>
      <c r="L296" s="32"/>
      <c r="M296" s="148" t="s">
        <v>1</v>
      </c>
      <c r="N296" s="149" t="s">
        <v>41</v>
      </c>
      <c r="P296" s="150">
        <f>O296*H296</f>
        <v>0</v>
      </c>
      <c r="Q296" s="150">
        <v>3.7699999999999999E-3</v>
      </c>
      <c r="R296" s="150">
        <f>Q296*H296</f>
        <v>0.74646000000000001</v>
      </c>
      <c r="S296" s="150">
        <v>0</v>
      </c>
      <c r="T296" s="151">
        <f>S296*H296</f>
        <v>0</v>
      </c>
      <c r="AR296" s="152" t="s">
        <v>163</v>
      </c>
      <c r="AT296" s="152" t="s">
        <v>159</v>
      </c>
      <c r="AU296" s="152" t="s">
        <v>164</v>
      </c>
      <c r="AY296" s="17" t="s">
        <v>156</v>
      </c>
      <c r="BE296" s="153">
        <f>IF(N296="základná",J296,0)</f>
        <v>0</v>
      </c>
      <c r="BF296" s="153">
        <f>IF(N296="znížená",J296,0)</f>
        <v>0</v>
      </c>
      <c r="BG296" s="153">
        <f>IF(N296="zákl. prenesená",J296,0)</f>
        <v>0</v>
      </c>
      <c r="BH296" s="153">
        <f>IF(N296="zníž. prenesená",J296,0)</f>
        <v>0</v>
      </c>
      <c r="BI296" s="153">
        <f>IF(N296="nulová",J296,0)</f>
        <v>0</v>
      </c>
      <c r="BJ296" s="17" t="s">
        <v>164</v>
      </c>
      <c r="BK296" s="153">
        <f>ROUND(I296*H296,2)</f>
        <v>0</v>
      </c>
      <c r="BL296" s="17" t="s">
        <v>163</v>
      </c>
      <c r="BM296" s="152" t="s">
        <v>1024</v>
      </c>
    </row>
    <row r="297" spans="2:65" s="12" customFormat="1" ht="20.399999999999999">
      <c r="B297" s="159"/>
      <c r="D297" s="160" t="s">
        <v>205</v>
      </c>
      <c r="E297" s="161" t="s">
        <v>1</v>
      </c>
      <c r="F297" s="162" t="s">
        <v>1025</v>
      </c>
      <c r="H297" s="163">
        <v>165.6</v>
      </c>
      <c r="I297" s="164"/>
      <c r="L297" s="159"/>
      <c r="M297" s="165"/>
      <c r="T297" s="166"/>
      <c r="AT297" s="161" t="s">
        <v>205</v>
      </c>
      <c r="AU297" s="161" t="s">
        <v>164</v>
      </c>
      <c r="AV297" s="12" t="s">
        <v>164</v>
      </c>
      <c r="AW297" s="12" t="s">
        <v>3</v>
      </c>
      <c r="AX297" s="12" t="s">
        <v>75</v>
      </c>
      <c r="AY297" s="161" t="s">
        <v>156</v>
      </c>
    </row>
    <row r="298" spans="2:65" s="12" customFormat="1" ht="20.399999999999999">
      <c r="B298" s="159"/>
      <c r="D298" s="160" t="s">
        <v>205</v>
      </c>
      <c r="E298" s="161" t="s">
        <v>1</v>
      </c>
      <c r="F298" s="162" t="s">
        <v>1026</v>
      </c>
      <c r="H298" s="163">
        <v>32.4</v>
      </c>
      <c r="I298" s="164"/>
      <c r="L298" s="159"/>
      <c r="M298" s="165"/>
      <c r="T298" s="166"/>
      <c r="AT298" s="161" t="s">
        <v>205</v>
      </c>
      <c r="AU298" s="161" t="s">
        <v>164</v>
      </c>
      <c r="AV298" s="12" t="s">
        <v>164</v>
      </c>
      <c r="AW298" s="12" t="s">
        <v>3</v>
      </c>
      <c r="AX298" s="12" t="s">
        <v>75</v>
      </c>
      <c r="AY298" s="161" t="s">
        <v>156</v>
      </c>
    </row>
    <row r="299" spans="2:65" s="14" customFormat="1">
      <c r="B299" s="184"/>
      <c r="D299" s="160" t="s">
        <v>205</v>
      </c>
      <c r="E299" s="185" t="s">
        <v>1</v>
      </c>
      <c r="F299" s="186" t="s">
        <v>226</v>
      </c>
      <c r="H299" s="187">
        <v>198</v>
      </c>
      <c r="I299" s="188"/>
      <c r="L299" s="184"/>
      <c r="M299" s="189"/>
      <c r="T299" s="190"/>
      <c r="AT299" s="185" t="s">
        <v>205</v>
      </c>
      <c r="AU299" s="185" t="s">
        <v>164</v>
      </c>
      <c r="AV299" s="14" t="s">
        <v>163</v>
      </c>
      <c r="AW299" s="14" t="s">
        <v>3</v>
      </c>
      <c r="AX299" s="14" t="s">
        <v>83</v>
      </c>
      <c r="AY299" s="185" t="s">
        <v>156</v>
      </c>
    </row>
    <row r="300" spans="2:65" s="1" customFormat="1" ht="24.15" customHeight="1">
      <c r="B300" s="139"/>
      <c r="C300" s="140" t="s">
        <v>450</v>
      </c>
      <c r="D300" s="140" t="s">
        <v>159</v>
      </c>
      <c r="E300" s="141" t="s">
        <v>1027</v>
      </c>
      <c r="F300" s="142" t="s">
        <v>1028</v>
      </c>
      <c r="G300" s="143" t="s">
        <v>234</v>
      </c>
      <c r="H300" s="144">
        <v>198</v>
      </c>
      <c r="I300" s="145"/>
      <c r="J300" s="146">
        <f>ROUND(I300*H300,2)</f>
        <v>0</v>
      </c>
      <c r="K300" s="147"/>
      <c r="L300" s="32"/>
      <c r="M300" s="148" t="s">
        <v>1</v>
      </c>
      <c r="N300" s="149" t="s">
        <v>41</v>
      </c>
      <c r="P300" s="150">
        <f>O300*H300</f>
        <v>0</v>
      </c>
      <c r="Q300" s="150">
        <v>0</v>
      </c>
      <c r="R300" s="150">
        <f>Q300*H300</f>
        <v>0</v>
      </c>
      <c r="S300" s="150">
        <v>0</v>
      </c>
      <c r="T300" s="151">
        <f>S300*H300</f>
        <v>0</v>
      </c>
      <c r="AR300" s="152" t="s">
        <v>163</v>
      </c>
      <c r="AT300" s="152" t="s">
        <v>159</v>
      </c>
      <c r="AU300" s="152" t="s">
        <v>164</v>
      </c>
      <c r="AY300" s="17" t="s">
        <v>156</v>
      </c>
      <c r="BE300" s="153">
        <f>IF(N300="základná",J300,0)</f>
        <v>0</v>
      </c>
      <c r="BF300" s="153">
        <f>IF(N300="znížená",J300,0)</f>
        <v>0</v>
      </c>
      <c r="BG300" s="153">
        <f>IF(N300="zákl. prenesená",J300,0)</f>
        <v>0</v>
      </c>
      <c r="BH300" s="153">
        <f>IF(N300="zníž. prenesená",J300,0)</f>
        <v>0</v>
      </c>
      <c r="BI300" s="153">
        <f>IF(N300="nulová",J300,0)</f>
        <v>0</v>
      </c>
      <c r="BJ300" s="17" t="s">
        <v>164</v>
      </c>
      <c r="BK300" s="153">
        <f>ROUND(I300*H300,2)</f>
        <v>0</v>
      </c>
      <c r="BL300" s="17" t="s">
        <v>163</v>
      </c>
      <c r="BM300" s="152" t="s">
        <v>1029</v>
      </c>
    </row>
    <row r="301" spans="2:65" s="11" customFormat="1" ht="22.95" customHeight="1">
      <c r="B301" s="127"/>
      <c r="D301" s="128" t="s">
        <v>74</v>
      </c>
      <c r="E301" s="137" t="s">
        <v>616</v>
      </c>
      <c r="F301" s="137" t="s">
        <v>617</v>
      </c>
      <c r="I301" s="130"/>
      <c r="J301" s="138">
        <f>BK301</f>
        <v>0</v>
      </c>
      <c r="L301" s="127"/>
      <c r="M301" s="132"/>
      <c r="P301" s="133">
        <f>P302</f>
        <v>0</v>
      </c>
      <c r="R301" s="133">
        <f>R302</f>
        <v>179.2089</v>
      </c>
      <c r="T301" s="134">
        <f>T302</f>
        <v>0</v>
      </c>
      <c r="AR301" s="128" t="s">
        <v>83</v>
      </c>
      <c r="AT301" s="135" t="s">
        <v>74</v>
      </c>
      <c r="AU301" s="135" t="s">
        <v>83</v>
      </c>
      <c r="AY301" s="128" t="s">
        <v>156</v>
      </c>
      <c r="BK301" s="136">
        <f>BK302</f>
        <v>0</v>
      </c>
    </row>
    <row r="302" spans="2:65" s="1" customFormat="1" ht="24.15" customHeight="1">
      <c r="B302" s="139"/>
      <c r="C302" s="140" t="s">
        <v>454</v>
      </c>
      <c r="D302" s="140" t="s">
        <v>159</v>
      </c>
      <c r="E302" s="141" t="s">
        <v>1030</v>
      </c>
      <c r="F302" s="142" t="s">
        <v>1031</v>
      </c>
      <c r="G302" s="143" t="s">
        <v>234</v>
      </c>
      <c r="H302" s="144">
        <v>795</v>
      </c>
      <c r="I302" s="145"/>
      <c r="J302" s="146">
        <f>ROUND(I302*H302,2)</f>
        <v>0</v>
      </c>
      <c r="K302" s="147"/>
      <c r="L302" s="32"/>
      <c r="M302" s="148" t="s">
        <v>1</v>
      </c>
      <c r="N302" s="149" t="s">
        <v>41</v>
      </c>
      <c r="P302" s="150">
        <f>O302*H302</f>
        <v>0</v>
      </c>
      <c r="Q302" s="150">
        <v>0.22542000000000001</v>
      </c>
      <c r="R302" s="150">
        <f>Q302*H302</f>
        <v>179.2089</v>
      </c>
      <c r="S302" s="150">
        <v>0</v>
      </c>
      <c r="T302" s="151">
        <f>S302*H302</f>
        <v>0</v>
      </c>
      <c r="AR302" s="152" t="s">
        <v>163</v>
      </c>
      <c r="AT302" s="152" t="s">
        <v>159</v>
      </c>
      <c r="AU302" s="152" t="s">
        <v>164</v>
      </c>
      <c r="AY302" s="17" t="s">
        <v>156</v>
      </c>
      <c r="BE302" s="153">
        <f>IF(N302="základná",J302,0)</f>
        <v>0</v>
      </c>
      <c r="BF302" s="153">
        <f>IF(N302="znížená",J302,0)</f>
        <v>0</v>
      </c>
      <c r="BG302" s="153">
        <f>IF(N302="zákl. prenesená",J302,0)</f>
        <v>0</v>
      </c>
      <c r="BH302" s="153">
        <f>IF(N302="zníž. prenesená",J302,0)</f>
        <v>0</v>
      </c>
      <c r="BI302" s="153">
        <f>IF(N302="nulová",J302,0)</f>
        <v>0</v>
      </c>
      <c r="BJ302" s="17" t="s">
        <v>164</v>
      </c>
      <c r="BK302" s="153">
        <f>ROUND(I302*H302,2)</f>
        <v>0</v>
      </c>
      <c r="BL302" s="17" t="s">
        <v>163</v>
      </c>
      <c r="BM302" s="152" t="s">
        <v>1032</v>
      </c>
    </row>
    <row r="303" spans="2:65" s="11" customFormat="1" ht="22.95" customHeight="1">
      <c r="B303" s="127"/>
      <c r="D303" s="128" t="s">
        <v>74</v>
      </c>
      <c r="E303" s="137" t="s">
        <v>1033</v>
      </c>
      <c r="F303" s="137" t="s">
        <v>1034</v>
      </c>
      <c r="I303" s="130"/>
      <c r="J303" s="138">
        <f>BK303</f>
        <v>0</v>
      </c>
      <c r="L303" s="127"/>
      <c r="M303" s="132"/>
      <c r="P303" s="133">
        <f>P304</f>
        <v>0</v>
      </c>
      <c r="R303" s="133">
        <f>R304</f>
        <v>272.04899999999998</v>
      </c>
      <c r="T303" s="134">
        <f>T304</f>
        <v>0</v>
      </c>
      <c r="AR303" s="128" t="s">
        <v>83</v>
      </c>
      <c r="AT303" s="135" t="s">
        <v>74</v>
      </c>
      <c r="AU303" s="135" t="s">
        <v>83</v>
      </c>
      <c r="AY303" s="128" t="s">
        <v>156</v>
      </c>
      <c r="BK303" s="136">
        <f>BK304</f>
        <v>0</v>
      </c>
    </row>
    <row r="304" spans="2:65" s="1" customFormat="1" ht="24.15" customHeight="1">
      <c r="B304" s="139"/>
      <c r="C304" s="140" t="s">
        <v>458</v>
      </c>
      <c r="D304" s="140" t="s">
        <v>159</v>
      </c>
      <c r="E304" s="141" t="s">
        <v>1035</v>
      </c>
      <c r="F304" s="142" t="s">
        <v>1036</v>
      </c>
      <c r="G304" s="143" t="s">
        <v>234</v>
      </c>
      <c r="H304" s="144">
        <v>795</v>
      </c>
      <c r="I304" s="145"/>
      <c r="J304" s="146">
        <f>ROUND(I304*H304,2)</f>
        <v>0</v>
      </c>
      <c r="K304" s="147"/>
      <c r="L304" s="32"/>
      <c r="M304" s="148" t="s">
        <v>1</v>
      </c>
      <c r="N304" s="149" t="s">
        <v>41</v>
      </c>
      <c r="P304" s="150">
        <f>O304*H304</f>
        <v>0</v>
      </c>
      <c r="Q304" s="150">
        <v>0.3422</v>
      </c>
      <c r="R304" s="150">
        <f>Q304*H304</f>
        <v>272.04899999999998</v>
      </c>
      <c r="S304" s="150">
        <v>0</v>
      </c>
      <c r="T304" s="151">
        <f>S304*H304</f>
        <v>0</v>
      </c>
      <c r="AR304" s="152" t="s">
        <v>163</v>
      </c>
      <c r="AT304" s="152" t="s">
        <v>159</v>
      </c>
      <c r="AU304" s="152" t="s">
        <v>164</v>
      </c>
      <c r="AY304" s="17" t="s">
        <v>156</v>
      </c>
      <c r="BE304" s="153">
        <f>IF(N304="základná",J304,0)</f>
        <v>0</v>
      </c>
      <c r="BF304" s="153">
        <f>IF(N304="znížená",J304,0)</f>
        <v>0</v>
      </c>
      <c r="BG304" s="153">
        <f>IF(N304="zákl. prenesená",J304,0)</f>
        <v>0</v>
      </c>
      <c r="BH304" s="153">
        <f>IF(N304="zníž. prenesená",J304,0)</f>
        <v>0</v>
      </c>
      <c r="BI304" s="153">
        <f>IF(N304="nulová",J304,0)</f>
        <v>0</v>
      </c>
      <c r="BJ304" s="17" t="s">
        <v>164</v>
      </c>
      <c r="BK304" s="153">
        <f>ROUND(I304*H304,2)</f>
        <v>0</v>
      </c>
      <c r="BL304" s="17" t="s">
        <v>163</v>
      </c>
      <c r="BM304" s="152" t="s">
        <v>1037</v>
      </c>
    </row>
    <row r="305" spans="2:65" s="11" customFormat="1" ht="22.95" customHeight="1">
      <c r="B305" s="127"/>
      <c r="D305" s="128" t="s">
        <v>74</v>
      </c>
      <c r="E305" s="137" t="s">
        <v>631</v>
      </c>
      <c r="F305" s="137" t="s">
        <v>632</v>
      </c>
      <c r="I305" s="130"/>
      <c r="J305" s="138">
        <f>BK305</f>
        <v>0</v>
      </c>
      <c r="L305" s="127"/>
      <c r="M305" s="132"/>
      <c r="P305" s="133">
        <f>P306</f>
        <v>0</v>
      </c>
      <c r="R305" s="133">
        <f>R306</f>
        <v>4.7779499999999997</v>
      </c>
      <c r="T305" s="134">
        <f>T306</f>
        <v>0</v>
      </c>
      <c r="AR305" s="128" t="s">
        <v>83</v>
      </c>
      <c r="AT305" s="135" t="s">
        <v>74</v>
      </c>
      <c r="AU305" s="135" t="s">
        <v>83</v>
      </c>
      <c r="AY305" s="128" t="s">
        <v>156</v>
      </c>
      <c r="BK305" s="136">
        <f>BK306</f>
        <v>0</v>
      </c>
    </row>
    <row r="306" spans="2:65" s="1" customFormat="1" ht="33" customHeight="1">
      <c r="B306" s="139"/>
      <c r="C306" s="140" t="s">
        <v>745</v>
      </c>
      <c r="D306" s="140" t="s">
        <v>159</v>
      </c>
      <c r="E306" s="141" t="s">
        <v>633</v>
      </c>
      <c r="F306" s="142" t="s">
        <v>634</v>
      </c>
      <c r="G306" s="143" t="s">
        <v>234</v>
      </c>
      <c r="H306" s="144">
        <v>795</v>
      </c>
      <c r="I306" s="145"/>
      <c r="J306" s="146">
        <f>ROUND(I306*H306,2)</f>
        <v>0</v>
      </c>
      <c r="K306" s="147"/>
      <c r="L306" s="32"/>
      <c r="M306" s="148" t="s">
        <v>1</v>
      </c>
      <c r="N306" s="149" t="s">
        <v>41</v>
      </c>
      <c r="P306" s="150">
        <f>O306*H306</f>
        <v>0</v>
      </c>
      <c r="Q306" s="150">
        <v>6.0099999999999997E-3</v>
      </c>
      <c r="R306" s="150">
        <f>Q306*H306</f>
        <v>4.7779499999999997</v>
      </c>
      <c r="S306" s="150">
        <v>0</v>
      </c>
      <c r="T306" s="151">
        <f>S306*H306</f>
        <v>0</v>
      </c>
      <c r="AR306" s="152" t="s">
        <v>163</v>
      </c>
      <c r="AT306" s="152" t="s">
        <v>159</v>
      </c>
      <c r="AU306" s="152" t="s">
        <v>164</v>
      </c>
      <c r="AY306" s="17" t="s">
        <v>156</v>
      </c>
      <c r="BE306" s="153">
        <f>IF(N306="základná",J306,0)</f>
        <v>0</v>
      </c>
      <c r="BF306" s="153">
        <f>IF(N306="znížená",J306,0)</f>
        <v>0</v>
      </c>
      <c r="BG306" s="153">
        <f>IF(N306="zákl. prenesená",J306,0)</f>
        <v>0</v>
      </c>
      <c r="BH306" s="153">
        <f>IF(N306="zníž. prenesená",J306,0)</f>
        <v>0</v>
      </c>
      <c r="BI306" s="153">
        <f>IF(N306="nulová",J306,0)</f>
        <v>0</v>
      </c>
      <c r="BJ306" s="17" t="s">
        <v>164</v>
      </c>
      <c r="BK306" s="153">
        <f>ROUND(I306*H306,2)</f>
        <v>0</v>
      </c>
      <c r="BL306" s="17" t="s">
        <v>163</v>
      </c>
      <c r="BM306" s="152" t="s">
        <v>1038</v>
      </c>
    </row>
    <row r="307" spans="2:65" s="11" customFormat="1" ht="22.95" customHeight="1">
      <c r="B307" s="127"/>
      <c r="D307" s="128" t="s">
        <v>74</v>
      </c>
      <c r="E307" s="137" t="s">
        <v>643</v>
      </c>
      <c r="F307" s="137" t="s">
        <v>644</v>
      </c>
      <c r="I307" s="130"/>
      <c r="J307" s="138">
        <f>BK307</f>
        <v>0</v>
      </c>
      <c r="L307" s="127"/>
      <c r="M307" s="132"/>
      <c r="P307" s="133">
        <f>P308</f>
        <v>0</v>
      </c>
      <c r="R307" s="133">
        <f>R308</f>
        <v>101.7831</v>
      </c>
      <c r="T307" s="134">
        <f>T308</f>
        <v>0</v>
      </c>
      <c r="AR307" s="128" t="s">
        <v>83</v>
      </c>
      <c r="AT307" s="135" t="s">
        <v>74</v>
      </c>
      <c r="AU307" s="135" t="s">
        <v>83</v>
      </c>
      <c r="AY307" s="128" t="s">
        <v>156</v>
      </c>
      <c r="BK307" s="136">
        <f>BK308</f>
        <v>0</v>
      </c>
    </row>
    <row r="308" spans="2:65" s="1" customFormat="1" ht="33" customHeight="1">
      <c r="B308" s="139"/>
      <c r="C308" s="140" t="s">
        <v>753</v>
      </c>
      <c r="D308" s="140" t="s">
        <v>159</v>
      </c>
      <c r="E308" s="141" t="s">
        <v>1039</v>
      </c>
      <c r="F308" s="142" t="s">
        <v>1040</v>
      </c>
      <c r="G308" s="143" t="s">
        <v>234</v>
      </c>
      <c r="H308" s="144">
        <v>785</v>
      </c>
      <c r="I308" s="145"/>
      <c r="J308" s="146">
        <f>ROUND(I308*H308,2)</f>
        <v>0</v>
      </c>
      <c r="K308" s="147"/>
      <c r="L308" s="32"/>
      <c r="M308" s="148" t="s">
        <v>1</v>
      </c>
      <c r="N308" s="149" t="s">
        <v>41</v>
      </c>
      <c r="P308" s="150">
        <f>O308*H308</f>
        <v>0</v>
      </c>
      <c r="Q308" s="150">
        <v>0.12966</v>
      </c>
      <c r="R308" s="150">
        <f>Q308*H308</f>
        <v>101.7831</v>
      </c>
      <c r="S308" s="150">
        <v>0</v>
      </c>
      <c r="T308" s="151">
        <f>S308*H308</f>
        <v>0</v>
      </c>
      <c r="AR308" s="152" t="s">
        <v>163</v>
      </c>
      <c r="AT308" s="152" t="s">
        <v>159</v>
      </c>
      <c r="AU308" s="152" t="s">
        <v>164</v>
      </c>
      <c r="AY308" s="17" t="s">
        <v>156</v>
      </c>
      <c r="BE308" s="153">
        <f>IF(N308="základná",J308,0)</f>
        <v>0</v>
      </c>
      <c r="BF308" s="153">
        <f>IF(N308="znížená",J308,0)</f>
        <v>0</v>
      </c>
      <c r="BG308" s="153">
        <f>IF(N308="zákl. prenesená",J308,0)</f>
        <v>0</v>
      </c>
      <c r="BH308" s="153">
        <f>IF(N308="zníž. prenesená",J308,0)</f>
        <v>0</v>
      </c>
      <c r="BI308" s="153">
        <f>IF(N308="nulová",J308,0)</f>
        <v>0</v>
      </c>
      <c r="BJ308" s="17" t="s">
        <v>164</v>
      </c>
      <c r="BK308" s="153">
        <f>ROUND(I308*H308,2)</f>
        <v>0</v>
      </c>
      <c r="BL308" s="17" t="s">
        <v>163</v>
      </c>
      <c r="BM308" s="152" t="s">
        <v>1041</v>
      </c>
    </row>
    <row r="309" spans="2:65" s="11" customFormat="1" ht="22.95" customHeight="1">
      <c r="B309" s="127"/>
      <c r="D309" s="128" t="s">
        <v>74</v>
      </c>
      <c r="E309" s="137" t="s">
        <v>1042</v>
      </c>
      <c r="F309" s="137" t="s">
        <v>1043</v>
      </c>
      <c r="I309" s="130"/>
      <c r="J309" s="138">
        <f>BK309</f>
        <v>0</v>
      </c>
      <c r="L309" s="127"/>
      <c r="M309" s="132"/>
      <c r="P309" s="133">
        <f>SUM(P310:P315)</f>
        <v>0</v>
      </c>
      <c r="R309" s="133">
        <f>SUM(R310:R315)</f>
        <v>5.3880000000000008</v>
      </c>
      <c r="T309" s="134">
        <f>SUM(T310:T315)</f>
        <v>0</v>
      </c>
      <c r="AR309" s="128" t="s">
        <v>83</v>
      </c>
      <c r="AT309" s="135" t="s">
        <v>74</v>
      </c>
      <c r="AU309" s="135" t="s">
        <v>83</v>
      </c>
      <c r="AY309" s="128" t="s">
        <v>156</v>
      </c>
      <c r="BK309" s="136">
        <f>SUM(BK310:BK315)</f>
        <v>0</v>
      </c>
    </row>
    <row r="310" spans="2:65" s="1" customFormat="1" ht="24.15" customHeight="1">
      <c r="B310" s="139"/>
      <c r="C310" s="140" t="s">
        <v>757</v>
      </c>
      <c r="D310" s="140" t="s">
        <v>159</v>
      </c>
      <c r="E310" s="141" t="s">
        <v>1044</v>
      </c>
      <c r="F310" s="142" t="s">
        <v>1045</v>
      </c>
      <c r="G310" s="143" t="s">
        <v>234</v>
      </c>
      <c r="H310" s="144">
        <v>21</v>
      </c>
      <c r="I310" s="145"/>
      <c r="J310" s="146">
        <f>ROUND(I310*H310,2)</f>
        <v>0</v>
      </c>
      <c r="K310" s="147"/>
      <c r="L310" s="32"/>
      <c r="M310" s="148" t="s">
        <v>1</v>
      </c>
      <c r="N310" s="149" t="s">
        <v>41</v>
      </c>
      <c r="P310" s="150">
        <f>O310*H310</f>
        <v>0</v>
      </c>
      <c r="Q310" s="150">
        <v>0.112</v>
      </c>
      <c r="R310" s="150">
        <f>Q310*H310</f>
        <v>2.3519999999999999</v>
      </c>
      <c r="S310" s="150">
        <v>0</v>
      </c>
      <c r="T310" s="151">
        <f>S310*H310</f>
        <v>0</v>
      </c>
      <c r="AR310" s="152" t="s">
        <v>163</v>
      </c>
      <c r="AT310" s="152" t="s">
        <v>159</v>
      </c>
      <c r="AU310" s="152" t="s">
        <v>164</v>
      </c>
      <c r="AY310" s="17" t="s">
        <v>156</v>
      </c>
      <c r="BE310" s="153">
        <f>IF(N310="základná",J310,0)</f>
        <v>0</v>
      </c>
      <c r="BF310" s="153">
        <f>IF(N310="znížená",J310,0)</f>
        <v>0</v>
      </c>
      <c r="BG310" s="153">
        <f>IF(N310="zákl. prenesená",J310,0)</f>
        <v>0</v>
      </c>
      <c r="BH310" s="153">
        <f>IF(N310="zníž. prenesená",J310,0)</f>
        <v>0</v>
      </c>
      <c r="BI310" s="153">
        <f>IF(N310="nulová",J310,0)</f>
        <v>0</v>
      </c>
      <c r="BJ310" s="17" t="s">
        <v>164</v>
      </c>
      <c r="BK310" s="153">
        <f>ROUND(I310*H310,2)</f>
        <v>0</v>
      </c>
      <c r="BL310" s="17" t="s">
        <v>163</v>
      </c>
      <c r="BM310" s="152" t="s">
        <v>1046</v>
      </c>
    </row>
    <row r="311" spans="2:65" s="12" customFormat="1">
      <c r="B311" s="159"/>
      <c r="D311" s="160" t="s">
        <v>205</v>
      </c>
      <c r="E311" s="161" t="s">
        <v>1</v>
      </c>
      <c r="F311" s="162" t="s">
        <v>1047</v>
      </c>
      <c r="H311" s="163">
        <v>16.5</v>
      </c>
      <c r="I311" s="164"/>
      <c r="L311" s="159"/>
      <c r="M311" s="165"/>
      <c r="T311" s="166"/>
      <c r="AT311" s="161" t="s">
        <v>205</v>
      </c>
      <c r="AU311" s="161" t="s">
        <v>164</v>
      </c>
      <c r="AV311" s="12" t="s">
        <v>164</v>
      </c>
      <c r="AW311" s="12" t="s">
        <v>3</v>
      </c>
      <c r="AX311" s="12" t="s">
        <v>75</v>
      </c>
      <c r="AY311" s="161" t="s">
        <v>156</v>
      </c>
    </row>
    <row r="312" spans="2:65" s="12" customFormat="1">
      <c r="B312" s="159"/>
      <c r="D312" s="160" t="s">
        <v>205</v>
      </c>
      <c r="E312" s="161" t="s">
        <v>1</v>
      </c>
      <c r="F312" s="162" t="s">
        <v>1048</v>
      </c>
      <c r="H312" s="163">
        <v>4.5</v>
      </c>
      <c r="I312" s="164"/>
      <c r="L312" s="159"/>
      <c r="M312" s="165"/>
      <c r="T312" s="166"/>
      <c r="AT312" s="161" t="s">
        <v>205</v>
      </c>
      <c r="AU312" s="161" t="s">
        <v>164</v>
      </c>
      <c r="AV312" s="12" t="s">
        <v>164</v>
      </c>
      <c r="AW312" s="12" t="s">
        <v>3</v>
      </c>
      <c r="AX312" s="12" t="s">
        <v>75</v>
      </c>
      <c r="AY312" s="161" t="s">
        <v>156</v>
      </c>
    </row>
    <row r="313" spans="2:65" s="14" customFormat="1">
      <c r="B313" s="184"/>
      <c r="D313" s="160" t="s">
        <v>205</v>
      </c>
      <c r="E313" s="185" t="s">
        <v>1</v>
      </c>
      <c r="F313" s="186" t="s">
        <v>226</v>
      </c>
      <c r="H313" s="187">
        <v>21</v>
      </c>
      <c r="I313" s="188"/>
      <c r="L313" s="184"/>
      <c r="M313" s="189"/>
      <c r="T313" s="190"/>
      <c r="AT313" s="185" t="s">
        <v>205</v>
      </c>
      <c r="AU313" s="185" t="s">
        <v>164</v>
      </c>
      <c r="AV313" s="14" t="s">
        <v>163</v>
      </c>
      <c r="AW313" s="14" t="s">
        <v>3</v>
      </c>
      <c r="AX313" s="14" t="s">
        <v>83</v>
      </c>
      <c r="AY313" s="185" t="s">
        <v>156</v>
      </c>
    </row>
    <row r="314" spans="2:65" s="1" customFormat="1" ht="24.15" customHeight="1">
      <c r="B314" s="139"/>
      <c r="C314" s="167" t="s">
        <v>761</v>
      </c>
      <c r="D314" s="167" t="s">
        <v>207</v>
      </c>
      <c r="E314" s="168" t="s">
        <v>1049</v>
      </c>
      <c r="F314" s="169" t="s">
        <v>1050</v>
      </c>
      <c r="G314" s="170" t="s">
        <v>234</v>
      </c>
      <c r="H314" s="171">
        <v>17</v>
      </c>
      <c r="I314" s="172"/>
      <c r="J314" s="173">
        <f>ROUND(I314*H314,2)</f>
        <v>0</v>
      </c>
      <c r="K314" s="174"/>
      <c r="L314" s="175"/>
      <c r="M314" s="176" t="s">
        <v>1</v>
      </c>
      <c r="N314" s="177" t="s">
        <v>41</v>
      </c>
      <c r="P314" s="150">
        <f>O314*H314</f>
        <v>0</v>
      </c>
      <c r="Q314" s="150">
        <v>0.13800000000000001</v>
      </c>
      <c r="R314" s="150">
        <f>Q314*H314</f>
        <v>2.3460000000000001</v>
      </c>
      <c r="S314" s="150">
        <v>0</v>
      </c>
      <c r="T314" s="151">
        <f>S314*H314</f>
        <v>0</v>
      </c>
      <c r="AR314" s="152" t="s">
        <v>211</v>
      </c>
      <c r="AT314" s="152" t="s">
        <v>207</v>
      </c>
      <c r="AU314" s="152" t="s">
        <v>164</v>
      </c>
      <c r="AY314" s="17" t="s">
        <v>156</v>
      </c>
      <c r="BE314" s="153">
        <f>IF(N314="základná",J314,0)</f>
        <v>0</v>
      </c>
      <c r="BF314" s="153">
        <f>IF(N314="znížená",J314,0)</f>
        <v>0</v>
      </c>
      <c r="BG314" s="153">
        <f>IF(N314="zákl. prenesená",J314,0)</f>
        <v>0</v>
      </c>
      <c r="BH314" s="153">
        <f>IF(N314="zníž. prenesená",J314,0)</f>
        <v>0</v>
      </c>
      <c r="BI314" s="153">
        <f>IF(N314="nulová",J314,0)</f>
        <v>0</v>
      </c>
      <c r="BJ314" s="17" t="s">
        <v>164</v>
      </c>
      <c r="BK314" s="153">
        <f>ROUND(I314*H314,2)</f>
        <v>0</v>
      </c>
      <c r="BL314" s="17" t="s">
        <v>163</v>
      </c>
      <c r="BM314" s="152" t="s">
        <v>1051</v>
      </c>
    </row>
    <row r="315" spans="2:65" s="1" customFormat="1" ht="24.15" customHeight="1">
      <c r="B315" s="139"/>
      <c r="C315" s="167" t="s">
        <v>767</v>
      </c>
      <c r="D315" s="167" t="s">
        <v>207</v>
      </c>
      <c r="E315" s="168" t="s">
        <v>1052</v>
      </c>
      <c r="F315" s="169" t="s">
        <v>1053</v>
      </c>
      <c r="G315" s="170" t="s">
        <v>234</v>
      </c>
      <c r="H315" s="171">
        <v>5</v>
      </c>
      <c r="I315" s="172"/>
      <c r="J315" s="173">
        <f>ROUND(I315*H315,2)</f>
        <v>0</v>
      </c>
      <c r="K315" s="174"/>
      <c r="L315" s="175"/>
      <c r="M315" s="176" t="s">
        <v>1</v>
      </c>
      <c r="N315" s="177" t="s">
        <v>41</v>
      </c>
      <c r="P315" s="150">
        <f>O315*H315</f>
        <v>0</v>
      </c>
      <c r="Q315" s="150">
        <v>0.13800000000000001</v>
      </c>
      <c r="R315" s="150">
        <f>Q315*H315</f>
        <v>0.69000000000000006</v>
      </c>
      <c r="S315" s="150">
        <v>0</v>
      </c>
      <c r="T315" s="151">
        <f>S315*H315</f>
        <v>0</v>
      </c>
      <c r="AR315" s="152" t="s">
        <v>211</v>
      </c>
      <c r="AT315" s="152" t="s">
        <v>207</v>
      </c>
      <c r="AU315" s="152" t="s">
        <v>164</v>
      </c>
      <c r="AY315" s="17" t="s">
        <v>156</v>
      </c>
      <c r="BE315" s="153">
        <f>IF(N315="základná",J315,0)</f>
        <v>0</v>
      </c>
      <c r="BF315" s="153">
        <f>IF(N315="znížená",J315,0)</f>
        <v>0</v>
      </c>
      <c r="BG315" s="153">
        <f>IF(N315="zákl. prenesená",J315,0)</f>
        <v>0</v>
      </c>
      <c r="BH315" s="153">
        <f>IF(N315="zníž. prenesená",J315,0)</f>
        <v>0</v>
      </c>
      <c r="BI315" s="153">
        <f>IF(N315="nulová",J315,0)</f>
        <v>0</v>
      </c>
      <c r="BJ315" s="17" t="s">
        <v>164</v>
      </c>
      <c r="BK315" s="153">
        <f>ROUND(I315*H315,2)</f>
        <v>0</v>
      </c>
      <c r="BL315" s="17" t="s">
        <v>163</v>
      </c>
      <c r="BM315" s="152" t="s">
        <v>1054</v>
      </c>
    </row>
    <row r="316" spans="2:65" s="11" customFormat="1" ht="22.95" customHeight="1">
      <c r="B316" s="127"/>
      <c r="D316" s="128" t="s">
        <v>74</v>
      </c>
      <c r="E316" s="137" t="s">
        <v>1055</v>
      </c>
      <c r="F316" s="137" t="s">
        <v>1056</v>
      </c>
      <c r="I316" s="130"/>
      <c r="J316" s="138">
        <f>BK316</f>
        <v>0</v>
      </c>
      <c r="L316" s="127"/>
      <c r="M316" s="132"/>
      <c r="P316" s="133">
        <f>SUM(P317:P326)</f>
        <v>0</v>
      </c>
      <c r="R316" s="133">
        <f>SUM(R317:R326)</f>
        <v>0.65754000000000001</v>
      </c>
      <c r="T316" s="134">
        <f>SUM(T317:T326)</f>
        <v>0</v>
      </c>
      <c r="AR316" s="128" t="s">
        <v>83</v>
      </c>
      <c r="AT316" s="135" t="s">
        <v>74</v>
      </c>
      <c r="AU316" s="135" t="s">
        <v>83</v>
      </c>
      <c r="AY316" s="128" t="s">
        <v>156</v>
      </c>
      <c r="BK316" s="136">
        <f>SUM(BK317:BK326)</f>
        <v>0</v>
      </c>
    </row>
    <row r="317" spans="2:65" s="1" customFormat="1" ht="33" customHeight="1">
      <c r="B317" s="139"/>
      <c r="C317" s="140" t="s">
        <v>773</v>
      </c>
      <c r="D317" s="140" t="s">
        <v>159</v>
      </c>
      <c r="E317" s="141" t="s">
        <v>1057</v>
      </c>
      <c r="F317" s="142" t="s">
        <v>1058</v>
      </c>
      <c r="G317" s="143" t="s">
        <v>402</v>
      </c>
      <c r="H317" s="144">
        <v>234</v>
      </c>
      <c r="I317" s="145"/>
      <c r="J317" s="146">
        <f>ROUND(I317*H317,2)</f>
        <v>0</v>
      </c>
      <c r="K317" s="147"/>
      <c r="L317" s="32"/>
      <c r="M317" s="148" t="s">
        <v>1</v>
      </c>
      <c r="N317" s="149" t="s">
        <v>41</v>
      </c>
      <c r="P317" s="150">
        <f>O317*H317</f>
        <v>0</v>
      </c>
      <c r="Q317" s="150">
        <v>2.81E-3</v>
      </c>
      <c r="R317" s="150">
        <f>Q317*H317</f>
        <v>0.65754000000000001</v>
      </c>
      <c r="S317" s="150">
        <v>0</v>
      </c>
      <c r="T317" s="151">
        <f>S317*H317</f>
        <v>0</v>
      </c>
      <c r="AR317" s="152" t="s">
        <v>163</v>
      </c>
      <c r="AT317" s="152" t="s">
        <v>159</v>
      </c>
      <c r="AU317" s="152" t="s">
        <v>164</v>
      </c>
      <c r="AY317" s="17" t="s">
        <v>156</v>
      </c>
      <c r="BE317" s="153">
        <f>IF(N317="základná",J317,0)</f>
        <v>0</v>
      </c>
      <c r="BF317" s="153">
        <f>IF(N317="znížená",J317,0)</f>
        <v>0</v>
      </c>
      <c r="BG317" s="153">
        <f>IF(N317="zákl. prenesená",J317,0)</f>
        <v>0</v>
      </c>
      <c r="BH317" s="153">
        <f>IF(N317="zníž. prenesená",J317,0)</f>
        <v>0</v>
      </c>
      <c r="BI317" s="153">
        <f>IF(N317="nulová",J317,0)</f>
        <v>0</v>
      </c>
      <c r="BJ317" s="17" t="s">
        <v>164</v>
      </c>
      <c r="BK317" s="153">
        <f>ROUND(I317*H317,2)</f>
        <v>0</v>
      </c>
      <c r="BL317" s="17" t="s">
        <v>163</v>
      </c>
      <c r="BM317" s="152" t="s">
        <v>1059</v>
      </c>
    </row>
    <row r="318" spans="2:65" s="13" customFormat="1">
      <c r="B318" s="178"/>
      <c r="D318" s="160" t="s">
        <v>205</v>
      </c>
      <c r="E318" s="179" t="s">
        <v>1</v>
      </c>
      <c r="F318" s="180" t="s">
        <v>1060</v>
      </c>
      <c r="H318" s="179" t="s">
        <v>1</v>
      </c>
      <c r="I318" s="181"/>
      <c r="L318" s="178"/>
      <c r="M318" s="182"/>
      <c r="T318" s="183"/>
      <c r="AT318" s="179" t="s">
        <v>205</v>
      </c>
      <c r="AU318" s="179" t="s">
        <v>164</v>
      </c>
      <c r="AV318" s="13" t="s">
        <v>83</v>
      </c>
      <c r="AW318" s="13" t="s">
        <v>3</v>
      </c>
      <c r="AX318" s="13" t="s">
        <v>75</v>
      </c>
      <c r="AY318" s="179" t="s">
        <v>156</v>
      </c>
    </row>
    <row r="319" spans="2:65" s="13" customFormat="1">
      <c r="B319" s="178"/>
      <c r="D319" s="160" t="s">
        <v>205</v>
      </c>
      <c r="E319" s="179" t="s">
        <v>1</v>
      </c>
      <c r="F319" s="180" t="s">
        <v>1061</v>
      </c>
      <c r="H319" s="179" t="s">
        <v>1</v>
      </c>
      <c r="I319" s="181"/>
      <c r="L319" s="178"/>
      <c r="M319" s="182"/>
      <c r="T319" s="183"/>
      <c r="AT319" s="179" t="s">
        <v>205</v>
      </c>
      <c r="AU319" s="179" t="s">
        <v>164</v>
      </c>
      <c r="AV319" s="13" t="s">
        <v>83</v>
      </c>
      <c r="AW319" s="13" t="s">
        <v>3</v>
      </c>
      <c r="AX319" s="13" t="s">
        <v>75</v>
      </c>
      <c r="AY319" s="179" t="s">
        <v>156</v>
      </c>
    </row>
    <row r="320" spans="2:65" s="13" customFormat="1">
      <c r="B320" s="178"/>
      <c r="D320" s="160" t="s">
        <v>205</v>
      </c>
      <c r="E320" s="179" t="s">
        <v>1</v>
      </c>
      <c r="F320" s="180" t="s">
        <v>1062</v>
      </c>
      <c r="H320" s="179" t="s">
        <v>1</v>
      </c>
      <c r="I320" s="181"/>
      <c r="L320" s="178"/>
      <c r="M320" s="182"/>
      <c r="T320" s="183"/>
      <c r="AT320" s="179" t="s">
        <v>205</v>
      </c>
      <c r="AU320" s="179" t="s">
        <v>164</v>
      </c>
      <c r="AV320" s="13" t="s">
        <v>83</v>
      </c>
      <c r="AW320" s="13" t="s">
        <v>3</v>
      </c>
      <c r="AX320" s="13" t="s">
        <v>75</v>
      </c>
      <c r="AY320" s="179" t="s">
        <v>156</v>
      </c>
    </row>
    <row r="321" spans="2:65" s="13" customFormat="1">
      <c r="B321" s="178"/>
      <c r="D321" s="160" t="s">
        <v>205</v>
      </c>
      <c r="E321" s="179" t="s">
        <v>1</v>
      </c>
      <c r="F321" s="180" t="s">
        <v>1063</v>
      </c>
      <c r="H321" s="179" t="s">
        <v>1</v>
      </c>
      <c r="I321" s="181"/>
      <c r="L321" s="178"/>
      <c r="M321" s="182"/>
      <c r="T321" s="183"/>
      <c r="AT321" s="179" t="s">
        <v>205</v>
      </c>
      <c r="AU321" s="179" t="s">
        <v>164</v>
      </c>
      <c r="AV321" s="13" t="s">
        <v>83</v>
      </c>
      <c r="AW321" s="13" t="s">
        <v>3</v>
      </c>
      <c r="AX321" s="13" t="s">
        <v>75</v>
      </c>
      <c r="AY321" s="179" t="s">
        <v>156</v>
      </c>
    </row>
    <row r="322" spans="2:65" s="12" customFormat="1">
      <c r="B322" s="159"/>
      <c r="D322" s="160" t="s">
        <v>205</v>
      </c>
      <c r="E322" s="161" t="s">
        <v>1</v>
      </c>
      <c r="F322" s="162" t="s">
        <v>1064</v>
      </c>
      <c r="H322" s="163">
        <v>124</v>
      </c>
      <c r="I322" s="164"/>
      <c r="L322" s="159"/>
      <c r="M322" s="165"/>
      <c r="T322" s="166"/>
      <c r="AT322" s="161" t="s">
        <v>205</v>
      </c>
      <c r="AU322" s="161" t="s">
        <v>164</v>
      </c>
      <c r="AV322" s="12" t="s">
        <v>164</v>
      </c>
      <c r="AW322" s="12" t="s">
        <v>3</v>
      </c>
      <c r="AX322" s="12" t="s">
        <v>75</v>
      </c>
      <c r="AY322" s="161" t="s">
        <v>156</v>
      </c>
    </row>
    <row r="323" spans="2:65" s="12" customFormat="1">
      <c r="B323" s="159"/>
      <c r="D323" s="160" t="s">
        <v>205</v>
      </c>
      <c r="E323" s="161" t="s">
        <v>1</v>
      </c>
      <c r="F323" s="162" t="s">
        <v>1065</v>
      </c>
      <c r="H323" s="163">
        <v>110</v>
      </c>
      <c r="I323" s="164"/>
      <c r="L323" s="159"/>
      <c r="M323" s="165"/>
      <c r="T323" s="166"/>
      <c r="AT323" s="161" t="s">
        <v>205</v>
      </c>
      <c r="AU323" s="161" t="s">
        <v>164</v>
      </c>
      <c r="AV323" s="12" t="s">
        <v>164</v>
      </c>
      <c r="AW323" s="12" t="s">
        <v>3</v>
      </c>
      <c r="AX323" s="12" t="s">
        <v>75</v>
      </c>
      <c r="AY323" s="161" t="s">
        <v>156</v>
      </c>
    </row>
    <row r="324" spans="2:65" s="14" customFormat="1">
      <c r="B324" s="184"/>
      <c r="D324" s="160" t="s">
        <v>205</v>
      </c>
      <c r="E324" s="185" t="s">
        <v>1</v>
      </c>
      <c r="F324" s="186" t="s">
        <v>226</v>
      </c>
      <c r="H324" s="187">
        <v>234</v>
      </c>
      <c r="I324" s="188"/>
      <c r="L324" s="184"/>
      <c r="M324" s="189"/>
      <c r="T324" s="190"/>
      <c r="AT324" s="185" t="s">
        <v>205</v>
      </c>
      <c r="AU324" s="185" t="s">
        <v>164</v>
      </c>
      <c r="AV324" s="14" t="s">
        <v>163</v>
      </c>
      <c r="AW324" s="14" t="s">
        <v>3</v>
      </c>
      <c r="AX324" s="14" t="s">
        <v>83</v>
      </c>
      <c r="AY324" s="185" t="s">
        <v>156</v>
      </c>
    </row>
    <row r="325" spans="2:65" s="1" customFormat="1" ht="37.950000000000003" customHeight="1">
      <c r="B325" s="139"/>
      <c r="C325" s="167" t="s">
        <v>777</v>
      </c>
      <c r="D325" s="167" t="s">
        <v>207</v>
      </c>
      <c r="E325" s="168" t="s">
        <v>1066</v>
      </c>
      <c r="F325" s="169" t="s">
        <v>1067</v>
      </c>
      <c r="G325" s="170" t="s">
        <v>983</v>
      </c>
      <c r="H325" s="171">
        <v>6920</v>
      </c>
      <c r="I325" s="172"/>
      <c r="J325" s="173">
        <f>ROUND(I325*H325,2)</f>
        <v>0</v>
      </c>
      <c r="K325" s="174"/>
      <c r="L325" s="175"/>
      <c r="M325" s="176" t="s">
        <v>1</v>
      </c>
      <c r="N325" s="177" t="s">
        <v>41</v>
      </c>
      <c r="P325" s="150">
        <f>O325*H325</f>
        <v>0</v>
      </c>
      <c r="Q325" s="150">
        <v>0</v>
      </c>
      <c r="R325" s="150">
        <f>Q325*H325</f>
        <v>0</v>
      </c>
      <c r="S325" s="150">
        <v>0</v>
      </c>
      <c r="T325" s="151">
        <f>S325*H325</f>
        <v>0</v>
      </c>
      <c r="AR325" s="152" t="s">
        <v>341</v>
      </c>
      <c r="AT325" s="152" t="s">
        <v>207</v>
      </c>
      <c r="AU325" s="152" t="s">
        <v>164</v>
      </c>
      <c r="AY325" s="17" t="s">
        <v>156</v>
      </c>
      <c r="BE325" s="153">
        <f>IF(N325="základná",J325,0)</f>
        <v>0</v>
      </c>
      <c r="BF325" s="153">
        <f>IF(N325="znížená",J325,0)</f>
        <v>0</v>
      </c>
      <c r="BG325" s="153">
        <f>IF(N325="zákl. prenesená",J325,0)</f>
        <v>0</v>
      </c>
      <c r="BH325" s="153">
        <f>IF(N325="zníž. prenesená",J325,0)</f>
        <v>0</v>
      </c>
      <c r="BI325" s="153">
        <f>IF(N325="nulová",J325,0)</f>
        <v>0</v>
      </c>
      <c r="BJ325" s="17" t="s">
        <v>164</v>
      </c>
      <c r="BK325" s="153">
        <f>ROUND(I325*H325,2)</f>
        <v>0</v>
      </c>
      <c r="BL325" s="17" t="s">
        <v>276</v>
      </c>
      <c r="BM325" s="152" t="s">
        <v>1068</v>
      </c>
    </row>
    <row r="326" spans="2:65" s="1" customFormat="1" ht="33" customHeight="1">
      <c r="B326" s="139"/>
      <c r="C326" s="167" t="s">
        <v>785</v>
      </c>
      <c r="D326" s="167" t="s">
        <v>207</v>
      </c>
      <c r="E326" s="168" t="s">
        <v>1069</v>
      </c>
      <c r="F326" s="169" t="s">
        <v>1070</v>
      </c>
      <c r="G326" s="170" t="s">
        <v>983</v>
      </c>
      <c r="H326" s="171">
        <v>4385</v>
      </c>
      <c r="I326" s="172"/>
      <c r="J326" s="173">
        <f>ROUND(I326*H326,2)</f>
        <v>0</v>
      </c>
      <c r="K326" s="174"/>
      <c r="L326" s="175"/>
      <c r="M326" s="176" t="s">
        <v>1</v>
      </c>
      <c r="N326" s="177" t="s">
        <v>41</v>
      </c>
      <c r="P326" s="150">
        <f>O326*H326</f>
        <v>0</v>
      </c>
      <c r="Q326" s="150">
        <v>0</v>
      </c>
      <c r="R326" s="150">
        <f>Q326*H326</f>
        <v>0</v>
      </c>
      <c r="S326" s="150">
        <v>0</v>
      </c>
      <c r="T326" s="151">
        <f>S326*H326</f>
        <v>0</v>
      </c>
      <c r="AR326" s="152" t="s">
        <v>341</v>
      </c>
      <c r="AT326" s="152" t="s">
        <v>207</v>
      </c>
      <c r="AU326" s="152" t="s">
        <v>164</v>
      </c>
      <c r="AY326" s="17" t="s">
        <v>156</v>
      </c>
      <c r="BE326" s="153">
        <f>IF(N326="základná",J326,0)</f>
        <v>0</v>
      </c>
      <c r="BF326" s="153">
        <f>IF(N326="znížená",J326,0)</f>
        <v>0</v>
      </c>
      <c r="BG326" s="153">
        <f>IF(N326="zákl. prenesená",J326,0)</f>
        <v>0</v>
      </c>
      <c r="BH326" s="153">
        <f>IF(N326="zníž. prenesená",J326,0)</f>
        <v>0</v>
      </c>
      <c r="BI326" s="153">
        <f>IF(N326="nulová",J326,0)</f>
        <v>0</v>
      </c>
      <c r="BJ326" s="17" t="s">
        <v>164</v>
      </c>
      <c r="BK326" s="153">
        <f>ROUND(I326*H326,2)</f>
        <v>0</v>
      </c>
      <c r="BL326" s="17" t="s">
        <v>276</v>
      </c>
      <c r="BM326" s="152" t="s">
        <v>1071</v>
      </c>
    </row>
    <row r="327" spans="2:65" s="11" customFormat="1" ht="22.95" customHeight="1">
      <c r="B327" s="127"/>
      <c r="D327" s="128" t="s">
        <v>74</v>
      </c>
      <c r="E327" s="137" t="s">
        <v>690</v>
      </c>
      <c r="F327" s="137" t="s">
        <v>691</v>
      </c>
      <c r="I327" s="130"/>
      <c r="J327" s="138">
        <f>BK327</f>
        <v>0</v>
      </c>
      <c r="L327" s="127"/>
      <c r="M327" s="132"/>
      <c r="P327" s="133">
        <f>SUM(P328:P330)</f>
        <v>0</v>
      </c>
      <c r="R327" s="133">
        <f>SUM(R328:R330)</f>
        <v>3.7200000000000002E-3</v>
      </c>
      <c r="T327" s="134">
        <f>SUM(T328:T330)</f>
        <v>0</v>
      </c>
      <c r="AR327" s="128" t="s">
        <v>83</v>
      </c>
      <c r="AT327" s="135" t="s">
        <v>74</v>
      </c>
      <c r="AU327" s="135" t="s">
        <v>83</v>
      </c>
      <c r="AY327" s="128" t="s">
        <v>156</v>
      </c>
      <c r="BK327" s="136">
        <f>SUM(BK328:BK330)</f>
        <v>0</v>
      </c>
    </row>
    <row r="328" spans="2:65" s="1" customFormat="1" ht="33" customHeight="1">
      <c r="B328" s="139"/>
      <c r="C328" s="140" t="s">
        <v>791</v>
      </c>
      <c r="D328" s="140" t="s">
        <v>159</v>
      </c>
      <c r="E328" s="141" t="s">
        <v>692</v>
      </c>
      <c r="F328" s="142" t="s">
        <v>693</v>
      </c>
      <c r="G328" s="143" t="s">
        <v>203</v>
      </c>
      <c r="H328" s="144">
        <v>4</v>
      </c>
      <c r="I328" s="145"/>
      <c r="J328" s="146">
        <f>ROUND(I328*H328,2)</f>
        <v>0</v>
      </c>
      <c r="K328" s="147"/>
      <c r="L328" s="32"/>
      <c r="M328" s="148" t="s">
        <v>1</v>
      </c>
      <c r="N328" s="149" t="s">
        <v>41</v>
      </c>
      <c r="P328" s="150">
        <f>O328*H328</f>
        <v>0</v>
      </c>
      <c r="Q328" s="150">
        <v>3.0000000000000001E-5</v>
      </c>
      <c r="R328" s="150">
        <f>Q328*H328</f>
        <v>1.2E-4</v>
      </c>
      <c r="S328" s="150">
        <v>0</v>
      </c>
      <c r="T328" s="151">
        <f>S328*H328</f>
        <v>0</v>
      </c>
      <c r="AR328" s="152" t="s">
        <v>163</v>
      </c>
      <c r="AT328" s="152" t="s">
        <v>159</v>
      </c>
      <c r="AU328" s="152" t="s">
        <v>164</v>
      </c>
      <c r="AY328" s="17" t="s">
        <v>156</v>
      </c>
      <c r="BE328" s="153">
        <f>IF(N328="základná",J328,0)</f>
        <v>0</v>
      </c>
      <c r="BF328" s="153">
        <f>IF(N328="znížená",J328,0)</f>
        <v>0</v>
      </c>
      <c r="BG328" s="153">
        <f>IF(N328="zákl. prenesená",J328,0)</f>
        <v>0</v>
      </c>
      <c r="BH328" s="153">
        <f>IF(N328="zníž. prenesená",J328,0)</f>
        <v>0</v>
      </c>
      <c r="BI328" s="153">
        <f>IF(N328="nulová",J328,0)</f>
        <v>0</v>
      </c>
      <c r="BJ328" s="17" t="s">
        <v>164</v>
      </c>
      <c r="BK328" s="153">
        <f>ROUND(I328*H328,2)</f>
        <v>0</v>
      </c>
      <c r="BL328" s="17" t="s">
        <v>163</v>
      </c>
      <c r="BM328" s="152" t="s">
        <v>1072</v>
      </c>
    </row>
    <row r="329" spans="2:65" s="1" customFormat="1" ht="37.950000000000003" customHeight="1">
      <c r="B329" s="139"/>
      <c r="C329" s="167" t="s">
        <v>797</v>
      </c>
      <c r="D329" s="167" t="s">
        <v>207</v>
      </c>
      <c r="E329" s="168" t="s">
        <v>1073</v>
      </c>
      <c r="F329" s="169" t="s">
        <v>1074</v>
      </c>
      <c r="G329" s="170" t="s">
        <v>203</v>
      </c>
      <c r="H329" s="171">
        <v>2</v>
      </c>
      <c r="I329" s="172"/>
      <c r="J329" s="173">
        <f>ROUND(I329*H329,2)</f>
        <v>0</v>
      </c>
      <c r="K329" s="174"/>
      <c r="L329" s="175"/>
      <c r="M329" s="176" t="s">
        <v>1</v>
      </c>
      <c r="N329" s="177" t="s">
        <v>41</v>
      </c>
      <c r="P329" s="150">
        <f>O329*H329</f>
        <v>0</v>
      </c>
      <c r="Q329" s="150">
        <v>8.9999999999999998E-4</v>
      </c>
      <c r="R329" s="150">
        <f>Q329*H329</f>
        <v>1.8E-3</v>
      </c>
      <c r="S329" s="150">
        <v>0</v>
      </c>
      <c r="T329" s="151">
        <f>S329*H329</f>
        <v>0</v>
      </c>
      <c r="AR329" s="152" t="s">
        <v>211</v>
      </c>
      <c r="AT329" s="152" t="s">
        <v>207</v>
      </c>
      <c r="AU329" s="152" t="s">
        <v>164</v>
      </c>
      <c r="AY329" s="17" t="s">
        <v>156</v>
      </c>
      <c r="BE329" s="153">
        <f>IF(N329="základná",J329,0)</f>
        <v>0</v>
      </c>
      <c r="BF329" s="153">
        <f>IF(N329="znížená",J329,0)</f>
        <v>0</v>
      </c>
      <c r="BG329" s="153">
        <f>IF(N329="zákl. prenesená",J329,0)</f>
        <v>0</v>
      </c>
      <c r="BH329" s="153">
        <f>IF(N329="zníž. prenesená",J329,0)</f>
        <v>0</v>
      </c>
      <c r="BI329" s="153">
        <f>IF(N329="nulová",J329,0)</f>
        <v>0</v>
      </c>
      <c r="BJ329" s="17" t="s">
        <v>164</v>
      </c>
      <c r="BK329" s="153">
        <f>ROUND(I329*H329,2)</f>
        <v>0</v>
      </c>
      <c r="BL329" s="17" t="s">
        <v>163</v>
      </c>
      <c r="BM329" s="152" t="s">
        <v>1075</v>
      </c>
    </row>
    <row r="330" spans="2:65" s="1" customFormat="1" ht="37.950000000000003" customHeight="1">
      <c r="B330" s="139"/>
      <c r="C330" s="167" t="s">
        <v>801</v>
      </c>
      <c r="D330" s="167" t="s">
        <v>207</v>
      </c>
      <c r="E330" s="168" t="s">
        <v>1076</v>
      </c>
      <c r="F330" s="169" t="s">
        <v>1077</v>
      </c>
      <c r="G330" s="170" t="s">
        <v>203</v>
      </c>
      <c r="H330" s="171">
        <v>2</v>
      </c>
      <c r="I330" s="172"/>
      <c r="J330" s="173">
        <f>ROUND(I330*H330,2)</f>
        <v>0</v>
      </c>
      <c r="K330" s="174"/>
      <c r="L330" s="175"/>
      <c r="M330" s="176" t="s">
        <v>1</v>
      </c>
      <c r="N330" s="177" t="s">
        <v>41</v>
      </c>
      <c r="P330" s="150">
        <f>O330*H330</f>
        <v>0</v>
      </c>
      <c r="Q330" s="150">
        <v>8.9999999999999998E-4</v>
      </c>
      <c r="R330" s="150">
        <f>Q330*H330</f>
        <v>1.8E-3</v>
      </c>
      <c r="S330" s="150">
        <v>0</v>
      </c>
      <c r="T330" s="151">
        <f>S330*H330</f>
        <v>0</v>
      </c>
      <c r="AR330" s="152" t="s">
        <v>211</v>
      </c>
      <c r="AT330" s="152" t="s">
        <v>207</v>
      </c>
      <c r="AU330" s="152" t="s">
        <v>164</v>
      </c>
      <c r="AY330" s="17" t="s">
        <v>156</v>
      </c>
      <c r="BE330" s="153">
        <f>IF(N330="základná",J330,0)</f>
        <v>0</v>
      </c>
      <c r="BF330" s="153">
        <f>IF(N330="znížená",J330,0)</f>
        <v>0</v>
      </c>
      <c r="BG330" s="153">
        <f>IF(N330="zákl. prenesená",J330,0)</f>
        <v>0</v>
      </c>
      <c r="BH330" s="153">
        <f>IF(N330="zníž. prenesená",J330,0)</f>
        <v>0</v>
      </c>
      <c r="BI330" s="153">
        <f>IF(N330="nulová",J330,0)</f>
        <v>0</v>
      </c>
      <c r="BJ330" s="17" t="s">
        <v>164</v>
      </c>
      <c r="BK330" s="153">
        <f>ROUND(I330*H330,2)</f>
        <v>0</v>
      </c>
      <c r="BL330" s="17" t="s">
        <v>163</v>
      </c>
      <c r="BM330" s="152" t="s">
        <v>1078</v>
      </c>
    </row>
    <row r="331" spans="2:65" s="11" customFormat="1" ht="22.95" customHeight="1">
      <c r="B331" s="127"/>
      <c r="D331" s="128" t="s">
        <v>74</v>
      </c>
      <c r="E331" s="137" t="s">
        <v>715</v>
      </c>
      <c r="F331" s="137" t="s">
        <v>716</v>
      </c>
      <c r="I331" s="130"/>
      <c r="J331" s="138">
        <f>BK331</f>
        <v>0</v>
      </c>
      <c r="L331" s="127"/>
      <c r="M331" s="132"/>
      <c r="P331" s="133">
        <f>SUM(P332:P339)</f>
        <v>0</v>
      </c>
      <c r="R331" s="133">
        <f>SUM(R332:R339)</f>
        <v>0.96784000000000003</v>
      </c>
      <c r="T331" s="134">
        <f>SUM(T332:T339)</f>
        <v>0</v>
      </c>
      <c r="AR331" s="128" t="s">
        <v>83</v>
      </c>
      <c r="AT331" s="135" t="s">
        <v>74</v>
      </c>
      <c r="AU331" s="135" t="s">
        <v>83</v>
      </c>
      <c r="AY331" s="128" t="s">
        <v>156</v>
      </c>
      <c r="BK331" s="136">
        <f>SUM(BK332:BK339)</f>
        <v>0</v>
      </c>
    </row>
    <row r="332" spans="2:65" s="1" customFormat="1" ht="24.15" customHeight="1">
      <c r="B332" s="139"/>
      <c r="C332" s="140" t="s">
        <v>807</v>
      </c>
      <c r="D332" s="140" t="s">
        <v>159</v>
      </c>
      <c r="E332" s="141" t="s">
        <v>717</v>
      </c>
      <c r="F332" s="142" t="s">
        <v>718</v>
      </c>
      <c r="G332" s="143" t="s">
        <v>203</v>
      </c>
      <c r="H332" s="144">
        <v>8</v>
      </c>
      <c r="I332" s="145"/>
      <c r="J332" s="146">
        <f>ROUND(I332*H332,2)</f>
        <v>0</v>
      </c>
      <c r="K332" s="147"/>
      <c r="L332" s="32"/>
      <c r="M332" s="148" t="s">
        <v>1</v>
      </c>
      <c r="N332" s="149" t="s">
        <v>41</v>
      </c>
      <c r="P332" s="150">
        <f>O332*H332</f>
        <v>0</v>
      </c>
      <c r="Q332" s="150">
        <v>0.11958000000000001</v>
      </c>
      <c r="R332" s="150">
        <f>Q332*H332</f>
        <v>0.95664000000000005</v>
      </c>
      <c r="S332" s="150">
        <v>0</v>
      </c>
      <c r="T332" s="151">
        <f>S332*H332</f>
        <v>0</v>
      </c>
      <c r="AR332" s="152" t="s">
        <v>163</v>
      </c>
      <c r="AT332" s="152" t="s">
        <v>159</v>
      </c>
      <c r="AU332" s="152" t="s">
        <v>164</v>
      </c>
      <c r="AY332" s="17" t="s">
        <v>156</v>
      </c>
      <c r="BE332" s="153">
        <f>IF(N332="základná",J332,0)</f>
        <v>0</v>
      </c>
      <c r="BF332" s="153">
        <f>IF(N332="znížená",J332,0)</f>
        <v>0</v>
      </c>
      <c r="BG332" s="153">
        <f>IF(N332="zákl. prenesená",J332,0)</f>
        <v>0</v>
      </c>
      <c r="BH332" s="153">
        <f>IF(N332="zníž. prenesená",J332,0)</f>
        <v>0</v>
      </c>
      <c r="BI332" s="153">
        <f>IF(N332="nulová",J332,0)</f>
        <v>0</v>
      </c>
      <c r="BJ332" s="17" t="s">
        <v>164</v>
      </c>
      <c r="BK332" s="153">
        <f>ROUND(I332*H332,2)</f>
        <v>0</v>
      </c>
      <c r="BL332" s="17" t="s">
        <v>163</v>
      </c>
      <c r="BM332" s="152" t="s">
        <v>1079</v>
      </c>
    </row>
    <row r="333" spans="2:65" s="13" customFormat="1">
      <c r="B333" s="178"/>
      <c r="D333" s="160" t="s">
        <v>205</v>
      </c>
      <c r="E333" s="179" t="s">
        <v>1</v>
      </c>
      <c r="F333" s="180" t="s">
        <v>720</v>
      </c>
      <c r="H333" s="179" t="s">
        <v>1</v>
      </c>
      <c r="I333" s="181"/>
      <c r="L333" s="178"/>
      <c r="M333" s="182"/>
      <c r="T333" s="183"/>
      <c r="AT333" s="179" t="s">
        <v>205</v>
      </c>
      <c r="AU333" s="179" t="s">
        <v>164</v>
      </c>
      <c r="AV333" s="13" t="s">
        <v>83</v>
      </c>
      <c r="AW333" s="13" t="s">
        <v>3</v>
      </c>
      <c r="AX333" s="13" t="s">
        <v>75</v>
      </c>
      <c r="AY333" s="179" t="s">
        <v>156</v>
      </c>
    </row>
    <row r="334" spans="2:65" s="13" customFormat="1">
      <c r="B334" s="178"/>
      <c r="D334" s="160" t="s">
        <v>205</v>
      </c>
      <c r="E334" s="179" t="s">
        <v>1</v>
      </c>
      <c r="F334" s="180" t="s">
        <v>721</v>
      </c>
      <c r="H334" s="179" t="s">
        <v>1</v>
      </c>
      <c r="I334" s="181"/>
      <c r="L334" s="178"/>
      <c r="M334" s="182"/>
      <c r="T334" s="183"/>
      <c r="AT334" s="179" t="s">
        <v>205</v>
      </c>
      <c r="AU334" s="179" t="s">
        <v>164</v>
      </c>
      <c r="AV334" s="13" t="s">
        <v>83</v>
      </c>
      <c r="AW334" s="13" t="s">
        <v>3</v>
      </c>
      <c r="AX334" s="13" t="s">
        <v>75</v>
      </c>
      <c r="AY334" s="179" t="s">
        <v>156</v>
      </c>
    </row>
    <row r="335" spans="2:65" s="13" customFormat="1" ht="20.399999999999999">
      <c r="B335" s="178"/>
      <c r="D335" s="160" t="s">
        <v>205</v>
      </c>
      <c r="E335" s="179" t="s">
        <v>1</v>
      </c>
      <c r="F335" s="180" t="s">
        <v>722</v>
      </c>
      <c r="H335" s="179" t="s">
        <v>1</v>
      </c>
      <c r="I335" s="181"/>
      <c r="L335" s="178"/>
      <c r="M335" s="182"/>
      <c r="T335" s="183"/>
      <c r="AT335" s="179" t="s">
        <v>205</v>
      </c>
      <c r="AU335" s="179" t="s">
        <v>164</v>
      </c>
      <c r="AV335" s="13" t="s">
        <v>83</v>
      </c>
      <c r="AW335" s="13" t="s">
        <v>3</v>
      </c>
      <c r="AX335" s="13" t="s">
        <v>75</v>
      </c>
      <c r="AY335" s="179" t="s">
        <v>156</v>
      </c>
    </row>
    <row r="336" spans="2:65" s="13" customFormat="1">
      <c r="B336" s="178"/>
      <c r="D336" s="160" t="s">
        <v>205</v>
      </c>
      <c r="E336" s="179" t="s">
        <v>1</v>
      </c>
      <c r="F336" s="180" t="s">
        <v>723</v>
      </c>
      <c r="H336" s="179" t="s">
        <v>1</v>
      </c>
      <c r="I336" s="181"/>
      <c r="L336" s="178"/>
      <c r="M336" s="182"/>
      <c r="T336" s="183"/>
      <c r="AT336" s="179" t="s">
        <v>205</v>
      </c>
      <c r="AU336" s="179" t="s">
        <v>164</v>
      </c>
      <c r="AV336" s="13" t="s">
        <v>83</v>
      </c>
      <c r="AW336" s="13" t="s">
        <v>3</v>
      </c>
      <c r="AX336" s="13" t="s">
        <v>75</v>
      </c>
      <c r="AY336" s="179" t="s">
        <v>156</v>
      </c>
    </row>
    <row r="337" spans="2:65" s="12" customFormat="1">
      <c r="B337" s="159"/>
      <c r="D337" s="160" t="s">
        <v>205</v>
      </c>
      <c r="E337" s="161" t="s">
        <v>1</v>
      </c>
      <c r="F337" s="162" t="s">
        <v>1080</v>
      </c>
      <c r="H337" s="163">
        <v>8</v>
      </c>
      <c r="I337" s="164"/>
      <c r="L337" s="159"/>
      <c r="M337" s="165"/>
      <c r="T337" s="166"/>
      <c r="AT337" s="161" t="s">
        <v>205</v>
      </c>
      <c r="AU337" s="161" t="s">
        <v>164</v>
      </c>
      <c r="AV337" s="12" t="s">
        <v>164</v>
      </c>
      <c r="AW337" s="12" t="s">
        <v>3</v>
      </c>
      <c r="AX337" s="12" t="s">
        <v>83</v>
      </c>
      <c r="AY337" s="161" t="s">
        <v>156</v>
      </c>
    </row>
    <row r="338" spans="2:65" s="1" customFormat="1" ht="16.5" customHeight="1">
      <c r="B338" s="139"/>
      <c r="C338" s="167" t="s">
        <v>815</v>
      </c>
      <c r="D338" s="167" t="s">
        <v>207</v>
      </c>
      <c r="E338" s="168" t="s">
        <v>725</v>
      </c>
      <c r="F338" s="169" t="s">
        <v>726</v>
      </c>
      <c r="G338" s="170" t="s">
        <v>203</v>
      </c>
      <c r="H338" s="171">
        <v>8</v>
      </c>
      <c r="I338" s="172"/>
      <c r="J338" s="173">
        <f>ROUND(I338*H338,2)</f>
        <v>0</v>
      </c>
      <c r="K338" s="174"/>
      <c r="L338" s="175"/>
      <c r="M338" s="176" t="s">
        <v>1</v>
      </c>
      <c r="N338" s="177" t="s">
        <v>41</v>
      </c>
      <c r="P338" s="150">
        <f>O338*H338</f>
        <v>0</v>
      </c>
      <c r="Q338" s="150">
        <v>1.4E-3</v>
      </c>
      <c r="R338" s="150">
        <f>Q338*H338</f>
        <v>1.12E-2</v>
      </c>
      <c r="S338" s="150">
        <v>0</v>
      </c>
      <c r="T338" s="151">
        <f>S338*H338</f>
        <v>0</v>
      </c>
      <c r="AR338" s="152" t="s">
        <v>211</v>
      </c>
      <c r="AT338" s="152" t="s">
        <v>207</v>
      </c>
      <c r="AU338" s="152" t="s">
        <v>164</v>
      </c>
      <c r="AY338" s="17" t="s">
        <v>156</v>
      </c>
      <c r="BE338" s="153">
        <f>IF(N338="základná",J338,0)</f>
        <v>0</v>
      </c>
      <c r="BF338" s="153">
        <f>IF(N338="znížená",J338,0)</f>
        <v>0</v>
      </c>
      <c r="BG338" s="153">
        <f>IF(N338="zákl. prenesená",J338,0)</f>
        <v>0</v>
      </c>
      <c r="BH338" s="153">
        <f>IF(N338="zníž. prenesená",J338,0)</f>
        <v>0</v>
      </c>
      <c r="BI338" s="153">
        <f>IF(N338="nulová",J338,0)</f>
        <v>0</v>
      </c>
      <c r="BJ338" s="17" t="s">
        <v>164</v>
      </c>
      <c r="BK338" s="153">
        <f>ROUND(I338*H338,2)</f>
        <v>0</v>
      </c>
      <c r="BL338" s="17" t="s">
        <v>163</v>
      </c>
      <c r="BM338" s="152" t="s">
        <v>1081</v>
      </c>
    </row>
    <row r="339" spans="2:65" s="1" customFormat="1" ht="16.5" customHeight="1">
      <c r="B339" s="139"/>
      <c r="C339" s="167" t="s">
        <v>819</v>
      </c>
      <c r="D339" s="167" t="s">
        <v>207</v>
      </c>
      <c r="E339" s="168" t="s">
        <v>728</v>
      </c>
      <c r="F339" s="169" t="s">
        <v>729</v>
      </c>
      <c r="G339" s="170" t="s">
        <v>203</v>
      </c>
      <c r="H339" s="171">
        <v>8</v>
      </c>
      <c r="I339" s="172"/>
      <c r="J339" s="173">
        <f>ROUND(I339*H339,2)</f>
        <v>0</v>
      </c>
      <c r="K339" s="174"/>
      <c r="L339" s="175"/>
      <c r="M339" s="176" t="s">
        <v>1</v>
      </c>
      <c r="N339" s="177" t="s">
        <v>41</v>
      </c>
      <c r="P339" s="150">
        <f>O339*H339</f>
        <v>0</v>
      </c>
      <c r="Q339" s="150">
        <v>0</v>
      </c>
      <c r="R339" s="150">
        <f>Q339*H339</f>
        <v>0</v>
      </c>
      <c r="S339" s="150">
        <v>0</v>
      </c>
      <c r="T339" s="151">
        <f>S339*H339</f>
        <v>0</v>
      </c>
      <c r="AR339" s="152" t="s">
        <v>211</v>
      </c>
      <c r="AT339" s="152" t="s">
        <v>207</v>
      </c>
      <c r="AU339" s="152" t="s">
        <v>164</v>
      </c>
      <c r="AY339" s="17" t="s">
        <v>156</v>
      </c>
      <c r="BE339" s="153">
        <f>IF(N339="základná",J339,0)</f>
        <v>0</v>
      </c>
      <c r="BF339" s="153">
        <f>IF(N339="znížená",J339,0)</f>
        <v>0</v>
      </c>
      <c r="BG339" s="153">
        <f>IF(N339="zákl. prenesená",J339,0)</f>
        <v>0</v>
      </c>
      <c r="BH339" s="153">
        <f>IF(N339="zníž. prenesená",J339,0)</f>
        <v>0</v>
      </c>
      <c r="BI339" s="153">
        <f>IF(N339="nulová",J339,0)</f>
        <v>0</v>
      </c>
      <c r="BJ339" s="17" t="s">
        <v>164</v>
      </c>
      <c r="BK339" s="153">
        <f>ROUND(I339*H339,2)</f>
        <v>0</v>
      </c>
      <c r="BL339" s="17" t="s">
        <v>163</v>
      </c>
      <c r="BM339" s="152" t="s">
        <v>1082</v>
      </c>
    </row>
    <row r="340" spans="2:65" s="11" customFormat="1" ht="22.95" customHeight="1">
      <c r="B340" s="127"/>
      <c r="D340" s="128" t="s">
        <v>74</v>
      </c>
      <c r="E340" s="137" t="s">
        <v>1083</v>
      </c>
      <c r="F340" s="137" t="s">
        <v>1084</v>
      </c>
      <c r="I340" s="130"/>
      <c r="J340" s="138">
        <f>BK340</f>
        <v>0</v>
      </c>
      <c r="L340" s="127"/>
      <c r="M340" s="132"/>
      <c r="P340" s="133">
        <f>SUM(P341:P342)</f>
        <v>0</v>
      </c>
      <c r="R340" s="133">
        <f>SUM(R341:R342)</f>
        <v>0.15476999999999999</v>
      </c>
      <c r="T340" s="134">
        <f>SUM(T341:T342)</f>
        <v>0</v>
      </c>
      <c r="AR340" s="128" t="s">
        <v>83</v>
      </c>
      <c r="AT340" s="135" t="s">
        <v>74</v>
      </c>
      <c r="AU340" s="135" t="s">
        <v>83</v>
      </c>
      <c r="AY340" s="128" t="s">
        <v>156</v>
      </c>
      <c r="BK340" s="136">
        <f>SUM(BK341:BK342)</f>
        <v>0</v>
      </c>
    </row>
    <row r="341" spans="2:65" s="1" customFormat="1" ht="24.15" customHeight="1">
      <c r="B341" s="139"/>
      <c r="C341" s="140" t="s">
        <v>1085</v>
      </c>
      <c r="D341" s="140" t="s">
        <v>159</v>
      </c>
      <c r="E341" s="141" t="s">
        <v>1086</v>
      </c>
      <c r="F341" s="142" t="s">
        <v>1087</v>
      </c>
      <c r="G341" s="143" t="s">
        <v>234</v>
      </c>
      <c r="H341" s="144">
        <v>77</v>
      </c>
      <c r="I341" s="145"/>
      <c r="J341" s="146">
        <f>ROUND(I341*H341,2)</f>
        <v>0</v>
      </c>
      <c r="K341" s="147"/>
      <c r="L341" s="32"/>
      <c r="M341" s="148" t="s">
        <v>1</v>
      </c>
      <c r="N341" s="149" t="s">
        <v>41</v>
      </c>
      <c r="P341" s="150">
        <f>O341*H341</f>
        <v>0</v>
      </c>
      <c r="Q341" s="150">
        <v>1.0000000000000001E-5</v>
      </c>
      <c r="R341" s="150">
        <f>Q341*H341</f>
        <v>7.7000000000000007E-4</v>
      </c>
      <c r="S341" s="150">
        <v>0</v>
      </c>
      <c r="T341" s="151">
        <f>S341*H341</f>
        <v>0</v>
      </c>
      <c r="AR341" s="152" t="s">
        <v>163</v>
      </c>
      <c r="AT341" s="152" t="s">
        <v>159</v>
      </c>
      <c r="AU341" s="152" t="s">
        <v>164</v>
      </c>
      <c r="AY341" s="17" t="s">
        <v>156</v>
      </c>
      <c r="BE341" s="153">
        <f>IF(N341="základná",J341,0)</f>
        <v>0</v>
      </c>
      <c r="BF341" s="153">
        <f>IF(N341="znížená",J341,0)</f>
        <v>0</v>
      </c>
      <c r="BG341" s="153">
        <f>IF(N341="zákl. prenesená",J341,0)</f>
        <v>0</v>
      </c>
      <c r="BH341" s="153">
        <f>IF(N341="zníž. prenesená",J341,0)</f>
        <v>0</v>
      </c>
      <c r="BI341" s="153">
        <f>IF(N341="nulová",J341,0)</f>
        <v>0</v>
      </c>
      <c r="BJ341" s="17" t="s">
        <v>164</v>
      </c>
      <c r="BK341" s="153">
        <f>ROUND(I341*H341,2)</f>
        <v>0</v>
      </c>
      <c r="BL341" s="17" t="s">
        <v>163</v>
      </c>
      <c r="BM341" s="152" t="s">
        <v>1088</v>
      </c>
    </row>
    <row r="342" spans="2:65" s="1" customFormat="1" ht="37.950000000000003" customHeight="1">
      <c r="B342" s="139"/>
      <c r="C342" s="140" t="s">
        <v>1089</v>
      </c>
      <c r="D342" s="140" t="s">
        <v>159</v>
      </c>
      <c r="E342" s="141" t="s">
        <v>1090</v>
      </c>
      <c r="F342" s="142" t="s">
        <v>1091</v>
      </c>
      <c r="G342" s="143" t="s">
        <v>234</v>
      </c>
      <c r="H342" s="144">
        <v>77</v>
      </c>
      <c r="I342" s="145"/>
      <c r="J342" s="146">
        <f>ROUND(I342*H342,2)</f>
        <v>0</v>
      </c>
      <c r="K342" s="147"/>
      <c r="L342" s="32"/>
      <c r="M342" s="148" t="s">
        <v>1</v>
      </c>
      <c r="N342" s="149" t="s">
        <v>41</v>
      </c>
      <c r="P342" s="150">
        <f>O342*H342</f>
        <v>0</v>
      </c>
      <c r="Q342" s="150">
        <v>2E-3</v>
      </c>
      <c r="R342" s="150">
        <f>Q342*H342</f>
        <v>0.154</v>
      </c>
      <c r="S342" s="150">
        <v>0</v>
      </c>
      <c r="T342" s="151">
        <f>S342*H342</f>
        <v>0</v>
      </c>
      <c r="AR342" s="152" t="s">
        <v>163</v>
      </c>
      <c r="AT342" s="152" t="s">
        <v>159</v>
      </c>
      <c r="AU342" s="152" t="s">
        <v>164</v>
      </c>
      <c r="AY342" s="17" t="s">
        <v>156</v>
      </c>
      <c r="BE342" s="153">
        <f>IF(N342="základná",J342,0)</f>
        <v>0</v>
      </c>
      <c r="BF342" s="153">
        <f>IF(N342="znížená",J342,0)</f>
        <v>0</v>
      </c>
      <c r="BG342" s="153">
        <f>IF(N342="zákl. prenesená",J342,0)</f>
        <v>0</v>
      </c>
      <c r="BH342" s="153">
        <f>IF(N342="zníž. prenesená",J342,0)</f>
        <v>0</v>
      </c>
      <c r="BI342" s="153">
        <f>IF(N342="nulová",J342,0)</f>
        <v>0</v>
      </c>
      <c r="BJ342" s="17" t="s">
        <v>164</v>
      </c>
      <c r="BK342" s="153">
        <f>ROUND(I342*H342,2)</f>
        <v>0</v>
      </c>
      <c r="BL342" s="17" t="s">
        <v>163</v>
      </c>
      <c r="BM342" s="152" t="s">
        <v>1092</v>
      </c>
    </row>
    <row r="343" spans="2:65" s="11" customFormat="1" ht="22.95" customHeight="1">
      <c r="B343" s="127"/>
      <c r="D343" s="128" t="s">
        <v>74</v>
      </c>
      <c r="E343" s="137" t="s">
        <v>1093</v>
      </c>
      <c r="F343" s="137" t="s">
        <v>1094</v>
      </c>
      <c r="I343" s="130"/>
      <c r="J343" s="138">
        <f>BK343</f>
        <v>0</v>
      </c>
      <c r="L343" s="127"/>
      <c r="M343" s="132"/>
      <c r="P343" s="133">
        <f>P344</f>
        <v>0</v>
      </c>
      <c r="R343" s="133">
        <f>R344</f>
        <v>5.4315000000000009E-2</v>
      </c>
      <c r="T343" s="134">
        <f>T344</f>
        <v>0</v>
      </c>
      <c r="AR343" s="128" t="s">
        <v>83</v>
      </c>
      <c r="AT343" s="135" t="s">
        <v>74</v>
      </c>
      <c r="AU343" s="135" t="s">
        <v>83</v>
      </c>
      <c r="AY343" s="128" t="s">
        <v>156</v>
      </c>
      <c r="BK343" s="136">
        <f>BK344</f>
        <v>0</v>
      </c>
    </row>
    <row r="344" spans="2:65" s="1" customFormat="1" ht="24.15" customHeight="1">
      <c r="B344" s="139"/>
      <c r="C344" s="140" t="s">
        <v>1095</v>
      </c>
      <c r="D344" s="140" t="s">
        <v>159</v>
      </c>
      <c r="E344" s="141" t="s">
        <v>1096</v>
      </c>
      <c r="F344" s="142" t="s">
        <v>1097</v>
      </c>
      <c r="G344" s="143" t="s">
        <v>402</v>
      </c>
      <c r="H344" s="144">
        <v>21.3</v>
      </c>
      <c r="I344" s="145"/>
      <c r="J344" s="146">
        <f>ROUND(I344*H344,2)</f>
        <v>0</v>
      </c>
      <c r="K344" s="147"/>
      <c r="L344" s="32"/>
      <c r="M344" s="148" t="s">
        <v>1</v>
      </c>
      <c r="N344" s="149" t="s">
        <v>41</v>
      </c>
      <c r="P344" s="150">
        <f>O344*H344</f>
        <v>0</v>
      </c>
      <c r="Q344" s="150">
        <v>2.5500000000000002E-3</v>
      </c>
      <c r="R344" s="150">
        <f>Q344*H344</f>
        <v>5.4315000000000009E-2</v>
      </c>
      <c r="S344" s="150">
        <v>0</v>
      </c>
      <c r="T344" s="151">
        <f>S344*H344</f>
        <v>0</v>
      </c>
      <c r="AR344" s="152" t="s">
        <v>163</v>
      </c>
      <c r="AT344" s="152" t="s">
        <v>159</v>
      </c>
      <c r="AU344" s="152" t="s">
        <v>164</v>
      </c>
      <c r="AY344" s="17" t="s">
        <v>156</v>
      </c>
      <c r="BE344" s="153">
        <f>IF(N344="základná",J344,0)</f>
        <v>0</v>
      </c>
      <c r="BF344" s="153">
        <f>IF(N344="znížená",J344,0)</f>
        <v>0</v>
      </c>
      <c r="BG344" s="153">
        <f>IF(N344="zákl. prenesená",J344,0)</f>
        <v>0</v>
      </c>
      <c r="BH344" s="153">
        <f>IF(N344="zníž. prenesená",J344,0)</f>
        <v>0</v>
      </c>
      <c r="BI344" s="153">
        <f>IF(N344="nulová",J344,0)</f>
        <v>0</v>
      </c>
      <c r="BJ344" s="17" t="s">
        <v>164</v>
      </c>
      <c r="BK344" s="153">
        <f>ROUND(I344*H344,2)</f>
        <v>0</v>
      </c>
      <c r="BL344" s="17" t="s">
        <v>163</v>
      </c>
      <c r="BM344" s="152" t="s">
        <v>1098</v>
      </c>
    </row>
    <row r="345" spans="2:65" s="11" customFormat="1" ht="22.95" customHeight="1">
      <c r="B345" s="127"/>
      <c r="D345" s="128" t="s">
        <v>74</v>
      </c>
      <c r="E345" s="137" t="s">
        <v>765</v>
      </c>
      <c r="F345" s="137" t="s">
        <v>766</v>
      </c>
      <c r="I345" s="130"/>
      <c r="J345" s="138">
        <f>BK345</f>
        <v>0</v>
      </c>
      <c r="L345" s="127"/>
      <c r="M345" s="132"/>
      <c r="P345" s="133">
        <f>SUM(P346:P347)</f>
        <v>0</v>
      </c>
      <c r="R345" s="133">
        <f>SUM(R346:R347)</f>
        <v>18.619040000000002</v>
      </c>
      <c r="T345" s="134">
        <f>SUM(T346:T347)</f>
        <v>0</v>
      </c>
      <c r="AR345" s="128" t="s">
        <v>83</v>
      </c>
      <c r="AT345" s="135" t="s">
        <v>74</v>
      </c>
      <c r="AU345" s="135" t="s">
        <v>83</v>
      </c>
      <c r="AY345" s="128" t="s">
        <v>156</v>
      </c>
      <c r="BK345" s="136">
        <f>SUM(BK346:BK347)</f>
        <v>0</v>
      </c>
    </row>
    <row r="346" spans="2:65" s="1" customFormat="1" ht="33" customHeight="1">
      <c r="B346" s="139"/>
      <c r="C346" s="140" t="s">
        <v>1099</v>
      </c>
      <c r="D346" s="140" t="s">
        <v>159</v>
      </c>
      <c r="E346" s="141" t="s">
        <v>1100</v>
      </c>
      <c r="F346" s="142" t="s">
        <v>1101</v>
      </c>
      <c r="G346" s="143" t="s">
        <v>402</v>
      </c>
      <c r="H346" s="144">
        <v>106</v>
      </c>
      <c r="I346" s="145"/>
      <c r="J346" s="146">
        <f>ROUND(I346*H346,2)</f>
        <v>0</v>
      </c>
      <c r="K346" s="147"/>
      <c r="L346" s="32"/>
      <c r="M346" s="148" t="s">
        <v>1</v>
      </c>
      <c r="N346" s="149" t="s">
        <v>41</v>
      </c>
      <c r="P346" s="150">
        <f>O346*H346</f>
        <v>0</v>
      </c>
      <c r="Q346" s="150">
        <v>0.12584000000000001</v>
      </c>
      <c r="R346" s="150">
        <f>Q346*H346</f>
        <v>13.339040000000001</v>
      </c>
      <c r="S346" s="150">
        <v>0</v>
      </c>
      <c r="T346" s="151">
        <f>S346*H346</f>
        <v>0</v>
      </c>
      <c r="AR346" s="152" t="s">
        <v>163</v>
      </c>
      <c r="AT346" s="152" t="s">
        <v>159</v>
      </c>
      <c r="AU346" s="152" t="s">
        <v>164</v>
      </c>
      <c r="AY346" s="17" t="s">
        <v>156</v>
      </c>
      <c r="BE346" s="153">
        <f>IF(N346="základná",J346,0)</f>
        <v>0</v>
      </c>
      <c r="BF346" s="153">
        <f>IF(N346="znížená",J346,0)</f>
        <v>0</v>
      </c>
      <c r="BG346" s="153">
        <f>IF(N346="zákl. prenesená",J346,0)</f>
        <v>0</v>
      </c>
      <c r="BH346" s="153">
        <f>IF(N346="zníž. prenesená",J346,0)</f>
        <v>0</v>
      </c>
      <c r="BI346" s="153">
        <f>IF(N346="nulová",J346,0)</f>
        <v>0</v>
      </c>
      <c r="BJ346" s="17" t="s">
        <v>164</v>
      </c>
      <c r="BK346" s="153">
        <f>ROUND(I346*H346,2)</f>
        <v>0</v>
      </c>
      <c r="BL346" s="17" t="s">
        <v>163</v>
      </c>
      <c r="BM346" s="152" t="s">
        <v>1102</v>
      </c>
    </row>
    <row r="347" spans="2:65" s="1" customFormat="1" ht="16.5" customHeight="1">
      <c r="B347" s="139"/>
      <c r="C347" s="167" t="s">
        <v>1103</v>
      </c>
      <c r="D347" s="167" t="s">
        <v>207</v>
      </c>
      <c r="E347" s="168" t="s">
        <v>1104</v>
      </c>
      <c r="F347" s="169" t="s">
        <v>1105</v>
      </c>
      <c r="G347" s="170" t="s">
        <v>203</v>
      </c>
      <c r="H347" s="171">
        <v>110</v>
      </c>
      <c r="I347" s="172"/>
      <c r="J347" s="173">
        <f>ROUND(I347*H347,2)</f>
        <v>0</v>
      </c>
      <c r="K347" s="174"/>
      <c r="L347" s="175"/>
      <c r="M347" s="176" t="s">
        <v>1</v>
      </c>
      <c r="N347" s="177" t="s">
        <v>41</v>
      </c>
      <c r="P347" s="150">
        <f>O347*H347</f>
        <v>0</v>
      </c>
      <c r="Q347" s="150">
        <v>4.8000000000000001E-2</v>
      </c>
      <c r="R347" s="150">
        <f>Q347*H347</f>
        <v>5.28</v>
      </c>
      <c r="S347" s="150">
        <v>0</v>
      </c>
      <c r="T347" s="151">
        <f>S347*H347</f>
        <v>0</v>
      </c>
      <c r="AR347" s="152" t="s">
        <v>211</v>
      </c>
      <c r="AT347" s="152" t="s">
        <v>207</v>
      </c>
      <c r="AU347" s="152" t="s">
        <v>164</v>
      </c>
      <c r="AY347" s="17" t="s">
        <v>156</v>
      </c>
      <c r="BE347" s="153">
        <f>IF(N347="základná",J347,0)</f>
        <v>0</v>
      </c>
      <c r="BF347" s="153">
        <f>IF(N347="znížená",J347,0)</f>
        <v>0</v>
      </c>
      <c r="BG347" s="153">
        <f>IF(N347="zákl. prenesená",J347,0)</f>
        <v>0</v>
      </c>
      <c r="BH347" s="153">
        <f>IF(N347="zníž. prenesená",J347,0)</f>
        <v>0</v>
      </c>
      <c r="BI347" s="153">
        <f>IF(N347="nulová",J347,0)</f>
        <v>0</v>
      </c>
      <c r="BJ347" s="17" t="s">
        <v>164</v>
      </c>
      <c r="BK347" s="153">
        <f>ROUND(I347*H347,2)</f>
        <v>0</v>
      </c>
      <c r="BL347" s="17" t="s">
        <v>163</v>
      </c>
      <c r="BM347" s="152" t="s">
        <v>1106</v>
      </c>
    </row>
    <row r="348" spans="2:65" s="11" customFormat="1" ht="22.95" customHeight="1">
      <c r="B348" s="127"/>
      <c r="D348" s="128" t="s">
        <v>74</v>
      </c>
      <c r="E348" s="137" t="s">
        <v>1107</v>
      </c>
      <c r="F348" s="137" t="s">
        <v>1108</v>
      </c>
      <c r="I348" s="130"/>
      <c r="J348" s="138">
        <f>BK348</f>
        <v>0</v>
      </c>
      <c r="L348" s="127"/>
      <c r="M348" s="132"/>
      <c r="P348" s="133">
        <f>SUM(P349:P353)</f>
        <v>0</v>
      </c>
      <c r="R348" s="133">
        <f>SUM(R349:R353)</f>
        <v>0.48594000000000004</v>
      </c>
      <c r="T348" s="134">
        <f>SUM(T349:T353)</f>
        <v>0</v>
      </c>
      <c r="AR348" s="128" t="s">
        <v>83</v>
      </c>
      <c r="AT348" s="135" t="s">
        <v>74</v>
      </c>
      <c r="AU348" s="135" t="s">
        <v>83</v>
      </c>
      <c r="AY348" s="128" t="s">
        <v>156</v>
      </c>
      <c r="BK348" s="136">
        <f>SUM(BK349:BK353)</f>
        <v>0</v>
      </c>
    </row>
    <row r="349" spans="2:65" s="1" customFormat="1" ht="37.950000000000003" customHeight="1">
      <c r="B349" s="139"/>
      <c r="C349" s="140" t="s">
        <v>1109</v>
      </c>
      <c r="D349" s="140" t="s">
        <v>159</v>
      </c>
      <c r="E349" s="141" t="s">
        <v>1110</v>
      </c>
      <c r="F349" s="142" t="s">
        <v>1111</v>
      </c>
      <c r="G349" s="143" t="s">
        <v>402</v>
      </c>
      <c r="H349" s="144">
        <v>2</v>
      </c>
      <c r="I349" s="145"/>
      <c r="J349" s="146">
        <f>ROUND(I349*H349,2)</f>
        <v>0</v>
      </c>
      <c r="K349" s="147"/>
      <c r="L349" s="32"/>
      <c r="M349" s="148" t="s">
        <v>1</v>
      </c>
      <c r="N349" s="149" t="s">
        <v>41</v>
      </c>
      <c r="P349" s="150">
        <f>O349*H349</f>
        <v>0</v>
      </c>
      <c r="Q349" s="150">
        <v>0.19331999999999999</v>
      </c>
      <c r="R349" s="150">
        <f>Q349*H349</f>
        <v>0.38663999999999998</v>
      </c>
      <c r="S349" s="150">
        <v>0</v>
      </c>
      <c r="T349" s="151">
        <f>S349*H349</f>
        <v>0</v>
      </c>
      <c r="AR349" s="152" t="s">
        <v>163</v>
      </c>
      <c r="AT349" s="152" t="s">
        <v>159</v>
      </c>
      <c r="AU349" s="152" t="s">
        <v>164</v>
      </c>
      <c r="AY349" s="17" t="s">
        <v>156</v>
      </c>
      <c r="BE349" s="153">
        <f>IF(N349="základná",J349,0)</f>
        <v>0</v>
      </c>
      <c r="BF349" s="153">
        <f>IF(N349="znížená",J349,0)</f>
        <v>0</v>
      </c>
      <c r="BG349" s="153">
        <f>IF(N349="zákl. prenesená",J349,0)</f>
        <v>0</v>
      </c>
      <c r="BH349" s="153">
        <f>IF(N349="zníž. prenesená",J349,0)</f>
        <v>0</v>
      </c>
      <c r="BI349" s="153">
        <f>IF(N349="nulová",J349,0)</f>
        <v>0</v>
      </c>
      <c r="BJ349" s="17" t="s">
        <v>164</v>
      </c>
      <c r="BK349" s="153">
        <f>ROUND(I349*H349,2)</f>
        <v>0</v>
      </c>
      <c r="BL349" s="17" t="s">
        <v>163</v>
      </c>
      <c r="BM349" s="152" t="s">
        <v>1112</v>
      </c>
    </row>
    <row r="350" spans="2:65" s="1" customFormat="1" ht="33" customHeight="1">
      <c r="B350" s="139"/>
      <c r="C350" s="167" t="s">
        <v>1113</v>
      </c>
      <c r="D350" s="167" t="s">
        <v>207</v>
      </c>
      <c r="E350" s="168" t="s">
        <v>1114</v>
      </c>
      <c r="F350" s="169" t="s">
        <v>1115</v>
      </c>
      <c r="G350" s="170" t="s">
        <v>203</v>
      </c>
      <c r="H350" s="171">
        <v>1</v>
      </c>
      <c r="I350" s="172"/>
      <c r="J350" s="173">
        <f>ROUND(I350*H350,2)</f>
        <v>0</v>
      </c>
      <c r="K350" s="174"/>
      <c r="L350" s="175"/>
      <c r="M350" s="176" t="s">
        <v>1</v>
      </c>
      <c r="N350" s="177" t="s">
        <v>41</v>
      </c>
      <c r="P350" s="150">
        <f>O350*H350</f>
        <v>0</v>
      </c>
      <c r="Q350" s="150">
        <v>5.0000000000000001E-4</v>
      </c>
      <c r="R350" s="150">
        <f>Q350*H350</f>
        <v>5.0000000000000001E-4</v>
      </c>
      <c r="S350" s="150">
        <v>0</v>
      </c>
      <c r="T350" s="151">
        <f>S350*H350</f>
        <v>0</v>
      </c>
      <c r="AR350" s="152" t="s">
        <v>211</v>
      </c>
      <c r="AT350" s="152" t="s">
        <v>207</v>
      </c>
      <c r="AU350" s="152" t="s">
        <v>164</v>
      </c>
      <c r="AY350" s="17" t="s">
        <v>156</v>
      </c>
      <c r="BE350" s="153">
        <f>IF(N350="základná",J350,0)</f>
        <v>0</v>
      </c>
      <c r="BF350" s="153">
        <f>IF(N350="znížená",J350,0)</f>
        <v>0</v>
      </c>
      <c r="BG350" s="153">
        <f>IF(N350="zákl. prenesená",J350,0)</f>
        <v>0</v>
      </c>
      <c r="BH350" s="153">
        <f>IF(N350="zníž. prenesená",J350,0)</f>
        <v>0</v>
      </c>
      <c r="BI350" s="153">
        <f>IF(N350="nulová",J350,0)</f>
        <v>0</v>
      </c>
      <c r="BJ350" s="17" t="s">
        <v>164</v>
      </c>
      <c r="BK350" s="153">
        <f>ROUND(I350*H350,2)</f>
        <v>0</v>
      </c>
      <c r="BL350" s="17" t="s">
        <v>163</v>
      </c>
      <c r="BM350" s="152" t="s">
        <v>1116</v>
      </c>
    </row>
    <row r="351" spans="2:65" s="1" customFormat="1" ht="24.15" customHeight="1">
      <c r="B351" s="139"/>
      <c r="C351" s="167" t="s">
        <v>1117</v>
      </c>
      <c r="D351" s="167" t="s">
        <v>207</v>
      </c>
      <c r="E351" s="168" t="s">
        <v>1118</v>
      </c>
      <c r="F351" s="169" t="s">
        <v>1119</v>
      </c>
      <c r="G351" s="170" t="s">
        <v>203</v>
      </c>
      <c r="H351" s="171">
        <v>1</v>
      </c>
      <c r="I351" s="172"/>
      <c r="J351" s="173">
        <f>ROUND(I351*H351,2)</f>
        <v>0</v>
      </c>
      <c r="K351" s="174"/>
      <c r="L351" s="175"/>
      <c r="M351" s="176" t="s">
        <v>1</v>
      </c>
      <c r="N351" s="177" t="s">
        <v>41</v>
      </c>
      <c r="P351" s="150">
        <f>O351*H351</f>
        <v>0</v>
      </c>
      <c r="Q351" s="150">
        <v>4.0000000000000002E-4</v>
      </c>
      <c r="R351" s="150">
        <f>Q351*H351</f>
        <v>4.0000000000000002E-4</v>
      </c>
      <c r="S351" s="150">
        <v>0</v>
      </c>
      <c r="T351" s="151">
        <f>S351*H351</f>
        <v>0</v>
      </c>
      <c r="AR351" s="152" t="s">
        <v>211</v>
      </c>
      <c r="AT351" s="152" t="s">
        <v>207</v>
      </c>
      <c r="AU351" s="152" t="s">
        <v>164</v>
      </c>
      <c r="AY351" s="17" t="s">
        <v>156</v>
      </c>
      <c r="BE351" s="153">
        <f>IF(N351="základná",J351,0)</f>
        <v>0</v>
      </c>
      <c r="BF351" s="153">
        <f>IF(N351="znížená",J351,0)</f>
        <v>0</v>
      </c>
      <c r="BG351" s="153">
        <f>IF(N351="zákl. prenesená",J351,0)</f>
        <v>0</v>
      </c>
      <c r="BH351" s="153">
        <f>IF(N351="zníž. prenesená",J351,0)</f>
        <v>0</v>
      </c>
      <c r="BI351" s="153">
        <f>IF(N351="nulová",J351,0)</f>
        <v>0</v>
      </c>
      <c r="BJ351" s="17" t="s">
        <v>164</v>
      </c>
      <c r="BK351" s="153">
        <f>ROUND(I351*H351,2)</f>
        <v>0</v>
      </c>
      <c r="BL351" s="17" t="s">
        <v>163</v>
      </c>
      <c r="BM351" s="152" t="s">
        <v>1120</v>
      </c>
    </row>
    <row r="352" spans="2:65" s="1" customFormat="1" ht="37.950000000000003" customHeight="1">
      <c r="B352" s="139"/>
      <c r="C352" s="167" t="s">
        <v>1121</v>
      </c>
      <c r="D352" s="167" t="s">
        <v>207</v>
      </c>
      <c r="E352" s="168" t="s">
        <v>1122</v>
      </c>
      <c r="F352" s="169" t="s">
        <v>1123</v>
      </c>
      <c r="G352" s="170" t="s">
        <v>203</v>
      </c>
      <c r="H352" s="171">
        <v>4</v>
      </c>
      <c r="I352" s="172"/>
      <c r="J352" s="173">
        <f>ROUND(I352*H352,2)</f>
        <v>0</v>
      </c>
      <c r="K352" s="174"/>
      <c r="L352" s="175"/>
      <c r="M352" s="176" t="s">
        <v>1</v>
      </c>
      <c r="N352" s="177" t="s">
        <v>41</v>
      </c>
      <c r="P352" s="150">
        <f>O352*H352</f>
        <v>0</v>
      </c>
      <c r="Q352" s="150">
        <v>2.0999999999999999E-3</v>
      </c>
      <c r="R352" s="150">
        <f>Q352*H352</f>
        <v>8.3999999999999995E-3</v>
      </c>
      <c r="S352" s="150">
        <v>0</v>
      </c>
      <c r="T352" s="151">
        <f>S352*H352</f>
        <v>0</v>
      </c>
      <c r="AR352" s="152" t="s">
        <v>211</v>
      </c>
      <c r="AT352" s="152" t="s">
        <v>207</v>
      </c>
      <c r="AU352" s="152" t="s">
        <v>164</v>
      </c>
      <c r="AY352" s="17" t="s">
        <v>156</v>
      </c>
      <c r="BE352" s="153">
        <f>IF(N352="základná",J352,0)</f>
        <v>0</v>
      </c>
      <c r="BF352" s="153">
        <f>IF(N352="znížená",J352,0)</f>
        <v>0</v>
      </c>
      <c r="BG352" s="153">
        <f>IF(N352="zákl. prenesená",J352,0)</f>
        <v>0</v>
      </c>
      <c r="BH352" s="153">
        <f>IF(N352="zníž. prenesená",J352,0)</f>
        <v>0</v>
      </c>
      <c r="BI352" s="153">
        <f>IF(N352="nulová",J352,0)</f>
        <v>0</v>
      </c>
      <c r="BJ352" s="17" t="s">
        <v>164</v>
      </c>
      <c r="BK352" s="153">
        <f>ROUND(I352*H352,2)</f>
        <v>0</v>
      </c>
      <c r="BL352" s="17" t="s">
        <v>163</v>
      </c>
      <c r="BM352" s="152" t="s">
        <v>1124</v>
      </c>
    </row>
    <row r="353" spans="2:65" s="1" customFormat="1" ht="33" customHeight="1">
      <c r="B353" s="139"/>
      <c r="C353" s="167" t="s">
        <v>1125</v>
      </c>
      <c r="D353" s="167" t="s">
        <v>207</v>
      </c>
      <c r="E353" s="168" t="s">
        <v>1126</v>
      </c>
      <c r="F353" s="169" t="s">
        <v>1127</v>
      </c>
      <c r="G353" s="170" t="s">
        <v>203</v>
      </c>
      <c r="H353" s="171">
        <v>2</v>
      </c>
      <c r="I353" s="172"/>
      <c r="J353" s="173">
        <f>ROUND(I353*H353,2)</f>
        <v>0</v>
      </c>
      <c r="K353" s="174"/>
      <c r="L353" s="175"/>
      <c r="M353" s="201" t="s">
        <v>1</v>
      </c>
      <c r="N353" s="202" t="s">
        <v>41</v>
      </c>
      <c r="O353" s="156"/>
      <c r="P353" s="157">
        <f>O353*H353</f>
        <v>0</v>
      </c>
      <c r="Q353" s="157">
        <v>4.4999999999999998E-2</v>
      </c>
      <c r="R353" s="157">
        <f>Q353*H353</f>
        <v>0.09</v>
      </c>
      <c r="S353" s="157">
        <v>0</v>
      </c>
      <c r="T353" s="158">
        <f>S353*H353</f>
        <v>0</v>
      </c>
      <c r="AR353" s="152" t="s">
        <v>211</v>
      </c>
      <c r="AT353" s="152" t="s">
        <v>207</v>
      </c>
      <c r="AU353" s="152" t="s">
        <v>164</v>
      </c>
      <c r="AY353" s="17" t="s">
        <v>156</v>
      </c>
      <c r="BE353" s="153">
        <f>IF(N353="základná",J353,0)</f>
        <v>0</v>
      </c>
      <c r="BF353" s="153">
        <f>IF(N353="znížená",J353,0)</f>
        <v>0</v>
      </c>
      <c r="BG353" s="153">
        <f>IF(N353="zákl. prenesená",J353,0)</f>
        <v>0</v>
      </c>
      <c r="BH353" s="153">
        <f>IF(N353="zníž. prenesená",J353,0)</f>
        <v>0</v>
      </c>
      <c r="BI353" s="153">
        <f>IF(N353="nulová",J353,0)</f>
        <v>0</v>
      </c>
      <c r="BJ353" s="17" t="s">
        <v>164</v>
      </c>
      <c r="BK353" s="153">
        <f>ROUND(I353*H353,2)</f>
        <v>0</v>
      </c>
      <c r="BL353" s="17" t="s">
        <v>163</v>
      </c>
      <c r="BM353" s="152" t="s">
        <v>1128</v>
      </c>
    </row>
    <row r="354" spans="2:65" s="1" customFormat="1" ht="6.9" customHeight="1">
      <c r="B354" s="47"/>
      <c r="C354" s="48"/>
      <c r="D354" s="48"/>
      <c r="E354" s="48"/>
      <c r="F354" s="48"/>
      <c r="G354" s="48"/>
      <c r="H354" s="48"/>
      <c r="I354" s="48"/>
      <c r="J354" s="48"/>
      <c r="K354" s="48"/>
      <c r="L354" s="32"/>
    </row>
  </sheetData>
  <autoFilter ref="C157:K353" xr:uid="{00000000-0009-0000-0000-000004000000}"/>
  <mergeCells count="9">
    <mergeCell ref="E87:H87"/>
    <mergeCell ref="E148:H148"/>
    <mergeCell ref="E150:H15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177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4" t="s">
        <v>6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96</v>
      </c>
    </row>
    <row r="3" spans="2:4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" hidden="1" customHeight="1">
      <c r="B4" s="20"/>
      <c r="D4" s="21" t="s">
        <v>130</v>
      </c>
      <c r="L4" s="20"/>
      <c r="M4" s="91" t="s">
        <v>10</v>
      </c>
      <c r="AT4" s="17" t="s">
        <v>4</v>
      </c>
    </row>
    <row r="5" spans="2:46" ht="6.9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50" t="str">
        <f>'Rekapitulácia stavby'!K6</f>
        <v>Most č. M5850 na ceste II-547 a lávka. Hlinkova ul., Košice</v>
      </c>
      <c r="F7" s="251"/>
      <c r="G7" s="251"/>
      <c r="H7" s="251"/>
      <c r="L7" s="20"/>
    </row>
    <row r="8" spans="2:46" s="1" customFormat="1" ht="12" hidden="1" customHeight="1">
      <c r="B8" s="32"/>
      <c r="D8" s="27" t="s">
        <v>131</v>
      </c>
      <c r="L8" s="32"/>
    </row>
    <row r="9" spans="2:46" s="1" customFormat="1" ht="16.5" hidden="1" customHeight="1">
      <c r="B9" s="32"/>
      <c r="E9" s="246" t="s">
        <v>1129</v>
      </c>
      <c r="F9" s="249"/>
      <c r="G9" s="249"/>
      <c r="H9" s="249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17. 2. 2026</v>
      </c>
      <c r="L12" s="32"/>
    </row>
    <row r="13" spans="2:46" s="1" customFormat="1" ht="10.95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" hidden="1" customHeight="1">
      <c r="B16" s="32"/>
      <c r="L16" s="32"/>
    </row>
    <row r="17" spans="2:12" s="1" customFormat="1" ht="12" hidden="1" customHeight="1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hidden="1" customHeight="1">
      <c r="B18" s="32"/>
      <c r="E18" s="252" t="str">
        <f>'Rekapitulácia stavby'!E14</f>
        <v>Vyplň údaj</v>
      </c>
      <c r="F18" s="238"/>
      <c r="G18" s="238"/>
      <c r="H18" s="238"/>
      <c r="I18" s="27" t="s">
        <v>27</v>
      </c>
      <c r="J18" s="28" t="str">
        <f>'Rekapitulácia stavby'!AN14</f>
        <v>Vyplň údaj</v>
      </c>
      <c r="L18" s="32"/>
    </row>
    <row r="19" spans="2:12" s="1" customFormat="1" ht="6.9" hidden="1" customHeight="1">
      <c r="B19" s="32"/>
      <c r="L19" s="32"/>
    </row>
    <row r="20" spans="2:12" s="1" customFormat="1" ht="12" hidden="1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" hidden="1" customHeight="1">
      <c r="B22" s="32"/>
      <c r="L22" s="32"/>
    </row>
    <row r="23" spans="2:12" s="1" customFormat="1" ht="12" hidden="1" customHeight="1">
      <c r="B23" s="32"/>
      <c r="D23" s="27" t="s">
        <v>32</v>
      </c>
      <c r="I23" s="27" t="s">
        <v>25</v>
      </c>
      <c r="J23" s="25" t="s">
        <v>1</v>
      </c>
      <c r="L23" s="32"/>
    </row>
    <row r="24" spans="2:12" s="1" customFormat="1" ht="18" hidden="1" customHeight="1">
      <c r="B24" s="32"/>
      <c r="E24" s="25" t="s">
        <v>33</v>
      </c>
      <c r="I24" s="27" t="s">
        <v>27</v>
      </c>
      <c r="J24" s="25" t="s">
        <v>1</v>
      </c>
      <c r="L24" s="32"/>
    </row>
    <row r="25" spans="2:12" s="1" customFormat="1" ht="6.9" hidden="1" customHeight="1">
      <c r="B25" s="32"/>
      <c r="L25" s="32"/>
    </row>
    <row r="26" spans="2:12" s="1" customFormat="1" ht="12" hidden="1" customHeight="1">
      <c r="B26" s="32"/>
      <c r="D26" s="27" t="s">
        <v>34</v>
      </c>
      <c r="L26" s="32"/>
    </row>
    <row r="27" spans="2:12" s="7" customFormat="1" ht="16.5" hidden="1" customHeight="1">
      <c r="B27" s="92"/>
      <c r="E27" s="242" t="s">
        <v>1</v>
      </c>
      <c r="F27" s="242"/>
      <c r="G27" s="242"/>
      <c r="H27" s="242"/>
      <c r="L27" s="92"/>
    </row>
    <row r="28" spans="2:12" s="1" customFormat="1" ht="6.9" hidden="1" customHeight="1">
      <c r="B28" s="32"/>
      <c r="L28" s="32"/>
    </row>
    <row r="29" spans="2:12" s="1" customFormat="1" ht="6.9" hidden="1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hidden="1" customHeight="1">
      <c r="B30" s="32"/>
      <c r="D30" s="93" t="s">
        <v>35</v>
      </c>
      <c r="J30" s="69">
        <f>ROUND(J234, 2)</f>
        <v>0</v>
      </c>
      <c r="L30" s="32"/>
    </row>
    <row r="31" spans="2:12" s="1" customFormat="1" ht="6.9" hidden="1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" hidden="1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" hidden="1" customHeight="1">
      <c r="B33" s="32"/>
      <c r="D33" s="58" t="s">
        <v>39</v>
      </c>
      <c r="E33" s="37" t="s">
        <v>40</v>
      </c>
      <c r="F33" s="94">
        <f>ROUND((SUM(BE234:BE1176)),  2)</f>
        <v>0</v>
      </c>
      <c r="G33" s="95"/>
      <c r="H33" s="95"/>
      <c r="I33" s="96">
        <v>0.23</v>
      </c>
      <c r="J33" s="94">
        <f>ROUND(((SUM(BE234:BE1176))*I33),  2)</f>
        <v>0</v>
      </c>
      <c r="L33" s="32"/>
    </row>
    <row r="34" spans="2:12" s="1" customFormat="1" ht="14.4" hidden="1" customHeight="1">
      <c r="B34" s="32"/>
      <c r="E34" s="37" t="s">
        <v>41</v>
      </c>
      <c r="F34" s="97">
        <f>ROUND((SUM(BF234:BF1176)),  2)</f>
        <v>0</v>
      </c>
      <c r="I34" s="98">
        <v>0.23</v>
      </c>
      <c r="J34" s="97">
        <f>ROUND(((SUM(BF234:BF1176))*I34),  2)</f>
        <v>0</v>
      </c>
      <c r="L34" s="32"/>
    </row>
    <row r="35" spans="2:12" s="1" customFormat="1" ht="14.4" hidden="1" customHeight="1">
      <c r="B35" s="32"/>
      <c r="E35" s="27" t="s">
        <v>42</v>
      </c>
      <c r="F35" s="97">
        <f>ROUND((SUM(BG234:BG1176)),  2)</f>
        <v>0</v>
      </c>
      <c r="I35" s="98">
        <v>0.23</v>
      </c>
      <c r="J35" s="97">
        <f>0</f>
        <v>0</v>
      </c>
      <c r="L35" s="32"/>
    </row>
    <row r="36" spans="2:12" s="1" customFormat="1" ht="14.4" hidden="1" customHeight="1">
      <c r="B36" s="32"/>
      <c r="E36" s="27" t="s">
        <v>43</v>
      </c>
      <c r="F36" s="97">
        <f>ROUND((SUM(BH234:BH1176)),  2)</f>
        <v>0</v>
      </c>
      <c r="I36" s="98">
        <v>0.23</v>
      </c>
      <c r="J36" s="97">
        <f>0</f>
        <v>0</v>
      </c>
      <c r="L36" s="32"/>
    </row>
    <row r="37" spans="2:12" s="1" customFormat="1" ht="14.4" hidden="1" customHeight="1">
      <c r="B37" s="32"/>
      <c r="E37" s="37" t="s">
        <v>44</v>
      </c>
      <c r="F37" s="94">
        <f>ROUND((SUM(BI234:BI1176)),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" hidden="1" customHeight="1">
      <c r="B38" s="32"/>
      <c r="L38" s="32"/>
    </row>
    <row r="39" spans="2:12" s="1" customFormat="1" ht="25.35" hidden="1" customHeight="1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" hidden="1" customHeight="1">
      <c r="B40" s="32"/>
      <c r="L40" s="32"/>
    </row>
    <row r="41" spans="2:12" ht="14.4" hidden="1" customHeight="1">
      <c r="B41" s="20"/>
      <c r="L41" s="20"/>
    </row>
    <row r="42" spans="2:12" ht="14.4" hidden="1" customHeight="1">
      <c r="B42" s="20"/>
      <c r="L42" s="20"/>
    </row>
    <row r="43" spans="2:12" ht="14.4" hidden="1" customHeight="1">
      <c r="B43" s="20"/>
      <c r="L43" s="20"/>
    </row>
    <row r="44" spans="2:12" ht="14.4" hidden="1" customHeight="1">
      <c r="B44" s="20"/>
      <c r="L44" s="20"/>
    </row>
    <row r="45" spans="2:12" ht="14.4" hidden="1" customHeight="1">
      <c r="B45" s="20"/>
      <c r="L45" s="20"/>
    </row>
    <row r="46" spans="2:12" ht="14.4" hidden="1" customHeight="1">
      <c r="B46" s="20"/>
      <c r="L46" s="20"/>
    </row>
    <row r="47" spans="2:12" ht="14.4" hidden="1" customHeight="1">
      <c r="B47" s="20"/>
      <c r="L47" s="20"/>
    </row>
    <row r="48" spans="2:12" ht="14.4" hidden="1" customHeight="1">
      <c r="B48" s="20"/>
      <c r="L48" s="20"/>
    </row>
    <row r="49" spans="2:12" ht="14.4" hidden="1" customHeight="1">
      <c r="B49" s="20"/>
      <c r="L49" s="20"/>
    </row>
    <row r="50" spans="2:12" s="1" customFormat="1" ht="14.4" hidden="1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3.2" hidden="1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3.2" hidden="1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3.2" hidden="1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" hidden="1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78" spans="2:12" hidden="1"/>
    <row r="79" spans="2:12" hidden="1"/>
    <row r="80" spans="2:12" hidden="1"/>
    <row r="81" spans="2:47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" customHeight="1">
      <c r="B82" s="32"/>
      <c r="C82" s="21" t="s">
        <v>133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50" t="str">
        <f>E7</f>
        <v>Most č. M5850 na ceste II-547 a lávka. Hlinkova ul., Košice</v>
      </c>
      <c r="F85" s="251"/>
      <c r="G85" s="251"/>
      <c r="H85" s="251"/>
      <c r="L85" s="32"/>
    </row>
    <row r="86" spans="2:47" s="1" customFormat="1" ht="12" customHeight="1">
      <c r="B86" s="32"/>
      <c r="C86" s="27" t="s">
        <v>131</v>
      </c>
      <c r="L86" s="32"/>
    </row>
    <row r="87" spans="2:47" s="1" customFormat="1" ht="16.5" customHeight="1">
      <c r="B87" s="32"/>
      <c r="E87" s="246" t="str">
        <f>E9</f>
        <v>SO 201-00 - Most č. M5850 na ceste II/547, Hlinkova ulica</v>
      </c>
      <c r="F87" s="249"/>
      <c r="G87" s="249"/>
      <c r="H87" s="249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Košice</v>
      </c>
      <c r="I89" s="27" t="s">
        <v>22</v>
      </c>
      <c r="J89" s="55" t="str">
        <f>IF(J12="","",J12)</f>
        <v>17. 2. 2026</v>
      </c>
      <c r="L89" s="32"/>
    </row>
    <row r="90" spans="2:47" s="1" customFormat="1" ht="6.9" customHeight="1">
      <c r="B90" s="32"/>
      <c r="L90" s="32"/>
    </row>
    <row r="91" spans="2:47" s="1" customFormat="1" ht="25.65" customHeight="1">
      <c r="B91" s="32"/>
      <c r="C91" s="27" t="s">
        <v>24</v>
      </c>
      <c r="F91" s="25" t="str">
        <f>E15</f>
        <v>Mesto Košice</v>
      </c>
      <c r="I91" s="27" t="s">
        <v>30</v>
      </c>
      <c r="J91" s="30" t="str">
        <f>E21</f>
        <v>TUNROAD Engineering, s.r.o.</v>
      </c>
      <c r="L91" s="32"/>
    </row>
    <row r="92" spans="2:47" s="1" customFormat="1" ht="15.15" customHeight="1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>kolektív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134</v>
      </c>
      <c r="D94" s="99"/>
      <c r="E94" s="99"/>
      <c r="F94" s="99"/>
      <c r="G94" s="99"/>
      <c r="H94" s="99"/>
      <c r="I94" s="99"/>
      <c r="J94" s="108" t="s">
        <v>135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5" customHeight="1">
      <c r="B96" s="32"/>
      <c r="C96" s="109" t="s">
        <v>136</v>
      </c>
      <c r="J96" s="69">
        <f>J234</f>
        <v>0</v>
      </c>
      <c r="L96" s="32"/>
      <c r="AU96" s="17" t="s">
        <v>137</v>
      </c>
    </row>
    <row r="97" spans="2:12" s="8" customFormat="1" ht="24.9" customHeight="1">
      <c r="B97" s="110"/>
      <c r="D97" s="111" t="s">
        <v>465</v>
      </c>
      <c r="E97" s="112"/>
      <c r="F97" s="112"/>
      <c r="G97" s="112"/>
      <c r="H97" s="112"/>
      <c r="I97" s="112"/>
      <c r="J97" s="113">
        <f>J235</f>
        <v>0</v>
      </c>
      <c r="L97" s="110"/>
    </row>
    <row r="98" spans="2:12" s="9" customFormat="1" ht="19.95" customHeight="1">
      <c r="B98" s="114"/>
      <c r="D98" s="115" t="s">
        <v>1130</v>
      </c>
      <c r="E98" s="116"/>
      <c r="F98" s="116"/>
      <c r="G98" s="116"/>
      <c r="H98" s="116"/>
      <c r="I98" s="116"/>
      <c r="J98" s="117">
        <f>J236</f>
        <v>0</v>
      </c>
      <c r="L98" s="114"/>
    </row>
    <row r="99" spans="2:12" s="9" customFormat="1" ht="19.95" customHeight="1">
      <c r="B99" s="114"/>
      <c r="D99" s="115" t="s">
        <v>1131</v>
      </c>
      <c r="E99" s="116"/>
      <c r="F99" s="116"/>
      <c r="G99" s="116"/>
      <c r="H99" s="116"/>
      <c r="I99" s="116"/>
      <c r="J99" s="117">
        <f>J244</f>
        <v>0</v>
      </c>
      <c r="L99" s="114"/>
    </row>
    <row r="100" spans="2:12" s="9" customFormat="1" ht="19.95" customHeight="1">
      <c r="B100" s="114"/>
      <c r="D100" s="115" t="s">
        <v>1132</v>
      </c>
      <c r="E100" s="116"/>
      <c r="F100" s="116"/>
      <c r="G100" s="116"/>
      <c r="H100" s="116"/>
      <c r="I100" s="116"/>
      <c r="J100" s="117">
        <f>J246</f>
        <v>0</v>
      </c>
      <c r="L100" s="114"/>
    </row>
    <row r="101" spans="2:12" s="9" customFormat="1" ht="19.95" customHeight="1">
      <c r="B101" s="114"/>
      <c r="D101" s="115" t="s">
        <v>1133</v>
      </c>
      <c r="E101" s="116"/>
      <c r="F101" s="116"/>
      <c r="G101" s="116"/>
      <c r="H101" s="116"/>
      <c r="I101" s="116"/>
      <c r="J101" s="117">
        <f>J248</f>
        <v>0</v>
      </c>
      <c r="L101" s="114"/>
    </row>
    <row r="102" spans="2:12" s="9" customFormat="1" ht="19.95" customHeight="1">
      <c r="B102" s="114"/>
      <c r="D102" s="115" t="s">
        <v>466</v>
      </c>
      <c r="E102" s="116"/>
      <c r="F102" s="116"/>
      <c r="G102" s="116"/>
      <c r="H102" s="116"/>
      <c r="I102" s="116"/>
      <c r="J102" s="117">
        <f>J250</f>
        <v>0</v>
      </c>
      <c r="L102" s="114"/>
    </row>
    <row r="103" spans="2:12" s="9" customFormat="1" ht="19.95" customHeight="1">
      <c r="B103" s="114"/>
      <c r="D103" s="115" t="s">
        <v>467</v>
      </c>
      <c r="E103" s="116"/>
      <c r="F103" s="116"/>
      <c r="G103" s="116"/>
      <c r="H103" s="116"/>
      <c r="I103" s="116"/>
      <c r="J103" s="117">
        <f>J254</f>
        <v>0</v>
      </c>
      <c r="L103" s="114"/>
    </row>
    <row r="104" spans="2:12" s="9" customFormat="1" ht="19.95" customHeight="1">
      <c r="B104" s="114"/>
      <c r="D104" s="115" t="s">
        <v>468</v>
      </c>
      <c r="E104" s="116"/>
      <c r="F104" s="116"/>
      <c r="G104" s="116"/>
      <c r="H104" s="116"/>
      <c r="I104" s="116"/>
      <c r="J104" s="117">
        <f>J258</f>
        <v>0</v>
      </c>
      <c r="L104" s="114"/>
    </row>
    <row r="105" spans="2:12" s="9" customFormat="1" ht="19.95" customHeight="1">
      <c r="B105" s="114"/>
      <c r="D105" s="115" t="s">
        <v>469</v>
      </c>
      <c r="E105" s="116"/>
      <c r="F105" s="116"/>
      <c r="G105" s="116"/>
      <c r="H105" s="116"/>
      <c r="I105" s="116"/>
      <c r="J105" s="117">
        <f>J269</f>
        <v>0</v>
      </c>
      <c r="L105" s="114"/>
    </row>
    <row r="106" spans="2:12" s="9" customFormat="1" ht="19.95" customHeight="1">
      <c r="B106" s="114"/>
      <c r="D106" s="115" t="s">
        <v>471</v>
      </c>
      <c r="E106" s="116"/>
      <c r="F106" s="116"/>
      <c r="G106" s="116"/>
      <c r="H106" s="116"/>
      <c r="I106" s="116"/>
      <c r="J106" s="117">
        <f>J273</f>
        <v>0</v>
      </c>
      <c r="L106" s="114"/>
    </row>
    <row r="107" spans="2:12" s="9" customFormat="1" ht="19.95" customHeight="1">
      <c r="B107" s="114"/>
      <c r="D107" s="115" t="s">
        <v>472</v>
      </c>
      <c r="E107" s="116"/>
      <c r="F107" s="116"/>
      <c r="G107" s="116"/>
      <c r="H107" s="116"/>
      <c r="I107" s="116"/>
      <c r="J107" s="117">
        <f>J313</f>
        <v>0</v>
      </c>
      <c r="L107" s="114"/>
    </row>
    <row r="108" spans="2:12" s="9" customFormat="1" ht="19.95" customHeight="1">
      <c r="B108" s="114"/>
      <c r="D108" s="115" t="s">
        <v>473</v>
      </c>
      <c r="E108" s="116"/>
      <c r="F108" s="116"/>
      <c r="G108" s="116"/>
      <c r="H108" s="116"/>
      <c r="I108" s="116"/>
      <c r="J108" s="117">
        <f>J345</f>
        <v>0</v>
      </c>
      <c r="L108" s="114"/>
    </row>
    <row r="109" spans="2:12" s="9" customFormat="1" ht="19.95" customHeight="1">
      <c r="B109" s="114"/>
      <c r="D109" s="115" t="s">
        <v>1134</v>
      </c>
      <c r="E109" s="116"/>
      <c r="F109" s="116"/>
      <c r="G109" s="116"/>
      <c r="H109" s="116"/>
      <c r="I109" s="116"/>
      <c r="J109" s="117">
        <f>J383</f>
        <v>0</v>
      </c>
      <c r="L109" s="114"/>
    </row>
    <row r="110" spans="2:12" s="9" customFormat="1" ht="19.95" customHeight="1">
      <c r="B110" s="114"/>
      <c r="D110" s="115" t="s">
        <v>474</v>
      </c>
      <c r="E110" s="116"/>
      <c r="F110" s="116"/>
      <c r="G110" s="116"/>
      <c r="H110" s="116"/>
      <c r="I110" s="116"/>
      <c r="J110" s="117">
        <f>J386</f>
        <v>0</v>
      </c>
      <c r="L110" s="114"/>
    </row>
    <row r="111" spans="2:12" s="9" customFormat="1" ht="19.95" customHeight="1">
      <c r="B111" s="114"/>
      <c r="D111" s="115" t="s">
        <v>1135</v>
      </c>
      <c r="E111" s="116"/>
      <c r="F111" s="116"/>
      <c r="G111" s="116"/>
      <c r="H111" s="116"/>
      <c r="I111" s="116"/>
      <c r="J111" s="117">
        <f>J391</f>
        <v>0</v>
      </c>
      <c r="L111" s="114"/>
    </row>
    <row r="112" spans="2:12" s="9" customFormat="1" ht="19.95" customHeight="1">
      <c r="B112" s="114"/>
      <c r="D112" s="115" t="s">
        <v>1136</v>
      </c>
      <c r="E112" s="116"/>
      <c r="F112" s="116"/>
      <c r="G112" s="116"/>
      <c r="H112" s="116"/>
      <c r="I112" s="116"/>
      <c r="J112" s="117">
        <f>J394</f>
        <v>0</v>
      </c>
      <c r="L112" s="114"/>
    </row>
    <row r="113" spans="2:12" s="9" customFormat="1" ht="19.95" customHeight="1">
      <c r="B113" s="114"/>
      <c r="D113" s="115" t="s">
        <v>475</v>
      </c>
      <c r="E113" s="116"/>
      <c r="F113" s="116"/>
      <c r="G113" s="116"/>
      <c r="H113" s="116"/>
      <c r="I113" s="116"/>
      <c r="J113" s="117">
        <f>J396</f>
        <v>0</v>
      </c>
      <c r="L113" s="114"/>
    </row>
    <row r="114" spans="2:12" s="9" customFormat="1" ht="19.95" customHeight="1">
      <c r="B114" s="114"/>
      <c r="D114" s="115" t="s">
        <v>1137</v>
      </c>
      <c r="E114" s="116"/>
      <c r="F114" s="116"/>
      <c r="G114" s="116"/>
      <c r="H114" s="116"/>
      <c r="I114" s="116"/>
      <c r="J114" s="117">
        <f>J400</f>
        <v>0</v>
      </c>
      <c r="L114" s="114"/>
    </row>
    <row r="115" spans="2:12" s="9" customFormat="1" ht="19.95" customHeight="1">
      <c r="B115" s="114"/>
      <c r="D115" s="115" t="s">
        <v>1138</v>
      </c>
      <c r="E115" s="116"/>
      <c r="F115" s="116"/>
      <c r="G115" s="116"/>
      <c r="H115" s="116"/>
      <c r="I115" s="116"/>
      <c r="J115" s="117">
        <f>J420</f>
        <v>0</v>
      </c>
      <c r="L115" s="114"/>
    </row>
    <row r="116" spans="2:12" s="8" customFormat="1" ht="24.9" customHeight="1">
      <c r="B116" s="110"/>
      <c r="D116" s="111" t="s">
        <v>476</v>
      </c>
      <c r="E116" s="112"/>
      <c r="F116" s="112"/>
      <c r="G116" s="112"/>
      <c r="H116" s="112"/>
      <c r="I116" s="112"/>
      <c r="J116" s="113">
        <f>J437</f>
        <v>0</v>
      </c>
      <c r="L116" s="110"/>
    </row>
    <row r="117" spans="2:12" s="9" customFormat="1" ht="19.95" customHeight="1">
      <c r="B117" s="114"/>
      <c r="D117" s="115" t="s">
        <v>1139</v>
      </c>
      <c r="E117" s="116"/>
      <c r="F117" s="116"/>
      <c r="G117" s="116"/>
      <c r="H117" s="116"/>
      <c r="I117" s="116"/>
      <c r="J117" s="117">
        <f>J438</f>
        <v>0</v>
      </c>
      <c r="L117" s="114"/>
    </row>
    <row r="118" spans="2:12" s="9" customFormat="1" ht="19.95" customHeight="1">
      <c r="B118" s="114"/>
      <c r="D118" s="115" t="s">
        <v>827</v>
      </c>
      <c r="E118" s="116"/>
      <c r="F118" s="116"/>
      <c r="G118" s="116"/>
      <c r="H118" s="116"/>
      <c r="I118" s="116"/>
      <c r="J118" s="117">
        <f>J446</f>
        <v>0</v>
      </c>
      <c r="L118" s="114"/>
    </row>
    <row r="119" spans="2:12" s="9" customFormat="1" ht="19.95" customHeight="1">
      <c r="B119" s="114"/>
      <c r="D119" s="115" t="s">
        <v>1140</v>
      </c>
      <c r="E119" s="116"/>
      <c r="F119" s="116"/>
      <c r="G119" s="116"/>
      <c r="H119" s="116"/>
      <c r="I119" s="116"/>
      <c r="J119" s="117">
        <f>J457</f>
        <v>0</v>
      </c>
      <c r="L119" s="114"/>
    </row>
    <row r="120" spans="2:12" s="9" customFormat="1" ht="19.95" customHeight="1">
      <c r="B120" s="114"/>
      <c r="D120" s="115" t="s">
        <v>828</v>
      </c>
      <c r="E120" s="116"/>
      <c r="F120" s="116"/>
      <c r="G120" s="116"/>
      <c r="H120" s="116"/>
      <c r="I120" s="116"/>
      <c r="J120" s="117">
        <f>J474</f>
        <v>0</v>
      </c>
      <c r="L120" s="114"/>
    </row>
    <row r="121" spans="2:12" s="9" customFormat="1" ht="19.95" customHeight="1">
      <c r="B121" s="114"/>
      <c r="D121" s="115" t="s">
        <v>1141</v>
      </c>
      <c r="E121" s="116"/>
      <c r="F121" s="116"/>
      <c r="G121" s="116"/>
      <c r="H121" s="116"/>
      <c r="I121" s="116"/>
      <c r="J121" s="117">
        <f>J480</f>
        <v>0</v>
      </c>
      <c r="L121" s="114"/>
    </row>
    <row r="122" spans="2:12" s="9" customFormat="1" ht="19.95" customHeight="1">
      <c r="B122" s="114"/>
      <c r="D122" s="115" t="s">
        <v>478</v>
      </c>
      <c r="E122" s="116"/>
      <c r="F122" s="116"/>
      <c r="G122" s="116"/>
      <c r="H122" s="116"/>
      <c r="I122" s="116"/>
      <c r="J122" s="117">
        <f>J488</f>
        <v>0</v>
      </c>
      <c r="L122" s="114"/>
    </row>
    <row r="123" spans="2:12" s="9" customFormat="1" ht="19.95" customHeight="1">
      <c r="B123" s="114"/>
      <c r="D123" s="115" t="s">
        <v>1142</v>
      </c>
      <c r="E123" s="116"/>
      <c r="F123" s="116"/>
      <c r="G123" s="116"/>
      <c r="H123" s="116"/>
      <c r="I123" s="116"/>
      <c r="J123" s="117">
        <f>J513</f>
        <v>0</v>
      </c>
      <c r="L123" s="114"/>
    </row>
    <row r="124" spans="2:12" s="9" customFormat="1" ht="19.95" customHeight="1">
      <c r="B124" s="114"/>
      <c r="D124" s="115" t="s">
        <v>831</v>
      </c>
      <c r="E124" s="116"/>
      <c r="F124" s="116"/>
      <c r="G124" s="116"/>
      <c r="H124" s="116"/>
      <c r="I124" s="116"/>
      <c r="J124" s="117">
        <f>J519</f>
        <v>0</v>
      </c>
      <c r="L124" s="114"/>
    </row>
    <row r="125" spans="2:12" s="9" customFormat="1" ht="19.95" customHeight="1">
      <c r="B125" s="114"/>
      <c r="D125" s="115" t="s">
        <v>832</v>
      </c>
      <c r="E125" s="116"/>
      <c r="F125" s="116"/>
      <c r="G125" s="116"/>
      <c r="H125" s="116"/>
      <c r="I125" s="116"/>
      <c r="J125" s="117">
        <f>J536</f>
        <v>0</v>
      </c>
      <c r="L125" s="114"/>
    </row>
    <row r="126" spans="2:12" s="9" customFormat="1" ht="19.95" customHeight="1">
      <c r="B126" s="114"/>
      <c r="D126" s="115" t="s">
        <v>479</v>
      </c>
      <c r="E126" s="116"/>
      <c r="F126" s="116"/>
      <c r="G126" s="116"/>
      <c r="H126" s="116"/>
      <c r="I126" s="116"/>
      <c r="J126" s="117">
        <f>J543</f>
        <v>0</v>
      </c>
      <c r="L126" s="114"/>
    </row>
    <row r="127" spans="2:12" s="9" customFormat="1" ht="19.95" customHeight="1">
      <c r="B127" s="114"/>
      <c r="D127" s="115" t="s">
        <v>1143</v>
      </c>
      <c r="E127" s="116"/>
      <c r="F127" s="116"/>
      <c r="G127" s="116"/>
      <c r="H127" s="116"/>
      <c r="I127" s="116"/>
      <c r="J127" s="117">
        <f>J561</f>
        <v>0</v>
      </c>
      <c r="L127" s="114"/>
    </row>
    <row r="128" spans="2:12" s="9" customFormat="1" ht="19.95" customHeight="1">
      <c r="B128" s="114"/>
      <c r="D128" s="115" t="s">
        <v>1144</v>
      </c>
      <c r="E128" s="116"/>
      <c r="F128" s="116"/>
      <c r="G128" s="116"/>
      <c r="H128" s="116"/>
      <c r="I128" s="116"/>
      <c r="J128" s="117">
        <f>J567</f>
        <v>0</v>
      </c>
      <c r="L128" s="114"/>
    </row>
    <row r="129" spans="2:12" s="9" customFormat="1" ht="19.95" customHeight="1">
      <c r="B129" s="114"/>
      <c r="D129" s="115" t="s">
        <v>1145</v>
      </c>
      <c r="E129" s="116"/>
      <c r="F129" s="116"/>
      <c r="G129" s="116"/>
      <c r="H129" s="116"/>
      <c r="I129" s="116"/>
      <c r="J129" s="117">
        <f>J577</f>
        <v>0</v>
      </c>
      <c r="L129" s="114"/>
    </row>
    <row r="130" spans="2:12" s="8" customFormat="1" ht="24.9" customHeight="1">
      <c r="B130" s="110"/>
      <c r="D130" s="111" t="s">
        <v>1146</v>
      </c>
      <c r="E130" s="112"/>
      <c r="F130" s="112"/>
      <c r="G130" s="112"/>
      <c r="H130" s="112"/>
      <c r="I130" s="112"/>
      <c r="J130" s="113">
        <f>J587</f>
        <v>0</v>
      </c>
      <c r="L130" s="110"/>
    </row>
    <row r="131" spans="2:12" s="9" customFormat="1" ht="19.95" customHeight="1">
      <c r="B131" s="114"/>
      <c r="D131" s="115" t="s">
        <v>1147</v>
      </c>
      <c r="E131" s="116"/>
      <c r="F131" s="116"/>
      <c r="G131" s="116"/>
      <c r="H131" s="116"/>
      <c r="I131" s="116"/>
      <c r="J131" s="117">
        <f>J588</f>
        <v>0</v>
      </c>
      <c r="L131" s="114"/>
    </row>
    <row r="132" spans="2:12" s="9" customFormat="1" ht="19.95" customHeight="1">
      <c r="B132" s="114"/>
      <c r="D132" s="115" t="s">
        <v>1148</v>
      </c>
      <c r="E132" s="116"/>
      <c r="F132" s="116"/>
      <c r="G132" s="116"/>
      <c r="H132" s="116"/>
      <c r="I132" s="116"/>
      <c r="J132" s="117">
        <f>J592</f>
        <v>0</v>
      </c>
      <c r="L132" s="114"/>
    </row>
    <row r="133" spans="2:12" s="9" customFormat="1" ht="19.95" customHeight="1">
      <c r="B133" s="114"/>
      <c r="D133" s="115" t="s">
        <v>1149</v>
      </c>
      <c r="E133" s="116"/>
      <c r="F133" s="116"/>
      <c r="G133" s="116"/>
      <c r="H133" s="116"/>
      <c r="I133" s="116"/>
      <c r="J133" s="117">
        <f>J602</f>
        <v>0</v>
      </c>
      <c r="L133" s="114"/>
    </row>
    <row r="134" spans="2:12" s="9" customFormat="1" ht="19.95" customHeight="1">
      <c r="B134" s="114"/>
      <c r="D134" s="115" t="s">
        <v>1150</v>
      </c>
      <c r="E134" s="116"/>
      <c r="F134" s="116"/>
      <c r="G134" s="116"/>
      <c r="H134" s="116"/>
      <c r="I134" s="116"/>
      <c r="J134" s="117">
        <f>J604</f>
        <v>0</v>
      </c>
      <c r="L134" s="114"/>
    </row>
    <row r="135" spans="2:12" s="9" customFormat="1" ht="19.95" customHeight="1">
      <c r="B135" s="114"/>
      <c r="D135" s="115" t="s">
        <v>1151</v>
      </c>
      <c r="E135" s="116"/>
      <c r="F135" s="116"/>
      <c r="G135" s="116"/>
      <c r="H135" s="116"/>
      <c r="I135" s="116"/>
      <c r="J135" s="117">
        <f>J608</f>
        <v>0</v>
      </c>
      <c r="L135" s="114"/>
    </row>
    <row r="136" spans="2:12" s="9" customFormat="1" ht="19.95" customHeight="1">
      <c r="B136" s="114"/>
      <c r="D136" s="115" t="s">
        <v>1152</v>
      </c>
      <c r="E136" s="116"/>
      <c r="F136" s="116"/>
      <c r="G136" s="116"/>
      <c r="H136" s="116"/>
      <c r="I136" s="116"/>
      <c r="J136" s="117">
        <f>J610</f>
        <v>0</v>
      </c>
      <c r="L136" s="114"/>
    </row>
    <row r="137" spans="2:12" s="9" customFormat="1" ht="19.95" customHeight="1">
      <c r="B137" s="114"/>
      <c r="D137" s="115" t="s">
        <v>1153</v>
      </c>
      <c r="E137" s="116"/>
      <c r="F137" s="116"/>
      <c r="G137" s="116"/>
      <c r="H137" s="116"/>
      <c r="I137" s="116"/>
      <c r="J137" s="117">
        <f>J621</f>
        <v>0</v>
      </c>
      <c r="L137" s="114"/>
    </row>
    <row r="138" spans="2:12" s="9" customFormat="1" ht="19.95" customHeight="1">
      <c r="B138" s="114"/>
      <c r="D138" s="115" t="s">
        <v>1154</v>
      </c>
      <c r="E138" s="116"/>
      <c r="F138" s="116"/>
      <c r="G138" s="116"/>
      <c r="H138" s="116"/>
      <c r="I138" s="116"/>
      <c r="J138" s="117">
        <f>J631</f>
        <v>0</v>
      </c>
      <c r="L138" s="114"/>
    </row>
    <row r="139" spans="2:12" s="9" customFormat="1" ht="19.95" customHeight="1">
      <c r="B139" s="114"/>
      <c r="D139" s="115" t="s">
        <v>1155</v>
      </c>
      <c r="E139" s="116"/>
      <c r="F139" s="116"/>
      <c r="G139" s="116"/>
      <c r="H139" s="116"/>
      <c r="I139" s="116"/>
      <c r="J139" s="117">
        <f>J635</f>
        <v>0</v>
      </c>
      <c r="L139" s="114"/>
    </row>
    <row r="140" spans="2:12" s="9" customFormat="1" ht="19.95" customHeight="1">
      <c r="B140" s="114"/>
      <c r="D140" s="115" t="s">
        <v>1156</v>
      </c>
      <c r="E140" s="116"/>
      <c r="F140" s="116"/>
      <c r="G140" s="116"/>
      <c r="H140" s="116"/>
      <c r="I140" s="116"/>
      <c r="J140" s="117">
        <f>J645</f>
        <v>0</v>
      </c>
      <c r="L140" s="114"/>
    </row>
    <row r="141" spans="2:12" s="9" customFormat="1" ht="19.95" customHeight="1">
      <c r="B141" s="114"/>
      <c r="D141" s="115" t="s">
        <v>1157</v>
      </c>
      <c r="E141" s="116"/>
      <c r="F141" s="116"/>
      <c r="G141" s="116"/>
      <c r="H141" s="116"/>
      <c r="I141" s="116"/>
      <c r="J141" s="117">
        <f>J648</f>
        <v>0</v>
      </c>
      <c r="L141" s="114"/>
    </row>
    <row r="142" spans="2:12" s="9" customFormat="1" ht="19.95" customHeight="1">
      <c r="B142" s="114"/>
      <c r="D142" s="115" t="s">
        <v>1158</v>
      </c>
      <c r="E142" s="116"/>
      <c r="F142" s="116"/>
      <c r="G142" s="116"/>
      <c r="H142" s="116"/>
      <c r="I142" s="116"/>
      <c r="J142" s="117">
        <f>J658</f>
        <v>0</v>
      </c>
      <c r="L142" s="114"/>
    </row>
    <row r="143" spans="2:12" s="9" customFormat="1" ht="19.95" customHeight="1">
      <c r="B143" s="114"/>
      <c r="D143" s="115" t="s">
        <v>1159</v>
      </c>
      <c r="E143" s="116"/>
      <c r="F143" s="116"/>
      <c r="G143" s="116"/>
      <c r="H143" s="116"/>
      <c r="I143" s="116"/>
      <c r="J143" s="117">
        <f>J661</f>
        <v>0</v>
      </c>
      <c r="L143" s="114"/>
    </row>
    <row r="144" spans="2:12" s="9" customFormat="1" ht="19.95" customHeight="1">
      <c r="B144" s="114"/>
      <c r="D144" s="115" t="s">
        <v>1160</v>
      </c>
      <c r="E144" s="116"/>
      <c r="F144" s="116"/>
      <c r="G144" s="116"/>
      <c r="H144" s="116"/>
      <c r="I144" s="116"/>
      <c r="J144" s="117">
        <f>J668</f>
        <v>0</v>
      </c>
      <c r="L144" s="114"/>
    </row>
    <row r="145" spans="2:12" s="9" customFormat="1" ht="19.95" customHeight="1">
      <c r="B145" s="114"/>
      <c r="D145" s="115" t="s">
        <v>1161</v>
      </c>
      <c r="E145" s="116"/>
      <c r="F145" s="116"/>
      <c r="G145" s="116"/>
      <c r="H145" s="116"/>
      <c r="I145" s="116"/>
      <c r="J145" s="117">
        <f>J679</f>
        <v>0</v>
      </c>
      <c r="L145" s="114"/>
    </row>
    <row r="146" spans="2:12" s="9" customFormat="1" ht="19.95" customHeight="1">
      <c r="B146" s="114"/>
      <c r="D146" s="115" t="s">
        <v>1162</v>
      </c>
      <c r="E146" s="116"/>
      <c r="F146" s="116"/>
      <c r="G146" s="116"/>
      <c r="H146" s="116"/>
      <c r="I146" s="116"/>
      <c r="J146" s="117">
        <f>J682</f>
        <v>0</v>
      </c>
      <c r="L146" s="114"/>
    </row>
    <row r="147" spans="2:12" s="9" customFormat="1" ht="19.95" customHeight="1">
      <c r="B147" s="114"/>
      <c r="D147" s="115" t="s">
        <v>1163</v>
      </c>
      <c r="E147" s="116"/>
      <c r="F147" s="116"/>
      <c r="G147" s="116"/>
      <c r="H147" s="116"/>
      <c r="I147" s="116"/>
      <c r="J147" s="117">
        <f>J690</f>
        <v>0</v>
      </c>
      <c r="L147" s="114"/>
    </row>
    <row r="148" spans="2:12" s="9" customFormat="1" ht="19.95" customHeight="1">
      <c r="B148" s="114"/>
      <c r="D148" s="115" t="s">
        <v>1164</v>
      </c>
      <c r="E148" s="116"/>
      <c r="F148" s="116"/>
      <c r="G148" s="116"/>
      <c r="H148" s="116"/>
      <c r="I148" s="116"/>
      <c r="J148" s="117">
        <f>J698</f>
        <v>0</v>
      </c>
      <c r="L148" s="114"/>
    </row>
    <row r="149" spans="2:12" s="9" customFormat="1" ht="19.95" customHeight="1">
      <c r="B149" s="114"/>
      <c r="D149" s="115" t="s">
        <v>1165</v>
      </c>
      <c r="E149" s="116"/>
      <c r="F149" s="116"/>
      <c r="G149" s="116"/>
      <c r="H149" s="116"/>
      <c r="I149" s="116"/>
      <c r="J149" s="117">
        <f>J707</f>
        <v>0</v>
      </c>
      <c r="L149" s="114"/>
    </row>
    <row r="150" spans="2:12" s="9" customFormat="1" ht="19.95" customHeight="1">
      <c r="B150" s="114"/>
      <c r="D150" s="115" t="s">
        <v>1166</v>
      </c>
      <c r="E150" s="116"/>
      <c r="F150" s="116"/>
      <c r="G150" s="116"/>
      <c r="H150" s="116"/>
      <c r="I150" s="116"/>
      <c r="J150" s="117">
        <f>J709</f>
        <v>0</v>
      </c>
      <c r="L150" s="114"/>
    </row>
    <row r="151" spans="2:12" s="9" customFormat="1" ht="19.95" customHeight="1">
      <c r="B151" s="114"/>
      <c r="D151" s="115" t="s">
        <v>1167</v>
      </c>
      <c r="E151" s="116"/>
      <c r="F151" s="116"/>
      <c r="G151" s="116"/>
      <c r="H151" s="116"/>
      <c r="I151" s="116"/>
      <c r="J151" s="117">
        <f>J713</f>
        <v>0</v>
      </c>
      <c r="L151" s="114"/>
    </row>
    <row r="152" spans="2:12" s="9" customFormat="1" ht="19.95" customHeight="1">
      <c r="B152" s="114"/>
      <c r="D152" s="115" t="s">
        <v>1168</v>
      </c>
      <c r="E152" s="116"/>
      <c r="F152" s="116"/>
      <c r="G152" s="116"/>
      <c r="H152" s="116"/>
      <c r="I152" s="116"/>
      <c r="J152" s="117">
        <f>J722</f>
        <v>0</v>
      </c>
      <c r="L152" s="114"/>
    </row>
    <row r="153" spans="2:12" s="9" customFormat="1" ht="19.95" customHeight="1">
      <c r="B153" s="114"/>
      <c r="D153" s="115" t="s">
        <v>1169</v>
      </c>
      <c r="E153" s="116"/>
      <c r="F153" s="116"/>
      <c r="G153" s="116"/>
      <c r="H153" s="116"/>
      <c r="I153" s="116"/>
      <c r="J153" s="117">
        <f>J725</f>
        <v>0</v>
      </c>
      <c r="L153" s="114"/>
    </row>
    <row r="154" spans="2:12" s="9" customFormat="1" ht="19.95" customHeight="1">
      <c r="B154" s="114"/>
      <c r="D154" s="115" t="s">
        <v>1170</v>
      </c>
      <c r="E154" s="116"/>
      <c r="F154" s="116"/>
      <c r="G154" s="116"/>
      <c r="H154" s="116"/>
      <c r="I154" s="116"/>
      <c r="J154" s="117">
        <f>J729</f>
        <v>0</v>
      </c>
      <c r="L154" s="114"/>
    </row>
    <row r="155" spans="2:12" s="9" customFormat="1" ht="19.95" customHeight="1">
      <c r="B155" s="114"/>
      <c r="D155" s="115" t="s">
        <v>1171</v>
      </c>
      <c r="E155" s="116"/>
      <c r="F155" s="116"/>
      <c r="G155" s="116"/>
      <c r="H155" s="116"/>
      <c r="I155" s="116"/>
      <c r="J155" s="117">
        <f>J731</f>
        <v>0</v>
      </c>
      <c r="L155" s="114"/>
    </row>
    <row r="156" spans="2:12" s="9" customFormat="1" ht="19.95" customHeight="1">
      <c r="B156" s="114"/>
      <c r="D156" s="115" t="s">
        <v>1172</v>
      </c>
      <c r="E156" s="116"/>
      <c r="F156" s="116"/>
      <c r="G156" s="116"/>
      <c r="H156" s="116"/>
      <c r="I156" s="116"/>
      <c r="J156" s="117">
        <f>J735</f>
        <v>0</v>
      </c>
      <c r="L156" s="114"/>
    </row>
    <row r="157" spans="2:12" s="9" customFormat="1" ht="19.95" customHeight="1">
      <c r="B157" s="114"/>
      <c r="D157" s="115" t="s">
        <v>1173</v>
      </c>
      <c r="E157" s="116"/>
      <c r="F157" s="116"/>
      <c r="G157" s="116"/>
      <c r="H157" s="116"/>
      <c r="I157" s="116"/>
      <c r="J157" s="117">
        <f>J747</f>
        <v>0</v>
      </c>
      <c r="L157" s="114"/>
    </row>
    <row r="158" spans="2:12" s="9" customFormat="1" ht="19.95" customHeight="1">
      <c r="B158" s="114"/>
      <c r="D158" s="115" t="s">
        <v>1174</v>
      </c>
      <c r="E158" s="116"/>
      <c r="F158" s="116"/>
      <c r="G158" s="116"/>
      <c r="H158" s="116"/>
      <c r="I158" s="116"/>
      <c r="J158" s="117">
        <f>J751</f>
        <v>0</v>
      </c>
      <c r="L158" s="114"/>
    </row>
    <row r="159" spans="2:12" s="9" customFormat="1" ht="19.95" customHeight="1">
      <c r="B159" s="114"/>
      <c r="D159" s="115" t="s">
        <v>1175</v>
      </c>
      <c r="E159" s="116"/>
      <c r="F159" s="116"/>
      <c r="G159" s="116"/>
      <c r="H159" s="116"/>
      <c r="I159" s="116"/>
      <c r="J159" s="117">
        <f>J756</f>
        <v>0</v>
      </c>
      <c r="L159" s="114"/>
    </row>
    <row r="160" spans="2:12" s="9" customFormat="1" ht="19.95" customHeight="1">
      <c r="B160" s="114"/>
      <c r="D160" s="115" t="s">
        <v>1176</v>
      </c>
      <c r="E160" s="116"/>
      <c r="F160" s="116"/>
      <c r="G160" s="116"/>
      <c r="H160" s="116"/>
      <c r="I160" s="116"/>
      <c r="J160" s="117">
        <f>J760</f>
        <v>0</v>
      </c>
      <c r="L160" s="114"/>
    </row>
    <row r="161" spans="2:12" s="9" customFormat="1" ht="19.95" customHeight="1">
      <c r="B161" s="114"/>
      <c r="D161" s="115" t="s">
        <v>1177</v>
      </c>
      <c r="E161" s="116"/>
      <c r="F161" s="116"/>
      <c r="G161" s="116"/>
      <c r="H161" s="116"/>
      <c r="I161" s="116"/>
      <c r="J161" s="117">
        <f>J768</f>
        <v>0</v>
      </c>
      <c r="L161" s="114"/>
    </row>
    <row r="162" spans="2:12" s="9" customFormat="1" ht="19.95" customHeight="1">
      <c r="B162" s="114"/>
      <c r="D162" s="115" t="s">
        <v>1178</v>
      </c>
      <c r="E162" s="116"/>
      <c r="F162" s="116"/>
      <c r="G162" s="116"/>
      <c r="H162" s="116"/>
      <c r="I162" s="116"/>
      <c r="J162" s="117">
        <f>J791</f>
        <v>0</v>
      </c>
      <c r="L162" s="114"/>
    </row>
    <row r="163" spans="2:12" s="9" customFormat="1" ht="19.95" customHeight="1">
      <c r="B163" s="114"/>
      <c r="D163" s="115" t="s">
        <v>1179</v>
      </c>
      <c r="E163" s="116"/>
      <c r="F163" s="116"/>
      <c r="G163" s="116"/>
      <c r="H163" s="116"/>
      <c r="I163" s="116"/>
      <c r="J163" s="117">
        <f>J807</f>
        <v>0</v>
      </c>
      <c r="L163" s="114"/>
    </row>
    <row r="164" spans="2:12" s="9" customFormat="1" ht="19.95" customHeight="1">
      <c r="B164" s="114"/>
      <c r="D164" s="115" t="s">
        <v>1180</v>
      </c>
      <c r="E164" s="116"/>
      <c r="F164" s="116"/>
      <c r="G164" s="116"/>
      <c r="H164" s="116"/>
      <c r="I164" s="116"/>
      <c r="J164" s="117">
        <f>J814</f>
        <v>0</v>
      </c>
      <c r="L164" s="114"/>
    </row>
    <row r="165" spans="2:12" s="9" customFormat="1" ht="19.95" customHeight="1">
      <c r="B165" s="114"/>
      <c r="D165" s="115" t="s">
        <v>1181</v>
      </c>
      <c r="E165" s="116"/>
      <c r="F165" s="116"/>
      <c r="G165" s="116"/>
      <c r="H165" s="116"/>
      <c r="I165" s="116"/>
      <c r="J165" s="117">
        <f>J819</f>
        <v>0</v>
      </c>
      <c r="L165" s="114"/>
    </row>
    <row r="166" spans="2:12" s="9" customFormat="1" ht="19.95" customHeight="1">
      <c r="B166" s="114"/>
      <c r="D166" s="115" t="s">
        <v>1182</v>
      </c>
      <c r="E166" s="116"/>
      <c r="F166" s="116"/>
      <c r="G166" s="116"/>
      <c r="H166" s="116"/>
      <c r="I166" s="116"/>
      <c r="J166" s="117">
        <f>J823</f>
        <v>0</v>
      </c>
      <c r="L166" s="114"/>
    </row>
    <row r="167" spans="2:12" s="9" customFormat="1" ht="19.95" customHeight="1">
      <c r="B167" s="114"/>
      <c r="D167" s="115" t="s">
        <v>1183</v>
      </c>
      <c r="E167" s="116"/>
      <c r="F167" s="116"/>
      <c r="G167" s="116"/>
      <c r="H167" s="116"/>
      <c r="I167" s="116"/>
      <c r="J167" s="117">
        <f>J826</f>
        <v>0</v>
      </c>
      <c r="L167" s="114"/>
    </row>
    <row r="168" spans="2:12" s="9" customFormat="1" ht="19.95" customHeight="1">
      <c r="B168" s="114"/>
      <c r="D168" s="115" t="s">
        <v>1184</v>
      </c>
      <c r="E168" s="116"/>
      <c r="F168" s="116"/>
      <c r="G168" s="116"/>
      <c r="H168" s="116"/>
      <c r="I168" s="116"/>
      <c r="J168" s="117">
        <f>J849</f>
        <v>0</v>
      </c>
      <c r="L168" s="114"/>
    </row>
    <row r="169" spans="2:12" s="9" customFormat="1" ht="19.95" customHeight="1">
      <c r="B169" s="114"/>
      <c r="D169" s="115" t="s">
        <v>1185</v>
      </c>
      <c r="E169" s="116"/>
      <c r="F169" s="116"/>
      <c r="G169" s="116"/>
      <c r="H169" s="116"/>
      <c r="I169" s="116"/>
      <c r="J169" s="117">
        <f>J856</f>
        <v>0</v>
      </c>
      <c r="L169" s="114"/>
    </row>
    <row r="170" spans="2:12" s="9" customFormat="1" ht="19.95" customHeight="1">
      <c r="B170" s="114"/>
      <c r="D170" s="115" t="s">
        <v>1186</v>
      </c>
      <c r="E170" s="116"/>
      <c r="F170" s="116"/>
      <c r="G170" s="116"/>
      <c r="H170" s="116"/>
      <c r="I170" s="116"/>
      <c r="J170" s="117">
        <f>J865</f>
        <v>0</v>
      </c>
      <c r="L170" s="114"/>
    </row>
    <row r="171" spans="2:12" s="9" customFormat="1" ht="19.95" customHeight="1">
      <c r="B171" s="114"/>
      <c r="D171" s="115" t="s">
        <v>1187</v>
      </c>
      <c r="E171" s="116"/>
      <c r="F171" s="116"/>
      <c r="G171" s="116"/>
      <c r="H171" s="116"/>
      <c r="I171" s="116"/>
      <c r="J171" s="117">
        <f>J874</f>
        <v>0</v>
      </c>
      <c r="L171" s="114"/>
    </row>
    <row r="172" spans="2:12" s="8" customFormat="1" ht="24.9" customHeight="1">
      <c r="B172" s="110"/>
      <c r="D172" s="111" t="s">
        <v>836</v>
      </c>
      <c r="E172" s="112"/>
      <c r="F172" s="112"/>
      <c r="G172" s="112"/>
      <c r="H172" s="112"/>
      <c r="I172" s="112"/>
      <c r="J172" s="113">
        <f>J893</f>
        <v>0</v>
      </c>
      <c r="L172" s="110"/>
    </row>
    <row r="173" spans="2:12" s="9" customFormat="1" ht="19.95" customHeight="1">
      <c r="B173" s="114"/>
      <c r="D173" s="115" t="s">
        <v>1188</v>
      </c>
      <c r="E173" s="116"/>
      <c r="F173" s="116"/>
      <c r="G173" s="116"/>
      <c r="H173" s="116"/>
      <c r="I173" s="116"/>
      <c r="J173" s="117">
        <f>J894</f>
        <v>0</v>
      </c>
      <c r="L173" s="114"/>
    </row>
    <row r="174" spans="2:12" s="9" customFormat="1" ht="19.95" customHeight="1">
      <c r="B174" s="114"/>
      <c r="D174" s="115" t="s">
        <v>1189</v>
      </c>
      <c r="E174" s="116"/>
      <c r="F174" s="116"/>
      <c r="G174" s="116"/>
      <c r="H174" s="116"/>
      <c r="I174" s="116"/>
      <c r="J174" s="117">
        <f>J898</f>
        <v>0</v>
      </c>
      <c r="L174" s="114"/>
    </row>
    <row r="175" spans="2:12" s="9" customFormat="1" ht="19.95" customHeight="1">
      <c r="B175" s="114"/>
      <c r="D175" s="115" t="s">
        <v>1190</v>
      </c>
      <c r="E175" s="116"/>
      <c r="F175" s="116"/>
      <c r="G175" s="116"/>
      <c r="H175" s="116"/>
      <c r="I175" s="116"/>
      <c r="J175" s="117">
        <f>J902</f>
        <v>0</v>
      </c>
      <c r="L175" s="114"/>
    </row>
    <row r="176" spans="2:12" s="9" customFormat="1" ht="19.95" customHeight="1">
      <c r="B176" s="114"/>
      <c r="D176" s="115" t="s">
        <v>1191</v>
      </c>
      <c r="E176" s="116"/>
      <c r="F176" s="116"/>
      <c r="G176" s="116"/>
      <c r="H176" s="116"/>
      <c r="I176" s="116"/>
      <c r="J176" s="117">
        <f>J911</f>
        <v>0</v>
      </c>
      <c r="L176" s="114"/>
    </row>
    <row r="177" spans="2:12" s="9" customFormat="1" ht="19.95" customHeight="1">
      <c r="B177" s="114"/>
      <c r="D177" s="115" t="s">
        <v>1192</v>
      </c>
      <c r="E177" s="116"/>
      <c r="F177" s="116"/>
      <c r="G177" s="116"/>
      <c r="H177" s="116"/>
      <c r="I177" s="116"/>
      <c r="J177" s="117">
        <f>J922</f>
        <v>0</v>
      </c>
      <c r="L177" s="114"/>
    </row>
    <row r="178" spans="2:12" s="9" customFormat="1" ht="19.95" customHeight="1">
      <c r="B178" s="114"/>
      <c r="D178" s="115" t="s">
        <v>1193</v>
      </c>
      <c r="E178" s="116"/>
      <c r="F178" s="116"/>
      <c r="G178" s="116"/>
      <c r="H178" s="116"/>
      <c r="I178" s="116"/>
      <c r="J178" s="117">
        <f>J931</f>
        <v>0</v>
      </c>
      <c r="L178" s="114"/>
    </row>
    <row r="179" spans="2:12" s="9" customFormat="1" ht="19.95" customHeight="1">
      <c r="B179" s="114"/>
      <c r="D179" s="115" t="s">
        <v>1194</v>
      </c>
      <c r="E179" s="116"/>
      <c r="F179" s="116"/>
      <c r="G179" s="116"/>
      <c r="H179" s="116"/>
      <c r="I179" s="116"/>
      <c r="J179" s="117">
        <f>J941</f>
        <v>0</v>
      </c>
      <c r="L179" s="114"/>
    </row>
    <row r="180" spans="2:12" s="8" customFormat="1" ht="24.9" customHeight="1">
      <c r="B180" s="110"/>
      <c r="D180" s="111" t="s">
        <v>481</v>
      </c>
      <c r="E180" s="112"/>
      <c r="F180" s="112"/>
      <c r="G180" s="112"/>
      <c r="H180" s="112"/>
      <c r="I180" s="112"/>
      <c r="J180" s="113">
        <f>J948</f>
        <v>0</v>
      </c>
      <c r="L180" s="110"/>
    </row>
    <row r="181" spans="2:12" s="9" customFormat="1" ht="19.95" customHeight="1">
      <c r="B181" s="114"/>
      <c r="D181" s="115" t="s">
        <v>1195</v>
      </c>
      <c r="E181" s="116"/>
      <c r="F181" s="116"/>
      <c r="G181" s="116"/>
      <c r="H181" s="116"/>
      <c r="I181" s="116"/>
      <c r="J181" s="117">
        <f>J949</f>
        <v>0</v>
      </c>
      <c r="L181" s="114"/>
    </row>
    <row r="182" spans="2:12" s="9" customFormat="1" ht="19.95" customHeight="1">
      <c r="B182" s="114"/>
      <c r="D182" s="115" t="s">
        <v>1196</v>
      </c>
      <c r="E182" s="116"/>
      <c r="F182" s="116"/>
      <c r="G182" s="116"/>
      <c r="H182" s="116"/>
      <c r="I182" s="116"/>
      <c r="J182" s="117">
        <f>J969</f>
        <v>0</v>
      </c>
      <c r="L182" s="114"/>
    </row>
    <row r="183" spans="2:12" s="9" customFormat="1" ht="19.95" customHeight="1">
      <c r="B183" s="114"/>
      <c r="D183" s="115" t="s">
        <v>486</v>
      </c>
      <c r="E183" s="116"/>
      <c r="F183" s="116"/>
      <c r="G183" s="116"/>
      <c r="H183" s="116"/>
      <c r="I183" s="116"/>
      <c r="J183" s="117">
        <f>J972</f>
        <v>0</v>
      </c>
      <c r="L183" s="114"/>
    </row>
    <row r="184" spans="2:12" s="9" customFormat="1" ht="19.95" customHeight="1">
      <c r="B184" s="114"/>
      <c r="D184" s="115" t="s">
        <v>487</v>
      </c>
      <c r="E184" s="116"/>
      <c r="F184" s="116"/>
      <c r="G184" s="116"/>
      <c r="H184" s="116"/>
      <c r="I184" s="116"/>
      <c r="J184" s="117">
        <f>J975</f>
        <v>0</v>
      </c>
      <c r="L184" s="114"/>
    </row>
    <row r="185" spans="2:12" s="9" customFormat="1" ht="19.95" customHeight="1">
      <c r="B185" s="114"/>
      <c r="D185" s="115" t="s">
        <v>488</v>
      </c>
      <c r="E185" s="116"/>
      <c r="F185" s="116"/>
      <c r="G185" s="116"/>
      <c r="H185" s="116"/>
      <c r="I185" s="116"/>
      <c r="J185" s="117">
        <f>J980</f>
        <v>0</v>
      </c>
      <c r="L185" s="114"/>
    </row>
    <row r="186" spans="2:12" s="9" customFormat="1" ht="19.95" customHeight="1">
      <c r="B186" s="114"/>
      <c r="D186" s="115" t="s">
        <v>1197</v>
      </c>
      <c r="E186" s="116"/>
      <c r="F186" s="116"/>
      <c r="G186" s="116"/>
      <c r="H186" s="116"/>
      <c r="I186" s="116"/>
      <c r="J186" s="117">
        <f>J983</f>
        <v>0</v>
      </c>
      <c r="L186" s="114"/>
    </row>
    <row r="187" spans="2:12" s="9" customFormat="1" ht="19.95" customHeight="1">
      <c r="B187" s="114"/>
      <c r="D187" s="115" t="s">
        <v>496</v>
      </c>
      <c r="E187" s="116"/>
      <c r="F187" s="116"/>
      <c r="G187" s="116"/>
      <c r="H187" s="116"/>
      <c r="I187" s="116"/>
      <c r="J187" s="117">
        <f>J990</f>
        <v>0</v>
      </c>
      <c r="L187" s="114"/>
    </row>
    <row r="188" spans="2:12" s="9" customFormat="1" ht="19.95" customHeight="1">
      <c r="B188" s="114"/>
      <c r="D188" s="115" t="s">
        <v>1198</v>
      </c>
      <c r="E188" s="116"/>
      <c r="F188" s="116"/>
      <c r="G188" s="116"/>
      <c r="H188" s="116"/>
      <c r="I188" s="116"/>
      <c r="J188" s="117">
        <f>J1011</f>
        <v>0</v>
      </c>
      <c r="L188" s="114"/>
    </row>
    <row r="189" spans="2:12" s="8" customFormat="1" ht="24.9" customHeight="1">
      <c r="B189" s="110"/>
      <c r="D189" s="111" t="s">
        <v>1199</v>
      </c>
      <c r="E189" s="112"/>
      <c r="F189" s="112"/>
      <c r="G189" s="112"/>
      <c r="H189" s="112"/>
      <c r="I189" s="112"/>
      <c r="J189" s="113">
        <f>J1016</f>
        <v>0</v>
      </c>
      <c r="L189" s="110"/>
    </row>
    <row r="190" spans="2:12" s="9" customFormat="1" ht="19.95" customHeight="1">
      <c r="B190" s="114"/>
      <c r="D190" s="115" t="s">
        <v>1200</v>
      </c>
      <c r="E190" s="116"/>
      <c r="F190" s="116"/>
      <c r="G190" s="116"/>
      <c r="H190" s="116"/>
      <c r="I190" s="116"/>
      <c r="J190" s="117">
        <f>J1017</f>
        <v>0</v>
      </c>
      <c r="L190" s="114"/>
    </row>
    <row r="191" spans="2:12" s="9" customFormat="1" ht="19.95" customHeight="1">
      <c r="B191" s="114"/>
      <c r="D191" s="115" t="s">
        <v>1201</v>
      </c>
      <c r="E191" s="116"/>
      <c r="F191" s="116"/>
      <c r="G191" s="116"/>
      <c r="H191" s="116"/>
      <c r="I191" s="116"/>
      <c r="J191" s="117">
        <f>J1040</f>
        <v>0</v>
      </c>
      <c r="L191" s="114"/>
    </row>
    <row r="192" spans="2:12" s="9" customFormat="1" ht="19.95" customHeight="1">
      <c r="B192" s="114"/>
      <c r="D192" s="115" t="s">
        <v>1202</v>
      </c>
      <c r="E192" s="116"/>
      <c r="F192" s="116"/>
      <c r="G192" s="116"/>
      <c r="H192" s="116"/>
      <c r="I192" s="116"/>
      <c r="J192" s="117">
        <f>J1046</f>
        <v>0</v>
      </c>
      <c r="L192" s="114"/>
    </row>
    <row r="193" spans="2:12" s="9" customFormat="1" ht="19.95" customHeight="1">
      <c r="B193" s="114"/>
      <c r="D193" s="115" t="s">
        <v>1203</v>
      </c>
      <c r="E193" s="116"/>
      <c r="F193" s="116"/>
      <c r="G193" s="116"/>
      <c r="H193" s="116"/>
      <c r="I193" s="116"/>
      <c r="J193" s="117">
        <f>J1056</f>
        <v>0</v>
      </c>
      <c r="L193" s="114"/>
    </row>
    <row r="194" spans="2:12" s="9" customFormat="1" ht="19.95" customHeight="1">
      <c r="B194" s="114"/>
      <c r="D194" s="115" t="s">
        <v>1204</v>
      </c>
      <c r="E194" s="116"/>
      <c r="F194" s="116"/>
      <c r="G194" s="116"/>
      <c r="H194" s="116"/>
      <c r="I194" s="116"/>
      <c r="J194" s="117">
        <f>J1061</f>
        <v>0</v>
      </c>
      <c r="L194" s="114"/>
    </row>
    <row r="195" spans="2:12" s="8" customFormat="1" ht="24.9" customHeight="1">
      <c r="B195" s="110"/>
      <c r="D195" s="111" t="s">
        <v>1205</v>
      </c>
      <c r="E195" s="112"/>
      <c r="F195" s="112"/>
      <c r="G195" s="112"/>
      <c r="H195" s="112"/>
      <c r="I195" s="112"/>
      <c r="J195" s="113">
        <f>J1071</f>
        <v>0</v>
      </c>
      <c r="L195" s="110"/>
    </row>
    <row r="196" spans="2:12" s="9" customFormat="1" ht="19.95" customHeight="1">
      <c r="B196" s="114"/>
      <c r="D196" s="115" t="s">
        <v>1206</v>
      </c>
      <c r="E196" s="116"/>
      <c r="F196" s="116"/>
      <c r="G196" s="116"/>
      <c r="H196" s="116"/>
      <c r="I196" s="116"/>
      <c r="J196" s="117">
        <f>J1072</f>
        <v>0</v>
      </c>
      <c r="L196" s="114"/>
    </row>
    <row r="197" spans="2:12" s="9" customFormat="1" ht="19.95" customHeight="1">
      <c r="B197" s="114"/>
      <c r="D197" s="115" t="s">
        <v>1207</v>
      </c>
      <c r="E197" s="116"/>
      <c r="F197" s="116"/>
      <c r="G197" s="116"/>
      <c r="H197" s="116"/>
      <c r="I197" s="116"/>
      <c r="J197" s="117">
        <f>J1075</f>
        <v>0</v>
      </c>
      <c r="L197" s="114"/>
    </row>
    <row r="198" spans="2:12" s="9" customFormat="1" ht="19.95" customHeight="1">
      <c r="B198" s="114"/>
      <c r="D198" s="115" t="s">
        <v>1208</v>
      </c>
      <c r="E198" s="116"/>
      <c r="F198" s="116"/>
      <c r="G198" s="116"/>
      <c r="H198" s="116"/>
      <c r="I198" s="116"/>
      <c r="J198" s="117">
        <f>J1080</f>
        <v>0</v>
      </c>
      <c r="L198" s="114"/>
    </row>
    <row r="199" spans="2:12" s="9" customFormat="1" ht="19.95" customHeight="1">
      <c r="B199" s="114"/>
      <c r="D199" s="115" t="s">
        <v>1209</v>
      </c>
      <c r="E199" s="116"/>
      <c r="F199" s="116"/>
      <c r="G199" s="116"/>
      <c r="H199" s="116"/>
      <c r="I199" s="116"/>
      <c r="J199" s="117">
        <f>J1084</f>
        <v>0</v>
      </c>
      <c r="L199" s="114"/>
    </row>
    <row r="200" spans="2:12" s="8" customFormat="1" ht="24.9" customHeight="1">
      <c r="B200" s="110"/>
      <c r="D200" s="111" t="s">
        <v>501</v>
      </c>
      <c r="E200" s="112"/>
      <c r="F200" s="112"/>
      <c r="G200" s="112"/>
      <c r="H200" s="112"/>
      <c r="I200" s="112"/>
      <c r="J200" s="113">
        <f>J1090</f>
        <v>0</v>
      </c>
      <c r="L200" s="110"/>
    </row>
    <row r="201" spans="2:12" s="9" customFormat="1" ht="19.95" customHeight="1">
      <c r="B201" s="114"/>
      <c r="D201" s="115" t="s">
        <v>1210</v>
      </c>
      <c r="E201" s="116"/>
      <c r="F201" s="116"/>
      <c r="G201" s="116"/>
      <c r="H201" s="116"/>
      <c r="I201" s="116"/>
      <c r="J201" s="117">
        <f>J1091</f>
        <v>0</v>
      </c>
      <c r="L201" s="114"/>
    </row>
    <row r="202" spans="2:12" s="9" customFormat="1" ht="19.95" customHeight="1">
      <c r="B202" s="114"/>
      <c r="D202" s="115" t="s">
        <v>1211</v>
      </c>
      <c r="E202" s="116"/>
      <c r="F202" s="116"/>
      <c r="G202" s="116"/>
      <c r="H202" s="116"/>
      <c r="I202" s="116"/>
      <c r="J202" s="117">
        <f>J1094</f>
        <v>0</v>
      </c>
      <c r="L202" s="114"/>
    </row>
    <row r="203" spans="2:12" s="9" customFormat="1" ht="19.95" customHeight="1">
      <c r="B203" s="114"/>
      <c r="D203" s="115" t="s">
        <v>1212</v>
      </c>
      <c r="E203" s="116"/>
      <c r="F203" s="116"/>
      <c r="G203" s="116"/>
      <c r="H203" s="116"/>
      <c r="I203" s="116"/>
      <c r="J203" s="117">
        <f>J1098</f>
        <v>0</v>
      </c>
      <c r="L203" s="114"/>
    </row>
    <row r="204" spans="2:12" s="9" customFormat="1" ht="19.95" customHeight="1">
      <c r="B204" s="114"/>
      <c r="D204" s="115" t="s">
        <v>1213</v>
      </c>
      <c r="E204" s="116"/>
      <c r="F204" s="116"/>
      <c r="G204" s="116"/>
      <c r="H204" s="116"/>
      <c r="I204" s="116"/>
      <c r="J204" s="117">
        <f>J1105</f>
        <v>0</v>
      </c>
      <c r="L204" s="114"/>
    </row>
    <row r="205" spans="2:12" s="9" customFormat="1" ht="19.95" customHeight="1">
      <c r="B205" s="114"/>
      <c r="D205" s="115" t="s">
        <v>502</v>
      </c>
      <c r="E205" s="116"/>
      <c r="F205" s="116"/>
      <c r="G205" s="116"/>
      <c r="H205" s="116"/>
      <c r="I205" s="116"/>
      <c r="J205" s="117">
        <f>J1108</f>
        <v>0</v>
      </c>
      <c r="L205" s="114"/>
    </row>
    <row r="206" spans="2:12" s="9" customFormat="1" ht="19.95" customHeight="1">
      <c r="B206" s="114"/>
      <c r="D206" s="115" t="s">
        <v>1214</v>
      </c>
      <c r="E206" s="116"/>
      <c r="F206" s="116"/>
      <c r="G206" s="116"/>
      <c r="H206" s="116"/>
      <c r="I206" s="116"/>
      <c r="J206" s="117">
        <f>J1130</f>
        <v>0</v>
      </c>
      <c r="L206" s="114"/>
    </row>
    <row r="207" spans="2:12" s="8" customFormat="1" ht="24.9" customHeight="1">
      <c r="B207" s="110"/>
      <c r="D207" s="111" t="s">
        <v>1215</v>
      </c>
      <c r="E207" s="112"/>
      <c r="F207" s="112"/>
      <c r="G207" s="112"/>
      <c r="H207" s="112"/>
      <c r="I207" s="112"/>
      <c r="J207" s="113">
        <f>J1135</f>
        <v>0</v>
      </c>
      <c r="L207" s="110"/>
    </row>
    <row r="208" spans="2:12" s="9" customFormat="1" ht="19.95" customHeight="1">
      <c r="B208" s="114"/>
      <c r="D208" s="115" t="s">
        <v>1216</v>
      </c>
      <c r="E208" s="116"/>
      <c r="F208" s="116"/>
      <c r="G208" s="116"/>
      <c r="H208" s="116"/>
      <c r="I208" s="116"/>
      <c r="J208" s="117">
        <f>J1136</f>
        <v>0</v>
      </c>
      <c r="L208" s="114"/>
    </row>
    <row r="209" spans="2:12" s="9" customFormat="1" ht="19.95" customHeight="1">
      <c r="B209" s="114"/>
      <c r="D209" s="115" t="s">
        <v>1217</v>
      </c>
      <c r="E209" s="116"/>
      <c r="F209" s="116"/>
      <c r="G209" s="116"/>
      <c r="H209" s="116"/>
      <c r="I209" s="116"/>
      <c r="J209" s="117">
        <f>J1149</f>
        <v>0</v>
      </c>
      <c r="L209" s="114"/>
    </row>
    <row r="210" spans="2:12" s="9" customFormat="1" ht="19.95" customHeight="1">
      <c r="B210" s="114"/>
      <c r="D210" s="115" t="s">
        <v>1218</v>
      </c>
      <c r="E210" s="116"/>
      <c r="F210" s="116"/>
      <c r="G210" s="116"/>
      <c r="H210" s="116"/>
      <c r="I210" s="116"/>
      <c r="J210" s="117">
        <f>J1162</f>
        <v>0</v>
      </c>
      <c r="L210" s="114"/>
    </row>
    <row r="211" spans="2:12" s="8" customFormat="1" ht="24.9" customHeight="1">
      <c r="B211" s="110"/>
      <c r="D211" s="111" t="s">
        <v>1219</v>
      </c>
      <c r="E211" s="112"/>
      <c r="F211" s="112"/>
      <c r="G211" s="112"/>
      <c r="H211" s="112"/>
      <c r="I211" s="112"/>
      <c r="J211" s="113">
        <f>J1166</f>
        <v>0</v>
      </c>
      <c r="L211" s="110"/>
    </row>
    <row r="212" spans="2:12" s="9" customFormat="1" ht="19.95" customHeight="1">
      <c r="B212" s="114"/>
      <c r="D212" s="115" t="s">
        <v>1220</v>
      </c>
      <c r="E212" s="116"/>
      <c r="F212" s="116"/>
      <c r="G212" s="116"/>
      <c r="H212" s="116"/>
      <c r="I212" s="116"/>
      <c r="J212" s="117">
        <f>J1167</f>
        <v>0</v>
      </c>
      <c r="L212" s="114"/>
    </row>
    <row r="213" spans="2:12" s="9" customFormat="1" ht="19.95" customHeight="1">
      <c r="B213" s="114"/>
      <c r="D213" s="115" t="s">
        <v>1221</v>
      </c>
      <c r="E213" s="116"/>
      <c r="F213" s="116"/>
      <c r="G213" s="116"/>
      <c r="H213" s="116"/>
      <c r="I213" s="116"/>
      <c r="J213" s="117">
        <f>J1169</f>
        <v>0</v>
      </c>
      <c r="L213" s="114"/>
    </row>
    <row r="214" spans="2:12" s="9" customFormat="1" ht="19.95" customHeight="1">
      <c r="B214" s="114"/>
      <c r="D214" s="115" t="s">
        <v>1222</v>
      </c>
      <c r="E214" s="116"/>
      <c r="F214" s="116"/>
      <c r="G214" s="116"/>
      <c r="H214" s="116"/>
      <c r="I214" s="116"/>
      <c r="J214" s="117">
        <f>J1171</f>
        <v>0</v>
      </c>
      <c r="L214" s="114"/>
    </row>
    <row r="215" spans="2:12" s="1" customFormat="1" ht="21.75" customHeight="1">
      <c r="B215" s="32"/>
      <c r="L215" s="32"/>
    </row>
    <row r="216" spans="2:12" s="1" customFormat="1" ht="6.9" customHeight="1">
      <c r="B216" s="47"/>
      <c r="C216" s="48"/>
      <c r="D216" s="48"/>
      <c r="E216" s="48"/>
      <c r="F216" s="48"/>
      <c r="G216" s="48"/>
      <c r="H216" s="48"/>
      <c r="I216" s="48"/>
      <c r="J216" s="48"/>
      <c r="K216" s="48"/>
      <c r="L216" s="32"/>
    </row>
    <row r="220" spans="2:12" s="1" customFormat="1" ht="6.9" customHeight="1">
      <c r="B220" s="49"/>
      <c r="C220" s="50"/>
      <c r="D220" s="50"/>
      <c r="E220" s="50"/>
      <c r="F220" s="50"/>
      <c r="G220" s="50"/>
      <c r="H220" s="50"/>
      <c r="I220" s="50"/>
      <c r="J220" s="50"/>
      <c r="K220" s="50"/>
      <c r="L220" s="32"/>
    </row>
    <row r="221" spans="2:12" s="1" customFormat="1" ht="24.9" customHeight="1">
      <c r="B221" s="32"/>
      <c r="C221" s="21" t="s">
        <v>142</v>
      </c>
      <c r="L221" s="32"/>
    </row>
    <row r="222" spans="2:12" s="1" customFormat="1" ht="6.9" customHeight="1">
      <c r="B222" s="32"/>
      <c r="L222" s="32"/>
    </row>
    <row r="223" spans="2:12" s="1" customFormat="1" ht="12" customHeight="1">
      <c r="B223" s="32"/>
      <c r="C223" s="27" t="s">
        <v>16</v>
      </c>
      <c r="L223" s="32"/>
    </row>
    <row r="224" spans="2:12" s="1" customFormat="1" ht="16.5" customHeight="1">
      <c r="B224" s="32"/>
      <c r="E224" s="250" t="str">
        <f>E7</f>
        <v>Most č. M5850 na ceste II-547 a lávka. Hlinkova ul., Košice</v>
      </c>
      <c r="F224" s="251"/>
      <c r="G224" s="251"/>
      <c r="H224" s="251"/>
      <c r="L224" s="32"/>
    </row>
    <row r="225" spans="2:65" s="1" customFormat="1" ht="12" customHeight="1">
      <c r="B225" s="32"/>
      <c r="C225" s="27" t="s">
        <v>131</v>
      </c>
      <c r="L225" s="32"/>
    </row>
    <row r="226" spans="2:65" s="1" customFormat="1" ht="16.5" customHeight="1">
      <c r="B226" s="32"/>
      <c r="E226" s="246" t="str">
        <f>E9</f>
        <v>SO 201-00 - Most č. M5850 na ceste II/547, Hlinkova ulica</v>
      </c>
      <c r="F226" s="249"/>
      <c r="G226" s="249"/>
      <c r="H226" s="249"/>
      <c r="L226" s="32"/>
    </row>
    <row r="227" spans="2:65" s="1" customFormat="1" ht="6.9" customHeight="1">
      <c r="B227" s="32"/>
      <c r="L227" s="32"/>
    </row>
    <row r="228" spans="2:65" s="1" customFormat="1" ht="12" customHeight="1">
      <c r="B228" s="32"/>
      <c r="C228" s="27" t="s">
        <v>20</v>
      </c>
      <c r="F228" s="25" t="str">
        <f>F12</f>
        <v>Košice</v>
      </c>
      <c r="I228" s="27" t="s">
        <v>22</v>
      </c>
      <c r="J228" s="55" t="str">
        <f>IF(J12="","",J12)</f>
        <v>17. 2. 2026</v>
      </c>
      <c r="L228" s="32"/>
    </row>
    <row r="229" spans="2:65" s="1" customFormat="1" ht="6.9" customHeight="1">
      <c r="B229" s="32"/>
      <c r="L229" s="32"/>
    </row>
    <row r="230" spans="2:65" s="1" customFormat="1" ht="25.65" customHeight="1">
      <c r="B230" s="32"/>
      <c r="C230" s="27" t="s">
        <v>24</v>
      </c>
      <c r="F230" s="25" t="str">
        <f>E15</f>
        <v>Mesto Košice</v>
      </c>
      <c r="I230" s="27" t="s">
        <v>30</v>
      </c>
      <c r="J230" s="30" t="str">
        <f>E21</f>
        <v>TUNROAD Engineering, s.r.o.</v>
      </c>
      <c r="L230" s="32"/>
    </row>
    <row r="231" spans="2:65" s="1" customFormat="1" ht="15.15" customHeight="1">
      <c r="B231" s="32"/>
      <c r="C231" s="27" t="s">
        <v>28</v>
      </c>
      <c r="F231" s="25" t="str">
        <f>IF(E18="","",E18)</f>
        <v>Vyplň údaj</v>
      </c>
      <c r="I231" s="27" t="s">
        <v>32</v>
      </c>
      <c r="J231" s="30" t="str">
        <f>E24</f>
        <v>kolektív</v>
      </c>
      <c r="L231" s="32"/>
    </row>
    <row r="232" spans="2:65" s="1" customFormat="1" ht="10.35" customHeight="1">
      <c r="B232" s="32"/>
      <c r="L232" s="32"/>
    </row>
    <row r="233" spans="2:65" s="10" customFormat="1" ht="29.25" customHeight="1">
      <c r="B233" s="118"/>
      <c r="C233" s="119" t="s">
        <v>143</v>
      </c>
      <c r="D233" s="120" t="s">
        <v>60</v>
      </c>
      <c r="E233" s="120" t="s">
        <v>56</v>
      </c>
      <c r="F233" s="120" t="s">
        <v>57</v>
      </c>
      <c r="G233" s="120" t="s">
        <v>144</v>
      </c>
      <c r="H233" s="120" t="s">
        <v>145</v>
      </c>
      <c r="I233" s="120" t="s">
        <v>146</v>
      </c>
      <c r="J233" s="121" t="s">
        <v>135</v>
      </c>
      <c r="K233" s="122" t="s">
        <v>147</v>
      </c>
      <c r="L233" s="118"/>
      <c r="M233" s="62" t="s">
        <v>1</v>
      </c>
      <c r="N233" s="63" t="s">
        <v>39</v>
      </c>
      <c r="O233" s="63" t="s">
        <v>148</v>
      </c>
      <c r="P233" s="63" t="s">
        <v>149</v>
      </c>
      <c r="Q233" s="63" t="s">
        <v>150</v>
      </c>
      <c r="R233" s="63" t="s">
        <v>151</v>
      </c>
      <c r="S233" s="63" t="s">
        <v>152</v>
      </c>
      <c r="T233" s="64" t="s">
        <v>153</v>
      </c>
    </row>
    <row r="234" spans="2:65" s="1" customFormat="1" ht="22.95" customHeight="1">
      <c r="B234" s="32"/>
      <c r="C234" s="67" t="s">
        <v>136</v>
      </c>
      <c r="J234" s="123">
        <f>BK234</f>
        <v>0</v>
      </c>
      <c r="L234" s="32"/>
      <c r="M234" s="65"/>
      <c r="N234" s="56"/>
      <c r="O234" s="56"/>
      <c r="P234" s="124">
        <f>P235+P437+P587+P893+P948+P1016+P1071+P1090+P1135+P1166</f>
        <v>0</v>
      </c>
      <c r="Q234" s="56"/>
      <c r="R234" s="124">
        <f>R235+R437+R587+R893+R948+R1016+R1071+R1090+R1135+R1166</f>
        <v>10672.339233210001</v>
      </c>
      <c r="S234" s="56"/>
      <c r="T234" s="125">
        <f>T235+T437+T587+T893+T948+T1016+T1071+T1090+T1135+T1166</f>
        <v>6170.7061029999995</v>
      </c>
      <c r="AT234" s="17" t="s">
        <v>74</v>
      </c>
      <c r="AU234" s="17" t="s">
        <v>137</v>
      </c>
      <c r="BK234" s="126">
        <f>BK235+BK437+BK587+BK893+BK948+BK1016+BK1071+BK1090+BK1135+BK1166</f>
        <v>0</v>
      </c>
    </row>
    <row r="235" spans="2:65" s="11" customFormat="1" ht="25.95" customHeight="1">
      <c r="B235" s="127"/>
      <c r="D235" s="128" t="s">
        <v>74</v>
      </c>
      <c r="E235" s="129" t="s">
        <v>503</v>
      </c>
      <c r="F235" s="129" t="s">
        <v>504</v>
      </c>
      <c r="I235" s="130"/>
      <c r="J235" s="131">
        <f>BK235</f>
        <v>0</v>
      </c>
      <c r="L235" s="127"/>
      <c r="M235" s="132"/>
      <c r="P235" s="133">
        <f>P236+P244+P246+P248+P250+P254+P258+P269+P273+P313+P345+P383+P386+P391+P394+P396+P400+P420</f>
        <v>0</v>
      </c>
      <c r="R235" s="133">
        <f>R236+R244+R246+R248+R250+R254+R258+R269+R273+R313+R345+R383+R386+R391+R394+R396+R400+R420</f>
        <v>2.4443602799999997</v>
      </c>
      <c r="T235" s="134">
        <f>T236+T244+T246+T248+T250+T254+T258+T269+T273+T313+T345+T383+T386+T391+T394+T396+T400+T420</f>
        <v>6170.7061029999995</v>
      </c>
      <c r="AR235" s="128" t="s">
        <v>83</v>
      </c>
      <c r="AT235" s="135" t="s">
        <v>74</v>
      </c>
      <c r="AU235" s="135" t="s">
        <v>75</v>
      </c>
      <c r="AY235" s="128" t="s">
        <v>156</v>
      </c>
      <c r="BK235" s="136">
        <f>BK236+BK244+BK246+BK248+BK250+BK254+BK258+BK269+BK273+BK313+BK345+BK383+BK386+BK391+BK394+BK396+BK400+BK420</f>
        <v>0</v>
      </c>
    </row>
    <row r="236" spans="2:65" s="11" customFormat="1" ht="22.95" customHeight="1">
      <c r="B236" s="127"/>
      <c r="D236" s="128" t="s">
        <v>74</v>
      </c>
      <c r="E236" s="137" t="s">
        <v>1223</v>
      </c>
      <c r="F236" s="137" t="s">
        <v>1224</v>
      </c>
      <c r="I236" s="130"/>
      <c r="J236" s="138">
        <f>BK236</f>
        <v>0</v>
      </c>
      <c r="L236" s="127"/>
      <c r="M236" s="132"/>
      <c r="P236" s="133">
        <f>SUM(P237:P243)</f>
        <v>0</v>
      </c>
      <c r="R236" s="133">
        <f>SUM(R237:R243)</f>
        <v>1.5096602799999999</v>
      </c>
      <c r="T236" s="134">
        <f>SUM(T237:T243)</f>
        <v>2094.3263999999999</v>
      </c>
      <c r="AR236" s="128" t="s">
        <v>83</v>
      </c>
      <c r="AT236" s="135" t="s">
        <v>74</v>
      </c>
      <c r="AU236" s="135" t="s">
        <v>83</v>
      </c>
      <c r="AY236" s="128" t="s">
        <v>156</v>
      </c>
      <c r="BK236" s="136">
        <f>SUM(BK237:BK243)</f>
        <v>0</v>
      </c>
    </row>
    <row r="237" spans="2:65" s="1" customFormat="1" ht="33" customHeight="1">
      <c r="B237" s="139"/>
      <c r="C237" s="140" t="s">
        <v>83</v>
      </c>
      <c r="D237" s="140" t="s">
        <v>159</v>
      </c>
      <c r="E237" s="141" t="s">
        <v>1225</v>
      </c>
      <c r="F237" s="142" t="s">
        <v>1226</v>
      </c>
      <c r="G237" s="143" t="s">
        <v>352</v>
      </c>
      <c r="H237" s="144">
        <v>872.63599999999997</v>
      </c>
      <c r="I237" s="145"/>
      <c r="J237" s="146">
        <f>ROUND(I237*H237,2)</f>
        <v>0</v>
      </c>
      <c r="K237" s="147"/>
      <c r="L237" s="32"/>
      <c r="M237" s="148" t="s">
        <v>1</v>
      </c>
      <c r="N237" s="149" t="s">
        <v>41</v>
      </c>
      <c r="P237" s="150">
        <f>O237*H237</f>
        <v>0</v>
      </c>
      <c r="Q237" s="150">
        <v>1.73E-3</v>
      </c>
      <c r="R237" s="150">
        <f>Q237*H237</f>
        <v>1.5096602799999999</v>
      </c>
      <c r="S237" s="150">
        <v>2.4</v>
      </c>
      <c r="T237" s="151">
        <f>S237*H237</f>
        <v>2094.3263999999999</v>
      </c>
      <c r="AR237" s="152" t="s">
        <v>163</v>
      </c>
      <c r="AT237" s="152" t="s">
        <v>159</v>
      </c>
      <c r="AU237" s="152" t="s">
        <v>164</v>
      </c>
      <c r="AY237" s="17" t="s">
        <v>156</v>
      </c>
      <c r="BE237" s="153">
        <f>IF(N237="základná",J237,0)</f>
        <v>0</v>
      </c>
      <c r="BF237" s="153">
        <f>IF(N237="znížená",J237,0)</f>
        <v>0</v>
      </c>
      <c r="BG237" s="153">
        <f>IF(N237="zákl. prenesená",J237,0)</f>
        <v>0</v>
      </c>
      <c r="BH237" s="153">
        <f>IF(N237="zníž. prenesená",J237,0)</f>
        <v>0</v>
      </c>
      <c r="BI237" s="153">
        <f>IF(N237="nulová",J237,0)</f>
        <v>0</v>
      </c>
      <c r="BJ237" s="17" t="s">
        <v>164</v>
      </c>
      <c r="BK237" s="153">
        <f>ROUND(I237*H237,2)</f>
        <v>0</v>
      </c>
      <c r="BL237" s="17" t="s">
        <v>163</v>
      </c>
      <c r="BM237" s="152" t="s">
        <v>1227</v>
      </c>
    </row>
    <row r="238" spans="2:65" s="12" customFormat="1">
      <c r="B238" s="159"/>
      <c r="D238" s="160" t="s">
        <v>205</v>
      </c>
      <c r="E238" s="161" t="s">
        <v>1</v>
      </c>
      <c r="F238" s="162" t="s">
        <v>1228</v>
      </c>
      <c r="H238" s="163">
        <v>53.526000000000003</v>
      </c>
      <c r="I238" s="164"/>
      <c r="L238" s="159"/>
      <c r="M238" s="165"/>
      <c r="T238" s="166"/>
      <c r="AT238" s="161" t="s">
        <v>205</v>
      </c>
      <c r="AU238" s="161" t="s">
        <v>164</v>
      </c>
      <c r="AV238" s="12" t="s">
        <v>164</v>
      </c>
      <c r="AW238" s="12" t="s">
        <v>3</v>
      </c>
      <c r="AX238" s="12" t="s">
        <v>75</v>
      </c>
      <c r="AY238" s="161" t="s">
        <v>156</v>
      </c>
    </row>
    <row r="239" spans="2:65" s="12" customFormat="1">
      <c r="B239" s="159"/>
      <c r="D239" s="160" t="s">
        <v>205</v>
      </c>
      <c r="E239" s="161" t="s">
        <v>1</v>
      </c>
      <c r="F239" s="162" t="s">
        <v>1229</v>
      </c>
      <c r="H239" s="163">
        <v>48.66</v>
      </c>
      <c r="I239" s="164"/>
      <c r="L239" s="159"/>
      <c r="M239" s="165"/>
      <c r="T239" s="166"/>
      <c r="AT239" s="161" t="s">
        <v>205</v>
      </c>
      <c r="AU239" s="161" t="s">
        <v>164</v>
      </c>
      <c r="AV239" s="12" t="s">
        <v>164</v>
      </c>
      <c r="AW239" s="12" t="s">
        <v>3</v>
      </c>
      <c r="AX239" s="12" t="s">
        <v>75</v>
      </c>
      <c r="AY239" s="161" t="s">
        <v>156</v>
      </c>
    </row>
    <row r="240" spans="2:65" s="12" customFormat="1">
      <c r="B240" s="159"/>
      <c r="D240" s="160" t="s">
        <v>205</v>
      </c>
      <c r="E240" s="161" t="s">
        <v>1</v>
      </c>
      <c r="F240" s="162" t="s">
        <v>1230</v>
      </c>
      <c r="H240" s="163">
        <v>596.70000000000005</v>
      </c>
      <c r="I240" s="164"/>
      <c r="L240" s="159"/>
      <c r="M240" s="165"/>
      <c r="T240" s="166"/>
      <c r="AT240" s="161" t="s">
        <v>205</v>
      </c>
      <c r="AU240" s="161" t="s">
        <v>164</v>
      </c>
      <c r="AV240" s="12" t="s">
        <v>164</v>
      </c>
      <c r="AW240" s="12" t="s">
        <v>3</v>
      </c>
      <c r="AX240" s="12" t="s">
        <v>75</v>
      </c>
      <c r="AY240" s="161" t="s">
        <v>156</v>
      </c>
    </row>
    <row r="241" spans="2:65" s="12" customFormat="1">
      <c r="B241" s="159"/>
      <c r="D241" s="160" t="s">
        <v>205</v>
      </c>
      <c r="E241" s="161" t="s">
        <v>1</v>
      </c>
      <c r="F241" s="162" t="s">
        <v>1231</v>
      </c>
      <c r="H241" s="163">
        <v>128.75</v>
      </c>
      <c r="I241" s="164"/>
      <c r="L241" s="159"/>
      <c r="M241" s="165"/>
      <c r="T241" s="166"/>
      <c r="AT241" s="161" t="s">
        <v>205</v>
      </c>
      <c r="AU241" s="161" t="s">
        <v>164</v>
      </c>
      <c r="AV241" s="12" t="s">
        <v>164</v>
      </c>
      <c r="AW241" s="12" t="s">
        <v>3</v>
      </c>
      <c r="AX241" s="12" t="s">
        <v>75</v>
      </c>
      <c r="AY241" s="161" t="s">
        <v>156</v>
      </c>
    </row>
    <row r="242" spans="2:65" s="12" customFormat="1">
      <c r="B242" s="159"/>
      <c r="D242" s="160" t="s">
        <v>205</v>
      </c>
      <c r="E242" s="161" t="s">
        <v>1</v>
      </c>
      <c r="F242" s="162" t="s">
        <v>1232</v>
      </c>
      <c r="H242" s="163">
        <v>45</v>
      </c>
      <c r="I242" s="164"/>
      <c r="L242" s="159"/>
      <c r="M242" s="165"/>
      <c r="T242" s="166"/>
      <c r="AT242" s="161" t="s">
        <v>205</v>
      </c>
      <c r="AU242" s="161" t="s">
        <v>164</v>
      </c>
      <c r="AV242" s="12" t="s">
        <v>164</v>
      </c>
      <c r="AW242" s="12" t="s">
        <v>3</v>
      </c>
      <c r="AX242" s="12" t="s">
        <v>75</v>
      </c>
      <c r="AY242" s="161" t="s">
        <v>156</v>
      </c>
    </row>
    <row r="243" spans="2:65" s="14" customFormat="1">
      <c r="B243" s="184"/>
      <c r="D243" s="160" t="s">
        <v>205</v>
      </c>
      <c r="E243" s="185" t="s">
        <v>1</v>
      </c>
      <c r="F243" s="186" t="s">
        <v>226</v>
      </c>
      <c r="H243" s="187">
        <v>872.63599999999997</v>
      </c>
      <c r="I243" s="188"/>
      <c r="L243" s="184"/>
      <c r="M243" s="189"/>
      <c r="T243" s="190"/>
      <c r="AT243" s="185" t="s">
        <v>205</v>
      </c>
      <c r="AU243" s="185" t="s">
        <v>164</v>
      </c>
      <c r="AV243" s="14" t="s">
        <v>163</v>
      </c>
      <c r="AW243" s="14" t="s">
        <v>3</v>
      </c>
      <c r="AX243" s="14" t="s">
        <v>83</v>
      </c>
      <c r="AY243" s="185" t="s">
        <v>156</v>
      </c>
    </row>
    <row r="244" spans="2:65" s="11" customFormat="1" ht="22.95" customHeight="1">
      <c r="B244" s="127"/>
      <c r="D244" s="128" t="s">
        <v>74</v>
      </c>
      <c r="E244" s="137" t="s">
        <v>1233</v>
      </c>
      <c r="F244" s="137" t="s">
        <v>1234</v>
      </c>
      <c r="I244" s="130"/>
      <c r="J244" s="138">
        <f>BK244</f>
        <v>0</v>
      </c>
      <c r="L244" s="127"/>
      <c r="M244" s="132"/>
      <c r="P244" s="133">
        <f>P245</f>
        <v>0</v>
      </c>
      <c r="R244" s="133">
        <f>R245</f>
        <v>0</v>
      </c>
      <c r="T244" s="134">
        <f>T245</f>
        <v>2340</v>
      </c>
      <c r="AR244" s="128" t="s">
        <v>83</v>
      </c>
      <c r="AT244" s="135" t="s">
        <v>74</v>
      </c>
      <c r="AU244" s="135" t="s">
        <v>83</v>
      </c>
      <c r="AY244" s="128" t="s">
        <v>156</v>
      </c>
      <c r="BK244" s="136">
        <f>BK245</f>
        <v>0</v>
      </c>
    </row>
    <row r="245" spans="2:65" s="1" customFormat="1" ht="37.950000000000003" customHeight="1">
      <c r="B245" s="139"/>
      <c r="C245" s="140" t="s">
        <v>164</v>
      </c>
      <c r="D245" s="140" t="s">
        <v>159</v>
      </c>
      <c r="E245" s="141" t="s">
        <v>1235</v>
      </c>
      <c r="F245" s="142" t="s">
        <v>1236</v>
      </c>
      <c r="G245" s="143" t="s">
        <v>203</v>
      </c>
      <c r="H245" s="144">
        <v>120</v>
      </c>
      <c r="I245" s="145"/>
      <c r="J245" s="146">
        <f>ROUND(I245*H245,2)</f>
        <v>0</v>
      </c>
      <c r="K245" s="147"/>
      <c r="L245" s="32"/>
      <c r="M245" s="148" t="s">
        <v>1</v>
      </c>
      <c r="N245" s="149" t="s">
        <v>41</v>
      </c>
      <c r="P245" s="150">
        <f>O245*H245</f>
        <v>0</v>
      </c>
      <c r="Q245" s="150">
        <v>0</v>
      </c>
      <c r="R245" s="150">
        <f>Q245*H245</f>
        <v>0</v>
      </c>
      <c r="S245" s="150">
        <v>19.5</v>
      </c>
      <c r="T245" s="151">
        <f>S245*H245</f>
        <v>2340</v>
      </c>
      <c r="AR245" s="152" t="s">
        <v>163</v>
      </c>
      <c r="AT245" s="152" t="s">
        <v>159</v>
      </c>
      <c r="AU245" s="152" t="s">
        <v>164</v>
      </c>
      <c r="AY245" s="17" t="s">
        <v>156</v>
      </c>
      <c r="BE245" s="153">
        <f>IF(N245="základná",J245,0)</f>
        <v>0</v>
      </c>
      <c r="BF245" s="153">
        <f>IF(N245="znížená",J245,0)</f>
        <v>0</v>
      </c>
      <c r="BG245" s="153">
        <f>IF(N245="zákl. prenesená",J245,0)</f>
        <v>0</v>
      </c>
      <c r="BH245" s="153">
        <f>IF(N245="zníž. prenesená",J245,0)</f>
        <v>0</v>
      </c>
      <c r="BI245" s="153">
        <f>IF(N245="nulová",J245,0)</f>
        <v>0</v>
      </c>
      <c r="BJ245" s="17" t="s">
        <v>164</v>
      </c>
      <c r="BK245" s="153">
        <f>ROUND(I245*H245,2)</f>
        <v>0</v>
      </c>
      <c r="BL245" s="17" t="s">
        <v>163</v>
      </c>
      <c r="BM245" s="152" t="s">
        <v>1237</v>
      </c>
    </row>
    <row r="246" spans="2:65" s="11" customFormat="1" ht="22.95" customHeight="1">
      <c r="B246" s="127"/>
      <c r="D246" s="128" t="s">
        <v>74</v>
      </c>
      <c r="E246" s="137" t="s">
        <v>1238</v>
      </c>
      <c r="F246" s="137" t="s">
        <v>1239</v>
      </c>
      <c r="I246" s="130"/>
      <c r="J246" s="138">
        <f>BK246</f>
        <v>0</v>
      </c>
      <c r="L246" s="127"/>
      <c r="M246" s="132"/>
      <c r="P246" s="133">
        <f>P247</f>
        <v>0</v>
      </c>
      <c r="R246" s="133">
        <f>R247</f>
        <v>0</v>
      </c>
      <c r="T246" s="134">
        <f>T247</f>
        <v>1.2000000000000002</v>
      </c>
      <c r="AR246" s="128" t="s">
        <v>83</v>
      </c>
      <c r="AT246" s="135" t="s">
        <v>74</v>
      </c>
      <c r="AU246" s="135" t="s">
        <v>83</v>
      </c>
      <c r="AY246" s="128" t="s">
        <v>156</v>
      </c>
      <c r="BK246" s="136">
        <f>BK247</f>
        <v>0</v>
      </c>
    </row>
    <row r="247" spans="2:65" s="1" customFormat="1" ht="24.15" customHeight="1">
      <c r="B247" s="139"/>
      <c r="C247" s="140" t="s">
        <v>169</v>
      </c>
      <c r="D247" s="140" t="s">
        <v>159</v>
      </c>
      <c r="E247" s="141" t="s">
        <v>1240</v>
      </c>
      <c r="F247" s="142" t="s">
        <v>1241</v>
      </c>
      <c r="G247" s="143" t="s">
        <v>203</v>
      </c>
      <c r="H247" s="144">
        <v>12</v>
      </c>
      <c r="I247" s="145"/>
      <c r="J247" s="146">
        <f>ROUND(I247*H247,2)</f>
        <v>0</v>
      </c>
      <c r="K247" s="147"/>
      <c r="L247" s="32"/>
      <c r="M247" s="148" t="s">
        <v>1</v>
      </c>
      <c r="N247" s="149" t="s">
        <v>41</v>
      </c>
      <c r="P247" s="150">
        <f>O247*H247</f>
        <v>0</v>
      </c>
      <c r="Q247" s="150">
        <v>0</v>
      </c>
      <c r="R247" s="150">
        <f>Q247*H247</f>
        <v>0</v>
      </c>
      <c r="S247" s="150">
        <v>0.1</v>
      </c>
      <c r="T247" s="151">
        <f>S247*H247</f>
        <v>1.2000000000000002</v>
      </c>
      <c r="AR247" s="152" t="s">
        <v>163</v>
      </c>
      <c r="AT247" s="152" t="s">
        <v>159</v>
      </c>
      <c r="AU247" s="152" t="s">
        <v>164</v>
      </c>
      <c r="AY247" s="17" t="s">
        <v>156</v>
      </c>
      <c r="BE247" s="153">
        <f>IF(N247="základná",J247,0)</f>
        <v>0</v>
      </c>
      <c r="BF247" s="153">
        <f>IF(N247="znížená",J247,0)</f>
        <v>0</v>
      </c>
      <c r="BG247" s="153">
        <f>IF(N247="zákl. prenesená",J247,0)</f>
        <v>0</v>
      </c>
      <c r="BH247" s="153">
        <f>IF(N247="zníž. prenesená",J247,0)</f>
        <v>0</v>
      </c>
      <c r="BI247" s="153">
        <f>IF(N247="nulová",J247,0)</f>
        <v>0</v>
      </c>
      <c r="BJ247" s="17" t="s">
        <v>164</v>
      </c>
      <c r="BK247" s="153">
        <f>ROUND(I247*H247,2)</f>
        <v>0</v>
      </c>
      <c r="BL247" s="17" t="s">
        <v>163</v>
      </c>
      <c r="BM247" s="152" t="s">
        <v>1242</v>
      </c>
    </row>
    <row r="248" spans="2:65" s="11" customFormat="1" ht="22.95" customHeight="1">
      <c r="B248" s="127"/>
      <c r="D248" s="128" t="s">
        <v>74</v>
      </c>
      <c r="E248" s="137" t="s">
        <v>1243</v>
      </c>
      <c r="F248" s="137" t="s">
        <v>1244</v>
      </c>
      <c r="I248" s="130"/>
      <c r="J248" s="138">
        <f>BK248</f>
        <v>0</v>
      </c>
      <c r="L248" s="127"/>
      <c r="M248" s="132"/>
      <c r="P248" s="133">
        <f>P249</f>
        <v>0</v>
      </c>
      <c r="R248" s="133">
        <f>R249</f>
        <v>9.7199999999999995E-2</v>
      </c>
      <c r="T248" s="134">
        <f>T249</f>
        <v>17.495999999999999</v>
      </c>
      <c r="AR248" s="128" t="s">
        <v>83</v>
      </c>
      <c r="AT248" s="135" t="s">
        <v>74</v>
      </c>
      <c r="AU248" s="135" t="s">
        <v>83</v>
      </c>
      <c r="AY248" s="128" t="s">
        <v>156</v>
      </c>
      <c r="BK248" s="136">
        <f>BK249</f>
        <v>0</v>
      </c>
    </row>
    <row r="249" spans="2:65" s="1" customFormat="1" ht="24.15" customHeight="1">
      <c r="B249" s="139"/>
      <c r="C249" s="140" t="s">
        <v>163</v>
      </c>
      <c r="D249" s="140" t="s">
        <v>159</v>
      </c>
      <c r="E249" s="141" t="s">
        <v>1245</v>
      </c>
      <c r="F249" s="142" t="s">
        <v>1246</v>
      </c>
      <c r="G249" s="143" t="s">
        <v>402</v>
      </c>
      <c r="H249" s="144">
        <v>324</v>
      </c>
      <c r="I249" s="145"/>
      <c r="J249" s="146">
        <f>ROUND(I249*H249,2)</f>
        <v>0</v>
      </c>
      <c r="K249" s="147"/>
      <c r="L249" s="32"/>
      <c r="M249" s="148" t="s">
        <v>1</v>
      </c>
      <c r="N249" s="149" t="s">
        <v>41</v>
      </c>
      <c r="P249" s="150">
        <f>O249*H249</f>
        <v>0</v>
      </c>
      <c r="Q249" s="150">
        <v>2.9999999999999997E-4</v>
      </c>
      <c r="R249" s="150">
        <f>Q249*H249</f>
        <v>9.7199999999999995E-2</v>
      </c>
      <c r="S249" s="150">
        <v>5.3999999999999999E-2</v>
      </c>
      <c r="T249" s="151">
        <f>S249*H249</f>
        <v>17.495999999999999</v>
      </c>
      <c r="AR249" s="152" t="s">
        <v>163</v>
      </c>
      <c r="AT249" s="152" t="s">
        <v>159</v>
      </c>
      <c r="AU249" s="152" t="s">
        <v>164</v>
      </c>
      <c r="AY249" s="17" t="s">
        <v>156</v>
      </c>
      <c r="BE249" s="153">
        <f>IF(N249="základná",J249,0)</f>
        <v>0</v>
      </c>
      <c r="BF249" s="153">
        <f>IF(N249="znížená",J249,0)</f>
        <v>0</v>
      </c>
      <c r="BG249" s="153">
        <f>IF(N249="zákl. prenesená",J249,0)</f>
        <v>0</v>
      </c>
      <c r="BH249" s="153">
        <f>IF(N249="zníž. prenesená",J249,0)</f>
        <v>0</v>
      </c>
      <c r="BI249" s="153">
        <f>IF(N249="nulová",J249,0)</f>
        <v>0</v>
      </c>
      <c r="BJ249" s="17" t="s">
        <v>164</v>
      </c>
      <c r="BK249" s="153">
        <f>ROUND(I249*H249,2)</f>
        <v>0</v>
      </c>
      <c r="BL249" s="17" t="s">
        <v>163</v>
      </c>
      <c r="BM249" s="152" t="s">
        <v>1247</v>
      </c>
    </row>
    <row r="250" spans="2:65" s="11" customFormat="1" ht="22.95" customHeight="1">
      <c r="B250" s="127"/>
      <c r="D250" s="128" t="s">
        <v>74</v>
      </c>
      <c r="E250" s="137" t="s">
        <v>505</v>
      </c>
      <c r="F250" s="137" t="s">
        <v>506</v>
      </c>
      <c r="I250" s="130"/>
      <c r="J250" s="138">
        <f>BK250</f>
        <v>0</v>
      </c>
      <c r="L250" s="127"/>
      <c r="M250" s="132"/>
      <c r="P250" s="133">
        <f>SUM(P251:P253)</f>
        <v>0</v>
      </c>
      <c r="R250" s="133">
        <f>SUM(R251:R253)</f>
        <v>0</v>
      </c>
      <c r="T250" s="134">
        <f>SUM(T251:T253)</f>
        <v>1.629</v>
      </c>
      <c r="AR250" s="128" t="s">
        <v>83</v>
      </c>
      <c r="AT250" s="135" t="s">
        <v>74</v>
      </c>
      <c r="AU250" s="135" t="s">
        <v>83</v>
      </c>
      <c r="AY250" s="128" t="s">
        <v>156</v>
      </c>
      <c r="BK250" s="136">
        <f>SUM(BK251:BK253)</f>
        <v>0</v>
      </c>
    </row>
    <row r="251" spans="2:65" s="1" customFormat="1" ht="24.15" customHeight="1">
      <c r="B251" s="139"/>
      <c r="C251" s="140" t="s">
        <v>178</v>
      </c>
      <c r="D251" s="140" t="s">
        <v>159</v>
      </c>
      <c r="E251" s="141" t="s">
        <v>1248</v>
      </c>
      <c r="F251" s="142" t="s">
        <v>1249</v>
      </c>
      <c r="G251" s="143" t="s">
        <v>234</v>
      </c>
      <c r="H251" s="144">
        <v>9</v>
      </c>
      <c r="I251" s="145"/>
      <c r="J251" s="146">
        <f>ROUND(I251*H251,2)</f>
        <v>0</v>
      </c>
      <c r="K251" s="147"/>
      <c r="L251" s="32"/>
      <c r="M251" s="148" t="s">
        <v>1</v>
      </c>
      <c r="N251" s="149" t="s">
        <v>41</v>
      </c>
      <c r="P251" s="150">
        <f>O251*H251</f>
        <v>0</v>
      </c>
      <c r="Q251" s="150">
        <v>0</v>
      </c>
      <c r="R251" s="150">
        <f>Q251*H251</f>
        <v>0</v>
      </c>
      <c r="S251" s="150">
        <v>0.18099999999999999</v>
      </c>
      <c r="T251" s="151">
        <f>S251*H251</f>
        <v>1.629</v>
      </c>
      <c r="AR251" s="152" t="s">
        <v>163</v>
      </c>
      <c r="AT251" s="152" t="s">
        <v>159</v>
      </c>
      <c r="AU251" s="152" t="s">
        <v>164</v>
      </c>
      <c r="AY251" s="17" t="s">
        <v>156</v>
      </c>
      <c r="BE251" s="153">
        <f>IF(N251="základná",J251,0)</f>
        <v>0</v>
      </c>
      <c r="BF251" s="153">
        <f>IF(N251="znížená",J251,0)</f>
        <v>0</v>
      </c>
      <c r="BG251" s="153">
        <f>IF(N251="zákl. prenesená",J251,0)</f>
        <v>0</v>
      </c>
      <c r="BH251" s="153">
        <f>IF(N251="zníž. prenesená",J251,0)</f>
        <v>0</v>
      </c>
      <c r="BI251" s="153">
        <f>IF(N251="nulová",J251,0)</f>
        <v>0</v>
      </c>
      <c r="BJ251" s="17" t="s">
        <v>164</v>
      </c>
      <c r="BK251" s="153">
        <f>ROUND(I251*H251,2)</f>
        <v>0</v>
      </c>
      <c r="BL251" s="17" t="s">
        <v>163</v>
      </c>
      <c r="BM251" s="152" t="s">
        <v>1250</v>
      </c>
    </row>
    <row r="252" spans="2:65" s="13" customFormat="1">
      <c r="B252" s="178"/>
      <c r="D252" s="160" t="s">
        <v>205</v>
      </c>
      <c r="E252" s="179" t="s">
        <v>1</v>
      </c>
      <c r="F252" s="180" t="s">
        <v>1251</v>
      </c>
      <c r="H252" s="179" t="s">
        <v>1</v>
      </c>
      <c r="I252" s="181"/>
      <c r="L252" s="178"/>
      <c r="M252" s="182"/>
      <c r="T252" s="183"/>
      <c r="AT252" s="179" t="s">
        <v>205</v>
      </c>
      <c r="AU252" s="179" t="s">
        <v>164</v>
      </c>
      <c r="AV252" s="13" t="s">
        <v>83</v>
      </c>
      <c r="AW252" s="13" t="s">
        <v>3</v>
      </c>
      <c r="AX252" s="13" t="s">
        <v>75</v>
      </c>
      <c r="AY252" s="179" t="s">
        <v>156</v>
      </c>
    </row>
    <row r="253" spans="2:65" s="12" customFormat="1">
      <c r="B253" s="159"/>
      <c r="D253" s="160" t="s">
        <v>205</v>
      </c>
      <c r="E253" s="161" t="s">
        <v>1</v>
      </c>
      <c r="F253" s="162" t="s">
        <v>1252</v>
      </c>
      <c r="H253" s="163">
        <v>9</v>
      </c>
      <c r="I253" s="164"/>
      <c r="L253" s="159"/>
      <c r="M253" s="165"/>
      <c r="T253" s="166"/>
      <c r="AT253" s="161" t="s">
        <v>205</v>
      </c>
      <c r="AU253" s="161" t="s">
        <v>164</v>
      </c>
      <c r="AV253" s="12" t="s">
        <v>164</v>
      </c>
      <c r="AW253" s="12" t="s">
        <v>3</v>
      </c>
      <c r="AX253" s="12" t="s">
        <v>83</v>
      </c>
      <c r="AY253" s="161" t="s">
        <v>156</v>
      </c>
    </row>
    <row r="254" spans="2:65" s="11" customFormat="1" ht="22.95" customHeight="1">
      <c r="B254" s="127"/>
      <c r="D254" s="128" t="s">
        <v>74</v>
      </c>
      <c r="E254" s="137" t="s">
        <v>510</v>
      </c>
      <c r="F254" s="137" t="s">
        <v>511</v>
      </c>
      <c r="I254" s="130"/>
      <c r="J254" s="138">
        <f>BK254</f>
        <v>0</v>
      </c>
      <c r="L254" s="127"/>
      <c r="M254" s="132"/>
      <c r="P254" s="133">
        <f>SUM(P255:P257)</f>
        <v>0</v>
      </c>
      <c r="R254" s="133">
        <f>SUM(R255:R257)</f>
        <v>0</v>
      </c>
      <c r="T254" s="134">
        <f>SUM(T255:T257)</f>
        <v>4.5</v>
      </c>
      <c r="AR254" s="128" t="s">
        <v>83</v>
      </c>
      <c r="AT254" s="135" t="s">
        <v>74</v>
      </c>
      <c r="AU254" s="135" t="s">
        <v>83</v>
      </c>
      <c r="AY254" s="128" t="s">
        <v>156</v>
      </c>
      <c r="BK254" s="136">
        <f>SUM(BK255:BK257)</f>
        <v>0</v>
      </c>
    </row>
    <row r="255" spans="2:65" s="1" customFormat="1" ht="33" customHeight="1">
      <c r="B255" s="139"/>
      <c r="C255" s="140" t="s">
        <v>184</v>
      </c>
      <c r="D255" s="140" t="s">
        <v>159</v>
      </c>
      <c r="E255" s="141" t="s">
        <v>1253</v>
      </c>
      <c r="F255" s="142" t="s">
        <v>1254</v>
      </c>
      <c r="G255" s="143" t="s">
        <v>234</v>
      </c>
      <c r="H255" s="144">
        <v>9</v>
      </c>
      <c r="I255" s="145"/>
      <c r="J255" s="146">
        <f>ROUND(I255*H255,2)</f>
        <v>0</v>
      </c>
      <c r="K255" s="147"/>
      <c r="L255" s="32"/>
      <c r="M255" s="148" t="s">
        <v>1</v>
      </c>
      <c r="N255" s="149" t="s">
        <v>41</v>
      </c>
      <c r="P255" s="150">
        <f>O255*H255</f>
        <v>0</v>
      </c>
      <c r="Q255" s="150">
        <v>0</v>
      </c>
      <c r="R255" s="150">
        <f>Q255*H255</f>
        <v>0</v>
      </c>
      <c r="S255" s="150">
        <v>0.5</v>
      </c>
      <c r="T255" s="151">
        <f>S255*H255</f>
        <v>4.5</v>
      </c>
      <c r="AR255" s="152" t="s">
        <v>163</v>
      </c>
      <c r="AT255" s="152" t="s">
        <v>159</v>
      </c>
      <c r="AU255" s="152" t="s">
        <v>164</v>
      </c>
      <c r="AY255" s="17" t="s">
        <v>156</v>
      </c>
      <c r="BE255" s="153">
        <f>IF(N255="základná",J255,0)</f>
        <v>0</v>
      </c>
      <c r="BF255" s="153">
        <f>IF(N255="znížená",J255,0)</f>
        <v>0</v>
      </c>
      <c r="BG255" s="153">
        <f>IF(N255="zákl. prenesená",J255,0)</f>
        <v>0</v>
      </c>
      <c r="BH255" s="153">
        <f>IF(N255="zníž. prenesená",J255,0)</f>
        <v>0</v>
      </c>
      <c r="BI255" s="153">
        <f>IF(N255="nulová",J255,0)</f>
        <v>0</v>
      </c>
      <c r="BJ255" s="17" t="s">
        <v>164</v>
      </c>
      <c r="BK255" s="153">
        <f>ROUND(I255*H255,2)</f>
        <v>0</v>
      </c>
      <c r="BL255" s="17" t="s">
        <v>163</v>
      </c>
      <c r="BM255" s="152" t="s">
        <v>1255</v>
      </c>
    </row>
    <row r="256" spans="2:65" s="13" customFormat="1">
      <c r="B256" s="178"/>
      <c r="D256" s="160" t="s">
        <v>205</v>
      </c>
      <c r="E256" s="179" t="s">
        <v>1</v>
      </c>
      <c r="F256" s="180" t="s">
        <v>1251</v>
      </c>
      <c r="H256" s="179" t="s">
        <v>1</v>
      </c>
      <c r="I256" s="181"/>
      <c r="L256" s="178"/>
      <c r="M256" s="182"/>
      <c r="T256" s="183"/>
      <c r="AT256" s="179" t="s">
        <v>205</v>
      </c>
      <c r="AU256" s="179" t="s">
        <v>164</v>
      </c>
      <c r="AV256" s="13" t="s">
        <v>83</v>
      </c>
      <c r="AW256" s="13" t="s">
        <v>3</v>
      </c>
      <c r="AX256" s="13" t="s">
        <v>75</v>
      </c>
      <c r="AY256" s="179" t="s">
        <v>156</v>
      </c>
    </row>
    <row r="257" spans="2:65" s="12" customFormat="1">
      <c r="B257" s="159"/>
      <c r="D257" s="160" t="s">
        <v>205</v>
      </c>
      <c r="E257" s="161" t="s">
        <v>1</v>
      </c>
      <c r="F257" s="162" t="s">
        <v>1252</v>
      </c>
      <c r="H257" s="163">
        <v>9</v>
      </c>
      <c r="I257" s="164"/>
      <c r="L257" s="159"/>
      <c r="M257" s="165"/>
      <c r="T257" s="166"/>
      <c r="AT257" s="161" t="s">
        <v>205</v>
      </c>
      <c r="AU257" s="161" t="s">
        <v>164</v>
      </c>
      <c r="AV257" s="12" t="s">
        <v>164</v>
      </c>
      <c r="AW257" s="12" t="s">
        <v>3</v>
      </c>
      <c r="AX257" s="12" t="s">
        <v>83</v>
      </c>
      <c r="AY257" s="161" t="s">
        <v>156</v>
      </c>
    </row>
    <row r="258" spans="2:65" s="11" customFormat="1" ht="22.95" customHeight="1">
      <c r="B258" s="127"/>
      <c r="D258" s="128" t="s">
        <v>74</v>
      </c>
      <c r="E258" s="137" t="s">
        <v>515</v>
      </c>
      <c r="F258" s="137" t="s">
        <v>516</v>
      </c>
      <c r="I258" s="130"/>
      <c r="J258" s="138">
        <f>BK258</f>
        <v>0</v>
      </c>
      <c r="L258" s="127"/>
      <c r="M258" s="132"/>
      <c r="P258" s="133">
        <f>SUM(P259:P268)</f>
        <v>0</v>
      </c>
      <c r="R258" s="133">
        <f>SUM(R259:R268)</f>
        <v>0</v>
      </c>
      <c r="T258" s="134">
        <f>SUM(T259:T268)</f>
        <v>973.43999999999994</v>
      </c>
      <c r="AR258" s="128" t="s">
        <v>83</v>
      </c>
      <c r="AT258" s="135" t="s">
        <v>74</v>
      </c>
      <c r="AU258" s="135" t="s">
        <v>83</v>
      </c>
      <c r="AY258" s="128" t="s">
        <v>156</v>
      </c>
      <c r="BK258" s="136">
        <f>SUM(BK259:BK268)</f>
        <v>0</v>
      </c>
    </row>
    <row r="259" spans="2:65" s="1" customFormat="1" ht="24.15" customHeight="1">
      <c r="B259" s="139"/>
      <c r="C259" s="140" t="s">
        <v>231</v>
      </c>
      <c r="D259" s="140" t="s">
        <v>159</v>
      </c>
      <c r="E259" s="141" t="s">
        <v>1256</v>
      </c>
      <c r="F259" s="142" t="s">
        <v>1257</v>
      </c>
      <c r="G259" s="143" t="s">
        <v>234</v>
      </c>
      <c r="H259" s="144">
        <v>1352</v>
      </c>
      <c r="I259" s="145"/>
      <c r="J259" s="146">
        <f>ROUND(I259*H259,2)</f>
        <v>0</v>
      </c>
      <c r="K259" s="147"/>
      <c r="L259" s="32"/>
      <c r="M259" s="148" t="s">
        <v>1</v>
      </c>
      <c r="N259" s="149" t="s">
        <v>41</v>
      </c>
      <c r="P259" s="150">
        <f>O259*H259</f>
        <v>0</v>
      </c>
      <c r="Q259" s="150">
        <v>0</v>
      </c>
      <c r="R259" s="150">
        <f>Q259*H259</f>
        <v>0</v>
      </c>
      <c r="S259" s="150">
        <v>0</v>
      </c>
      <c r="T259" s="151">
        <f>S259*H259</f>
        <v>0</v>
      </c>
      <c r="AR259" s="152" t="s">
        <v>163</v>
      </c>
      <c r="AT259" s="152" t="s">
        <v>159</v>
      </c>
      <c r="AU259" s="152" t="s">
        <v>164</v>
      </c>
      <c r="AY259" s="17" t="s">
        <v>156</v>
      </c>
      <c r="BE259" s="153">
        <f>IF(N259="základná",J259,0)</f>
        <v>0</v>
      </c>
      <c r="BF259" s="153">
        <f>IF(N259="znížená",J259,0)</f>
        <v>0</v>
      </c>
      <c r="BG259" s="153">
        <f>IF(N259="zákl. prenesená",J259,0)</f>
        <v>0</v>
      </c>
      <c r="BH259" s="153">
        <f>IF(N259="zníž. prenesená",J259,0)</f>
        <v>0</v>
      </c>
      <c r="BI259" s="153">
        <f>IF(N259="nulová",J259,0)</f>
        <v>0</v>
      </c>
      <c r="BJ259" s="17" t="s">
        <v>164</v>
      </c>
      <c r="BK259" s="153">
        <f>ROUND(I259*H259,2)</f>
        <v>0</v>
      </c>
      <c r="BL259" s="17" t="s">
        <v>163</v>
      </c>
      <c r="BM259" s="152" t="s">
        <v>1258</v>
      </c>
    </row>
    <row r="260" spans="2:65" s="13" customFormat="1">
      <c r="B260" s="178"/>
      <c r="D260" s="160" t="s">
        <v>205</v>
      </c>
      <c r="E260" s="179" t="s">
        <v>1</v>
      </c>
      <c r="F260" s="180" t="s">
        <v>1259</v>
      </c>
      <c r="H260" s="179" t="s">
        <v>1</v>
      </c>
      <c r="I260" s="181"/>
      <c r="L260" s="178"/>
      <c r="M260" s="182"/>
      <c r="T260" s="183"/>
      <c r="AT260" s="179" t="s">
        <v>205</v>
      </c>
      <c r="AU260" s="179" t="s">
        <v>164</v>
      </c>
      <c r="AV260" s="13" t="s">
        <v>83</v>
      </c>
      <c r="AW260" s="13" t="s">
        <v>3</v>
      </c>
      <c r="AX260" s="13" t="s">
        <v>75</v>
      </c>
      <c r="AY260" s="179" t="s">
        <v>156</v>
      </c>
    </row>
    <row r="261" spans="2:65" s="12" customFormat="1">
      <c r="B261" s="159"/>
      <c r="D261" s="160" t="s">
        <v>205</v>
      </c>
      <c r="E261" s="161" t="s">
        <v>1</v>
      </c>
      <c r="F261" s="162" t="s">
        <v>1260</v>
      </c>
      <c r="H261" s="163">
        <v>1014</v>
      </c>
      <c r="I261" s="164"/>
      <c r="L261" s="159"/>
      <c r="M261" s="165"/>
      <c r="T261" s="166"/>
      <c r="AT261" s="161" t="s">
        <v>205</v>
      </c>
      <c r="AU261" s="161" t="s">
        <v>164</v>
      </c>
      <c r="AV261" s="12" t="s">
        <v>164</v>
      </c>
      <c r="AW261" s="12" t="s">
        <v>3</v>
      </c>
      <c r="AX261" s="12" t="s">
        <v>75</v>
      </c>
      <c r="AY261" s="161" t="s">
        <v>156</v>
      </c>
    </row>
    <row r="262" spans="2:65" s="12" customFormat="1">
      <c r="B262" s="159"/>
      <c r="D262" s="160" t="s">
        <v>205</v>
      </c>
      <c r="E262" s="161" t="s">
        <v>1</v>
      </c>
      <c r="F262" s="162" t="s">
        <v>1261</v>
      </c>
      <c r="H262" s="163">
        <v>338</v>
      </c>
      <c r="I262" s="164"/>
      <c r="L262" s="159"/>
      <c r="M262" s="165"/>
      <c r="T262" s="166"/>
      <c r="AT262" s="161" t="s">
        <v>205</v>
      </c>
      <c r="AU262" s="161" t="s">
        <v>164</v>
      </c>
      <c r="AV262" s="12" t="s">
        <v>164</v>
      </c>
      <c r="AW262" s="12" t="s">
        <v>3</v>
      </c>
      <c r="AX262" s="12" t="s">
        <v>75</v>
      </c>
      <c r="AY262" s="161" t="s">
        <v>156</v>
      </c>
    </row>
    <row r="263" spans="2:65" s="14" customFormat="1">
      <c r="B263" s="184"/>
      <c r="D263" s="160" t="s">
        <v>205</v>
      </c>
      <c r="E263" s="185" t="s">
        <v>1</v>
      </c>
      <c r="F263" s="186" t="s">
        <v>226</v>
      </c>
      <c r="H263" s="187">
        <v>1352</v>
      </c>
      <c r="I263" s="188"/>
      <c r="L263" s="184"/>
      <c r="M263" s="189"/>
      <c r="T263" s="190"/>
      <c r="AT263" s="185" t="s">
        <v>205</v>
      </c>
      <c r="AU263" s="185" t="s">
        <v>164</v>
      </c>
      <c r="AV263" s="14" t="s">
        <v>163</v>
      </c>
      <c r="AW263" s="14" t="s">
        <v>3</v>
      </c>
      <c r="AX263" s="14" t="s">
        <v>83</v>
      </c>
      <c r="AY263" s="185" t="s">
        <v>156</v>
      </c>
    </row>
    <row r="264" spans="2:65" s="1" customFormat="1" ht="33" customHeight="1">
      <c r="B264" s="139"/>
      <c r="C264" s="140" t="s">
        <v>211</v>
      </c>
      <c r="D264" s="140" t="s">
        <v>159</v>
      </c>
      <c r="E264" s="141" t="s">
        <v>1262</v>
      </c>
      <c r="F264" s="142" t="s">
        <v>1263</v>
      </c>
      <c r="G264" s="143" t="s">
        <v>234</v>
      </c>
      <c r="H264" s="144">
        <v>1352</v>
      </c>
      <c r="I264" s="145"/>
      <c r="J264" s="146">
        <f>ROUND(I264*H264,2)</f>
        <v>0</v>
      </c>
      <c r="K264" s="147"/>
      <c r="L264" s="32"/>
      <c r="M264" s="148" t="s">
        <v>1</v>
      </c>
      <c r="N264" s="149" t="s">
        <v>41</v>
      </c>
      <c r="P264" s="150">
        <f>O264*H264</f>
        <v>0</v>
      </c>
      <c r="Q264" s="150">
        <v>0</v>
      </c>
      <c r="R264" s="150">
        <f>Q264*H264</f>
        <v>0</v>
      </c>
      <c r="S264" s="150">
        <v>0.72</v>
      </c>
      <c r="T264" s="151">
        <f>S264*H264</f>
        <v>973.43999999999994</v>
      </c>
      <c r="AR264" s="152" t="s">
        <v>163</v>
      </c>
      <c r="AT264" s="152" t="s">
        <v>159</v>
      </c>
      <c r="AU264" s="152" t="s">
        <v>164</v>
      </c>
      <c r="AY264" s="17" t="s">
        <v>156</v>
      </c>
      <c r="BE264" s="153">
        <f>IF(N264="základná",J264,0)</f>
        <v>0</v>
      </c>
      <c r="BF264" s="153">
        <f>IF(N264="znížená",J264,0)</f>
        <v>0</v>
      </c>
      <c r="BG264" s="153">
        <f>IF(N264="zákl. prenesená",J264,0)</f>
        <v>0</v>
      </c>
      <c r="BH264" s="153">
        <f>IF(N264="zníž. prenesená",J264,0)</f>
        <v>0</v>
      </c>
      <c r="BI264" s="153">
        <f>IF(N264="nulová",J264,0)</f>
        <v>0</v>
      </c>
      <c r="BJ264" s="17" t="s">
        <v>164</v>
      </c>
      <c r="BK264" s="153">
        <f>ROUND(I264*H264,2)</f>
        <v>0</v>
      </c>
      <c r="BL264" s="17" t="s">
        <v>163</v>
      </c>
      <c r="BM264" s="152" t="s">
        <v>1264</v>
      </c>
    </row>
    <row r="265" spans="2:65" s="13" customFormat="1">
      <c r="B265" s="178"/>
      <c r="D265" s="160" t="s">
        <v>205</v>
      </c>
      <c r="E265" s="179" t="s">
        <v>1</v>
      </c>
      <c r="F265" s="180" t="s">
        <v>1265</v>
      </c>
      <c r="H265" s="179" t="s">
        <v>1</v>
      </c>
      <c r="I265" s="181"/>
      <c r="L265" s="178"/>
      <c r="M265" s="182"/>
      <c r="T265" s="183"/>
      <c r="AT265" s="179" t="s">
        <v>205</v>
      </c>
      <c r="AU265" s="179" t="s">
        <v>164</v>
      </c>
      <c r="AV265" s="13" t="s">
        <v>83</v>
      </c>
      <c r="AW265" s="13" t="s">
        <v>3</v>
      </c>
      <c r="AX265" s="13" t="s">
        <v>75</v>
      </c>
      <c r="AY265" s="179" t="s">
        <v>156</v>
      </c>
    </row>
    <row r="266" spans="2:65" s="12" customFormat="1">
      <c r="B266" s="159"/>
      <c r="D266" s="160" t="s">
        <v>205</v>
      </c>
      <c r="E266" s="161" t="s">
        <v>1</v>
      </c>
      <c r="F266" s="162" t="s">
        <v>1266</v>
      </c>
      <c r="H266" s="163">
        <v>1014</v>
      </c>
      <c r="I266" s="164"/>
      <c r="L266" s="159"/>
      <c r="M266" s="165"/>
      <c r="T266" s="166"/>
      <c r="AT266" s="161" t="s">
        <v>205</v>
      </c>
      <c r="AU266" s="161" t="s">
        <v>164</v>
      </c>
      <c r="AV266" s="12" t="s">
        <v>164</v>
      </c>
      <c r="AW266" s="12" t="s">
        <v>3</v>
      </c>
      <c r="AX266" s="12" t="s">
        <v>75</v>
      </c>
      <c r="AY266" s="161" t="s">
        <v>156</v>
      </c>
    </row>
    <row r="267" spans="2:65" s="12" customFormat="1">
      <c r="B267" s="159"/>
      <c r="D267" s="160" t="s">
        <v>205</v>
      </c>
      <c r="E267" s="161" t="s">
        <v>1</v>
      </c>
      <c r="F267" s="162" t="s">
        <v>1267</v>
      </c>
      <c r="H267" s="163">
        <v>338</v>
      </c>
      <c r="I267" s="164"/>
      <c r="L267" s="159"/>
      <c r="M267" s="165"/>
      <c r="T267" s="166"/>
      <c r="AT267" s="161" t="s">
        <v>205</v>
      </c>
      <c r="AU267" s="161" t="s">
        <v>164</v>
      </c>
      <c r="AV267" s="12" t="s">
        <v>164</v>
      </c>
      <c r="AW267" s="12" t="s">
        <v>3</v>
      </c>
      <c r="AX267" s="12" t="s">
        <v>75</v>
      </c>
      <c r="AY267" s="161" t="s">
        <v>156</v>
      </c>
    </row>
    <row r="268" spans="2:65" s="14" customFormat="1">
      <c r="B268" s="184"/>
      <c r="D268" s="160" t="s">
        <v>205</v>
      </c>
      <c r="E268" s="185" t="s">
        <v>1</v>
      </c>
      <c r="F268" s="186" t="s">
        <v>226</v>
      </c>
      <c r="H268" s="187">
        <v>1352</v>
      </c>
      <c r="I268" s="188"/>
      <c r="L268" s="184"/>
      <c r="M268" s="189"/>
      <c r="T268" s="190"/>
      <c r="AT268" s="185" t="s">
        <v>205</v>
      </c>
      <c r="AU268" s="185" t="s">
        <v>164</v>
      </c>
      <c r="AV268" s="14" t="s">
        <v>163</v>
      </c>
      <c r="AW268" s="14" t="s">
        <v>3</v>
      </c>
      <c r="AX268" s="14" t="s">
        <v>83</v>
      </c>
      <c r="AY268" s="185" t="s">
        <v>156</v>
      </c>
    </row>
    <row r="269" spans="2:65" s="11" customFormat="1" ht="22.95" customHeight="1">
      <c r="B269" s="127"/>
      <c r="D269" s="128" t="s">
        <v>74</v>
      </c>
      <c r="E269" s="137" t="s">
        <v>520</v>
      </c>
      <c r="F269" s="137" t="s">
        <v>521</v>
      </c>
      <c r="I269" s="130"/>
      <c r="J269" s="138">
        <f>BK269</f>
        <v>0</v>
      </c>
      <c r="L269" s="127"/>
      <c r="M269" s="132"/>
      <c r="P269" s="133">
        <f>SUM(P270:P272)</f>
        <v>0</v>
      </c>
      <c r="R269" s="133">
        <f>SUM(R270:R272)</f>
        <v>0</v>
      </c>
      <c r="T269" s="134">
        <f>SUM(T270:T272)</f>
        <v>0.19800000000000001</v>
      </c>
      <c r="AR269" s="128" t="s">
        <v>83</v>
      </c>
      <c r="AT269" s="135" t="s">
        <v>74</v>
      </c>
      <c r="AU269" s="135" t="s">
        <v>83</v>
      </c>
      <c r="AY269" s="128" t="s">
        <v>156</v>
      </c>
      <c r="BK269" s="136">
        <f>SUM(BK270:BK272)</f>
        <v>0</v>
      </c>
    </row>
    <row r="270" spans="2:65" s="1" customFormat="1" ht="24.15" customHeight="1">
      <c r="B270" s="139"/>
      <c r="C270" s="140" t="s">
        <v>245</v>
      </c>
      <c r="D270" s="140" t="s">
        <v>159</v>
      </c>
      <c r="E270" s="141" t="s">
        <v>1268</v>
      </c>
      <c r="F270" s="142" t="s">
        <v>1269</v>
      </c>
      <c r="G270" s="143" t="s">
        <v>402</v>
      </c>
      <c r="H270" s="144">
        <v>3</v>
      </c>
      <c r="I270" s="145"/>
      <c r="J270" s="146">
        <f>ROUND(I270*H270,2)</f>
        <v>0</v>
      </c>
      <c r="K270" s="147"/>
      <c r="L270" s="32"/>
      <c r="M270" s="148" t="s">
        <v>1</v>
      </c>
      <c r="N270" s="149" t="s">
        <v>41</v>
      </c>
      <c r="P270" s="150">
        <f>O270*H270</f>
        <v>0</v>
      </c>
      <c r="Q270" s="150">
        <v>0</v>
      </c>
      <c r="R270" s="150">
        <f>Q270*H270</f>
        <v>0</v>
      </c>
      <c r="S270" s="150">
        <v>6.6000000000000003E-2</v>
      </c>
      <c r="T270" s="151">
        <f>S270*H270</f>
        <v>0.19800000000000001</v>
      </c>
      <c r="AR270" s="152" t="s">
        <v>163</v>
      </c>
      <c r="AT270" s="152" t="s">
        <v>159</v>
      </c>
      <c r="AU270" s="152" t="s">
        <v>164</v>
      </c>
      <c r="AY270" s="17" t="s">
        <v>156</v>
      </c>
      <c r="BE270" s="153">
        <f>IF(N270="základná",J270,0)</f>
        <v>0</v>
      </c>
      <c r="BF270" s="153">
        <f>IF(N270="znížená",J270,0)</f>
        <v>0</v>
      </c>
      <c r="BG270" s="153">
        <f>IF(N270="zákl. prenesená",J270,0)</f>
        <v>0</v>
      </c>
      <c r="BH270" s="153">
        <f>IF(N270="zníž. prenesená",J270,0)</f>
        <v>0</v>
      </c>
      <c r="BI270" s="153">
        <f>IF(N270="nulová",J270,0)</f>
        <v>0</v>
      </c>
      <c r="BJ270" s="17" t="s">
        <v>164</v>
      </c>
      <c r="BK270" s="153">
        <f>ROUND(I270*H270,2)</f>
        <v>0</v>
      </c>
      <c r="BL270" s="17" t="s">
        <v>163</v>
      </c>
      <c r="BM270" s="152" t="s">
        <v>1270</v>
      </c>
    </row>
    <row r="271" spans="2:65" s="13" customFormat="1">
      <c r="B271" s="178"/>
      <c r="D271" s="160" t="s">
        <v>205</v>
      </c>
      <c r="E271" s="179" t="s">
        <v>1</v>
      </c>
      <c r="F271" s="180" t="s">
        <v>1251</v>
      </c>
      <c r="H271" s="179" t="s">
        <v>1</v>
      </c>
      <c r="I271" s="181"/>
      <c r="L271" s="178"/>
      <c r="M271" s="182"/>
      <c r="T271" s="183"/>
      <c r="AT271" s="179" t="s">
        <v>205</v>
      </c>
      <c r="AU271" s="179" t="s">
        <v>164</v>
      </c>
      <c r="AV271" s="13" t="s">
        <v>83</v>
      </c>
      <c r="AW271" s="13" t="s">
        <v>3</v>
      </c>
      <c r="AX271" s="13" t="s">
        <v>75</v>
      </c>
      <c r="AY271" s="179" t="s">
        <v>156</v>
      </c>
    </row>
    <row r="272" spans="2:65" s="12" customFormat="1" ht="20.399999999999999">
      <c r="B272" s="159"/>
      <c r="D272" s="160" t="s">
        <v>205</v>
      </c>
      <c r="E272" s="161" t="s">
        <v>1</v>
      </c>
      <c r="F272" s="162" t="s">
        <v>1271</v>
      </c>
      <c r="H272" s="163">
        <v>3</v>
      </c>
      <c r="I272" s="164"/>
      <c r="L272" s="159"/>
      <c r="M272" s="165"/>
      <c r="T272" s="166"/>
      <c r="AT272" s="161" t="s">
        <v>205</v>
      </c>
      <c r="AU272" s="161" t="s">
        <v>164</v>
      </c>
      <c r="AV272" s="12" t="s">
        <v>164</v>
      </c>
      <c r="AW272" s="12" t="s">
        <v>3</v>
      </c>
      <c r="AX272" s="12" t="s">
        <v>83</v>
      </c>
      <c r="AY272" s="161" t="s">
        <v>156</v>
      </c>
    </row>
    <row r="273" spans="2:65" s="11" customFormat="1" ht="22.95" customHeight="1">
      <c r="B273" s="127"/>
      <c r="D273" s="128" t="s">
        <v>74</v>
      </c>
      <c r="E273" s="137" t="s">
        <v>530</v>
      </c>
      <c r="F273" s="137" t="s">
        <v>531</v>
      </c>
      <c r="I273" s="130"/>
      <c r="J273" s="138">
        <f>BK273</f>
        <v>0</v>
      </c>
      <c r="L273" s="127"/>
      <c r="M273" s="132"/>
      <c r="P273" s="133">
        <f>SUM(P274:P312)</f>
        <v>0</v>
      </c>
      <c r="R273" s="133">
        <f>SUM(R274:R312)</f>
        <v>0</v>
      </c>
      <c r="T273" s="134">
        <f>SUM(T274:T312)</f>
        <v>0</v>
      </c>
      <c r="AR273" s="128" t="s">
        <v>83</v>
      </c>
      <c r="AT273" s="135" t="s">
        <v>74</v>
      </c>
      <c r="AU273" s="135" t="s">
        <v>83</v>
      </c>
      <c r="AY273" s="128" t="s">
        <v>156</v>
      </c>
      <c r="BK273" s="136">
        <f>SUM(BK274:BK312)</f>
        <v>0</v>
      </c>
    </row>
    <row r="274" spans="2:65" s="1" customFormat="1" ht="24.15" customHeight="1">
      <c r="B274" s="139"/>
      <c r="C274" s="140" t="s">
        <v>252</v>
      </c>
      <c r="D274" s="140" t="s">
        <v>159</v>
      </c>
      <c r="E274" s="141" t="s">
        <v>1272</v>
      </c>
      <c r="F274" s="142" t="s">
        <v>1273</v>
      </c>
      <c r="G274" s="143" t="s">
        <v>210</v>
      </c>
      <c r="H274" s="144">
        <v>973.44</v>
      </c>
      <c r="I274" s="145"/>
      <c r="J274" s="146">
        <f>ROUND(I274*H274,2)</f>
        <v>0</v>
      </c>
      <c r="K274" s="147"/>
      <c r="L274" s="32"/>
      <c r="M274" s="148" t="s">
        <v>1</v>
      </c>
      <c r="N274" s="149" t="s">
        <v>41</v>
      </c>
      <c r="P274" s="150">
        <f>O274*H274</f>
        <v>0</v>
      </c>
      <c r="Q274" s="150">
        <v>0</v>
      </c>
      <c r="R274" s="150">
        <f>Q274*H274</f>
        <v>0</v>
      </c>
      <c r="S274" s="150">
        <v>0</v>
      </c>
      <c r="T274" s="151">
        <f>S274*H274</f>
        <v>0</v>
      </c>
      <c r="AR274" s="152" t="s">
        <v>163</v>
      </c>
      <c r="AT274" s="152" t="s">
        <v>159</v>
      </c>
      <c r="AU274" s="152" t="s">
        <v>164</v>
      </c>
      <c r="AY274" s="17" t="s">
        <v>156</v>
      </c>
      <c r="BE274" s="153">
        <f>IF(N274="základná",J274,0)</f>
        <v>0</v>
      </c>
      <c r="BF274" s="153">
        <f>IF(N274="znížená",J274,0)</f>
        <v>0</v>
      </c>
      <c r="BG274" s="153">
        <f>IF(N274="zákl. prenesená",J274,0)</f>
        <v>0</v>
      </c>
      <c r="BH274" s="153">
        <f>IF(N274="zníž. prenesená",J274,0)</f>
        <v>0</v>
      </c>
      <c r="BI274" s="153">
        <f>IF(N274="nulová",J274,0)</f>
        <v>0</v>
      </c>
      <c r="BJ274" s="17" t="s">
        <v>164</v>
      </c>
      <c r="BK274" s="153">
        <f>ROUND(I274*H274,2)</f>
        <v>0</v>
      </c>
      <c r="BL274" s="17" t="s">
        <v>163</v>
      </c>
      <c r="BM274" s="152" t="s">
        <v>1274</v>
      </c>
    </row>
    <row r="275" spans="2:65" s="13" customFormat="1">
      <c r="B275" s="178"/>
      <c r="D275" s="160" t="s">
        <v>205</v>
      </c>
      <c r="E275" s="179" t="s">
        <v>1</v>
      </c>
      <c r="F275" s="180" t="s">
        <v>1275</v>
      </c>
      <c r="H275" s="179" t="s">
        <v>1</v>
      </c>
      <c r="I275" s="181"/>
      <c r="L275" s="178"/>
      <c r="M275" s="182"/>
      <c r="T275" s="183"/>
      <c r="AT275" s="179" t="s">
        <v>205</v>
      </c>
      <c r="AU275" s="179" t="s">
        <v>164</v>
      </c>
      <c r="AV275" s="13" t="s">
        <v>83</v>
      </c>
      <c r="AW275" s="13" t="s">
        <v>3</v>
      </c>
      <c r="AX275" s="13" t="s">
        <v>75</v>
      </c>
      <c r="AY275" s="179" t="s">
        <v>156</v>
      </c>
    </row>
    <row r="276" spans="2:65" s="13" customFormat="1">
      <c r="B276" s="178"/>
      <c r="D276" s="160" t="s">
        <v>205</v>
      </c>
      <c r="E276" s="179" t="s">
        <v>1</v>
      </c>
      <c r="F276" s="180" t="s">
        <v>1276</v>
      </c>
      <c r="H276" s="179" t="s">
        <v>1</v>
      </c>
      <c r="I276" s="181"/>
      <c r="L276" s="178"/>
      <c r="M276" s="182"/>
      <c r="T276" s="183"/>
      <c r="AT276" s="179" t="s">
        <v>205</v>
      </c>
      <c r="AU276" s="179" t="s">
        <v>164</v>
      </c>
      <c r="AV276" s="13" t="s">
        <v>83</v>
      </c>
      <c r="AW276" s="13" t="s">
        <v>3</v>
      </c>
      <c r="AX276" s="13" t="s">
        <v>75</v>
      </c>
      <c r="AY276" s="179" t="s">
        <v>156</v>
      </c>
    </row>
    <row r="277" spans="2:65" s="12" customFormat="1">
      <c r="B277" s="159"/>
      <c r="D277" s="160" t="s">
        <v>205</v>
      </c>
      <c r="E277" s="161" t="s">
        <v>1</v>
      </c>
      <c r="F277" s="162" t="s">
        <v>1277</v>
      </c>
      <c r="H277" s="163">
        <v>973.44</v>
      </c>
      <c r="I277" s="164"/>
      <c r="L277" s="159"/>
      <c r="M277" s="165"/>
      <c r="T277" s="166"/>
      <c r="AT277" s="161" t="s">
        <v>205</v>
      </c>
      <c r="AU277" s="161" t="s">
        <v>164</v>
      </c>
      <c r="AV277" s="12" t="s">
        <v>164</v>
      </c>
      <c r="AW277" s="12" t="s">
        <v>3</v>
      </c>
      <c r="AX277" s="12" t="s">
        <v>83</v>
      </c>
      <c r="AY277" s="161" t="s">
        <v>156</v>
      </c>
    </row>
    <row r="278" spans="2:65" s="1" customFormat="1" ht="24.15" customHeight="1">
      <c r="B278" s="139"/>
      <c r="C278" s="140" t="s">
        <v>256</v>
      </c>
      <c r="D278" s="140" t="s">
        <v>159</v>
      </c>
      <c r="E278" s="141" t="s">
        <v>532</v>
      </c>
      <c r="F278" s="142" t="s">
        <v>533</v>
      </c>
      <c r="G278" s="143" t="s">
        <v>210</v>
      </c>
      <c r="H278" s="144">
        <v>3680.9690000000001</v>
      </c>
      <c r="I278" s="145"/>
      <c r="J278" s="146">
        <f>ROUND(I278*H278,2)</f>
        <v>0</v>
      </c>
      <c r="K278" s="147"/>
      <c r="L278" s="32"/>
      <c r="M278" s="148" t="s">
        <v>1</v>
      </c>
      <c r="N278" s="149" t="s">
        <v>41</v>
      </c>
      <c r="P278" s="150">
        <f>O278*H278</f>
        <v>0</v>
      </c>
      <c r="Q278" s="150">
        <v>0</v>
      </c>
      <c r="R278" s="150">
        <f>Q278*H278</f>
        <v>0</v>
      </c>
      <c r="S278" s="150">
        <v>0</v>
      </c>
      <c r="T278" s="151">
        <f>S278*H278</f>
        <v>0</v>
      </c>
      <c r="AR278" s="152" t="s">
        <v>163</v>
      </c>
      <c r="AT278" s="152" t="s">
        <v>159</v>
      </c>
      <c r="AU278" s="152" t="s">
        <v>164</v>
      </c>
      <c r="AY278" s="17" t="s">
        <v>156</v>
      </c>
      <c r="BE278" s="153">
        <f>IF(N278="základná",J278,0)</f>
        <v>0</v>
      </c>
      <c r="BF278" s="153">
        <f>IF(N278="znížená",J278,0)</f>
        <v>0</v>
      </c>
      <c r="BG278" s="153">
        <f>IF(N278="zákl. prenesená",J278,0)</f>
        <v>0</v>
      </c>
      <c r="BH278" s="153">
        <f>IF(N278="zníž. prenesená",J278,0)</f>
        <v>0</v>
      </c>
      <c r="BI278" s="153">
        <f>IF(N278="nulová",J278,0)</f>
        <v>0</v>
      </c>
      <c r="BJ278" s="17" t="s">
        <v>164</v>
      </c>
      <c r="BK278" s="153">
        <f>ROUND(I278*H278,2)</f>
        <v>0</v>
      </c>
      <c r="BL278" s="17" t="s">
        <v>163</v>
      </c>
      <c r="BM278" s="152" t="s">
        <v>1278</v>
      </c>
    </row>
    <row r="279" spans="2:65" s="13" customFormat="1">
      <c r="B279" s="178"/>
      <c r="D279" s="160" t="s">
        <v>205</v>
      </c>
      <c r="E279" s="179" t="s">
        <v>1</v>
      </c>
      <c r="F279" s="180" t="s">
        <v>1279</v>
      </c>
      <c r="H279" s="179" t="s">
        <v>1</v>
      </c>
      <c r="I279" s="181"/>
      <c r="L279" s="178"/>
      <c r="M279" s="182"/>
      <c r="T279" s="183"/>
      <c r="AT279" s="179" t="s">
        <v>205</v>
      </c>
      <c r="AU279" s="179" t="s">
        <v>164</v>
      </c>
      <c r="AV279" s="13" t="s">
        <v>83</v>
      </c>
      <c r="AW279" s="13" t="s">
        <v>3</v>
      </c>
      <c r="AX279" s="13" t="s">
        <v>75</v>
      </c>
      <c r="AY279" s="179" t="s">
        <v>156</v>
      </c>
    </row>
    <row r="280" spans="2:65" s="12" customFormat="1">
      <c r="B280" s="159"/>
      <c r="D280" s="160" t="s">
        <v>205</v>
      </c>
      <c r="E280" s="161" t="s">
        <v>1</v>
      </c>
      <c r="F280" s="162" t="s">
        <v>1280</v>
      </c>
      <c r="H280" s="163">
        <v>128.46199999999999</v>
      </c>
      <c r="I280" s="164"/>
      <c r="L280" s="159"/>
      <c r="M280" s="165"/>
      <c r="T280" s="166"/>
      <c r="AT280" s="161" t="s">
        <v>205</v>
      </c>
      <c r="AU280" s="161" t="s">
        <v>164</v>
      </c>
      <c r="AV280" s="12" t="s">
        <v>164</v>
      </c>
      <c r="AW280" s="12" t="s">
        <v>3</v>
      </c>
      <c r="AX280" s="12" t="s">
        <v>75</v>
      </c>
      <c r="AY280" s="161" t="s">
        <v>156</v>
      </c>
    </row>
    <row r="281" spans="2:65" s="12" customFormat="1">
      <c r="B281" s="159"/>
      <c r="D281" s="160" t="s">
        <v>205</v>
      </c>
      <c r="E281" s="161" t="s">
        <v>1</v>
      </c>
      <c r="F281" s="162" t="s">
        <v>1281</v>
      </c>
      <c r="H281" s="163">
        <v>116.78400000000001</v>
      </c>
      <c r="I281" s="164"/>
      <c r="L281" s="159"/>
      <c r="M281" s="165"/>
      <c r="T281" s="166"/>
      <c r="AT281" s="161" t="s">
        <v>205</v>
      </c>
      <c r="AU281" s="161" t="s">
        <v>164</v>
      </c>
      <c r="AV281" s="12" t="s">
        <v>164</v>
      </c>
      <c r="AW281" s="12" t="s">
        <v>3</v>
      </c>
      <c r="AX281" s="12" t="s">
        <v>75</v>
      </c>
      <c r="AY281" s="161" t="s">
        <v>156</v>
      </c>
    </row>
    <row r="282" spans="2:65" s="12" customFormat="1">
      <c r="B282" s="159"/>
      <c r="D282" s="160" t="s">
        <v>205</v>
      </c>
      <c r="E282" s="161" t="s">
        <v>1</v>
      </c>
      <c r="F282" s="162" t="s">
        <v>1282</v>
      </c>
      <c r="H282" s="163">
        <v>1432.08</v>
      </c>
      <c r="I282" s="164"/>
      <c r="L282" s="159"/>
      <c r="M282" s="165"/>
      <c r="T282" s="166"/>
      <c r="AT282" s="161" t="s">
        <v>205</v>
      </c>
      <c r="AU282" s="161" t="s">
        <v>164</v>
      </c>
      <c r="AV282" s="12" t="s">
        <v>164</v>
      </c>
      <c r="AW282" s="12" t="s">
        <v>3</v>
      </c>
      <c r="AX282" s="12" t="s">
        <v>75</v>
      </c>
      <c r="AY282" s="161" t="s">
        <v>156</v>
      </c>
    </row>
    <row r="283" spans="2:65" s="12" customFormat="1">
      <c r="B283" s="159"/>
      <c r="D283" s="160" t="s">
        <v>205</v>
      </c>
      <c r="E283" s="161" t="s">
        <v>1</v>
      </c>
      <c r="F283" s="162" t="s">
        <v>1283</v>
      </c>
      <c r="H283" s="163">
        <v>308.99900000000002</v>
      </c>
      <c r="I283" s="164"/>
      <c r="L283" s="159"/>
      <c r="M283" s="165"/>
      <c r="T283" s="166"/>
      <c r="AT283" s="161" t="s">
        <v>205</v>
      </c>
      <c r="AU283" s="161" t="s">
        <v>164</v>
      </c>
      <c r="AV283" s="12" t="s">
        <v>164</v>
      </c>
      <c r="AW283" s="12" t="s">
        <v>3</v>
      </c>
      <c r="AX283" s="12" t="s">
        <v>75</v>
      </c>
      <c r="AY283" s="161" t="s">
        <v>156</v>
      </c>
    </row>
    <row r="284" spans="2:65" s="12" customFormat="1">
      <c r="B284" s="159"/>
      <c r="D284" s="160" t="s">
        <v>205</v>
      </c>
      <c r="E284" s="161" t="s">
        <v>1</v>
      </c>
      <c r="F284" s="162" t="s">
        <v>1284</v>
      </c>
      <c r="H284" s="163">
        <v>108</v>
      </c>
      <c r="I284" s="164"/>
      <c r="L284" s="159"/>
      <c r="M284" s="165"/>
      <c r="T284" s="166"/>
      <c r="AT284" s="161" t="s">
        <v>205</v>
      </c>
      <c r="AU284" s="161" t="s">
        <v>164</v>
      </c>
      <c r="AV284" s="12" t="s">
        <v>164</v>
      </c>
      <c r="AW284" s="12" t="s">
        <v>3</v>
      </c>
      <c r="AX284" s="12" t="s">
        <v>75</v>
      </c>
      <c r="AY284" s="161" t="s">
        <v>156</v>
      </c>
    </row>
    <row r="285" spans="2:65" s="15" customFormat="1">
      <c r="B285" s="191"/>
      <c r="D285" s="160" t="s">
        <v>205</v>
      </c>
      <c r="E285" s="192" t="s">
        <v>1</v>
      </c>
      <c r="F285" s="193" t="s">
        <v>356</v>
      </c>
      <c r="H285" s="194">
        <v>2094.3249999999998</v>
      </c>
      <c r="I285" s="195"/>
      <c r="L285" s="191"/>
      <c r="M285" s="196"/>
      <c r="T285" s="197"/>
      <c r="AT285" s="192" t="s">
        <v>205</v>
      </c>
      <c r="AU285" s="192" t="s">
        <v>164</v>
      </c>
      <c r="AV285" s="15" t="s">
        <v>169</v>
      </c>
      <c r="AW285" s="15" t="s">
        <v>3</v>
      </c>
      <c r="AX285" s="15" t="s">
        <v>75</v>
      </c>
      <c r="AY285" s="192" t="s">
        <v>156</v>
      </c>
    </row>
    <row r="286" spans="2:65" s="13" customFormat="1">
      <c r="B286" s="178"/>
      <c r="D286" s="160" t="s">
        <v>205</v>
      </c>
      <c r="E286" s="179" t="s">
        <v>1</v>
      </c>
      <c r="F286" s="180" t="s">
        <v>1285</v>
      </c>
      <c r="H286" s="179" t="s">
        <v>1</v>
      </c>
      <c r="I286" s="181"/>
      <c r="L286" s="178"/>
      <c r="M286" s="182"/>
      <c r="T286" s="183"/>
      <c r="AT286" s="179" t="s">
        <v>205</v>
      </c>
      <c r="AU286" s="179" t="s">
        <v>164</v>
      </c>
      <c r="AV286" s="13" t="s">
        <v>83</v>
      </c>
      <c r="AW286" s="13" t="s">
        <v>3</v>
      </c>
      <c r="AX286" s="13" t="s">
        <v>75</v>
      </c>
      <c r="AY286" s="179" t="s">
        <v>156</v>
      </c>
    </row>
    <row r="287" spans="2:65" s="12" customFormat="1">
      <c r="B287" s="159"/>
      <c r="D287" s="160" t="s">
        <v>205</v>
      </c>
      <c r="E287" s="161" t="s">
        <v>1</v>
      </c>
      <c r="F287" s="162" t="s">
        <v>1286</v>
      </c>
      <c r="H287" s="163">
        <v>2.9620000000000002</v>
      </c>
      <c r="I287" s="164"/>
      <c r="L287" s="159"/>
      <c r="M287" s="165"/>
      <c r="T287" s="166"/>
      <c r="AT287" s="161" t="s">
        <v>205</v>
      </c>
      <c r="AU287" s="161" t="s">
        <v>164</v>
      </c>
      <c r="AV287" s="12" t="s">
        <v>164</v>
      </c>
      <c r="AW287" s="12" t="s">
        <v>3</v>
      </c>
      <c r="AX287" s="12" t="s">
        <v>75</v>
      </c>
      <c r="AY287" s="161" t="s">
        <v>156</v>
      </c>
    </row>
    <row r="288" spans="2:65" s="12" customFormat="1">
      <c r="B288" s="159"/>
      <c r="D288" s="160" t="s">
        <v>205</v>
      </c>
      <c r="E288" s="161" t="s">
        <v>1</v>
      </c>
      <c r="F288" s="162" t="s">
        <v>1287</v>
      </c>
      <c r="H288" s="163">
        <v>0.74099999999999999</v>
      </c>
      <c r="I288" s="164"/>
      <c r="L288" s="159"/>
      <c r="M288" s="165"/>
      <c r="T288" s="166"/>
      <c r="AT288" s="161" t="s">
        <v>205</v>
      </c>
      <c r="AU288" s="161" t="s">
        <v>164</v>
      </c>
      <c r="AV288" s="12" t="s">
        <v>164</v>
      </c>
      <c r="AW288" s="12" t="s">
        <v>3</v>
      </c>
      <c r="AX288" s="12" t="s">
        <v>75</v>
      </c>
      <c r="AY288" s="161" t="s">
        <v>156</v>
      </c>
    </row>
    <row r="289" spans="2:51" s="15" customFormat="1">
      <c r="B289" s="191"/>
      <c r="D289" s="160" t="s">
        <v>205</v>
      </c>
      <c r="E289" s="192" t="s">
        <v>1</v>
      </c>
      <c r="F289" s="193" t="s">
        <v>356</v>
      </c>
      <c r="H289" s="194">
        <v>3.7029999999999998</v>
      </c>
      <c r="I289" s="195"/>
      <c r="L289" s="191"/>
      <c r="M289" s="196"/>
      <c r="T289" s="197"/>
      <c r="AT289" s="192" t="s">
        <v>205</v>
      </c>
      <c r="AU289" s="192" t="s">
        <v>164</v>
      </c>
      <c r="AV289" s="15" t="s">
        <v>169</v>
      </c>
      <c r="AW289" s="15" t="s">
        <v>3</v>
      </c>
      <c r="AX289" s="15" t="s">
        <v>75</v>
      </c>
      <c r="AY289" s="192" t="s">
        <v>156</v>
      </c>
    </row>
    <row r="290" spans="2:51" s="13" customFormat="1">
      <c r="B290" s="178"/>
      <c r="D290" s="160" t="s">
        <v>205</v>
      </c>
      <c r="E290" s="179" t="s">
        <v>1</v>
      </c>
      <c r="F290" s="180" t="s">
        <v>1288</v>
      </c>
      <c r="H290" s="179" t="s">
        <v>1</v>
      </c>
      <c r="I290" s="181"/>
      <c r="L290" s="178"/>
      <c r="M290" s="182"/>
      <c r="T290" s="183"/>
      <c r="AT290" s="179" t="s">
        <v>205</v>
      </c>
      <c r="AU290" s="179" t="s">
        <v>164</v>
      </c>
      <c r="AV290" s="13" t="s">
        <v>83</v>
      </c>
      <c r="AW290" s="13" t="s">
        <v>3</v>
      </c>
      <c r="AX290" s="13" t="s">
        <v>75</v>
      </c>
      <c r="AY290" s="179" t="s">
        <v>156</v>
      </c>
    </row>
    <row r="291" spans="2:51" s="12" customFormat="1">
      <c r="B291" s="159"/>
      <c r="D291" s="160" t="s">
        <v>205</v>
      </c>
      <c r="E291" s="161" t="s">
        <v>1</v>
      </c>
      <c r="F291" s="162" t="s">
        <v>1289</v>
      </c>
      <c r="H291" s="163">
        <v>13.819000000000001</v>
      </c>
      <c r="I291" s="164"/>
      <c r="L291" s="159"/>
      <c r="M291" s="165"/>
      <c r="T291" s="166"/>
      <c r="AT291" s="161" t="s">
        <v>205</v>
      </c>
      <c r="AU291" s="161" t="s">
        <v>164</v>
      </c>
      <c r="AV291" s="12" t="s">
        <v>164</v>
      </c>
      <c r="AW291" s="12" t="s">
        <v>3</v>
      </c>
      <c r="AX291" s="12" t="s">
        <v>75</v>
      </c>
      <c r="AY291" s="161" t="s">
        <v>156</v>
      </c>
    </row>
    <row r="292" spans="2:51" s="12" customFormat="1">
      <c r="B292" s="159"/>
      <c r="D292" s="160" t="s">
        <v>205</v>
      </c>
      <c r="E292" s="161" t="s">
        <v>1</v>
      </c>
      <c r="F292" s="162" t="s">
        <v>1290</v>
      </c>
      <c r="H292" s="163">
        <v>14.807</v>
      </c>
      <c r="I292" s="164"/>
      <c r="L292" s="159"/>
      <c r="M292" s="165"/>
      <c r="T292" s="166"/>
      <c r="AT292" s="161" t="s">
        <v>205</v>
      </c>
      <c r="AU292" s="161" t="s">
        <v>164</v>
      </c>
      <c r="AV292" s="12" t="s">
        <v>164</v>
      </c>
      <c r="AW292" s="12" t="s">
        <v>3</v>
      </c>
      <c r="AX292" s="12" t="s">
        <v>75</v>
      </c>
      <c r="AY292" s="161" t="s">
        <v>156</v>
      </c>
    </row>
    <row r="293" spans="2:51" s="15" customFormat="1">
      <c r="B293" s="191"/>
      <c r="D293" s="160" t="s">
        <v>205</v>
      </c>
      <c r="E293" s="192" t="s">
        <v>1</v>
      </c>
      <c r="F293" s="193" t="s">
        <v>356</v>
      </c>
      <c r="H293" s="194">
        <v>28.626000000000001</v>
      </c>
      <c r="I293" s="195"/>
      <c r="L293" s="191"/>
      <c r="M293" s="196"/>
      <c r="T293" s="197"/>
      <c r="AT293" s="192" t="s">
        <v>205</v>
      </c>
      <c r="AU293" s="192" t="s">
        <v>164</v>
      </c>
      <c r="AV293" s="15" t="s">
        <v>169</v>
      </c>
      <c r="AW293" s="15" t="s">
        <v>3</v>
      </c>
      <c r="AX293" s="15" t="s">
        <v>75</v>
      </c>
      <c r="AY293" s="192" t="s">
        <v>156</v>
      </c>
    </row>
    <row r="294" spans="2:51" s="13" customFormat="1">
      <c r="B294" s="178"/>
      <c r="D294" s="160" t="s">
        <v>205</v>
      </c>
      <c r="E294" s="179" t="s">
        <v>1</v>
      </c>
      <c r="F294" s="180" t="s">
        <v>1251</v>
      </c>
      <c r="H294" s="179" t="s">
        <v>1</v>
      </c>
      <c r="I294" s="181"/>
      <c r="L294" s="178"/>
      <c r="M294" s="182"/>
      <c r="T294" s="183"/>
      <c r="AT294" s="179" t="s">
        <v>205</v>
      </c>
      <c r="AU294" s="179" t="s">
        <v>164</v>
      </c>
      <c r="AV294" s="13" t="s">
        <v>83</v>
      </c>
      <c r="AW294" s="13" t="s">
        <v>3</v>
      </c>
      <c r="AX294" s="13" t="s">
        <v>75</v>
      </c>
      <c r="AY294" s="179" t="s">
        <v>156</v>
      </c>
    </row>
    <row r="295" spans="2:51" s="12" customFormat="1">
      <c r="B295" s="159"/>
      <c r="D295" s="160" t="s">
        <v>205</v>
      </c>
      <c r="E295" s="161" t="s">
        <v>1</v>
      </c>
      <c r="F295" s="162" t="s">
        <v>1291</v>
      </c>
      <c r="H295" s="163">
        <v>1.629</v>
      </c>
      <c r="I295" s="164"/>
      <c r="L295" s="159"/>
      <c r="M295" s="165"/>
      <c r="T295" s="166"/>
      <c r="AT295" s="161" t="s">
        <v>205</v>
      </c>
      <c r="AU295" s="161" t="s">
        <v>164</v>
      </c>
      <c r="AV295" s="12" t="s">
        <v>164</v>
      </c>
      <c r="AW295" s="12" t="s">
        <v>3</v>
      </c>
      <c r="AX295" s="12" t="s">
        <v>75</v>
      </c>
      <c r="AY295" s="161" t="s">
        <v>156</v>
      </c>
    </row>
    <row r="296" spans="2:51" s="12" customFormat="1">
      <c r="B296" s="159"/>
      <c r="D296" s="160" t="s">
        <v>205</v>
      </c>
      <c r="E296" s="161" t="s">
        <v>1</v>
      </c>
      <c r="F296" s="162" t="s">
        <v>1292</v>
      </c>
      <c r="H296" s="163">
        <v>4.5</v>
      </c>
      <c r="I296" s="164"/>
      <c r="L296" s="159"/>
      <c r="M296" s="165"/>
      <c r="T296" s="166"/>
      <c r="AT296" s="161" t="s">
        <v>205</v>
      </c>
      <c r="AU296" s="161" t="s">
        <v>164</v>
      </c>
      <c r="AV296" s="12" t="s">
        <v>164</v>
      </c>
      <c r="AW296" s="12" t="s">
        <v>3</v>
      </c>
      <c r="AX296" s="12" t="s">
        <v>75</v>
      </c>
      <c r="AY296" s="161" t="s">
        <v>156</v>
      </c>
    </row>
    <row r="297" spans="2:51" s="12" customFormat="1">
      <c r="B297" s="159"/>
      <c r="D297" s="160" t="s">
        <v>205</v>
      </c>
      <c r="E297" s="161" t="s">
        <v>1</v>
      </c>
      <c r="F297" s="162" t="s">
        <v>1293</v>
      </c>
      <c r="H297" s="163">
        <v>0.19800000000000001</v>
      </c>
      <c r="I297" s="164"/>
      <c r="L297" s="159"/>
      <c r="M297" s="165"/>
      <c r="T297" s="166"/>
      <c r="AT297" s="161" t="s">
        <v>205</v>
      </c>
      <c r="AU297" s="161" t="s">
        <v>164</v>
      </c>
      <c r="AV297" s="12" t="s">
        <v>164</v>
      </c>
      <c r="AW297" s="12" t="s">
        <v>3</v>
      </c>
      <c r="AX297" s="12" t="s">
        <v>75</v>
      </c>
      <c r="AY297" s="161" t="s">
        <v>156</v>
      </c>
    </row>
    <row r="298" spans="2:51" s="15" customFormat="1">
      <c r="B298" s="191"/>
      <c r="D298" s="160" t="s">
        <v>205</v>
      </c>
      <c r="E298" s="192" t="s">
        <v>1</v>
      </c>
      <c r="F298" s="193" t="s">
        <v>356</v>
      </c>
      <c r="H298" s="194">
        <v>6.327</v>
      </c>
      <c r="I298" s="195"/>
      <c r="L298" s="191"/>
      <c r="M298" s="196"/>
      <c r="T298" s="197"/>
      <c r="AT298" s="192" t="s">
        <v>205</v>
      </c>
      <c r="AU298" s="192" t="s">
        <v>164</v>
      </c>
      <c r="AV298" s="15" t="s">
        <v>169</v>
      </c>
      <c r="AW298" s="15" t="s">
        <v>3</v>
      </c>
      <c r="AX298" s="15" t="s">
        <v>75</v>
      </c>
      <c r="AY298" s="192" t="s">
        <v>156</v>
      </c>
    </row>
    <row r="299" spans="2:51" s="13" customFormat="1">
      <c r="B299" s="178"/>
      <c r="D299" s="160" t="s">
        <v>205</v>
      </c>
      <c r="E299" s="179" t="s">
        <v>1</v>
      </c>
      <c r="F299" s="180" t="s">
        <v>1294</v>
      </c>
      <c r="H299" s="179" t="s">
        <v>1</v>
      </c>
      <c r="I299" s="181"/>
      <c r="L299" s="178"/>
      <c r="M299" s="182"/>
      <c r="T299" s="183"/>
      <c r="AT299" s="179" t="s">
        <v>205</v>
      </c>
      <c r="AU299" s="179" t="s">
        <v>164</v>
      </c>
      <c r="AV299" s="13" t="s">
        <v>83</v>
      </c>
      <c r="AW299" s="13" t="s">
        <v>3</v>
      </c>
      <c r="AX299" s="13" t="s">
        <v>75</v>
      </c>
      <c r="AY299" s="179" t="s">
        <v>156</v>
      </c>
    </row>
    <row r="300" spans="2:51" s="12" customFormat="1">
      <c r="B300" s="159"/>
      <c r="D300" s="160" t="s">
        <v>205</v>
      </c>
      <c r="E300" s="161" t="s">
        <v>1</v>
      </c>
      <c r="F300" s="162" t="s">
        <v>1295</v>
      </c>
      <c r="H300" s="163">
        <v>574.548</v>
      </c>
      <c r="I300" s="164"/>
      <c r="L300" s="159"/>
      <c r="M300" s="165"/>
      <c r="T300" s="166"/>
      <c r="AT300" s="161" t="s">
        <v>205</v>
      </c>
      <c r="AU300" s="161" t="s">
        <v>164</v>
      </c>
      <c r="AV300" s="12" t="s">
        <v>164</v>
      </c>
      <c r="AW300" s="12" t="s">
        <v>3</v>
      </c>
      <c r="AX300" s="12" t="s">
        <v>75</v>
      </c>
      <c r="AY300" s="161" t="s">
        <v>156</v>
      </c>
    </row>
    <row r="301" spans="2:51" s="13" customFormat="1">
      <c r="B301" s="178"/>
      <c r="D301" s="160" t="s">
        <v>205</v>
      </c>
      <c r="E301" s="179" t="s">
        <v>1</v>
      </c>
      <c r="F301" s="180" t="s">
        <v>1275</v>
      </c>
      <c r="H301" s="179" t="s">
        <v>1</v>
      </c>
      <c r="I301" s="181"/>
      <c r="L301" s="178"/>
      <c r="M301" s="182"/>
      <c r="T301" s="183"/>
      <c r="AT301" s="179" t="s">
        <v>205</v>
      </c>
      <c r="AU301" s="179" t="s">
        <v>164</v>
      </c>
      <c r="AV301" s="13" t="s">
        <v>83</v>
      </c>
      <c r="AW301" s="13" t="s">
        <v>3</v>
      </c>
      <c r="AX301" s="13" t="s">
        <v>75</v>
      </c>
      <c r="AY301" s="179" t="s">
        <v>156</v>
      </c>
    </row>
    <row r="302" spans="2:51" s="12" customFormat="1">
      <c r="B302" s="159"/>
      <c r="D302" s="160" t="s">
        <v>205</v>
      </c>
      <c r="E302" s="161" t="s">
        <v>1</v>
      </c>
      <c r="F302" s="162" t="s">
        <v>1296</v>
      </c>
      <c r="H302" s="163">
        <v>973.44</v>
      </c>
      <c r="I302" s="164"/>
      <c r="L302" s="159"/>
      <c r="M302" s="165"/>
      <c r="T302" s="166"/>
      <c r="AT302" s="161" t="s">
        <v>205</v>
      </c>
      <c r="AU302" s="161" t="s">
        <v>164</v>
      </c>
      <c r="AV302" s="12" t="s">
        <v>164</v>
      </c>
      <c r="AW302" s="12" t="s">
        <v>3</v>
      </c>
      <c r="AX302" s="12" t="s">
        <v>75</v>
      </c>
      <c r="AY302" s="161" t="s">
        <v>156</v>
      </c>
    </row>
    <row r="303" spans="2:51" s="15" customFormat="1">
      <c r="B303" s="191"/>
      <c r="D303" s="160" t="s">
        <v>205</v>
      </c>
      <c r="E303" s="192" t="s">
        <v>1</v>
      </c>
      <c r="F303" s="193" t="s">
        <v>356</v>
      </c>
      <c r="H303" s="194">
        <v>1547.9880000000001</v>
      </c>
      <c r="I303" s="195"/>
      <c r="L303" s="191"/>
      <c r="M303" s="196"/>
      <c r="T303" s="197"/>
      <c r="AT303" s="192" t="s">
        <v>205</v>
      </c>
      <c r="AU303" s="192" t="s">
        <v>164</v>
      </c>
      <c r="AV303" s="15" t="s">
        <v>169</v>
      </c>
      <c r="AW303" s="15" t="s">
        <v>3</v>
      </c>
      <c r="AX303" s="15" t="s">
        <v>75</v>
      </c>
      <c r="AY303" s="192" t="s">
        <v>156</v>
      </c>
    </row>
    <row r="304" spans="2:51" s="14" customFormat="1">
      <c r="B304" s="184"/>
      <c r="D304" s="160" t="s">
        <v>205</v>
      </c>
      <c r="E304" s="185" t="s">
        <v>1</v>
      </c>
      <c r="F304" s="186" t="s">
        <v>226</v>
      </c>
      <c r="H304" s="187">
        <v>3680.9690000000001</v>
      </c>
      <c r="I304" s="188"/>
      <c r="L304" s="184"/>
      <c r="M304" s="189"/>
      <c r="T304" s="190"/>
      <c r="AT304" s="185" t="s">
        <v>205</v>
      </c>
      <c r="AU304" s="185" t="s">
        <v>164</v>
      </c>
      <c r="AV304" s="14" t="s">
        <v>163</v>
      </c>
      <c r="AW304" s="14" t="s">
        <v>3</v>
      </c>
      <c r="AX304" s="14" t="s">
        <v>83</v>
      </c>
      <c r="AY304" s="185" t="s">
        <v>156</v>
      </c>
    </row>
    <row r="305" spans="2:65" s="1" customFormat="1" ht="33" customHeight="1">
      <c r="B305" s="139"/>
      <c r="C305" s="140" t="s">
        <v>260</v>
      </c>
      <c r="D305" s="140" t="s">
        <v>159</v>
      </c>
      <c r="E305" s="141" t="s">
        <v>546</v>
      </c>
      <c r="F305" s="142" t="s">
        <v>547</v>
      </c>
      <c r="G305" s="143" t="s">
        <v>210</v>
      </c>
      <c r="H305" s="144">
        <v>51533.565999999999</v>
      </c>
      <c r="I305" s="145"/>
      <c r="J305" s="146">
        <f>ROUND(I305*H305,2)</f>
        <v>0</v>
      </c>
      <c r="K305" s="147"/>
      <c r="L305" s="32"/>
      <c r="M305" s="148" t="s">
        <v>1</v>
      </c>
      <c r="N305" s="149" t="s">
        <v>41</v>
      </c>
      <c r="P305" s="150">
        <f>O305*H305</f>
        <v>0</v>
      </c>
      <c r="Q305" s="150">
        <v>0</v>
      </c>
      <c r="R305" s="150">
        <f>Q305*H305</f>
        <v>0</v>
      </c>
      <c r="S305" s="150">
        <v>0</v>
      </c>
      <c r="T305" s="151">
        <f>S305*H305</f>
        <v>0</v>
      </c>
      <c r="AR305" s="152" t="s">
        <v>163</v>
      </c>
      <c r="AT305" s="152" t="s">
        <v>159</v>
      </c>
      <c r="AU305" s="152" t="s">
        <v>164</v>
      </c>
      <c r="AY305" s="17" t="s">
        <v>156</v>
      </c>
      <c r="BE305" s="153">
        <f>IF(N305="základná",J305,0)</f>
        <v>0</v>
      </c>
      <c r="BF305" s="153">
        <f>IF(N305="znížená",J305,0)</f>
        <v>0</v>
      </c>
      <c r="BG305" s="153">
        <f>IF(N305="zákl. prenesená",J305,0)</f>
        <v>0</v>
      </c>
      <c r="BH305" s="153">
        <f>IF(N305="zníž. prenesená",J305,0)</f>
        <v>0</v>
      </c>
      <c r="BI305" s="153">
        <f>IF(N305="nulová",J305,0)</f>
        <v>0</v>
      </c>
      <c r="BJ305" s="17" t="s">
        <v>164</v>
      </c>
      <c r="BK305" s="153">
        <f>ROUND(I305*H305,2)</f>
        <v>0</v>
      </c>
      <c r="BL305" s="17" t="s">
        <v>163</v>
      </c>
      <c r="BM305" s="152" t="s">
        <v>1297</v>
      </c>
    </row>
    <row r="306" spans="2:65" s="12" customFormat="1">
      <c r="B306" s="159"/>
      <c r="D306" s="160" t="s">
        <v>205</v>
      </c>
      <c r="E306" s="161" t="s">
        <v>1</v>
      </c>
      <c r="F306" s="162" t="s">
        <v>1298</v>
      </c>
      <c r="H306" s="163">
        <v>51533.565999999999</v>
      </c>
      <c r="I306" s="164"/>
      <c r="L306" s="159"/>
      <c r="M306" s="165"/>
      <c r="T306" s="166"/>
      <c r="AT306" s="161" t="s">
        <v>205</v>
      </c>
      <c r="AU306" s="161" t="s">
        <v>164</v>
      </c>
      <c r="AV306" s="12" t="s">
        <v>164</v>
      </c>
      <c r="AW306" s="12" t="s">
        <v>3</v>
      </c>
      <c r="AX306" s="12" t="s">
        <v>83</v>
      </c>
      <c r="AY306" s="161" t="s">
        <v>156</v>
      </c>
    </row>
    <row r="307" spans="2:65" s="1" customFormat="1" ht="24.15" customHeight="1">
      <c r="B307" s="139"/>
      <c r="C307" s="140" t="s">
        <v>264</v>
      </c>
      <c r="D307" s="140" t="s">
        <v>159</v>
      </c>
      <c r="E307" s="141" t="s">
        <v>1299</v>
      </c>
      <c r="F307" s="142" t="s">
        <v>1300</v>
      </c>
      <c r="G307" s="143" t="s">
        <v>210</v>
      </c>
      <c r="H307" s="144">
        <v>2358.6959999999999</v>
      </c>
      <c r="I307" s="145"/>
      <c r="J307" s="146">
        <f>ROUND(I307*H307,2)</f>
        <v>0</v>
      </c>
      <c r="K307" s="147"/>
      <c r="L307" s="32"/>
      <c r="M307" s="148" t="s">
        <v>1</v>
      </c>
      <c r="N307" s="149" t="s">
        <v>41</v>
      </c>
      <c r="P307" s="150">
        <f>O307*H307</f>
        <v>0</v>
      </c>
      <c r="Q307" s="150">
        <v>0</v>
      </c>
      <c r="R307" s="150">
        <f>Q307*H307</f>
        <v>0</v>
      </c>
      <c r="S307" s="150">
        <v>0</v>
      </c>
      <c r="T307" s="151">
        <f>S307*H307</f>
        <v>0</v>
      </c>
      <c r="AR307" s="152" t="s">
        <v>163</v>
      </c>
      <c r="AT307" s="152" t="s">
        <v>159</v>
      </c>
      <c r="AU307" s="152" t="s">
        <v>164</v>
      </c>
      <c r="AY307" s="17" t="s">
        <v>156</v>
      </c>
      <c r="BE307" s="153">
        <f>IF(N307="základná",J307,0)</f>
        <v>0</v>
      </c>
      <c r="BF307" s="153">
        <f>IF(N307="znížená",J307,0)</f>
        <v>0</v>
      </c>
      <c r="BG307" s="153">
        <f>IF(N307="zákl. prenesená",J307,0)</f>
        <v>0</v>
      </c>
      <c r="BH307" s="153">
        <f>IF(N307="zníž. prenesená",J307,0)</f>
        <v>0</v>
      </c>
      <c r="BI307" s="153">
        <f>IF(N307="nulová",J307,0)</f>
        <v>0</v>
      </c>
      <c r="BJ307" s="17" t="s">
        <v>164</v>
      </c>
      <c r="BK307" s="153">
        <f>ROUND(I307*H307,2)</f>
        <v>0</v>
      </c>
      <c r="BL307" s="17" t="s">
        <v>163</v>
      </c>
      <c r="BM307" s="152" t="s">
        <v>1301</v>
      </c>
    </row>
    <row r="308" spans="2:65" s="12" customFormat="1">
      <c r="B308" s="159"/>
      <c r="D308" s="160" t="s">
        <v>205</v>
      </c>
      <c r="E308" s="161" t="s">
        <v>1</v>
      </c>
      <c r="F308" s="162" t="s">
        <v>1302</v>
      </c>
      <c r="H308" s="163">
        <v>2340</v>
      </c>
      <c r="I308" s="164"/>
      <c r="L308" s="159"/>
      <c r="M308" s="165"/>
      <c r="T308" s="166"/>
      <c r="AT308" s="161" t="s">
        <v>205</v>
      </c>
      <c r="AU308" s="161" t="s">
        <v>164</v>
      </c>
      <c r="AV308" s="12" t="s">
        <v>164</v>
      </c>
      <c r="AW308" s="12" t="s">
        <v>3</v>
      </c>
      <c r="AX308" s="12" t="s">
        <v>75</v>
      </c>
      <c r="AY308" s="161" t="s">
        <v>156</v>
      </c>
    </row>
    <row r="309" spans="2:65" s="12" customFormat="1">
      <c r="B309" s="159"/>
      <c r="D309" s="160" t="s">
        <v>205</v>
      </c>
      <c r="E309" s="161" t="s">
        <v>1</v>
      </c>
      <c r="F309" s="162" t="s">
        <v>1303</v>
      </c>
      <c r="H309" s="163">
        <v>18.696000000000002</v>
      </c>
      <c r="I309" s="164"/>
      <c r="L309" s="159"/>
      <c r="M309" s="165"/>
      <c r="T309" s="166"/>
      <c r="AT309" s="161" t="s">
        <v>205</v>
      </c>
      <c r="AU309" s="161" t="s">
        <v>164</v>
      </c>
      <c r="AV309" s="12" t="s">
        <v>164</v>
      </c>
      <c r="AW309" s="12" t="s">
        <v>3</v>
      </c>
      <c r="AX309" s="12" t="s">
        <v>75</v>
      </c>
      <c r="AY309" s="161" t="s">
        <v>156</v>
      </c>
    </row>
    <row r="310" spans="2:65" s="14" customFormat="1">
      <c r="B310" s="184"/>
      <c r="D310" s="160" t="s">
        <v>205</v>
      </c>
      <c r="E310" s="185" t="s">
        <v>1</v>
      </c>
      <c r="F310" s="186" t="s">
        <v>226</v>
      </c>
      <c r="H310" s="187">
        <v>2358.6959999999999</v>
      </c>
      <c r="I310" s="188"/>
      <c r="L310" s="184"/>
      <c r="M310" s="189"/>
      <c r="T310" s="190"/>
      <c r="AT310" s="185" t="s">
        <v>205</v>
      </c>
      <c r="AU310" s="185" t="s">
        <v>164</v>
      </c>
      <c r="AV310" s="14" t="s">
        <v>163</v>
      </c>
      <c r="AW310" s="14" t="s">
        <v>3</v>
      </c>
      <c r="AX310" s="14" t="s">
        <v>83</v>
      </c>
      <c r="AY310" s="185" t="s">
        <v>156</v>
      </c>
    </row>
    <row r="311" spans="2:65" s="1" customFormat="1" ht="33" customHeight="1">
      <c r="B311" s="139"/>
      <c r="C311" s="140" t="s">
        <v>268</v>
      </c>
      <c r="D311" s="140" t="s">
        <v>159</v>
      </c>
      <c r="E311" s="141" t="s">
        <v>1304</v>
      </c>
      <c r="F311" s="142" t="s">
        <v>1305</v>
      </c>
      <c r="G311" s="143" t="s">
        <v>210</v>
      </c>
      <c r="H311" s="144">
        <v>33021.743999999999</v>
      </c>
      <c r="I311" s="145"/>
      <c r="J311" s="146">
        <f>ROUND(I311*H311,2)</f>
        <v>0</v>
      </c>
      <c r="K311" s="147"/>
      <c r="L311" s="32"/>
      <c r="M311" s="148" t="s">
        <v>1</v>
      </c>
      <c r="N311" s="149" t="s">
        <v>41</v>
      </c>
      <c r="P311" s="150">
        <f>O311*H311</f>
        <v>0</v>
      </c>
      <c r="Q311" s="150">
        <v>0</v>
      </c>
      <c r="R311" s="150">
        <f>Q311*H311</f>
        <v>0</v>
      </c>
      <c r="S311" s="150">
        <v>0</v>
      </c>
      <c r="T311" s="151">
        <f>S311*H311</f>
        <v>0</v>
      </c>
      <c r="AR311" s="152" t="s">
        <v>163</v>
      </c>
      <c r="AT311" s="152" t="s">
        <v>159</v>
      </c>
      <c r="AU311" s="152" t="s">
        <v>164</v>
      </c>
      <c r="AY311" s="17" t="s">
        <v>156</v>
      </c>
      <c r="BE311" s="153">
        <f>IF(N311="základná",J311,0)</f>
        <v>0</v>
      </c>
      <c r="BF311" s="153">
        <f>IF(N311="znížená",J311,0)</f>
        <v>0</v>
      </c>
      <c r="BG311" s="153">
        <f>IF(N311="zákl. prenesená",J311,0)</f>
        <v>0</v>
      </c>
      <c r="BH311" s="153">
        <f>IF(N311="zníž. prenesená",J311,0)</f>
        <v>0</v>
      </c>
      <c r="BI311" s="153">
        <f>IF(N311="nulová",J311,0)</f>
        <v>0</v>
      </c>
      <c r="BJ311" s="17" t="s">
        <v>164</v>
      </c>
      <c r="BK311" s="153">
        <f>ROUND(I311*H311,2)</f>
        <v>0</v>
      </c>
      <c r="BL311" s="17" t="s">
        <v>163</v>
      </c>
      <c r="BM311" s="152" t="s">
        <v>1306</v>
      </c>
    </row>
    <row r="312" spans="2:65" s="12" customFormat="1">
      <c r="B312" s="159"/>
      <c r="D312" s="160" t="s">
        <v>205</v>
      </c>
      <c r="E312" s="161" t="s">
        <v>1</v>
      </c>
      <c r="F312" s="162" t="s">
        <v>1307</v>
      </c>
      <c r="H312" s="163">
        <v>33021.743999999999</v>
      </c>
      <c r="I312" s="164"/>
      <c r="L312" s="159"/>
      <c r="M312" s="165"/>
      <c r="T312" s="166"/>
      <c r="AT312" s="161" t="s">
        <v>205</v>
      </c>
      <c r="AU312" s="161" t="s">
        <v>164</v>
      </c>
      <c r="AV312" s="12" t="s">
        <v>164</v>
      </c>
      <c r="AW312" s="12" t="s">
        <v>3</v>
      </c>
      <c r="AX312" s="12" t="s">
        <v>83</v>
      </c>
      <c r="AY312" s="161" t="s">
        <v>156</v>
      </c>
    </row>
    <row r="313" spans="2:65" s="11" customFormat="1" ht="22.95" customHeight="1">
      <c r="B313" s="127"/>
      <c r="D313" s="128" t="s">
        <v>74</v>
      </c>
      <c r="E313" s="137" t="s">
        <v>550</v>
      </c>
      <c r="F313" s="137" t="s">
        <v>551</v>
      </c>
      <c r="I313" s="130"/>
      <c r="J313" s="138">
        <f>BK313</f>
        <v>0</v>
      </c>
      <c r="L313" s="127"/>
      <c r="M313" s="132"/>
      <c r="P313" s="133">
        <f>SUM(P314:P344)</f>
        <v>0</v>
      </c>
      <c r="R313" s="133">
        <f>SUM(R314:R344)</f>
        <v>0</v>
      </c>
      <c r="T313" s="134">
        <f>SUM(T314:T344)</f>
        <v>0</v>
      </c>
      <c r="AR313" s="128" t="s">
        <v>83</v>
      </c>
      <c r="AT313" s="135" t="s">
        <v>74</v>
      </c>
      <c r="AU313" s="135" t="s">
        <v>83</v>
      </c>
      <c r="AY313" s="128" t="s">
        <v>156</v>
      </c>
      <c r="BK313" s="136">
        <f>SUM(BK314:BK344)</f>
        <v>0</v>
      </c>
    </row>
    <row r="314" spans="2:65" s="1" customFormat="1" ht="24.15" customHeight="1">
      <c r="B314" s="139"/>
      <c r="C314" s="140" t="s">
        <v>272</v>
      </c>
      <c r="D314" s="140" t="s">
        <v>159</v>
      </c>
      <c r="E314" s="141" t="s">
        <v>552</v>
      </c>
      <c r="F314" s="142" t="s">
        <v>553</v>
      </c>
      <c r="G314" s="143" t="s">
        <v>210</v>
      </c>
      <c r="H314" s="144">
        <v>3680.9690000000001</v>
      </c>
      <c r="I314" s="145"/>
      <c r="J314" s="146">
        <f>ROUND(I314*H314,2)</f>
        <v>0</v>
      </c>
      <c r="K314" s="147"/>
      <c r="L314" s="32"/>
      <c r="M314" s="148" t="s">
        <v>1</v>
      </c>
      <c r="N314" s="149" t="s">
        <v>41</v>
      </c>
      <c r="P314" s="150">
        <f>O314*H314</f>
        <v>0</v>
      </c>
      <c r="Q314" s="150">
        <v>0</v>
      </c>
      <c r="R314" s="150">
        <f>Q314*H314</f>
        <v>0</v>
      </c>
      <c r="S314" s="150">
        <v>0</v>
      </c>
      <c r="T314" s="151">
        <f>S314*H314</f>
        <v>0</v>
      </c>
      <c r="AR314" s="152" t="s">
        <v>163</v>
      </c>
      <c r="AT314" s="152" t="s">
        <v>159</v>
      </c>
      <c r="AU314" s="152" t="s">
        <v>164</v>
      </c>
      <c r="AY314" s="17" t="s">
        <v>156</v>
      </c>
      <c r="BE314" s="153">
        <f>IF(N314="základná",J314,0)</f>
        <v>0</v>
      </c>
      <c r="BF314" s="153">
        <f>IF(N314="znížená",J314,0)</f>
        <v>0</v>
      </c>
      <c r="BG314" s="153">
        <f>IF(N314="zákl. prenesená",J314,0)</f>
        <v>0</v>
      </c>
      <c r="BH314" s="153">
        <f>IF(N314="zníž. prenesená",J314,0)</f>
        <v>0</v>
      </c>
      <c r="BI314" s="153">
        <f>IF(N314="nulová",J314,0)</f>
        <v>0</v>
      </c>
      <c r="BJ314" s="17" t="s">
        <v>164</v>
      </c>
      <c r="BK314" s="153">
        <f>ROUND(I314*H314,2)</f>
        <v>0</v>
      </c>
      <c r="BL314" s="17" t="s">
        <v>163</v>
      </c>
      <c r="BM314" s="152" t="s">
        <v>1308</v>
      </c>
    </row>
    <row r="315" spans="2:65" s="13" customFormat="1">
      <c r="B315" s="178"/>
      <c r="D315" s="160" t="s">
        <v>205</v>
      </c>
      <c r="E315" s="179" t="s">
        <v>1</v>
      </c>
      <c r="F315" s="180" t="s">
        <v>1279</v>
      </c>
      <c r="H315" s="179" t="s">
        <v>1</v>
      </c>
      <c r="I315" s="181"/>
      <c r="L315" s="178"/>
      <c r="M315" s="182"/>
      <c r="T315" s="183"/>
      <c r="AT315" s="179" t="s">
        <v>205</v>
      </c>
      <c r="AU315" s="179" t="s">
        <v>164</v>
      </c>
      <c r="AV315" s="13" t="s">
        <v>83</v>
      </c>
      <c r="AW315" s="13" t="s">
        <v>3</v>
      </c>
      <c r="AX315" s="13" t="s">
        <v>75</v>
      </c>
      <c r="AY315" s="179" t="s">
        <v>156</v>
      </c>
    </row>
    <row r="316" spans="2:65" s="12" customFormat="1">
      <c r="B316" s="159"/>
      <c r="D316" s="160" t="s">
        <v>205</v>
      </c>
      <c r="E316" s="161" t="s">
        <v>1</v>
      </c>
      <c r="F316" s="162" t="s">
        <v>1280</v>
      </c>
      <c r="H316" s="163">
        <v>128.46199999999999</v>
      </c>
      <c r="I316" s="164"/>
      <c r="L316" s="159"/>
      <c r="M316" s="165"/>
      <c r="T316" s="166"/>
      <c r="AT316" s="161" t="s">
        <v>205</v>
      </c>
      <c r="AU316" s="161" t="s">
        <v>164</v>
      </c>
      <c r="AV316" s="12" t="s">
        <v>164</v>
      </c>
      <c r="AW316" s="12" t="s">
        <v>3</v>
      </c>
      <c r="AX316" s="12" t="s">
        <v>75</v>
      </c>
      <c r="AY316" s="161" t="s">
        <v>156</v>
      </c>
    </row>
    <row r="317" spans="2:65" s="12" customFormat="1">
      <c r="B317" s="159"/>
      <c r="D317" s="160" t="s">
        <v>205</v>
      </c>
      <c r="E317" s="161" t="s">
        <v>1</v>
      </c>
      <c r="F317" s="162" t="s">
        <v>1281</v>
      </c>
      <c r="H317" s="163">
        <v>116.78400000000001</v>
      </c>
      <c r="I317" s="164"/>
      <c r="L317" s="159"/>
      <c r="M317" s="165"/>
      <c r="T317" s="166"/>
      <c r="AT317" s="161" t="s">
        <v>205</v>
      </c>
      <c r="AU317" s="161" t="s">
        <v>164</v>
      </c>
      <c r="AV317" s="12" t="s">
        <v>164</v>
      </c>
      <c r="AW317" s="12" t="s">
        <v>3</v>
      </c>
      <c r="AX317" s="12" t="s">
        <v>75</v>
      </c>
      <c r="AY317" s="161" t="s">
        <v>156</v>
      </c>
    </row>
    <row r="318" spans="2:65" s="12" customFormat="1">
      <c r="B318" s="159"/>
      <c r="D318" s="160" t="s">
        <v>205</v>
      </c>
      <c r="E318" s="161" t="s">
        <v>1</v>
      </c>
      <c r="F318" s="162" t="s">
        <v>1282</v>
      </c>
      <c r="H318" s="163">
        <v>1432.08</v>
      </c>
      <c r="I318" s="164"/>
      <c r="L318" s="159"/>
      <c r="M318" s="165"/>
      <c r="T318" s="166"/>
      <c r="AT318" s="161" t="s">
        <v>205</v>
      </c>
      <c r="AU318" s="161" t="s">
        <v>164</v>
      </c>
      <c r="AV318" s="12" t="s">
        <v>164</v>
      </c>
      <c r="AW318" s="12" t="s">
        <v>3</v>
      </c>
      <c r="AX318" s="12" t="s">
        <v>75</v>
      </c>
      <c r="AY318" s="161" t="s">
        <v>156</v>
      </c>
    </row>
    <row r="319" spans="2:65" s="12" customFormat="1">
      <c r="B319" s="159"/>
      <c r="D319" s="160" t="s">
        <v>205</v>
      </c>
      <c r="E319" s="161" t="s">
        <v>1</v>
      </c>
      <c r="F319" s="162" t="s">
        <v>1283</v>
      </c>
      <c r="H319" s="163">
        <v>308.99900000000002</v>
      </c>
      <c r="I319" s="164"/>
      <c r="L319" s="159"/>
      <c r="M319" s="165"/>
      <c r="T319" s="166"/>
      <c r="AT319" s="161" t="s">
        <v>205</v>
      </c>
      <c r="AU319" s="161" t="s">
        <v>164</v>
      </c>
      <c r="AV319" s="12" t="s">
        <v>164</v>
      </c>
      <c r="AW319" s="12" t="s">
        <v>3</v>
      </c>
      <c r="AX319" s="12" t="s">
        <v>75</v>
      </c>
      <c r="AY319" s="161" t="s">
        <v>156</v>
      </c>
    </row>
    <row r="320" spans="2:65" s="12" customFormat="1">
      <c r="B320" s="159"/>
      <c r="D320" s="160" t="s">
        <v>205</v>
      </c>
      <c r="E320" s="161" t="s">
        <v>1</v>
      </c>
      <c r="F320" s="162" t="s">
        <v>1284</v>
      </c>
      <c r="H320" s="163">
        <v>108</v>
      </c>
      <c r="I320" s="164"/>
      <c r="L320" s="159"/>
      <c r="M320" s="165"/>
      <c r="T320" s="166"/>
      <c r="AT320" s="161" t="s">
        <v>205</v>
      </c>
      <c r="AU320" s="161" t="s">
        <v>164</v>
      </c>
      <c r="AV320" s="12" t="s">
        <v>164</v>
      </c>
      <c r="AW320" s="12" t="s">
        <v>3</v>
      </c>
      <c r="AX320" s="12" t="s">
        <v>75</v>
      </c>
      <c r="AY320" s="161" t="s">
        <v>156</v>
      </c>
    </row>
    <row r="321" spans="2:51" s="15" customFormat="1">
      <c r="B321" s="191"/>
      <c r="D321" s="160" t="s">
        <v>205</v>
      </c>
      <c r="E321" s="192" t="s">
        <v>1</v>
      </c>
      <c r="F321" s="193" t="s">
        <v>356</v>
      </c>
      <c r="H321" s="194">
        <v>2094.3249999999998</v>
      </c>
      <c r="I321" s="195"/>
      <c r="L321" s="191"/>
      <c r="M321" s="196"/>
      <c r="T321" s="197"/>
      <c r="AT321" s="192" t="s">
        <v>205</v>
      </c>
      <c r="AU321" s="192" t="s">
        <v>164</v>
      </c>
      <c r="AV321" s="15" t="s">
        <v>169</v>
      </c>
      <c r="AW321" s="15" t="s">
        <v>3</v>
      </c>
      <c r="AX321" s="15" t="s">
        <v>75</v>
      </c>
      <c r="AY321" s="192" t="s">
        <v>156</v>
      </c>
    </row>
    <row r="322" spans="2:51" s="13" customFormat="1">
      <c r="B322" s="178"/>
      <c r="D322" s="160" t="s">
        <v>205</v>
      </c>
      <c r="E322" s="179" t="s">
        <v>1</v>
      </c>
      <c r="F322" s="180" t="s">
        <v>1285</v>
      </c>
      <c r="H322" s="179" t="s">
        <v>1</v>
      </c>
      <c r="I322" s="181"/>
      <c r="L322" s="178"/>
      <c r="M322" s="182"/>
      <c r="T322" s="183"/>
      <c r="AT322" s="179" t="s">
        <v>205</v>
      </c>
      <c r="AU322" s="179" t="s">
        <v>164</v>
      </c>
      <c r="AV322" s="13" t="s">
        <v>83</v>
      </c>
      <c r="AW322" s="13" t="s">
        <v>3</v>
      </c>
      <c r="AX322" s="13" t="s">
        <v>75</v>
      </c>
      <c r="AY322" s="179" t="s">
        <v>156</v>
      </c>
    </row>
    <row r="323" spans="2:51" s="12" customFormat="1">
      <c r="B323" s="159"/>
      <c r="D323" s="160" t="s">
        <v>205</v>
      </c>
      <c r="E323" s="161" t="s">
        <v>1</v>
      </c>
      <c r="F323" s="162" t="s">
        <v>1286</v>
      </c>
      <c r="H323" s="163">
        <v>2.9620000000000002</v>
      </c>
      <c r="I323" s="164"/>
      <c r="L323" s="159"/>
      <c r="M323" s="165"/>
      <c r="T323" s="166"/>
      <c r="AT323" s="161" t="s">
        <v>205</v>
      </c>
      <c r="AU323" s="161" t="s">
        <v>164</v>
      </c>
      <c r="AV323" s="12" t="s">
        <v>164</v>
      </c>
      <c r="AW323" s="12" t="s">
        <v>3</v>
      </c>
      <c r="AX323" s="12" t="s">
        <v>75</v>
      </c>
      <c r="AY323" s="161" t="s">
        <v>156</v>
      </c>
    </row>
    <row r="324" spans="2:51" s="12" customFormat="1">
      <c r="B324" s="159"/>
      <c r="D324" s="160" t="s">
        <v>205</v>
      </c>
      <c r="E324" s="161" t="s">
        <v>1</v>
      </c>
      <c r="F324" s="162" t="s">
        <v>1287</v>
      </c>
      <c r="H324" s="163">
        <v>0.74099999999999999</v>
      </c>
      <c r="I324" s="164"/>
      <c r="L324" s="159"/>
      <c r="M324" s="165"/>
      <c r="T324" s="166"/>
      <c r="AT324" s="161" t="s">
        <v>205</v>
      </c>
      <c r="AU324" s="161" t="s">
        <v>164</v>
      </c>
      <c r="AV324" s="12" t="s">
        <v>164</v>
      </c>
      <c r="AW324" s="12" t="s">
        <v>3</v>
      </c>
      <c r="AX324" s="12" t="s">
        <v>75</v>
      </c>
      <c r="AY324" s="161" t="s">
        <v>156</v>
      </c>
    </row>
    <row r="325" spans="2:51" s="15" customFormat="1">
      <c r="B325" s="191"/>
      <c r="D325" s="160" t="s">
        <v>205</v>
      </c>
      <c r="E325" s="192" t="s">
        <v>1</v>
      </c>
      <c r="F325" s="193" t="s">
        <v>356</v>
      </c>
      <c r="H325" s="194">
        <v>3.7029999999999998</v>
      </c>
      <c r="I325" s="195"/>
      <c r="L325" s="191"/>
      <c r="M325" s="196"/>
      <c r="T325" s="197"/>
      <c r="AT325" s="192" t="s">
        <v>205</v>
      </c>
      <c r="AU325" s="192" t="s">
        <v>164</v>
      </c>
      <c r="AV325" s="15" t="s">
        <v>169</v>
      </c>
      <c r="AW325" s="15" t="s">
        <v>3</v>
      </c>
      <c r="AX325" s="15" t="s">
        <v>75</v>
      </c>
      <c r="AY325" s="192" t="s">
        <v>156</v>
      </c>
    </row>
    <row r="326" spans="2:51" s="13" customFormat="1">
      <c r="B326" s="178"/>
      <c r="D326" s="160" t="s">
        <v>205</v>
      </c>
      <c r="E326" s="179" t="s">
        <v>1</v>
      </c>
      <c r="F326" s="180" t="s">
        <v>1288</v>
      </c>
      <c r="H326" s="179" t="s">
        <v>1</v>
      </c>
      <c r="I326" s="181"/>
      <c r="L326" s="178"/>
      <c r="M326" s="182"/>
      <c r="T326" s="183"/>
      <c r="AT326" s="179" t="s">
        <v>205</v>
      </c>
      <c r="AU326" s="179" t="s">
        <v>164</v>
      </c>
      <c r="AV326" s="13" t="s">
        <v>83</v>
      </c>
      <c r="AW326" s="13" t="s">
        <v>3</v>
      </c>
      <c r="AX326" s="13" t="s">
        <v>75</v>
      </c>
      <c r="AY326" s="179" t="s">
        <v>156</v>
      </c>
    </row>
    <row r="327" spans="2:51" s="12" customFormat="1">
      <c r="B327" s="159"/>
      <c r="D327" s="160" t="s">
        <v>205</v>
      </c>
      <c r="E327" s="161" t="s">
        <v>1</v>
      </c>
      <c r="F327" s="162" t="s">
        <v>1289</v>
      </c>
      <c r="H327" s="163">
        <v>13.819000000000001</v>
      </c>
      <c r="I327" s="164"/>
      <c r="L327" s="159"/>
      <c r="M327" s="165"/>
      <c r="T327" s="166"/>
      <c r="AT327" s="161" t="s">
        <v>205</v>
      </c>
      <c r="AU327" s="161" t="s">
        <v>164</v>
      </c>
      <c r="AV327" s="12" t="s">
        <v>164</v>
      </c>
      <c r="AW327" s="12" t="s">
        <v>3</v>
      </c>
      <c r="AX327" s="12" t="s">
        <v>75</v>
      </c>
      <c r="AY327" s="161" t="s">
        <v>156</v>
      </c>
    </row>
    <row r="328" spans="2:51" s="12" customFormat="1">
      <c r="B328" s="159"/>
      <c r="D328" s="160" t="s">
        <v>205</v>
      </c>
      <c r="E328" s="161" t="s">
        <v>1</v>
      </c>
      <c r="F328" s="162" t="s">
        <v>1290</v>
      </c>
      <c r="H328" s="163">
        <v>14.807</v>
      </c>
      <c r="I328" s="164"/>
      <c r="L328" s="159"/>
      <c r="M328" s="165"/>
      <c r="T328" s="166"/>
      <c r="AT328" s="161" t="s">
        <v>205</v>
      </c>
      <c r="AU328" s="161" t="s">
        <v>164</v>
      </c>
      <c r="AV328" s="12" t="s">
        <v>164</v>
      </c>
      <c r="AW328" s="12" t="s">
        <v>3</v>
      </c>
      <c r="AX328" s="12" t="s">
        <v>75</v>
      </c>
      <c r="AY328" s="161" t="s">
        <v>156</v>
      </c>
    </row>
    <row r="329" spans="2:51" s="15" customFormat="1">
      <c r="B329" s="191"/>
      <c r="D329" s="160" t="s">
        <v>205</v>
      </c>
      <c r="E329" s="192" t="s">
        <v>1</v>
      </c>
      <c r="F329" s="193" t="s">
        <v>356</v>
      </c>
      <c r="H329" s="194">
        <v>28.626000000000001</v>
      </c>
      <c r="I329" s="195"/>
      <c r="L329" s="191"/>
      <c r="M329" s="196"/>
      <c r="T329" s="197"/>
      <c r="AT329" s="192" t="s">
        <v>205</v>
      </c>
      <c r="AU329" s="192" t="s">
        <v>164</v>
      </c>
      <c r="AV329" s="15" t="s">
        <v>169</v>
      </c>
      <c r="AW329" s="15" t="s">
        <v>3</v>
      </c>
      <c r="AX329" s="15" t="s">
        <v>75</v>
      </c>
      <c r="AY329" s="192" t="s">
        <v>156</v>
      </c>
    </row>
    <row r="330" spans="2:51" s="13" customFormat="1">
      <c r="B330" s="178"/>
      <c r="D330" s="160" t="s">
        <v>205</v>
      </c>
      <c r="E330" s="179" t="s">
        <v>1</v>
      </c>
      <c r="F330" s="180" t="s">
        <v>1251</v>
      </c>
      <c r="H330" s="179" t="s">
        <v>1</v>
      </c>
      <c r="I330" s="181"/>
      <c r="L330" s="178"/>
      <c r="M330" s="182"/>
      <c r="T330" s="183"/>
      <c r="AT330" s="179" t="s">
        <v>205</v>
      </c>
      <c r="AU330" s="179" t="s">
        <v>164</v>
      </c>
      <c r="AV330" s="13" t="s">
        <v>83</v>
      </c>
      <c r="AW330" s="13" t="s">
        <v>3</v>
      </c>
      <c r="AX330" s="13" t="s">
        <v>75</v>
      </c>
      <c r="AY330" s="179" t="s">
        <v>156</v>
      </c>
    </row>
    <row r="331" spans="2:51" s="12" customFormat="1">
      <c r="B331" s="159"/>
      <c r="D331" s="160" t="s">
        <v>205</v>
      </c>
      <c r="E331" s="161" t="s">
        <v>1</v>
      </c>
      <c r="F331" s="162" t="s">
        <v>1291</v>
      </c>
      <c r="H331" s="163">
        <v>1.629</v>
      </c>
      <c r="I331" s="164"/>
      <c r="L331" s="159"/>
      <c r="M331" s="165"/>
      <c r="T331" s="166"/>
      <c r="AT331" s="161" t="s">
        <v>205</v>
      </c>
      <c r="AU331" s="161" t="s">
        <v>164</v>
      </c>
      <c r="AV331" s="12" t="s">
        <v>164</v>
      </c>
      <c r="AW331" s="12" t="s">
        <v>3</v>
      </c>
      <c r="AX331" s="12" t="s">
        <v>75</v>
      </c>
      <c r="AY331" s="161" t="s">
        <v>156</v>
      </c>
    </row>
    <row r="332" spans="2:51" s="12" customFormat="1">
      <c r="B332" s="159"/>
      <c r="D332" s="160" t="s">
        <v>205</v>
      </c>
      <c r="E332" s="161" t="s">
        <v>1</v>
      </c>
      <c r="F332" s="162" t="s">
        <v>1292</v>
      </c>
      <c r="H332" s="163">
        <v>4.5</v>
      </c>
      <c r="I332" s="164"/>
      <c r="L332" s="159"/>
      <c r="M332" s="165"/>
      <c r="T332" s="166"/>
      <c r="AT332" s="161" t="s">
        <v>205</v>
      </c>
      <c r="AU332" s="161" t="s">
        <v>164</v>
      </c>
      <c r="AV332" s="12" t="s">
        <v>164</v>
      </c>
      <c r="AW332" s="12" t="s">
        <v>3</v>
      </c>
      <c r="AX332" s="12" t="s">
        <v>75</v>
      </c>
      <c r="AY332" s="161" t="s">
        <v>156</v>
      </c>
    </row>
    <row r="333" spans="2:51" s="12" customFormat="1">
      <c r="B333" s="159"/>
      <c r="D333" s="160" t="s">
        <v>205</v>
      </c>
      <c r="E333" s="161" t="s">
        <v>1</v>
      </c>
      <c r="F333" s="162" t="s">
        <v>1293</v>
      </c>
      <c r="H333" s="163">
        <v>0.19800000000000001</v>
      </c>
      <c r="I333" s="164"/>
      <c r="L333" s="159"/>
      <c r="M333" s="165"/>
      <c r="T333" s="166"/>
      <c r="AT333" s="161" t="s">
        <v>205</v>
      </c>
      <c r="AU333" s="161" t="s">
        <v>164</v>
      </c>
      <c r="AV333" s="12" t="s">
        <v>164</v>
      </c>
      <c r="AW333" s="12" t="s">
        <v>3</v>
      </c>
      <c r="AX333" s="12" t="s">
        <v>75</v>
      </c>
      <c r="AY333" s="161" t="s">
        <v>156</v>
      </c>
    </row>
    <row r="334" spans="2:51" s="15" customFormat="1">
      <c r="B334" s="191"/>
      <c r="D334" s="160" t="s">
        <v>205</v>
      </c>
      <c r="E334" s="192" t="s">
        <v>1</v>
      </c>
      <c r="F334" s="193" t="s">
        <v>356</v>
      </c>
      <c r="H334" s="194">
        <v>6.327</v>
      </c>
      <c r="I334" s="195"/>
      <c r="L334" s="191"/>
      <c r="M334" s="196"/>
      <c r="T334" s="197"/>
      <c r="AT334" s="192" t="s">
        <v>205</v>
      </c>
      <c r="AU334" s="192" t="s">
        <v>164</v>
      </c>
      <c r="AV334" s="15" t="s">
        <v>169</v>
      </c>
      <c r="AW334" s="15" t="s">
        <v>3</v>
      </c>
      <c r="AX334" s="15" t="s">
        <v>75</v>
      </c>
      <c r="AY334" s="192" t="s">
        <v>156</v>
      </c>
    </row>
    <row r="335" spans="2:51" s="13" customFormat="1">
      <c r="B335" s="178"/>
      <c r="D335" s="160" t="s">
        <v>205</v>
      </c>
      <c r="E335" s="179" t="s">
        <v>1</v>
      </c>
      <c r="F335" s="180" t="s">
        <v>1294</v>
      </c>
      <c r="H335" s="179" t="s">
        <v>1</v>
      </c>
      <c r="I335" s="181"/>
      <c r="L335" s="178"/>
      <c r="M335" s="182"/>
      <c r="T335" s="183"/>
      <c r="AT335" s="179" t="s">
        <v>205</v>
      </c>
      <c r="AU335" s="179" t="s">
        <v>164</v>
      </c>
      <c r="AV335" s="13" t="s">
        <v>83</v>
      </c>
      <c r="AW335" s="13" t="s">
        <v>3</v>
      </c>
      <c r="AX335" s="13" t="s">
        <v>75</v>
      </c>
      <c r="AY335" s="179" t="s">
        <v>156</v>
      </c>
    </row>
    <row r="336" spans="2:51" s="12" customFormat="1">
      <c r="B336" s="159"/>
      <c r="D336" s="160" t="s">
        <v>205</v>
      </c>
      <c r="E336" s="161" t="s">
        <v>1</v>
      </c>
      <c r="F336" s="162" t="s">
        <v>1295</v>
      </c>
      <c r="H336" s="163">
        <v>574.548</v>
      </c>
      <c r="I336" s="164"/>
      <c r="L336" s="159"/>
      <c r="M336" s="165"/>
      <c r="T336" s="166"/>
      <c r="AT336" s="161" t="s">
        <v>205</v>
      </c>
      <c r="AU336" s="161" t="s">
        <v>164</v>
      </c>
      <c r="AV336" s="12" t="s">
        <v>164</v>
      </c>
      <c r="AW336" s="12" t="s">
        <v>3</v>
      </c>
      <c r="AX336" s="12" t="s">
        <v>75</v>
      </c>
      <c r="AY336" s="161" t="s">
        <v>156</v>
      </c>
    </row>
    <row r="337" spans="2:65" s="13" customFormat="1">
      <c r="B337" s="178"/>
      <c r="D337" s="160" t="s">
        <v>205</v>
      </c>
      <c r="E337" s="179" t="s">
        <v>1</v>
      </c>
      <c r="F337" s="180" t="s">
        <v>1275</v>
      </c>
      <c r="H337" s="179" t="s">
        <v>1</v>
      </c>
      <c r="I337" s="181"/>
      <c r="L337" s="178"/>
      <c r="M337" s="182"/>
      <c r="T337" s="183"/>
      <c r="AT337" s="179" t="s">
        <v>205</v>
      </c>
      <c r="AU337" s="179" t="s">
        <v>164</v>
      </c>
      <c r="AV337" s="13" t="s">
        <v>83</v>
      </c>
      <c r="AW337" s="13" t="s">
        <v>3</v>
      </c>
      <c r="AX337" s="13" t="s">
        <v>75</v>
      </c>
      <c r="AY337" s="179" t="s">
        <v>156</v>
      </c>
    </row>
    <row r="338" spans="2:65" s="12" customFormat="1">
      <c r="B338" s="159"/>
      <c r="D338" s="160" t="s">
        <v>205</v>
      </c>
      <c r="E338" s="161" t="s">
        <v>1</v>
      </c>
      <c r="F338" s="162" t="s">
        <v>1296</v>
      </c>
      <c r="H338" s="163">
        <v>973.44</v>
      </c>
      <c r="I338" s="164"/>
      <c r="L338" s="159"/>
      <c r="M338" s="165"/>
      <c r="T338" s="166"/>
      <c r="AT338" s="161" t="s">
        <v>205</v>
      </c>
      <c r="AU338" s="161" t="s">
        <v>164</v>
      </c>
      <c r="AV338" s="12" t="s">
        <v>164</v>
      </c>
      <c r="AW338" s="12" t="s">
        <v>3</v>
      </c>
      <c r="AX338" s="12" t="s">
        <v>75</v>
      </c>
      <c r="AY338" s="161" t="s">
        <v>156</v>
      </c>
    </row>
    <row r="339" spans="2:65" s="15" customFormat="1">
      <c r="B339" s="191"/>
      <c r="D339" s="160" t="s">
        <v>205</v>
      </c>
      <c r="E339" s="192" t="s">
        <v>1</v>
      </c>
      <c r="F339" s="193" t="s">
        <v>356</v>
      </c>
      <c r="H339" s="194">
        <v>1547.9880000000001</v>
      </c>
      <c r="I339" s="195"/>
      <c r="L339" s="191"/>
      <c r="M339" s="196"/>
      <c r="T339" s="197"/>
      <c r="AT339" s="192" t="s">
        <v>205</v>
      </c>
      <c r="AU339" s="192" t="s">
        <v>164</v>
      </c>
      <c r="AV339" s="15" t="s">
        <v>169</v>
      </c>
      <c r="AW339" s="15" t="s">
        <v>3</v>
      </c>
      <c r="AX339" s="15" t="s">
        <v>75</v>
      </c>
      <c r="AY339" s="192" t="s">
        <v>156</v>
      </c>
    </row>
    <row r="340" spans="2:65" s="14" customFormat="1">
      <c r="B340" s="184"/>
      <c r="D340" s="160" t="s">
        <v>205</v>
      </c>
      <c r="E340" s="185" t="s">
        <v>1</v>
      </c>
      <c r="F340" s="186" t="s">
        <v>226</v>
      </c>
      <c r="H340" s="187">
        <v>3680.9690000000001</v>
      </c>
      <c r="I340" s="188"/>
      <c r="L340" s="184"/>
      <c r="M340" s="189"/>
      <c r="T340" s="190"/>
      <c r="AT340" s="185" t="s">
        <v>205</v>
      </c>
      <c r="AU340" s="185" t="s">
        <v>164</v>
      </c>
      <c r="AV340" s="14" t="s">
        <v>163</v>
      </c>
      <c r="AW340" s="14" t="s">
        <v>3</v>
      </c>
      <c r="AX340" s="14" t="s">
        <v>83</v>
      </c>
      <c r="AY340" s="185" t="s">
        <v>156</v>
      </c>
    </row>
    <row r="341" spans="2:65" s="1" customFormat="1" ht="24.15" customHeight="1">
      <c r="B341" s="139"/>
      <c r="C341" s="140" t="s">
        <v>276</v>
      </c>
      <c r="D341" s="140" t="s">
        <v>159</v>
      </c>
      <c r="E341" s="141" t="s">
        <v>1309</v>
      </c>
      <c r="F341" s="142" t="s">
        <v>1310</v>
      </c>
      <c r="G341" s="143" t="s">
        <v>210</v>
      </c>
      <c r="H341" s="144">
        <v>2358.6959999999999</v>
      </c>
      <c r="I341" s="145"/>
      <c r="J341" s="146">
        <f>ROUND(I341*H341,2)</f>
        <v>0</v>
      </c>
      <c r="K341" s="147"/>
      <c r="L341" s="32"/>
      <c r="M341" s="148" t="s">
        <v>1</v>
      </c>
      <c r="N341" s="149" t="s">
        <v>41</v>
      </c>
      <c r="P341" s="150">
        <f>O341*H341</f>
        <v>0</v>
      </c>
      <c r="Q341" s="150">
        <v>0</v>
      </c>
      <c r="R341" s="150">
        <f>Q341*H341</f>
        <v>0</v>
      </c>
      <c r="S341" s="150">
        <v>0</v>
      </c>
      <c r="T341" s="151">
        <f>S341*H341</f>
        <v>0</v>
      </c>
      <c r="AR341" s="152" t="s">
        <v>163</v>
      </c>
      <c r="AT341" s="152" t="s">
        <v>159</v>
      </c>
      <c r="AU341" s="152" t="s">
        <v>164</v>
      </c>
      <c r="AY341" s="17" t="s">
        <v>156</v>
      </c>
      <c r="BE341" s="153">
        <f>IF(N341="základná",J341,0)</f>
        <v>0</v>
      </c>
      <c r="BF341" s="153">
        <f>IF(N341="znížená",J341,0)</f>
        <v>0</v>
      </c>
      <c r="BG341" s="153">
        <f>IF(N341="zákl. prenesená",J341,0)</f>
        <v>0</v>
      </c>
      <c r="BH341" s="153">
        <f>IF(N341="zníž. prenesená",J341,0)</f>
        <v>0</v>
      </c>
      <c r="BI341" s="153">
        <f>IF(N341="nulová",J341,0)</f>
        <v>0</v>
      </c>
      <c r="BJ341" s="17" t="s">
        <v>164</v>
      </c>
      <c r="BK341" s="153">
        <f>ROUND(I341*H341,2)</f>
        <v>0</v>
      </c>
      <c r="BL341" s="17" t="s">
        <v>163</v>
      </c>
      <c r="BM341" s="152" t="s">
        <v>1311</v>
      </c>
    </row>
    <row r="342" spans="2:65" s="12" customFormat="1">
      <c r="B342" s="159"/>
      <c r="D342" s="160" t="s">
        <v>205</v>
      </c>
      <c r="E342" s="161" t="s">
        <v>1</v>
      </c>
      <c r="F342" s="162" t="s">
        <v>1302</v>
      </c>
      <c r="H342" s="163">
        <v>2340</v>
      </c>
      <c r="I342" s="164"/>
      <c r="L342" s="159"/>
      <c r="M342" s="165"/>
      <c r="T342" s="166"/>
      <c r="AT342" s="161" t="s">
        <v>205</v>
      </c>
      <c r="AU342" s="161" t="s">
        <v>164</v>
      </c>
      <c r="AV342" s="12" t="s">
        <v>164</v>
      </c>
      <c r="AW342" s="12" t="s">
        <v>3</v>
      </c>
      <c r="AX342" s="12" t="s">
        <v>75</v>
      </c>
      <c r="AY342" s="161" t="s">
        <v>156</v>
      </c>
    </row>
    <row r="343" spans="2:65" s="12" customFormat="1">
      <c r="B343" s="159"/>
      <c r="D343" s="160" t="s">
        <v>205</v>
      </c>
      <c r="E343" s="161" t="s">
        <v>1</v>
      </c>
      <c r="F343" s="162" t="s">
        <v>1303</v>
      </c>
      <c r="H343" s="163">
        <v>18.696000000000002</v>
      </c>
      <c r="I343" s="164"/>
      <c r="L343" s="159"/>
      <c r="M343" s="165"/>
      <c r="T343" s="166"/>
      <c r="AT343" s="161" t="s">
        <v>205</v>
      </c>
      <c r="AU343" s="161" t="s">
        <v>164</v>
      </c>
      <c r="AV343" s="12" t="s">
        <v>164</v>
      </c>
      <c r="AW343" s="12" t="s">
        <v>3</v>
      </c>
      <c r="AX343" s="12" t="s">
        <v>75</v>
      </c>
      <c r="AY343" s="161" t="s">
        <v>156</v>
      </c>
    </row>
    <row r="344" spans="2:65" s="14" customFormat="1">
      <c r="B344" s="184"/>
      <c r="D344" s="160" t="s">
        <v>205</v>
      </c>
      <c r="E344" s="185" t="s">
        <v>1</v>
      </c>
      <c r="F344" s="186" t="s">
        <v>226</v>
      </c>
      <c r="H344" s="187">
        <v>2358.6959999999999</v>
      </c>
      <c r="I344" s="188"/>
      <c r="L344" s="184"/>
      <c r="M344" s="189"/>
      <c r="T344" s="190"/>
      <c r="AT344" s="185" t="s">
        <v>205</v>
      </c>
      <c r="AU344" s="185" t="s">
        <v>164</v>
      </c>
      <c r="AV344" s="14" t="s">
        <v>163</v>
      </c>
      <c r="AW344" s="14" t="s">
        <v>3</v>
      </c>
      <c r="AX344" s="14" t="s">
        <v>83</v>
      </c>
      <c r="AY344" s="185" t="s">
        <v>156</v>
      </c>
    </row>
    <row r="345" spans="2:65" s="11" customFormat="1" ht="22.95" customHeight="1">
      <c r="B345" s="127"/>
      <c r="D345" s="128" t="s">
        <v>74</v>
      </c>
      <c r="E345" s="137" t="s">
        <v>555</v>
      </c>
      <c r="F345" s="137" t="s">
        <v>556</v>
      </c>
      <c r="I345" s="130"/>
      <c r="J345" s="138">
        <f>BK345</f>
        <v>0</v>
      </c>
      <c r="L345" s="127"/>
      <c r="M345" s="132"/>
      <c r="P345" s="133">
        <f>SUM(P346:P382)</f>
        <v>0</v>
      </c>
      <c r="R345" s="133">
        <f>SUM(R346:R382)</f>
        <v>0</v>
      </c>
      <c r="T345" s="134">
        <f>SUM(T346:T382)</f>
        <v>0</v>
      </c>
      <c r="AR345" s="128" t="s">
        <v>83</v>
      </c>
      <c r="AT345" s="135" t="s">
        <v>74</v>
      </c>
      <c r="AU345" s="135" t="s">
        <v>83</v>
      </c>
      <c r="AY345" s="128" t="s">
        <v>156</v>
      </c>
      <c r="BK345" s="136">
        <f>SUM(BK346:BK382)</f>
        <v>0</v>
      </c>
    </row>
    <row r="346" spans="2:65" s="1" customFormat="1" ht="24.15" customHeight="1">
      <c r="B346" s="139"/>
      <c r="C346" s="140" t="s">
        <v>280</v>
      </c>
      <c r="D346" s="140" t="s">
        <v>159</v>
      </c>
      <c r="E346" s="141" t="s">
        <v>557</v>
      </c>
      <c r="F346" s="142" t="s">
        <v>558</v>
      </c>
      <c r="G346" s="143" t="s">
        <v>210</v>
      </c>
      <c r="H346" s="144">
        <v>973.44</v>
      </c>
      <c r="I346" s="145"/>
      <c r="J346" s="146">
        <f>ROUND(I346*H346,2)</f>
        <v>0</v>
      </c>
      <c r="K346" s="147"/>
      <c r="L346" s="32"/>
      <c r="M346" s="148" t="s">
        <v>1</v>
      </c>
      <c r="N346" s="149" t="s">
        <v>41</v>
      </c>
      <c r="P346" s="150">
        <f>O346*H346</f>
        <v>0</v>
      </c>
      <c r="Q346" s="150">
        <v>0</v>
      </c>
      <c r="R346" s="150">
        <f>Q346*H346</f>
        <v>0</v>
      </c>
      <c r="S346" s="150">
        <v>0</v>
      </c>
      <c r="T346" s="151">
        <f>S346*H346</f>
        <v>0</v>
      </c>
      <c r="AR346" s="152" t="s">
        <v>163</v>
      </c>
      <c r="AT346" s="152" t="s">
        <v>159</v>
      </c>
      <c r="AU346" s="152" t="s">
        <v>164</v>
      </c>
      <c r="AY346" s="17" t="s">
        <v>156</v>
      </c>
      <c r="BE346" s="153">
        <f>IF(N346="základná",J346,0)</f>
        <v>0</v>
      </c>
      <c r="BF346" s="153">
        <f>IF(N346="znížená",J346,0)</f>
        <v>0</v>
      </c>
      <c r="BG346" s="153">
        <f>IF(N346="zákl. prenesená",J346,0)</f>
        <v>0</v>
      </c>
      <c r="BH346" s="153">
        <f>IF(N346="zníž. prenesená",J346,0)</f>
        <v>0</v>
      </c>
      <c r="BI346" s="153">
        <f>IF(N346="nulová",J346,0)</f>
        <v>0</v>
      </c>
      <c r="BJ346" s="17" t="s">
        <v>164</v>
      </c>
      <c r="BK346" s="153">
        <f>ROUND(I346*H346,2)</f>
        <v>0</v>
      </c>
      <c r="BL346" s="17" t="s">
        <v>163</v>
      </c>
      <c r="BM346" s="152" t="s">
        <v>1312</v>
      </c>
    </row>
    <row r="347" spans="2:65" s="13" customFormat="1">
      <c r="B347" s="178"/>
      <c r="D347" s="160" t="s">
        <v>205</v>
      </c>
      <c r="E347" s="179" t="s">
        <v>1</v>
      </c>
      <c r="F347" s="180" t="s">
        <v>1275</v>
      </c>
      <c r="H347" s="179" t="s">
        <v>1</v>
      </c>
      <c r="I347" s="181"/>
      <c r="L347" s="178"/>
      <c r="M347" s="182"/>
      <c r="T347" s="183"/>
      <c r="AT347" s="179" t="s">
        <v>205</v>
      </c>
      <c r="AU347" s="179" t="s">
        <v>164</v>
      </c>
      <c r="AV347" s="13" t="s">
        <v>83</v>
      </c>
      <c r="AW347" s="13" t="s">
        <v>3</v>
      </c>
      <c r="AX347" s="13" t="s">
        <v>75</v>
      </c>
      <c r="AY347" s="179" t="s">
        <v>156</v>
      </c>
    </row>
    <row r="348" spans="2:65" s="12" customFormat="1">
      <c r="B348" s="159"/>
      <c r="D348" s="160" t="s">
        <v>205</v>
      </c>
      <c r="E348" s="161" t="s">
        <v>1</v>
      </c>
      <c r="F348" s="162" t="s">
        <v>1296</v>
      </c>
      <c r="H348" s="163">
        <v>973.44</v>
      </c>
      <c r="I348" s="164"/>
      <c r="L348" s="159"/>
      <c r="M348" s="165"/>
      <c r="T348" s="166"/>
      <c r="AT348" s="161" t="s">
        <v>205</v>
      </c>
      <c r="AU348" s="161" t="s">
        <v>164</v>
      </c>
      <c r="AV348" s="12" t="s">
        <v>164</v>
      </c>
      <c r="AW348" s="12" t="s">
        <v>3</v>
      </c>
      <c r="AX348" s="12" t="s">
        <v>83</v>
      </c>
      <c r="AY348" s="161" t="s">
        <v>156</v>
      </c>
    </row>
    <row r="349" spans="2:65" s="1" customFormat="1" ht="24.15" customHeight="1">
      <c r="B349" s="139"/>
      <c r="C349" s="140" t="s">
        <v>284</v>
      </c>
      <c r="D349" s="140" t="s">
        <v>159</v>
      </c>
      <c r="E349" s="141" t="s">
        <v>560</v>
      </c>
      <c r="F349" s="142" t="s">
        <v>561</v>
      </c>
      <c r="G349" s="143" t="s">
        <v>210</v>
      </c>
      <c r="H349" s="144">
        <v>4471.3519999999999</v>
      </c>
      <c r="I349" s="145"/>
      <c r="J349" s="146">
        <f>ROUND(I349*H349,2)</f>
        <v>0</v>
      </c>
      <c r="K349" s="147"/>
      <c r="L349" s="32"/>
      <c r="M349" s="148" t="s">
        <v>1</v>
      </c>
      <c r="N349" s="149" t="s">
        <v>41</v>
      </c>
      <c r="P349" s="150">
        <f>O349*H349</f>
        <v>0</v>
      </c>
      <c r="Q349" s="150">
        <v>0</v>
      </c>
      <c r="R349" s="150">
        <f>Q349*H349</f>
        <v>0</v>
      </c>
      <c r="S349" s="150">
        <v>0</v>
      </c>
      <c r="T349" s="151">
        <f>S349*H349</f>
        <v>0</v>
      </c>
      <c r="AR349" s="152" t="s">
        <v>163</v>
      </c>
      <c r="AT349" s="152" t="s">
        <v>159</v>
      </c>
      <c r="AU349" s="152" t="s">
        <v>164</v>
      </c>
      <c r="AY349" s="17" t="s">
        <v>156</v>
      </c>
      <c r="BE349" s="153">
        <f>IF(N349="základná",J349,0)</f>
        <v>0</v>
      </c>
      <c r="BF349" s="153">
        <f>IF(N349="znížená",J349,0)</f>
        <v>0</v>
      </c>
      <c r="BG349" s="153">
        <f>IF(N349="zákl. prenesená",J349,0)</f>
        <v>0</v>
      </c>
      <c r="BH349" s="153">
        <f>IF(N349="zníž. prenesená",J349,0)</f>
        <v>0</v>
      </c>
      <c r="BI349" s="153">
        <f>IF(N349="nulová",J349,0)</f>
        <v>0</v>
      </c>
      <c r="BJ349" s="17" t="s">
        <v>164</v>
      </c>
      <c r="BK349" s="153">
        <f>ROUND(I349*H349,2)</f>
        <v>0</v>
      </c>
      <c r="BL349" s="17" t="s">
        <v>163</v>
      </c>
      <c r="BM349" s="152" t="s">
        <v>1313</v>
      </c>
    </row>
    <row r="350" spans="2:65" s="13" customFormat="1">
      <c r="B350" s="178"/>
      <c r="D350" s="160" t="s">
        <v>205</v>
      </c>
      <c r="E350" s="179" t="s">
        <v>1</v>
      </c>
      <c r="F350" s="180" t="s">
        <v>1279</v>
      </c>
      <c r="H350" s="179" t="s">
        <v>1</v>
      </c>
      <c r="I350" s="181"/>
      <c r="L350" s="178"/>
      <c r="M350" s="182"/>
      <c r="T350" s="183"/>
      <c r="AT350" s="179" t="s">
        <v>205</v>
      </c>
      <c r="AU350" s="179" t="s">
        <v>164</v>
      </c>
      <c r="AV350" s="13" t="s">
        <v>83</v>
      </c>
      <c r="AW350" s="13" t="s">
        <v>3</v>
      </c>
      <c r="AX350" s="13" t="s">
        <v>75</v>
      </c>
      <c r="AY350" s="179" t="s">
        <v>156</v>
      </c>
    </row>
    <row r="351" spans="2:65" s="12" customFormat="1">
      <c r="B351" s="159"/>
      <c r="D351" s="160" t="s">
        <v>205</v>
      </c>
      <c r="E351" s="161" t="s">
        <v>1</v>
      </c>
      <c r="F351" s="162" t="s">
        <v>1280</v>
      </c>
      <c r="H351" s="163">
        <v>128.46199999999999</v>
      </c>
      <c r="I351" s="164"/>
      <c r="L351" s="159"/>
      <c r="M351" s="165"/>
      <c r="T351" s="166"/>
      <c r="AT351" s="161" t="s">
        <v>205</v>
      </c>
      <c r="AU351" s="161" t="s">
        <v>164</v>
      </c>
      <c r="AV351" s="12" t="s">
        <v>164</v>
      </c>
      <c r="AW351" s="12" t="s">
        <v>3</v>
      </c>
      <c r="AX351" s="12" t="s">
        <v>75</v>
      </c>
      <c r="AY351" s="161" t="s">
        <v>156</v>
      </c>
    </row>
    <row r="352" spans="2:65" s="12" customFormat="1">
      <c r="B352" s="159"/>
      <c r="D352" s="160" t="s">
        <v>205</v>
      </c>
      <c r="E352" s="161" t="s">
        <v>1</v>
      </c>
      <c r="F352" s="162" t="s">
        <v>1281</v>
      </c>
      <c r="H352" s="163">
        <v>116.78400000000001</v>
      </c>
      <c r="I352" s="164"/>
      <c r="L352" s="159"/>
      <c r="M352" s="165"/>
      <c r="T352" s="166"/>
      <c r="AT352" s="161" t="s">
        <v>205</v>
      </c>
      <c r="AU352" s="161" t="s">
        <v>164</v>
      </c>
      <c r="AV352" s="12" t="s">
        <v>164</v>
      </c>
      <c r="AW352" s="12" t="s">
        <v>3</v>
      </c>
      <c r="AX352" s="12" t="s">
        <v>75</v>
      </c>
      <c r="AY352" s="161" t="s">
        <v>156</v>
      </c>
    </row>
    <row r="353" spans="2:51" s="12" customFormat="1">
      <c r="B353" s="159"/>
      <c r="D353" s="160" t="s">
        <v>205</v>
      </c>
      <c r="E353" s="161" t="s">
        <v>1</v>
      </c>
      <c r="F353" s="162" t="s">
        <v>1282</v>
      </c>
      <c r="H353" s="163">
        <v>1432.08</v>
      </c>
      <c r="I353" s="164"/>
      <c r="L353" s="159"/>
      <c r="M353" s="165"/>
      <c r="T353" s="166"/>
      <c r="AT353" s="161" t="s">
        <v>205</v>
      </c>
      <c r="AU353" s="161" t="s">
        <v>164</v>
      </c>
      <c r="AV353" s="12" t="s">
        <v>164</v>
      </c>
      <c r="AW353" s="12" t="s">
        <v>3</v>
      </c>
      <c r="AX353" s="12" t="s">
        <v>75</v>
      </c>
      <c r="AY353" s="161" t="s">
        <v>156</v>
      </c>
    </row>
    <row r="354" spans="2:51" s="12" customFormat="1">
      <c r="B354" s="159"/>
      <c r="D354" s="160" t="s">
        <v>205</v>
      </c>
      <c r="E354" s="161" t="s">
        <v>1</v>
      </c>
      <c r="F354" s="162" t="s">
        <v>1283</v>
      </c>
      <c r="H354" s="163">
        <v>308.99900000000002</v>
      </c>
      <c r="I354" s="164"/>
      <c r="L354" s="159"/>
      <c r="M354" s="165"/>
      <c r="T354" s="166"/>
      <c r="AT354" s="161" t="s">
        <v>205</v>
      </c>
      <c r="AU354" s="161" t="s">
        <v>164</v>
      </c>
      <c r="AV354" s="12" t="s">
        <v>164</v>
      </c>
      <c r="AW354" s="12" t="s">
        <v>3</v>
      </c>
      <c r="AX354" s="12" t="s">
        <v>75</v>
      </c>
      <c r="AY354" s="161" t="s">
        <v>156</v>
      </c>
    </row>
    <row r="355" spans="2:51" s="12" customFormat="1">
      <c r="B355" s="159"/>
      <c r="D355" s="160" t="s">
        <v>205</v>
      </c>
      <c r="E355" s="161" t="s">
        <v>1</v>
      </c>
      <c r="F355" s="162" t="s">
        <v>1284</v>
      </c>
      <c r="H355" s="163">
        <v>108</v>
      </c>
      <c r="I355" s="164"/>
      <c r="L355" s="159"/>
      <c r="M355" s="165"/>
      <c r="T355" s="166"/>
      <c r="AT355" s="161" t="s">
        <v>205</v>
      </c>
      <c r="AU355" s="161" t="s">
        <v>164</v>
      </c>
      <c r="AV355" s="12" t="s">
        <v>164</v>
      </c>
      <c r="AW355" s="12" t="s">
        <v>3</v>
      </c>
      <c r="AX355" s="12" t="s">
        <v>75</v>
      </c>
      <c r="AY355" s="161" t="s">
        <v>156</v>
      </c>
    </row>
    <row r="356" spans="2:51" s="12" customFormat="1">
      <c r="B356" s="159"/>
      <c r="D356" s="160" t="s">
        <v>205</v>
      </c>
      <c r="E356" s="161" t="s">
        <v>1</v>
      </c>
      <c r="F356" s="162" t="s">
        <v>1302</v>
      </c>
      <c r="H356" s="163">
        <v>2340</v>
      </c>
      <c r="I356" s="164"/>
      <c r="L356" s="159"/>
      <c r="M356" s="165"/>
      <c r="T356" s="166"/>
      <c r="AT356" s="161" t="s">
        <v>205</v>
      </c>
      <c r="AU356" s="161" t="s">
        <v>164</v>
      </c>
      <c r="AV356" s="12" t="s">
        <v>164</v>
      </c>
      <c r="AW356" s="12" t="s">
        <v>3</v>
      </c>
      <c r="AX356" s="12" t="s">
        <v>75</v>
      </c>
      <c r="AY356" s="161" t="s">
        <v>156</v>
      </c>
    </row>
    <row r="357" spans="2:51" s="15" customFormat="1">
      <c r="B357" s="191"/>
      <c r="D357" s="160" t="s">
        <v>205</v>
      </c>
      <c r="E357" s="192" t="s">
        <v>1</v>
      </c>
      <c r="F357" s="193" t="s">
        <v>356</v>
      </c>
      <c r="H357" s="194">
        <v>4434.3249999999998</v>
      </c>
      <c r="I357" s="195"/>
      <c r="L357" s="191"/>
      <c r="M357" s="196"/>
      <c r="T357" s="197"/>
      <c r="AT357" s="192" t="s">
        <v>205</v>
      </c>
      <c r="AU357" s="192" t="s">
        <v>164</v>
      </c>
      <c r="AV357" s="15" t="s">
        <v>169</v>
      </c>
      <c r="AW357" s="15" t="s">
        <v>3</v>
      </c>
      <c r="AX357" s="15" t="s">
        <v>75</v>
      </c>
      <c r="AY357" s="192" t="s">
        <v>156</v>
      </c>
    </row>
    <row r="358" spans="2:51" s="13" customFormat="1">
      <c r="B358" s="178"/>
      <c r="D358" s="160" t="s">
        <v>205</v>
      </c>
      <c r="E358" s="179" t="s">
        <v>1</v>
      </c>
      <c r="F358" s="180" t="s">
        <v>1285</v>
      </c>
      <c r="H358" s="179" t="s">
        <v>1</v>
      </c>
      <c r="I358" s="181"/>
      <c r="L358" s="178"/>
      <c r="M358" s="182"/>
      <c r="T358" s="183"/>
      <c r="AT358" s="179" t="s">
        <v>205</v>
      </c>
      <c r="AU358" s="179" t="s">
        <v>164</v>
      </c>
      <c r="AV358" s="13" t="s">
        <v>83</v>
      </c>
      <c r="AW358" s="13" t="s">
        <v>3</v>
      </c>
      <c r="AX358" s="13" t="s">
        <v>75</v>
      </c>
      <c r="AY358" s="179" t="s">
        <v>156</v>
      </c>
    </row>
    <row r="359" spans="2:51" s="12" customFormat="1">
      <c r="B359" s="159"/>
      <c r="D359" s="160" t="s">
        <v>205</v>
      </c>
      <c r="E359" s="161" t="s">
        <v>1</v>
      </c>
      <c r="F359" s="162" t="s">
        <v>1286</v>
      </c>
      <c r="H359" s="163">
        <v>2.9620000000000002</v>
      </c>
      <c r="I359" s="164"/>
      <c r="L359" s="159"/>
      <c r="M359" s="165"/>
      <c r="T359" s="166"/>
      <c r="AT359" s="161" t="s">
        <v>205</v>
      </c>
      <c r="AU359" s="161" t="s">
        <v>164</v>
      </c>
      <c r="AV359" s="12" t="s">
        <v>164</v>
      </c>
      <c r="AW359" s="12" t="s">
        <v>3</v>
      </c>
      <c r="AX359" s="12" t="s">
        <v>75</v>
      </c>
      <c r="AY359" s="161" t="s">
        <v>156</v>
      </c>
    </row>
    <row r="360" spans="2:51" s="12" customFormat="1">
      <c r="B360" s="159"/>
      <c r="D360" s="160" t="s">
        <v>205</v>
      </c>
      <c r="E360" s="161" t="s">
        <v>1</v>
      </c>
      <c r="F360" s="162" t="s">
        <v>1287</v>
      </c>
      <c r="H360" s="163">
        <v>0.74099999999999999</v>
      </c>
      <c r="I360" s="164"/>
      <c r="L360" s="159"/>
      <c r="M360" s="165"/>
      <c r="T360" s="166"/>
      <c r="AT360" s="161" t="s">
        <v>205</v>
      </c>
      <c r="AU360" s="161" t="s">
        <v>164</v>
      </c>
      <c r="AV360" s="12" t="s">
        <v>164</v>
      </c>
      <c r="AW360" s="12" t="s">
        <v>3</v>
      </c>
      <c r="AX360" s="12" t="s">
        <v>75</v>
      </c>
      <c r="AY360" s="161" t="s">
        <v>156</v>
      </c>
    </row>
    <row r="361" spans="2:51" s="15" customFormat="1">
      <c r="B361" s="191"/>
      <c r="D361" s="160" t="s">
        <v>205</v>
      </c>
      <c r="E361" s="192" t="s">
        <v>1</v>
      </c>
      <c r="F361" s="193" t="s">
        <v>356</v>
      </c>
      <c r="H361" s="194">
        <v>3.7029999999999998</v>
      </c>
      <c r="I361" s="195"/>
      <c r="L361" s="191"/>
      <c r="M361" s="196"/>
      <c r="T361" s="197"/>
      <c r="AT361" s="192" t="s">
        <v>205</v>
      </c>
      <c r="AU361" s="192" t="s">
        <v>164</v>
      </c>
      <c r="AV361" s="15" t="s">
        <v>169</v>
      </c>
      <c r="AW361" s="15" t="s">
        <v>3</v>
      </c>
      <c r="AX361" s="15" t="s">
        <v>75</v>
      </c>
      <c r="AY361" s="192" t="s">
        <v>156</v>
      </c>
    </row>
    <row r="362" spans="2:51" s="13" customFormat="1">
      <c r="B362" s="178"/>
      <c r="D362" s="160" t="s">
        <v>205</v>
      </c>
      <c r="E362" s="179" t="s">
        <v>1</v>
      </c>
      <c r="F362" s="180" t="s">
        <v>1288</v>
      </c>
      <c r="H362" s="179" t="s">
        <v>1</v>
      </c>
      <c r="I362" s="181"/>
      <c r="L362" s="178"/>
      <c r="M362" s="182"/>
      <c r="T362" s="183"/>
      <c r="AT362" s="179" t="s">
        <v>205</v>
      </c>
      <c r="AU362" s="179" t="s">
        <v>164</v>
      </c>
      <c r="AV362" s="13" t="s">
        <v>83</v>
      </c>
      <c r="AW362" s="13" t="s">
        <v>3</v>
      </c>
      <c r="AX362" s="13" t="s">
        <v>75</v>
      </c>
      <c r="AY362" s="179" t="s">
        <v>156</v>
      </c>
    </row>
    <row r="363" spans="2:51" s="12" customFormat="1">
      <c r="B363" s="159"/>
      <c r="D363" s="160" t="s">
        <v>205</v>
      </c>
      <c r="E363" s="161" t="s">
        <v>1</v>
      </c>
      <c r="F363" s="162" t="s">
        <v>1289</v>
      </c>
      <c r="H363" s="163">
        <v>13.819000000000001</v>
      </c>
      <c r="I363" s="164"/>
      <c r="L363" s="159"/>
      <c r="M363" s="165"/>
      <c r="T363" s="166"/>
      <c r="AT363" s="161" t="s">
        <v>205</v>
      </c>
      <c r="AU363" s="161" t="s">
        <v>164</v>
      </c>
      <c r="AV363" s="12" t="s">
        <v>164</v>
      </c>
      <c r="AW363" s="12" t="s">
        <v>3</v>
      </c>
      <c r="AX363" s="12" t="s">
        <v>75</v>
      </c>
      <c r="AY363" s="161" t="s">
        <v>156</v>
      </c>
    </row>
    <row r="364" spans="2:51" s="12" customFormat="1">
      <c r="B364" s="159"/>
      <c r="D364" s="160" t="s">
        <v>205</v>
      </c>
      <c r="E364" s="161" t="s">
        <v>1</v>
      </c>
      <c r="F364" s="162" t="s">
        <v>1290</v>
      </c>
      <c r="H364" s="163">
        <v>14.807</v>
      </c>
      <c r="I364" s="164"/>
      <c r="L364" s="159"/>
      <c r="M364" s="165"/>
      <c r="T364" s="166"/>
      <c r="AT364" s="161" t="s">
        <v>205</v>
      </c>
      <c r="AU364" s="161" t="s">
        <v>164</v>
      </c>
      <c r="AV364" s="12" t="s">
        <v>164</v>
      </c>
      <c r="AW364" s="12" t="s">
        <v>3</v>
      </c>
      <c r="AX364" s="12" t="s">
        <v>75</v>
      </c>
      <c r="AY364" s="161" t="s">
        <v>156</v>
      </c>
    </row>
    <row r="365" spans="2:51" s="15" customFormat="1">
      <c r="B365" s="191"/>
      <c r="D365" s="160" t="s">
        <v>205</v>
      </c>
      <c r="E365" s="192" t="s">
        <v>1</v>
      </c>
      <c r="F365" s="193" t="s">
        <v>356</v>
      </c>
      <c r="H365" s="194">
        <v>28.626000000000001</v>
      </c>
      <c r="I365" s="195"/>
      <c r="L365" s="191"/>
      <c r="M365" s="196"/>
      <c r="T365" s="197"/>
      <c r="AT365" s="192" t="s">
        <v>205</v>
      </c>
      <c r="AU365" s="192" t="s">
        <v>164</v>
      </c>
      <c r="AV365" s="15" t="s">
        <v>169</v>
      </c>
      <c r="AW365" s="15" t="s">
        <v>3</v>
      </c>
      <c r="AX365" s="15" t="s">
        <v>75</v>
      </c>
      <c r="AY365" s="192" t="s">
        <v>156</v>
      </c>
    </row>
    <row r="366" spans="2:51" s="13" customFormat="1">
      <c r="B366" s="178"/>
      <c r="D366" s="160" t="s">
        <v>205</v>
      </c>
      <c r="E366" s="179" t="s">
        <v>1</v>
      </c>
      <c r="F366" s="180" t="s">
        <v>1251</v>
      </c>
      <c r="H366" s="179" t="s">
        <v>1</v>
      </c>
      <c r="I366" s="181"/>
      <c r="L366" s="178"/>
      <c r="M366" s="182"/>
      <c r="T366" s="183"/>
      <c r="AT366" s="179" t="s">
        <v>205</v>
      </c>
      <c r="AU366" s="179" t="s">
        <v>164</v>
      </c>
      <c r="AV366" s="13" t="s">
        <v>83</v>
      </c>
      <c r="AW366" s="13" t="s">
        <v>3</v>
      </c>
      <c r="AX366" s="13" t="s">
        <v>75</v>
      </c>
      <c r="AY366" s="179" t="s">
        <v>156</v>
      </c>
    </row>
    <row r="367" spans="2:51" s="12" customFormat="1">
      <c r="B367" s="159"/>
      <c r="D367" s="160" t="s">
        <v>205</v>
      </c>
      <c r="E367" s="161" t="s">
        <v>1</v>
      </c>
      <c r="F367" s="162" t="s">
        <v>1292</v>
      </c>
      <c r="H367" s="163">
        <v>4.5</v>
      </c>
      <c r="I367" s="164"/>
      <c r="L367" s="159"/>
      <c r="M367" s="165"/>
      <c r="T367" s="166"/>
      <c r="AT367" s="161" t="s">
        <v>205</v>
      </c>
      <c r="AU367" s="161" t="s">
        <v>164</v>
      </c>
      <c r="AV367" s="12" t="s">
        <v>164</v>
      </c>
      <c r="AW367" s="12" t="s">
        <v>3</v>
      </c>
      <c r="AX367" s="12" t="s">
        <v>75</v>
      </c>
      <c r="AY367" s="161" t="s">
        <v>156</v>
      </c>
    </row>
    <row r="368" spans="2:51" s="12" customFormat="1">
      <c r="B368" s="159"/>
      <c r="D368" s="160" t="s">
        <v>205</v>
      </c>
      <c r="E368" s="161" t="s">
        <v>1</v>
      </c>
      <c r="F368" s="162" t="s">
        <v>1293</v>
      </c>
      <c r="H368" s="163">
        <v>0.19800000000000001</v>
      </c>
      <c r="I368" s="164"/>
      <c r="L368" s="159"/>
      <c r="M368" s="165"/>
      <c r="T368" s="166"/>
      <c r="AT368" s="161" t="s">
        <v>205</v>
      </c>
      <c r="AU368" s="161" t="s">
        <v>164</v>
      </c>
      <c r="AV368" s="12" t="s">
        <v>164</v>
      </c>
      <c r="AW368" s="12" t="s">
        <v>3</v>
      </c>
      <c r="AX368" s="12" t="s">
        <v>75</v>
      </c>
      <c r="AY368" s="161" t="s">
        <v>156</v>
      </c>
    </row>
    <row r="369" spans="2:65" s="15" customFormat="1">
      <c r="B369" s="191"/>
      <c r="D369" s="160" t="s">
        <v>205</v>
      </c>
      <c r="E369" s="192" t="s">
        <v>1</v>
      </c>
      <c r="F369" s="193" t="s">
        <v>356</v>
      </c>
      <c r="H369" s="194">
        <v>4.6980000000000004</v>
      </c>
      <c r="I369" s="195"/>
      <c r="L369" s="191"/>
      <c r="M369" s="196"/>
      <c r="T369" s="197"/>
      <c r="AT369" s="192" t="s">
        <v>205</v>
      </c>
      <c r="AU369" s="192" t="s">
        <v>164</v>
      </c>
      <c r="AV369" s="15" t="s">
        <v>169</v>
      </c>
      <c r="AW369" s="15" t="s">
        <v>3</v>
      </c>
      <c r="AX369" s="15" t="s">
        <v>75</v>
      </c>
      <c r="AY369" s="192" t="s">
        <v>156</v>
      </c>
    </row>
    <row r="370" spans="2:65" s="14" customFormat="1">
      <c r="B370" s="184"/>
      <c r="D370" s="160" t="s">
        <v>205</v>
      </c>
      <c r="E370" s="185" t="s">
        <v>1</v>
      </c>
      <c r="F370" s="186" t="s">
        <v>226</v>
      </c>
      <c r="H370" s="187">
        <v>4471.3519999999999</v>
      </c>
      <c r="I370" s="188"/>
      <c r="L370" s="184"/>
      <c r="M370" s="189"/>
      <c r="T370" s="190"/>
      <c r="AT370" s="185" t="s">
        <v>205</v>
      </c>
      <c r="AU370" s="185" t="s">
        <v>164</v>
      </c>
      <c r="AV370" s="14" t="s">
        <v>163</v>
      </c>
      <c r="AW370" s="14" t="s">
        <v>3</v>
      </c>
      <c r="AX370" s="14" t="s">
        <v>83</v>
      </c>
      <c r="AY370" s="185" t="s">
        <v>156</v>
      </c>
    </row>
    <row r="371" spans="2:65" s="1" customFormat="1" ht="24.15" customHeight="1">
      <c r="B371" s="139"/>
      <c r="C371" s="140" t="s">
        <v>288</v>
      </c>
      <c r="D371" s="140" t="s">
        <v>159</v>
      </c>
      <c r="E371" s="141" t="s">
        <v>563</v>
      </c>
      <c r="F371" s="142" t="s">
        <v>564</v>
      </c>
      <c r="G371" s="143" t="s">
        <v>210</v>
      </c>
      <c r="H371" s="144">
        <v>576.17700000000002</v>
      </c>
      <c r="I371" s="145"/>
      <c r="J371" s="146">
        <f>ROUND(I371*H371,2)</f>
        <v>0</v>
      </c>
      <c r="K371" s="147"/>
      <c r="L371" s="32"/>
      <c r="M371" s="148" t="s">
        <v>1</v>
      </c>
      <c r="N371" s="149" t="s">
        <v>41</v>
      </c>
      <c r="P371" s="150">
        <f>O371*H371</f>
        <v>0</v>
      </c>
      <c r="Q371" s="150">
        <v>0</v>
      </c>
      <c r="R371" s="150">
        <f>Q371*H371</f>
        <v>0</v>
      </c>
      <c r="S371" s="150">
        <v>0</v>
      </c>
      <c r="T371" s="151">
        <f>S371*H371</f>
        <v>0</v>
      </c>
      <c r="AR371" s="152" t="s">
        <v>163</v>
      </c>
      <c r="AT371" s="152" t="s">
        <v>159</v>
      </c>
      <c r="AU371" s="152" t="s">
        <v>164</v>
      </c>
      <c r="AY371" s="17" t="s">
        <v>156</v>
      </c>
      <c r="BE371" s="153">
        <f>IF(N371="základná",J371,0)</f>
        <v>0</v>
      </c>
      <c r="BF371" s="153">
        <f>IF(N371="znížená",J371,0)</f>
        <v>0</v>
      </c>
      <c r="BG371" s="153">
        <f>IF(N371="zákl. prenesená",J371,0)</f>
        <v>0</v>
      </c>
      <c r="BH371" s="153">
        <f>IF(N371="zníž. prenesená",J371,0)</f>
        <v>0</v>
      </c>
      <c r="BI371" s="153">
        <f>IF(N371="nulová",J371,0)</f>
        <v>0</v>
      </c>
      <c r="BJ371" s="17" t="s">
        <v>164</v>
      </c>
      <c r="BK371" s="153">
        <f>ROUND(I371*H371,2)</f>
        <v>0</v>
      </c>
      <c r="BL371" s="17" t="s">
        <v>163</v>
      </c>
      <c r="BM371" s="152" t="s">
        <v>1314</v>
      </c>
    </row>
    <row r="372" spans="2:65" s="13" customFormat="1">
      <c r="B372" s="178"/>
      <c r="D372" s="160" t="s">
        <v>205</v>
      </c>
      <c r="E372" s="179" t="s">
        <v>1</v>
      </c>
      <c r="F372" s="180" t="s">
        <v>1251</v>
      </c>
      <c r="H372" s="179" t="s">
        <v>1</v>
      </c>
      <c r="I372" s="181"/>
      <c r="L372" s="178"/>
      <c r="M372" s="182"/>
      <c r="T372" s="183"/>
      <c r="AT372" s="179" t="s">
        <v>205</v>
      </c>
      <c r="AU372" s="179" t="s">
        <v>164</v>
      </c>
      <c r="AV372" s="13" t="s">
        <v>83</v>
      </c>
      <c r="AW372" s="13" t="s">
        <v>3</v>
      </c>
      <c r="AX372" s="13" t="s">
        <v>75</v>
      </c>
      <c r="AY372" s="179" t="s">
        <v>156</v>
      </c>
    </row>
    <row r="373" spans="2:65" s="12" customFormat="1">
      <c r="B373" s="159"/>
      <c r="D373" s="160" t="s">
        <v>205</v>
      </c>
      <c r="E373" s="161" t="s">
        <v>1</v>
      </c>
      <c r="F373" s="162" t="s">
        <v>1291</v>
      </c>
      <c r="H373" s="163">
        <v>1.629</v>
      </c>
      <c r="I373" s="164"/>
      <c r="L373" s="159"/>
      <c r="M373" s="165"/>
      <c r="T373" s="166"/>
      <c r="AT373" s="161" t="s">
        <v>205</v>
      </c>
      <c r="AU373" s="161" t="s">
        <v>164</v>
      </c>
      <c r="AV373" s="12" t="s">
        <v>164</v>
      </c>
      <c r="AW373" s="12" t="s">
        <v>3</v>
      </c>
      <c r="AX373" s="12" t="s">
        <v>75</v>
      </c>
      <c r="AY373" s="161" t="s">
        <v>156</v>
      </c>
    </row>
    <row r="374" spans="2:65" s="15" customFormat="1">
      <c r="B374" s="191"/>
      <c r="D374" s="160" t="s">
        <v>205</v>
      </c>
      <c r="E374" s="192" t="s">
        <v>1</v>
      </c>
      <c r="F374" s="193" t="s">
        <v>356</v>
      </c>
      <c r="H374" s="194">
        <v>1.629</v>
      </c>
      <c r="I374" s="195"/>
      <c r="L374" s="191"/>
      <c r="M374" s="196"/>
      <c r="T374" s="197"/>
      <c r="AT374" s="192" t="s">
        <v>205</v>
      </c>
      <c r="AU374" s="192" t="s">
        <v>164</v>
      </c>
      <c r="AV374" s="15" t="s">
        <v>169</v>
      </c>
      <c r="AW374" s="15" t="s">
        <v>3</v>
      </c>
      <c r="AX374" s="15" t="s">
        <v>75</v>
      </c>
      <c r="AY374" s="192" t="s">
        <v>156</v>
      </c>
    </row>
    <row r="375" spans="2:65" s="13" customFormat="1">
      <c r="B375" s="178"/>
      <c r="D375" s="160" t="s">
        <v>205</v>
      </c>
      <c r="E375" s="179" t="s">
        <v>1</v>
      </c>
      <c r="F375" s="180" t="s">
        <v>1294</v>
      </c>
      <c r="H375" s="179" t="s">
        <v>1</v>
      </c>
      <c r="I375" s="181"/>
      <c r="L375" s="178"/>
      <c r="M375" s="182"/>
      <c r="T375" s="183"/>
      <c r="AT375" s="179" t="s">
        <v>205</v>
      </c>
      <c r="AU375" s="179" t="s">
        <v>164</v>
      </c>
      <c r="AV375" s="13" t="s">
        <v>83</v>
      </c>
      <c r="AW375" s="13" t="s">
        <v>3</v>
      </c>
      <c r="AX375" s="13" t="s">
        <v>75</v>
      </c>
      <c r="AY375" s="179" t="s">
        <v>156</v>
      </c>
    </row>
    <row r="376" spans="2:65" s="12" customFormat="1">
      <c r="B376" s="159"/>
      <c r="D376" s="160" t="s">
        <v>205</v>
      </c>
      <c r="E376" s="161" t="s">
        <v>1</v>
      </c>
      <c r="F376" s="162" t="s">
        <v>1295</v>
      </c>
      <c r="H376" s="163">
        <v>574.548</v>
      </c>
      <c r="I376" s="164"/>
      <c r="L376" s="159"/>
      <c r="M376" s="165"/>
      <c r="T376" s="166"/>
      <c r="AT376" s="161" t="s">
        <v>205</v>
      </c>
      <c r="AU376" s="161" t="s">
        <v>164</v>
      </c>
      <c r="AV376" s="12" t="s">
        <v>164</v>
      </c>
      <c r="AW376" s="12" t="s">
        <v>3</v>
      </c>
      <c r="AX376" s="12" t="s">
        <v>75</v>
      </c>
      <c r="AY376" s="161" t="s">
        <v>156</v>
      </c>
    </row>
    <row r="377" spans="2:65" s="15" customFormat="1">
      <c r="B377" s="191"/>
      <c r="D377" s="160" t="s">
        <v>205</v>
      </c>
      <c r="E377" s="192" t="s">
        <v>1</v>
      </c>
      <c r="F377" s="193" t="s">
        <v>356</v>
      </c>
      <c r="H377" s="194">
        <v>574.548</v>
      </c>
      <c r="I377" s="195"/>
      <c r="L377" s="191"/>
      <c r="M377" s="196"/>
      <c r="T377" s="197"/>
      <c r="AT377" s="192" t="s">
        <v>205</v>
      </c>
      <c r="AU377" s="192" t="s">
        <v>164</v>
      </c>
      <c r="AV377" s="15" t="s">
        <v>169</v>
      </c>
      <c r="AW377" s="15" t="s">
        <v>3</v>
      </c>
      <c r="AX377" s="15" t="s">
        <v>75</v>
      </c>
      <c r="AY377" s="192" t="s">
        <v>156</v>
      </c>
    </row>
    <row r="378" spans="2:65" s="14" customFormat="1">
      <c r="B378" s="184"/>
      <c r="D378" s="160" t="s">
        <v>205</v>
      </c>
      <c r="E378" s="185" t="s">
        <v>1</v>
      </c>
      <c r="F378" s="186" t="s">
        <v>226</v>
      </c>
      <c r="H378" s="187">
        <v>576.17700000000002</v>
      </c>
      <c r="I378" s="188"/>
      <c r="L378" s="184"/>
      <c r="M378" s="189"/>
      <c r="T378" s="190"/>
      <c r="AT378" s="185" t="s">
        <v>205</v>
      </c>
      <c r="AU378" s="185" t="s">
        <v>164</v>
      </c>
      <c r="AV378" s="14" t="s">
        <v>163</v>
      </c>
      <c r="AW378" s="14" t="s">
        <v>3</v>
      </c>
      <c r="AX378" s="14" t="s">
        <v>83</v>
      </c>
      <c r="AY378" s="185" t="s">
        <v>156</v>
      </c>
    </row>
    <row r="379" spans="2:65" s="1" customFormat="1" ht="24.15" customHeight="1">
      <c r="B379" s="139"/>
      <c r="C379" s="140" t="s">
        <v>292</v>
      </c>
      <c r="D379" s="140" t="s">
        <v>159</v>
      </c>
      <c r="E379" s="141" t="s">
        <v>566</v>
      </c>
      <c r="F379" s="142" t="s">
        <v>567</v>
      </c>
      <c r="G379" s="143" t="s">
        <v>210</v>
      </c>
      <c r="H379" s="144">
        <v>18.696000000000002</v>
      </c>
      <c r="I379" s="145"/>
      <c r="J379" s="146">
        <f>ROUND(I379*H379,2)</f>
        <v>0</v>
      </c>
      <c r="K379" s="147"/>
      <c r="L379" s="32"/>
      <c r="M379" s="148" t="s">
        <v>1</v>
      </c>
      <c r="N379" s="149" t="s">
        <v>41</v>
      </c>
      <c r="P379" s="150">
        <f>O379*H379</f>
        <v>0</v>
      </c>
      <c r="Q379" s="150">
        <v>0</v>
      </c>
      <c r="R379" s="150">
        <f>Q379*H379</f>
        <v>0</v>
      </c>
      <c r="S379" s="150">
        <v>0</v>
      </c>
      <c r="T379" s="151">
        <f>S379*H379</f>
        <v>0</v>
      </c>
      <c r="AR379" s="152" t="s">
        <v>163</v>
      </c>
      <c r="AT379" s="152" t="s">
        <v>159</v>
      </c>
      <c r="AU379" s="152" t="s">
        <v>164</v>
      </c>
      <c r="AY379" s="17" t="s">
        <v>156</v>
      </c>
      <c r="BE379" s="153">
        <f>IF(N379="základná",J379,0)</f>
        <v>0</v>
      </c>
      <c r="BF379" s="153">
        <f>IF(N379="znížená",J379,0)</f>
        <v>0</v>
      </c>
      <c r="BG379" s="153">
        <f>IF(N379="zákl. prenesená",J379,0)</f>
        <v>0</v>
      </c>
      <c r="BH379" s="153">
        <f>IF(N379="zníž. prenesená",J379,0)</f>
        <v>0</v>
      </c>
      <c r="BI379" s="153">
        <f>IF(N379="nulová",J379,0)</f>
        <v>0</v>
      </c>
      <c r="BJ379" s="17" t="s">
        <v>164</v>
      </c>
      <c r="BK379" s="153">
        <f>ROUND(I379*H379,2)</f>
        <v>0</v>
      </c>
      <c r="BL379" s="17" t="s">
        <v>163</v>
      </c>
      <c r="BM379" s="152" t="s">
        <v>1315</v>
      </c>
    </row>
    <row r="380" spans="2:65" s="12" customFormat="1">
      <c r="B380" s="159"/>
      <c r="D380" s="160" t="s">
        <v>205</v>
      </c>
      <c r="E380" s="161" t="s">
        <v>1</v>
      </c>
      <c r="F380" s="162" t="s">
        <v>1316</v>
      </c>
      <c r="H380" s="163">
        <v>17.495999999999999</v>
      </c>
      <c r="I380" s="164"/>
      <c r="L380" s="159"/>
      <c r="M380" s="165"/>
      <c r="T380" s="166"/>
      <c r="AT380" s="161" t="s">
        <v>205</v>
      </c>
      <c r="AU380" s="161" t="s">
        <v>164</v>
      </c>
      <c r="AV380" s="12" t="s">
        <v>164</v>
      </c>
      <c r="AW380" s="12" t="s">
        <v>3</v>
      </c>
      <c r="AX380" s="12" t="s">
        <v>75</v>
      </c>
      <c r="AY380" s="161" t="s">
        <v>156</v>
      </c>
    </row>
    <row r="381" spans="2:65" s="12" customFormat="1">
      <c r="B381" s="159"/>
      <c r="D381" s="160" t="s">
        <v>205</v>
      </c>
      <c r="E381" s="161" t="s">
        <v>1</v>
      </c>
      <c r="F381" s="162" t="s">
        <v>1317</v>
      </c>
      <c r="H381" s="163">
        <v>1.2</v>
      </c>
      <c r="I381" s="164"/>
      <c r="L381" s="159"/>
      <c r="M381" s="165"/>
      <c r="T381" s="166"/>
      <c r="AT381" s="161" t="s">
        <v>205</v>
      </c>
      <c r="AU381" s="161" t="s">
        <v>164</v>
      </c>
      <c r="AV381" s="12" t="s">
        <v>164</v>
      </c>
      <c r="AW381" s="12" t="s">
        <v>3</v>
      </c>
      <c r="AX381" s="12" t="s">
        <v>75</v>
      </c>
      <c r="AY381" s="161" t="s">
        <v>156</v>
      </c>
    </row>
    <row r="382" spans="2:65" s="14" customFormat="1">
      <c r="B382" s="184"/>
      <c r="D382" s="160" t="s">
        <v>205</v>
      </c>
      <c r="E382" s="185" t="s">
        <v>1</v>
      </c>
      <c r="F382" s="186" t="s">
        <v>226</v>
      </c>
      <c r="H382" s="187">
        <v>18.696000000000002</v>
      </c>
      <c r="I382" s="188"/>
      <c r="L382" s="184"/>
      <c r="M382" s="189"/>
      <c r="T382" s="190"/>
      <c r="AT382" s="185" t="s">
        <v>205</v>
      </c>
      <c r="AU382" s="185" t="s">
        <v>164</v>
      </c>
      <c r="AV382" s="14" t="s">
        <v>163</v>
      </c>
      <c r="AW382" s="14" t="s">
        <v>3</v>
      </c>
      <c r="AX382" s="14" t="s">
        <v>83</v>
      </c>
      <c r="AY382" s="185" t="s">
        <v>156</v>
      </c>
    </row>
    <row r="383" spans="2:65" s="11" customFormat="1" ht="22.95" customHeight="1">
      <c r="B383" s="127"/>
      <c r="D383" s="128" t="s">
        <v>74</v>
      </c>
      <c r="E383" s="137" t="s">
        <v>1318</v>
      </c>
      <c r="F383" s="137" t="s">
        <v>1319</v>
      </c>
      <c r="I383" s="130"/>
      <c r="J383" s="138">
        <f>BK383</f>
        <v>0</v>
      </c>
      <c r="L383" s="127"/>
      <c r="M383" s="132"/>
      <c r="P383" s="133">
        <f>SUM(P384:P385)</f>
        <v>0</v>
      </c>
      <c r="R383" s="133">
        <f>SUM(R384:R385)</f>
        <v>0</v>
      </c>
      <c r="T383" s="134">
        <f>SUM(T384:T385)</f>
        <v>0</v>
      </c>
      <c r="AR383" s="128" t="s">
        <v>83</v>
      </c>
      <c r="AT383" s="135" t="s">
        <v>74</v>
      </c>
      <c r="AU383" s="135" t="s">
        <v>83</v>
      </c>
      <c r="AY383" s="128" t="s">
        <v>156</v>
      </c>
      <c r="BK383" s="136">
        <f>SUM(BK384:BK385)</f>
        <v>0</v>
      </c>
    </row>
    <row r="384" spans="2:65" s="1" customFormat="1" ht="24.15" customHeight="1">
      <c r="B384" s="139"/>
      <c r="C384" s="140" t="s">
        <v>296</v>
      </c>
      <c r="D384" s="140" t="s">
        <v>159</v>
      </c>
      <c r="E384" s="141" t="s">
        <v>1320</v>
      </c>
      <c r="F384" s="142" t="s">
        <v>1321</v>
      </c>
      <c r="G384" s="143" t="s">
        <v>210</v>
      </c>
      <c r="H384" s="144">
        <v>2340</v>
      </c>
      <c r="I384" s="145"/>
      <c r="J384" s="146">
        <f>ROUND(I384*H384,2)</f>
        <v>0</v>
      </c>
      <c r="K384" s="147"/>
      <c r="L384" s="32"/>
      <c r="M384" s="148" t="s">
        <v>1</v>
      </c>
      <c r="N384" s="149" t="s">
        <v>41</v>
      </c>
      <c r="P384" s="150">
        <f>O384*H384</f>
        <v>0</v>
      </c>
      <c r="Q384" s="150">
        <v>0</v>
      </c>
      <c r="R384" s="150">
        <f>Q384*H384</f>
        <v>0</v>
      </c>
      <c r="S384" s="150">
        <v>0</v>
      </c>
      <c r="T384" s="151">
        <f>S384*H384</f>
        <v>0</v>
      </c>
      <c r="AR384" s="152" t="s">
        <v>163</v>
      </c>
      <c r="AT384" s="152" t="s">
        <v>159</v>
      </c>
      <c r="AU384" s="152" t="s">
        <v>164</v>
      </c>
      <c r="AY384" s="17" t="s">
        <v>156</v>
      </c>
      <c r="BE384" s="153">
        <f>IF(N384="základná",J384,0)</f>
        <v>0</v>
      </c>
      <c r="BF384" s="153">
        <f>IF(N384="znížená",J384,0)</f>
        <v>0</v>
      </c>
      <c r="BG384" s="153">
        <f>IF(N384="zákl. prenesená",J384,0)</f>
        <v>0</v>
      </c>
      <c r="BH384" s="153">
        <f>IF(N384="zníž. prenesená",J384,0)</f>
        <v>0</v>
      </c>
      <c r="BI384" s="153">
        <f>IF(N384="nulová",J384,0)</f>
        <v>0</v>
      </c>
      <c r="BJ384" s="17" t="s">
        <v>164</v>
      </c>
      <c r="BK384" s="153">
        <f>ROUND(I384*H384,2)</f>
        <v>0</v>
      </c>
      <c r="BL384" s="17" t="s">
        <v>163</v>
      </c>
      <c r="BM384" s="152" t="s">
        <v>1322</v>
      </c>
    </row>
    <row r="385" spans="2:65" s="12" customFormat="1">
      <c r="B385" s="159"/>
      <c r="D385" s="160" t="s">
        <v>205</v>
      </c>
      <c r="E385" s="161" t="s">
        <v>1</v>
      </c>
      <c r="F385" s="162" t="s">
        <v>1302</v>
      </c>
      <c r="H385" s="163">
        <v>2340</v>
      </c>
      <c r="I385" s="164"/>
      <c r="L385" s="159"/>
      <c r="M385" s="165"/>
      <c r="T385" s="166"/>
      <c r="AT385" s="161" t="s">
        <v>205</v>
      </c>
      <c r="AU385" s="161" t="s">
        <v>164</v>
      </c>
      <c r="AV385" s="12" t="s">
        <v>164</v>
      </c>
      <c r="AW385" s="12" t="s">
        <v>3</v>
      </c>
      <c r="AX385" s="12" t="s">
        <v>83</v>
      </c>
      <c r="AY385" s="161" t="s">
        <v>156</v>
      </c>
    </row>
    <row r="386" spans="2:65" s="11" customFormat="1" ht="22.95" customHeight="1">
      <c r="B386" s="127"/>
      <c r="D386" s="128" t="s">
        <v>74</v>
      </c>
      <c r="E386" s="137" t="s">
        <v>569</v>
      </c>
      <c r="F386" s="137" t="s">
        <v>570</v>
      </c>
      <c r="I386" s="130"/>
      <c r="J386" s="138">
        <f>BK386</f>
        <v>0</v>
      </c>
      <c r="L386" s="127"/>
      <c r="M386" s="132"/>
      <c r="P386" s="133">
        <f>SUM(P387:P390)</f>
        <v>0</v>
      </c>
      <c r="R386" s="133">
        <f>SUM(R387:R390)</f>
        <v>0.61074000000000006</v>
      </c>
      <c r="T386" s="134">
        <f>SUM(T387:T390)</f>
        <v>574.548</v>
      </c>
      <c r="AR386" s="128" t="s">
        <v>83</v>
      </c>
      <c r="AT386" s="135" t="s">
        <v>74</v>
      </c>
      <c r="AU386" s="135" t="s">
        <v>83</v>
      </c>
      <c r="AY386" s="128" t="s">
        <v>156</v>
      </c>
      <c r="BK386" s="136">
        <f>SUM(BK387:BK390)</f>
        <v>0</v>
      </c>
    </row>
    <row r="387" spans="2:65" s="1" customFormat="1" ht="37.950000000000003" customHeight="1">
      <c r="B387" s="139"/>
      <c r="C387" s="140" t="s">
        <v>300</v>
      </c>
      <c r="D387" s="140" t="s">
        <v>159</v>
      </c>
      <c r="E387" s="141" t="s">
        <v>571</v>
      </c>
      <c r="F387" s="142" t="s">
        <v>572</v>
      </c>
      <c r="G387" s="143" t="s">
        <v>234</v>
      </c>
      <c r="H387" s="144">
        <v>2262</v>
      </c>
      <c r="I387" s="145"/>
      <c r="J387" s="146">
        <f>ROUND(I387*H387,2)</f>
        <v>0</v>
      </c>
      <c r="K387" s="147"/>
      <c r="L387" s="32"/>
      <c r="M387" s="148" t="s">
        <v>1</v>
      </c>
      <c r="N387" s="149" t="s">
        <v>41</v>
      </c>
      <c r="P387" s="150">
        <f>O387*H387</f>
        <v>0</v>
      </c>
      <c r="Q387" s="150">
        <v>2.7E-4</v>
      </c>
      <c r="R387" s="150">
        <f>Q387*H387</f>
        <v>0.61074000000000006</v>
      </c>
      <c r="S387" s="150">
        <v>0.254</v>
      </c>
      <c r="T387" s="151">
        <f>S387*H387</f>
        <v>574.548</v>
      </c>
      <c r="AR387" s="152" t="s">
        <v>163</v>
      </c>
      <c r="AT387" s="152" t="s">
        <v>159</v>
      </c>
      <c r="AU387" s="152" t="s">
        <v>164</v>
      </c>
      <c r="AY387" s="17" t="s">
        <v>156</v>
      </c>
      <c r="BE387" s="153">
        <f>IF(N387="základná",J387,0)</f>
        <v>0</v>
      </c>
      <c r="BF387" s="153">
        <f>IF(N387="znížená",J387,0)</f>
        <v>0</v>
      </c>
      <c r="BG387" s="153">
        <f>IF(N387="zákl. prenesená",J387,0)</f>
        <v>0</v>
      </c>
      <c r="BH387" s="153">
        <f>IF(N387="zníž. prenesená",J387,0)</f>
        <v>0</v>
      </c>
      <c r="BI387" s="153">
        <f>IF(N387="nulová",J387,0)</f>
        <v>0</v>
      </c>
      <c r="BJ387" s="17" t="s">
        <v>164</v>
      </c>
      <c r="BK387" s="153">
        <f>ROUND(I387*H387,2)</f>
        <v>0</v>
      </c>
      <c r="BL387" s="17" t="s">
        <v>163</v>
      </c>
      <c r="BM387" s="152" t="s">
        <v>1323</v>
      </c>
    </row>
    <row r="388" spans="2:65" s="12" customFormat="1">
      <c r="B388" s="159"/>
      <c r="D388" s="160" t="s">
        <v>205</v>
      </c>
      <c r="E388" s="161" t="s">
        <v>1</v>
      </c>
      <c r="F388" s="162" t="s">
        <v>1324</v>
      </c>
      <c r="H388" s="163">
        <v>1209</v>
      </c>
      <c r="I388" s="164"/>
      <c r="L388" s="159"/>
      <c r="M388" s="165"/>
      <c r="T388" s="166"/>
      <c r="AT388" s="161" t="s">
        <v>205</v>
      </c>
      <c r="AU388" s="161" t="s">
        <v>164</v>
      </c>
      <c r="AV388" s="12" t="s">
        <v>164</v>
      </c>
      <c r="AW388" s="12" t="s">
        <v>3</v>
      </c>
      <c r="AX388" s="12" t="s">
        <v>75</v>
      </c>
      <c r="AY388" s="161" t="s">
        <v>156</v>
      </c>
    </row>
    <row r="389" spans="2:65" s="12" customFormat="1">
      <c r="B389" s="159"/>
      <c r="D389" s="160" t="s">
        <v>205</v>
      </c>
      <c r="E389" s="161" t="s">
        <v>1</v>
      </c>
      <c r="F389" s="162" t="s">
        <v>1325</v>
      </c>
      <c r="H389" s="163">
        <v>1053</v>
      </c>
      <c r="I389" s="164"/>
      <c r="L389" s="159"/>
      <c r="M389" s="165"/>
      <c r="T389" s="166"/>
      <c r="AT389" s="161" t="s">
        <v>205</v>
      </c>
      <c r="AU389" s="161" t="s">
        <v>164</v>
      </c>
      <c r="AV389" s="12" t="s">
        <v>164</v>
      </c>
      <c r="AW389" s="12" t="s">
        <v>3</v>
      </c>
      <c r="AX389" s="12" t="s">
        <v>75</v>
      </c>
      <c r="AY389" s="161" t="s">
        <v>156</v>
      </c>
    </row>
    <row r="390" spans="2:65" s="14" customFormat="1">
      <c r="B390" s="184"/>
      <c r="D390" s="160" t="s">
        <v>205</v>
      </c>
      <c r="E390" s="185" t="s">
        <v>1</v>
      </c>
      <c r="F390" s="186" t="s">
        <v>226</v>
      </c>
      <c r="H390" s="187">
        <v>2262</v>
      </c>
      <c r="I390" s="188"/>
      <c r="L390" s="184"/>
      <c r="M390" s="189"/>
      <c r="T390" s="190"/>
      <c r="AT390" s="185" t="s">
        <v>205</v>
      </c>
      <c r="AU390" s="185" t="s">
        <v>164</v>
      </c>
      <c r="AV390" s="14" t="s">
        <v>163</v>
      </c>
      <c r="AW390" s="14" t="s">
        <v>3</v>
      </c>
      <c r="AX390" s="14" t="s">
        <v>83</v>
      </c>
      <c r="AY390" s="185" t="s">
        <v>156</v>
      </c>
    </row>
    <row r="391" spans="2:65" s="11" customFormat="1" ht="22.95" customHeight="1">
      <c r="B391" s="127"/>
      <c r="D391" s="128" t="s">
        <v>74</v>
      </c>
      <c r="E391" s="137" t="s">
        <v>1326</v>
      </c>
      <c r="F391" s="137" t="s">
        <v>1327</v>
      </c>
      <c r="I391" s="130"/>
      <c r="J391" s="138">
        <f>BK391</f>
        <v>0</v>
      </c>
      <c r="L391" s="127"/>
      <c r="M391" s="132"/>
      <c r="P391" s="133">
        <f>SUM(P392:P393)</f>
        <v>0</v>
      </c>
      <c r="R391" s="133">
        <f>SUM(R392:R393)</f>
        <v>0.19656000000000001</v>
      </c>
      <c r="T391" s="134">
        <f>SUM(T392:T393)</f>
        <v>131.04</v>
      </c>
      <c r="AR391" s="128" t="s">
        <v>83</v>
      </c>
      <c r="AT391" s="135" t="s">
        <v>74</v>
      </c>
      <c r="AU391" s="135" t="s">
        <v>83</v>
      </c>
      <c r="AY391" s="128" t="s">
        <v>156</v>
      </c>
      <c r="BK391" s="136">
        <f>SUM(BK392:BK393)</f>
        <v>0</v>
      </c>
    </row>
    <row r="392" spans="2:65" s="1" customFormat="1" ht="24.15" customHeight="1">
      <c r="B392" s="139"/>
      <c r="C392" s="140" t="s">
        <v>8</v>
      </c>
      <c r="D392" s="140" t="s">
        <v>159</v>
      </c>
      <c r="E392" s="141" t="s">
        <v>1328</v>
      </c>
      <c r="F392" s="142" t="s">
        <v>1329</v>
      </c>
      <c r="G392" s="143" t="s">
        <v>402</v>
      </c>
      <c r="H392" s="144">
        <v>2184</v>
      </c>
      <c r="I392" s="145"/>
      <c r="J392" s="146">
        <f>ROUND(I392*H392,2)</f>
        <v>0</v>
      </c>
      <c r="K392" s="147"/>
      <c r="L392" s="32"/>
      <c r="M392" s="148" t="s">
        <v>1</v>
      </c>
      <c r="N392" s="149" t="s">
        <v>41</v>
      </c>
      <c r="P392" s="150">
        <f>O392*H392</f>
        <v>0</v>
      </c>
      <c r="Q392" s="150">
        <v>9.0000000000000006E-5</v>
      </c>
      <c r="R392" s="150">
        <f>Q392*H392</f>
        <v>0.19656000000000001</v>
      </c>
      <c r="S392" s="150">
        <v>0.06</v>
      </c>
      <c r="T392" s="151">
        <f>S392*H392</f>
        <v>131.04</v>
      </c>
      <c r="AR392" s="152" t="s">
        <v>163</v>
      </c>
      <c r="AT392" s="152" t="s">
        <v>159</v>
      </c>
      <c r="AU392" s="152" t="s">
        <v>164</v>
      </c>
      <c r="AY392" s="17" t="s">
        <v>156</v>
      </c>
      <c r="BE392" s="153">
        <f>IF(N392="základná",J392,0)</f>
        <v>0</v>
      </c>
      <c r="BF392" s="153">
        <f>IF(N392="znížená",J392,0)</f>
        <v>0</v>
      </c>
      <c r="BG392" s="153">
        <f>IF(N392="zákl. prenesená",J392,0)</f>
        <v>0</v>
      </c>
      <c r="BH392" s="153">
        <f>IF(N392="zníž. prenesená",J392,0)</f>
        <v>0</v>
      </c>
      <c r="BI392" s="153">
        <f>IF(N392="nulová",J392,0)</f>
        <v>0</v>
      </c>
      <c r="BJ392" s="17" t="s">
        <v>164</v>
      </c>
      <c r="BK392" s="153">
        <f>ROUND(I392*H392,2)</f>
        <v>0</v>
      </c>
      <c r="BL392" s="17" t="s">
        <v>163</v>
      </c>
      <c r="BM392" s="152" t="s">
        <v>1330</v>
      </c>
    </row>
    <row r="393" spans="2:65" s="12" customFormat="1">
      <c r="B393" s="159"/>
      <c r="D393" s="160" t="s">
        <v>205</v>
      </c>
      <c r="E393" s="161" t="s">
        <v>1</v>
      </c>
      <c r="F393" s="162" t="s">
        <v>1331</v>
      </c>
      <c r="H393" s="163">
        <v>2184</v>
      </c>
      <c r="I393" s="164"/>
      <c r="L393" s="159"/>
      <c r="M393" s="165"/>
      <c r="T393" s="166"/>
      <c r="AT393" s="161" t="s">
        <v>205</v>
      </c>
      <c r="AU393" s="161" t="s">
        <v>164</v>
      </c>
      <c r="AV393" s="12" t="s">
        <v>164</v>
      </c>
      <c r="AW393" s="12" t="s">
        <v>3</v>
      </c>
      <c r="AX393" s="12" t="s">
        <v>83</v>
      </c>
      <c r="AY393" s="161" t="s">
        <v>156</v>
      </c>
    </row>
    <row r="394" spans="2:65" s="11" customFormat="1" ht="22.95" customHeight="1">
      <c r="B394" s="127"/>
      <c r="D394" s="128" t="s">
        <v>74</v>
      </c>
      <c r="E394" s="137" t="s">
        <v>1332</v>
      </c>
      <c r="F394" s="137" t="s">
        <v>1333</v>
      </c>
      <c r="I394" s="130"/>
      <c r="J394" s="138">
        <f>BK394</f>
        <v>0</v>
      </c>
      <c r="L394" s="127"/>
      <c r="M394" s="132"/>
      <c r="P394" s="133">
        <f>P395</f>
        <v>0</v>
      </c>
      <c r="R394" s="133">
        <f>R395</f>
        <v>1.6000000000000001E-3</v>
      </c>
      <c r="T394" s="134">
        <f>T395</f>
        <v>0</v>
      </c>
      <c r="AR394" s="128" t="s">
        <v>83</v>
      </c>
      <c r="AT394" s="135" t="s">
        <v>74</v>
      </c>
      <c r="AU394" s="135" t="s">
        <v>83</v>
      </c>
      <c r="AY394" s="128" t="s">
        <v>156</v>
      </c>
      <c r="BK394" s="136">
        <f>BK395</f>
        <v>0</v>
      </c>
    </row>
    <row r="395" spans="2:65" s="1" customFormat="1" ht="24.15" customHeight="1">
      <c r="B395" s="139"/>
      <c r="C395" s="140" t="s">
        <v>307</v>
      </c>
      <c r="D395" s="140" t="s">
        <v>159</v>
      </c>
      <c r="E395" s="141" t="s">
        <v>1334</v>
      </c>
      <c r="F395" s="142" t="s">
        <v>1335</v>
      </c>
      <c r="G395" s="143" t="s">
        <v>402</v>
      </c>
      <c r="H395" s="144">
        <v>20</v>
      </c>
      <c r="I395" s="145"/>
      <c r="J395" s="146">
        <f>ROUND(I395*H395,2)</f>
        <v>0</v>
      </c>
      <c r="K395" s="147"/>
      <c r="L395" s="32"/>
      <c r="M395" s="148" t="s">
        <v>1</v>
      </c>
      <c r="N395" s="149" t="s">
        <v>41</v>
      </c>
      <c r="P395" s="150">
        <f>O395*H395</f>
        <v>0</v>
      </c>
      <c r="Q395" s="150">
        <v>8.0000000000000007E-5</v>
      </c>
      <c r="R395" s="150">
        <f>Q395*H395</f>
        <v>1.6000000000000001E-3</v>
      </c>
      <c r="S395" s="150">
        <v>0</v>
      </c>
      <c r="T395" s="151">
        <f>S395*H395</f>
        <v>0</v>
      </c>
      <c r="AR395" s="152" t="s">
        <v>163</v>
      </c>
      <c r="AT395" s="152" t="s">
        <v>159</v>
      </c>
      <c r="AU395" s="152" t="s">
        <v>164</v>
      </c>
      <c r="AY395" s="17" t="s">
        <v>156</v>
      </c>
      <c r="BE395" s="153">
        <f>IF(N395="základná",J395,0)</f>
        <v>0</v>
      </c>
      <c r="BF395" s="153">
        <f>IF(N395="znížená",J395,0)</f>
        <v>0</v>
      </c>
      <c r="BG395" s="153">
        <f>IF(N395="zákl. prenesená",J395,0)</f>
        <v>0</v>
      </c>
      <c r="BH395" s="153">
        <f>IF(N395="zníž. prenesená",J395,0)</f>
        <v>0</v>
      </c>
      <c r="BI395" s="153">
        <f>IF(N395="nulová",J395,0)</f>
        <v>0</v>
      </c>
      <c r="BJ395" s="17" t="s">
        <v>164</v>
      </c>
      <c r="BK395" s="153">
        <f>ROUND(I395*H395,2)</f>
        <v>0</v>
      </c>
      <c r="BL395" s="17" t="s">
        <v>163</v>
      </c>
      <c r="BM395" s="152" t="s">
        <v>1336</v>
      </c>
    </row>
    <row r="396" spans="2:65" s="11" customFormat="1" ht="22.95" customHeight="1">
      <c r="B396" s="127"/>
      <c r="D396" s="128" t="s">
        <v>74</v>
      </c>
      <c r="E396" s="137" t="s">
        <v>576</v>
      </c>
      <c r="F396" s="137" t="s">
        <v>577</v>
      </c>
      <c r="I396" s="130"/>
      <c r="J396" s="138">
        <f>BK396</f>
        <v>0</v>
      </c>
      <c r="L396" s="127"/>
      <c r="M396" s="132"/>
      <c r="P396" s="133">
        <f>SUM(P397:P399)</f>
        <v>0</v>
      </c>
      <c r="R396" s="133">
        <f>SUM(R397:R399)</f>
        <v>0</v>
      </c>
      <c r="T396" s="134">
        <f>SUM(T397:T399)</f>
        <v>0</v>
      </c>
      <c r="AR396" s="128" t="s">
        <v>83</v>
      </c>
      <c r="AT396" s="135" t="s">
        <v>74</v>
      </c>
      <c r="AU396" s="135" t="s">
        <v>83</v>
      </c>
      <c r="AY396" s="128" t="s">
        <v>156</v>
      </c>
      <c r="BK396" s="136">
        <f>SUM(BK397:BK399)</f>
        <v>0</v>
      </c>
    </row>
    <row r="397" spans="2:65" s="1" customFormat="1" ht="24.15" customHeight="1">
      <c r="B397" s="139"/>
      <c r="C397" s="140" t="s">
        <v>311</v>
      </c>
      <c r="D397" s="140" t="s">
        <v>159</v>
      </c>
      <c r="E397" s="141" t="s">
        <v>1337</v>
      </c>
      <c r="F397" s="142" t="s">
        <v>1338</v>
      </c>
      <c r="G397" s="143" t="s">
        <v>402</v>
      </c>
      <c r="H397" s="144">
        <v>20</v>
      </c>
      <c r="I397" s="145"/>
      <c r="J397" s="146">
        <f>ROUND(I397*H397,2)</f>
        <v>0</v>
      </c>
      <c r="K397" s="147"/>
      <c r="L397" s="32"/>
      <c r="M397" s="148" t="s">
        <v>1</v>
      </c>
      <c r="N397" s="149" t="s">
        <v>41</v>
      </c>
      <c r="P397" s="150">
        <f>O397*H397</f>
        <v>0</v>
      </c>
      <c r="Q397" s="150">
        <v>0</v>
      </c>
      <c r="R397" s="150">
        <f>Q397*H397</f>
        <v>0</v>
      </c>
      <c r="S397" s="150">
        <v>0</v>
      </c>
      <c r="T397" s="151">
        <f>S397*H397</f>
        <v>0</v>
      </c>
      <c r="AR397" s="152" t="s">
        <v>163</v>
      </c>
      <c r="AT397" s="152" t="s">
        <v>159</v>
      </c>
      <c r="AU397" s="152" t="s">
        <v>164</v>
      </c>
      <c r="AY397" s="17" t="s">
        <v>156</v>
      </c>
      <c r="BE397" s="153">
        <f>IF(N397="základná",J397,0)</f>
        <v>0</v>
      </c>
      <c r="BF397" s="153">
        <f>IF(N397="znížená",J397,0)</f>
        <v>0</v>
      </c>
      <c r="BG397" s="153">
        <f>IF(N397="zákl. prenesená",J397,0)</f>
        <v>0</v>
      </c>
      <c r="BH397" s="153">
        <f>IF(N397="zníž. prenesená",J397,0)</f>
        <v>0</v>
      </c>
      <c r="BI397" s="153">
        <f>IF(N397="nulová",J397,0)</f>
        <v>0</v>
      </c>
      <c r="BJ397" s="17" t="s">
        <v>164</v>
      </c>
      <c r="BK397" s="153">
        <f>ROUND(I397*H397,2)</f>
        <v>0</v>
      </c>
      <c r="BL397" s="17" t="s">
        <v>163</v>
      </c>
      <c r="BM397" s="152" t="s">
        <v>1339</v>
      </c>
    </row>
    <row r="398" spans="2:65" s="13" customFormat="1">
      <c r="B398" s="178"/>
      <c r="D398" s="160" t="s">
        <v>205</v>
      </c>
      <c r="E398" s="179" t="s">
        <v>1</v>
      </c>
      <c r="F398" s="180" t="s">
        <v>1251</v>
      </c>
      <c r="H398" s="179" t="s">
        <v>1</v>
      </c>
      <c r="I398" s="181"/>
      <c r="L398" s="178"/>
      <c r="M398" s="182"/>
      <c r="T398" s="183"/>
      <c r="AT398" s="179" t="s">
        <v>205</v>
      </c>
      <c r="AU398" s="179" t="s">
        <v>164</v>
      </c>
      <c r="AV398" s="13" t="s">
        <v>83</v>
      </c>
      <c r="AW398" s="13" t="s">
        <v>3</v>
      </c>
      <c r="AX398" s="13" t="s">
        <v>75</v>
      </c>
      <c r="AY398" s="179" t="s">
        <v>156</v>
      </c>
    </row>
    <row r="399" spans="2:65" s="12" customFormat="1">
      <c r="B399" s="159"/>
      <c r="D399" s="160" t="s">
        <v>205</v>
      </c>
      <c r="E399" s="161" t="s">
        <v>1</v>
      </c>
      <c r="F399" s="162" t="s">
        <v>1340</v>
      </c>
      <c r="H399" s="163">
        <v>20</v>
      </c>
      <c r="I399" s="164"/>
      <c r="L399" s="159"/>
      <c r="M399" s="165"/>
      <c r="T399" s="166"/>
      <c r="AT399" s="161" t="s">
        <v>205</v>
      </c>
      <c r="AU399" s="161" t="s">
        <v>164</v>
      </c>
      <c r="AV399" s="12" t="s">
        <v>164</v>
      </c>
      <c r="AW399" s="12" t="s">
        <v>3</v>
      </c>
      <c r="AX399" s="12" t="s">
        <v>83</v>
      </c>
      <c r="AY399" s="161" t="s">
        <v>156</v>
      </c>
    </row>
    <row r="400" spans="2:65" s="11" customFormat="1" ht="22.95" customHeight="1">
      <c r="B400" s="127"/>
      <c r="D400" s="128" t="s">
        <v>74</v>
      </c>
      <c r="E400" s="137" t="s">
        <v>1341</v>
      </c>
      <c r="F400" s="137" t="s">
        <v>1342</v>
      </c>
      <c r="I400" s="130"/>
      <c r="J400" s="138">
        <f>BK400</f>
        <v>0</v>
      </c>
      <c r="L400" s="127"/>
      <c r="M400" s="132"/>
      <c r="P400" s="133">
        <f>SUM(P401:P419)</f>
        <v>0</v>
      </c>
      <c r="R400" s="133">
        <f>SUM(R401:R419)</f>
        <v>2.86E-2</v>
      </c>
      <c r="T400" s="134">
        <f>SUM(T401:T419)</f>
        <v>0</v>
      </c>
      <c r="AR400" s="128" t="s">
        <v>83</v>
      </c>
      <c r="AT400" s="135" t="s">
        <v>74</v>
      </c>
      <c r="AU400" s="135" t="s">
        <v>83</v>
      </c>
      <c r="AY400" s="128" t="s">
        <v>156</v>
      </c>
      <c r="BK400" s="136">
        <f>SUM(BK401:BK419)</f>
        <v>0</v>
      </c>
    </row>
    <row r="401" spans="2:65" s="1" customFormat="1" ht="24.15" customHeight="1">
      <c r="B401" s="139"/>
      <c r="C401" s="140" t="s">
        <v>315</v>
      </c>
      <c r="D401" s="140" t="s">
        <v>159</v>
      </c>
      <c r="E401" s="141" t="s">
        <v>1343</v>
      </c>
      <c r="F401" s="142" t="s">
        <v>1344</v>
      </c>
      <c r="G401" s="143" t="s">
        <v>203</v>
      </c>
      <c r="H401" s="144">
        <v>638</v>
      </c>
      <c r="I401" s="145"/>
      <c r="J401" s="146">
        <f>ROUND(I401*H401,2)</f>
        <v>0</v>
      </c>
      <c r="K401" s="147"/>
      <c r="L401" s="32"/>
      <c r="M401" s="148" t="s">
        <v>1</v>
      </c>
      <c r="N401" s="149" t="s">
        <v>41</v>
      </c>
      <c r="P401" s="150">
        <f>O401*H401</f>
        <v>0</v>
      </c>
      <c r="Q401" s="150">
        <v>2.0000000000000002E-5</v>
      </c>
      <c r="R401" s="150">
        <f>Q401*H401</f>
        <v>1.2760000000000001E-2</v>
      </c>
      <c r="S401" s="150">
        <v>0</v>
      </c>
      <c r="T401" s="151">
        <f>S401*H401</f>
        <v>0</v>
      </c>
      <c r="AR401" s="152" t="s">
        <v>163</v>
      </c>
      <c r="AT401" s="152" t="s">
        <v>159</v>
      </c>
      <c r="AU401" s="152" t="s">
        <v>164</v>
      </c>
      <c r="AY401" s="17" t="s">
        <v>156</v>
      </c>
      <c r="BE401" s="153">
        <f>IF(N401="základná",J401,0)</f>
        <v>0</v>
      </c>
      <c r="BF401" s="153">
        <f>IF(N401="znížená",J401,0)</f>
        <v>0</v>
      </c>
      <c r="BG401" s="153">
        <f>IF(N401="zákl. prenesená",J401,0)</f>
        <v>0</v>
      </c>
      <c r="BH401" s="153">
        <f>IF(N401="zníž. prenesená",J401,0)</f>
        <v>0</v>
      </c>
      <c r="BI401" s="153">
        <f>IF(N401="nulová",J401,0)</f>
        <v>0</v>
      </c>
      <c r="BJ401" s="17" t="s">
        <v>164</v>
      </c>
      <c r="BK401" s="153">
        <f>ROUND(I401*H401,2)</f>
        <v>0</v>
      </c>
      <c r="BL401" s="17" t="s">
        <v>163</v>
      </c>
      <c r="BM401" s="152" t="s">
        <v>1345</v>
      </c>
    </row>
    <row r="402" spans="2:65" s="13" customFormat="1">
      <c r="B402" s="178"/>
      <c r="D402" s="160" t="s">
        <v>205</v>
      </c>
      <c r="E402" s="179" t="s">
        <v>1</v>
      </c>
      <c r="F402" s="180" t="s">
        <v>1346</v>
      </c>
      <c r="H402" s="179" t="s">
        <v>1</v>
      </c>
      <c r="I402" s="181"/>
      <c r="L402" s="178"/>
      <c r="M402" s="182"/>
      <c r="T402" s="183"/>
      <c r="AT402" s="179" t="s">
        <v>205</v>
      </c>
      <c r="AU402" s="179" t="s">
        <v>164</v>
      </c>
      <c r="AV402" s="13" t="s">
        <v>83</v>
      </c>
      <c r="AW402" s="13" t="s">
        <v>3</v>
      </c>
      <c r="AX402" s="13" t="s">
        <v>75</v>
      </c>
      <c r="AY402" s="179" t="s">
        <v>156</v>
      </c>
    </row>
    <row r="403" spans="2:65" s="13" customFormat="1">
      <c r="B403" s="178"/>
      <c r="D403" s="160" t="s">
        <v>205</v>
      </c>
      <c r="E403" s="179" t="s">
        <v>1</v>
      </c>
      <c r="F403" s="180" t="s">
        <v>1060</v>
      </c>
      <c r="H403" s="179" t="s">
        <v>1</v>
      </c>
      <c r="I403" s="181"/>
      <c r="L403" s="178"/>
      <c r="M403" s="182"/>
      <c r="T403" s="183"/>
      <c r="AT403" s="179" t="s">
        <v>205</v>
      </c>
      <c r="AU403" s="179" t="s">
        <v>164</v>
      </c>
      <c r="AV403" s="13" t="s">
        <v>83</v>
      </c>
      <c r="AW403" s="13" t="s">
        <v>3</v>
      </c>
      <c r="AX403" s="13" t="s">
        <v>75</v>
      </c>
      <c r="AY403" s="179" t="s">
        <v>156</v>
      </c>
    </row>
    <row r="404" spans="2:65" s="13" customFormat="1">
      <c r="B404" s="178"/>
      <c r="D404" s="160" t="s">
        <v>205</v>
      </c>
      <c r="E404" s="179" t="s">
        <v>1</v>
      </c>
      <c r="F404" s="180" t="s">
        <v>1347</v>
      </c>
      <c r="H404" s="179" t="s">
        <v>1</v>
      </c>
      <c r="I404" s="181"/>
      <c r="L404" s="178"/>
      <c r="M404" s="182"/>
      <c r="T404" s="183"/>
      <c r="AT404" s="179" t="s">
        <v>205</v>
      </c>
      <c r="AU404" s="179" t="s">
        <v>164</v>
      </c>
      <c r="AV404" s="13" t="s">
        <v>83</v>
      </c>
      <c r="AW404" s="13" t="s">
        <v>3</v>
      </c>
      <c r="AX404" s="13" t="s">
        <v>75</v>
      </c>
      <c r="AY404" s="179" t="s">
        <v>156</v>
      </c>
    </row>
    <row r="405" spans="2:65" s="13" customFormat="1" ht="30.6">
      <c r="B405" s="178"/>
      <c r="D405" s="160" t="s">
        <v>205</v>
      </c>
      <c r="E405" s="179" t="s">
        <v>1</v>
      </c>
      <c r="F405" s="180" t="s">
        <v>1348</v>
      </c>
      <c r="H405" s="179" t="s">
        <v>1</v>
      </c>
      <c r="I405" s="181"/>
      <c r="L405" s="178"/>
      <c r="M405" s="182"/>
      <c r="T405" s="183"/>
      <c r="AT405" s="179" t="s">
        <v>205</v>
      </c>
      <c r="AU405" s="179" t="s">
        <v>164</v>
      </c>
      <c r="AV405" s="13" t="s">
        <v>83</v>
      </c>
      <c r="AW405" s="13" t="s">
        <v>3</v>
      </c>
      <c r="AX405" s="13" t="s">
        <v>75</v>
      </c>
      <c r="AY405" s="179" t="s">
        <v>156</v>
      </c>
    </row>
    <row r="406" spans="2:65" s="13" customFormat="1">
      <c r="B406" s="178"/>
      <c r="D406" s="160" t="s">
        <v>205</v>
      </c>
      <c r="E406" s="179" t="s">
        <v>1</v>
      </c>
      <c r="F406" s="180" t="s">
        <v>1349</v>
      </c>
      <c r="H406" s="179" t="s">
        <v>1</v>
      </c>
      <c r="I406" s="181"/>
      <c r="L406" s="178"/>
      <c r="M406" s="182"/>
      <c r="T406" s="183"/>
      <c r="AT406" s="179" t="s">
        <v>205</v>
      </c>
      <c r="AU406" s="179" t="s">
        <v>164</v>
      </c>
      <c r="AV406" s="13" t="s">
        <v>83</v>
      </c>
      <c r="AW406" s="13" t="s">
        <v>3</v>
      </c>
      <c r="AX406" s="13" t="s">
        <v>75</v>
      </c>
      <c r="AY406" s="179" t="s">
        <v>156</v>
      </c>
    </row>
    <row r="407" spans="2:65" s="12" customFormat="1">
      <c r="B407" s="159"/>
      <c r="D407" s="160" t="s">
        <v>205</v>
      </c>
      <c r="E407" s="161" t="s">
        <v>1</v>
      </c>
      <c r="F407" s="162" t="s">
        <v>1350</v>
      </c>
      <c r="H407" s="163">
        <v>66</v>
      </c>
      <c r="I407" s="164"/>
      <c r="L407" s="159"/>
      <c r="M407" s="165"/>
      <c r="T407" s="166"/>
      <c r="AT407" s="161" t="s">
        <v>205</v>
      </c>
      <c r="AU407" s="161" t="s">
        <v>164</v>
      </c>
      <c r="AV407" s="12" t="s">
        <v>164</v>
      </c>
      <c r="AW407" s="12" t="s">
        <v>3</v>
      </c>
      <c r="AX407" s="12" t="s">
        <v>75</v>
      </c>
      <c r="AY407" s="161" t="s">
        <v>156</v>
      </c>
    </row>
    <row r="408" spans="2:65" s="12" customFormat="1">
      <c r="B408" s="159"/>
      <c r="D408" s="160" t="s">
        <v>205</v>
      </c>
      <c r="E408" s="161" t="s">
        <v>1</v>
      </c>
      <c r="F408" s="162" t="s">
        <v>1351</v>
      </c>
      <c r="H408" s="163">
        <v>172</v>
      </c>
      <c r="I408" s="164"/>
      <c r="L408" s="159"/>
      <c r="M408" s="165"/>
      <c r="T408" s="166"/>
      <c r="AT408" s="161" t="s">
        <v>205</v>
      </c>
      <c r="AU408" s="161" t="s">
        <v>164</v>
      </c>
      <c r="AV408" s="12" t="s">
        <v>164</v>
      </c>
      <c r="AW408" s="12" t="s">
        <v>3</v>
      </c>
      <c r="AX408" s="12" t="s">
        <v>75</v>
      </c>
      <c r="AY408" s="161" t="s">
        <v>156</v>
      </c>
    </row>
    <row r="409" spans="2:65" s="12" customFormat="1">
      <c r="B409" s="159"/>
      <c r="D409" s="160" t="s">
        <v>205</v>
      </c>
      <c r="E409" s="161" t="s">
        <v>1</v>
      </c>
      <c r="F409" s="162" t="s">
        <v>1352</v>
      </c>
      <c r="H409" s="163">
        <v>70</v>
      </c>
      <c r="I409" s="164"/>
      <c r="L409" s="159"/>
      <c r="M409" s="165"/>
      <c r="T409" s="166"/>
      <c r="AT409" s="161" t="s">
        <v>205</v>
      </c>
      <c r="AU409" s="161" t="s">
        <v>164</v>
      </c>
      <c r="AV409" s="12" t="s">
        <v>164</v>
      </c>
      <c r="AW409" s="12" t="s">
        <v>3</v>
      </c>
      <c r="AX409" s="12" t="s">
        <v>75</v>
      </c>
      <c r="AY409" s="161" t="s">
        <v>156</v>
      </c>
    </row>
    <row r="410" spans="2:65" s="12" customFormat="1">
      <c r="B410" s="159"/>
      <c r="D410" s="160" t="s">
        <v>205</v>
      </c>
      <c r="E410" s="161" t="s">
        <v>1</v>
      </c>
      <c r="F410" s="162" t="s">
        <v>1353</v>
      </c>
      <c r="H410" s="163">
        <v>198</v>
      </c>
      <c r="I410" s="164"/>
      <c r="L410" s="159"/>
      <c r="M410" s="165"/>
      <c r="T410" s="166"/>
      <c r="AT410" s="161" t="s">
        <v>205</v>
      </c>
      <c r="AU410" s="161" t="s">
        <v>164</v>
      </c>
      <c r="AV410" s="12" t="s">
        <v>164</v>
      </c>
      <c r="AW410" s="12" t="s">
        <v>3</v>
      </c>
      <c r="AX410" s="12" t="s">
        <v>75</v>
      </c>
      <c r="AY410" s="161" t="s">
        <v>156</v>
      </c>
    </row>
    <row r="411" spans="2:65" s="12" customFormat="1">
      <c r="B411" s="159"/>
      <c r="D411" s="160" t="s">
        <v>205</v>
      </c>
      <c r="E411" s="161" t="s">
        <v>1</v>
      </c>
      <c r="F411" s="162" t="s">
        <v>1354</v>
      </c>
      <c r="H411" s="163">
        <v>66</v>
      </c>
      <c r="I411" s="164"/>
      <c r="L411" s="159"/>
      <c r="M411" s="165"/>
      <c r="T411" s="166"/>
      <c r="AT411" s="161" t="s">
        <v>205</v>
      </c>
      <c r="AU411" s="161" t="s">
        <v>164</v>
      </c>
      <c r="AV411" s="12" t="s">
        <v>164</v>
      </c>
      <c r="AW411" s="12" t="s">
        <v>3</v>
      </c>
      <c r="AX411" s="12" t="s">
        <v>75</v>
      </c>
      <c r="AY411" s="161" t="s">
        <v>156</v>
      </c>
    </row>
    <row r="412" spans="2:65" s="12" customFormat="1">
      <c r="B412" s="159"/>
      <c r="D412" s="160" t="s">
        <v>205</v>
      </c>
      <c r="E412" s="161" t="s">
        <v>1</v>
      </c>
      <c r="F412" s="162" t="s">
        <v>1355</v>
      </c>
      <c r="H412" s="163">
        <v>66</v>
      </c>
      <c r="I412" s="164"/>
      <c r="L412" s="159"/>
      <c r="M412" s="165"/>
      <c r="T412" s="166"/>
      <c r="AT412" s="161" t="s">
        <v>205</v>
      </c>
      <c r="AU412" s="161" t="s">
        <v>164</v>
      </c>
      <c r="AV412" s="12" t="s">
        <v>164</v>
      </c>
      <c r="AW412" s="12" t="s">
        <v>3</v>
      </c>
      <c r="AX412" s="12" t="s">
        <v>75</v>
      </c>
      <c r="AY412" s="161" t="s">
        <v>156</v>
      </c>
    </row>
    <row r="413" spans="2:65" s="14" customFormat="1">
      <c r="B413" s="184"/>
      <c r="D413" s="160" t="s">
        <v>205</v>
      </c>
      <c r="E413" s="185" t="s">
        <v>1</v>
      </c>
      <c r="F413" s="186" t="s">
        <v>226</v>
      </c>
      <c r="H413" s="187">
        <v>638</v>
      </c>
      <c r="I413" s="188"/>
      <c r="L413" s="184"/>
      <c r="M413" s="189"/>
      <c r="T413" s="190"/>
      <c r="AT413" s="185" t="s">
        <v>205</v>
      </c>
      <c r="AU413" s="185" t="s">
        <v>164</v>
      </c>
      <c r="AV413" s="14" t="s">
        <v>163</v>
      </c>
      <c r="AW413" s="14" t="s">
        <v>3</v>
      </c>
      <c r="AX413" s="14" t="s">
        <v>83</v>
      </c>
      <c r="AY413" s="185" t="s">
        <v>156</v>
      </c>
    </row>
    <row r="414" spans="2:65" s="1" customFormat="1" ht="24.15" customHeight="1">
      <c r="B414" s="139"/>
      <c r="C414" s="140" t="s">
        <v>319</v>
      </c>
      <c r="D414" s="140" t="s">
        <v>159</v>
      </c>
      <c r="E414" s="141" t="s">
        <v>1356</v>
      </c>
      <c r="F414" s="142" t="s">
        <v>1357</v>
      </c>
      <c r="G414" s="143" t="s">
        <v>203</v>
      </c>
      <c r="H414" s="144">
        <v>528</v>
      </c>
      <c r="I414" s="145"/>
      <c r="J414" s="146">
        <f>ROUND(I414*H414,2)</f>
        <v>0</v>
      </c>
      <c r="K414" s="147"/>
      <c r="L414" s="32"/>
      <c r="M414" s="148" t="s">
        <v>1</v>
      </c>
      <c r="N414" s="149" t="s">
        <v>41</v>
      </c>
      <c r="P414" s="150">
        <f>O414*H414</f>
        <v>0</v>
      </c>
      <c r="Q414" s="150">
        <v>3.0000000000000001E-5</v>
      </c>
      <c r="R414" s="150">
        <f>Q414*H414</f>
        <v>1.584E-2</v>
      </c>
      <c r="S414" s="150">
        <v>0</v>
      </c>
      <c r="T414" s="151">
        <f>S414*H414</f>
        <v>0</v>
      </c>
      <c r="AR414" s="152" t="s">
        <v>163</v>
      </c>
      <c r="AT414" s="152" t="s">
        <v>159</v>
      </c>
      <c r="AU414" s="152" t="s">
        <v>164</v>
      </c>
      <c r="AY414" s="17" t="s">
        <v>156</v>
      </c>
      <c r="BE414" s="153">
        <f>IF(N414="základná",J414,0)</f>
        <v>0</v>
      </c>
      <c r="BF414" s="153">
        <f>IF(N414="znížená",J414,0)</f>
        <v>0</v>
      </c>
      <c r="BG414" s="153">
        <f>IF(N414="zákl. prenesená",J414,0)</f>
        <v>0</v>
      </c>
      <c r="BH414" s="153">
        <f>IF(N414="zníž. prenesená",J414,0)</f>
        <v>0</v>
      </c>
      <c r="BI414" s="153">
        <f>IF(N414="nulová",J414,0)</f>
        <v>0</v>
      </c>
      <c r="BJ414" s="17" t="s">
        <v>164</v>
      </c>
      <c r="BK414" s="153">
        <f>ROUND(I414*H414,2)</f>
        <v>0</v>
      </c>
      <c r="BL414" s="17" t="s">
        <v>163</v>
      </c>
      <c r="BM414" s="152" t="s">
        <v>1358</v>
      </c>
    </row>
    <row r="415" spans="2:65" s="13" customFormat="1">
      <c r="B415" s="178"/>
      <c r="D415" s="160" t="s">
        <v>205</v>
      </c>
      <c r="E415" s="179" t="s">
        <v>1</v>
      </c>
      <c r="F415" s="180" t="s">
        <v>1359</v>
      </c>
      <c r="H415" s="179" t="s">
        <v>1</v>
      </c>
      <c r="I415" s="181"/>
      <c r="L415" s="178"/>
      <c r="M415" s="182"/>
      <c r="T415" s="183"/>
      <c r="AT415" s="179" t="s">
        <v>205</v>
      </c>
      <c r="AU415" s="179" t="s">
        <v>164</v>
      </c>
      <c r="AV415" s="13" t="s">
        <v>83</v>
      </c>
      <c r="AW415" s="13" t="s">
        <v>3</v>
      </c>
      <c r="AX415" s="13" t="s">
        <v>75</v>
      </c>
      <c r="AY415" s="179" t="s">
        <v>156</v>
      </c>
    </row>
    <row r="416" spans="2:65" s="13" customFormat="1">
      <c r="B416" s="178"/>
      <c r="D416" s="160" t="s">
        <v>205</v>
      </c>
      <c r="E416" s="179" t="s">
        <v>1</v>
      </c>
      <c r="F416" s="180" t="s">
        <v>1060</v>
      </c>
      <c r="H416" s="179" t="s">
        <v>1</v>
      </c>
      <c r="I416" s="181"/>
      <c r="L416" s="178"/>
      <c r="M416" s="182"/>
      <c r="T416" s="183"/>
      <c r="AT416" s="179" t="s">
        <v>205</v>
      </c>
      <c r="AU416" s="179" t="s">
        <v>164</v>
      </c>
      <c r="AV416" s="13" t="s">
        <v>83</v>
      </c>
      <c r="AW416" s="13" t="s">
        <v>3</v>
      </c>
      <c r="AX416" s="13" t="s">
        <v>75</v>
      </c>
      <c r="AY416" s="179" t="s">
        <v>156</v>
      </c>
    </row>
    <row r="417" spans="2:65" s="13" customFormat="1">
      <c r="B417" s="178"/>
      <c r="D417" s="160" t="s">
        <v>205</v>
      </c>
      <c r="E417" s="179" t="s">
        <v>1</v>
      </c>
      <c r="F417" s="180" t="s">
        <v>1347</v>
      </c>
      <c r="H417" s="179" t="s">
        <v>1</v>
      </c>
      <c r="I417" s="181"/>
      <c r="L417" s="178"/>
      <c r="M417" s="182"/>
      <c r="T417" s="183"/>
      <c r="AT417" s="179" t="s">
        <v>205</v>
      </c>
      <c r="AU417" s="179" t="s">
        <v>164</v>
      </c>
      <c r="AV417" s="13" t="s">
        <v>83</v>
      </c>
      <c r="AW417" s="13" t="s">
        <v>3</v>
      </c>
      <c r="AX417" s="13" t="s">
        <v>75</v>
      </c>
      <c r="AY417" s="179" t="s">
        <v>156</v>
      </c>
    </row>
    <row r="418" spans="2:65" s="13" customFormat="1" ht="30.6">
      <c r="B418" s="178"/>
      <c r="D418" s="160" t="s">
        <v>205</v>
      </c>
      <c r="E418" s="179" t="s">
        <v>1</v>
      </c>
      <c r="F418" s="180" t="s">
        <v>1348</v>
      </c>
      <c r="H418" s="179" t="s">
        <v>1</v>
      </c>
      <c r="I418" s="181"/>
      <c r="L418" s="178"/>
      <c r="M418" s="182"/>
      <c r="T418" s="183"/>
      <c r="AT418" s="179" t="s">
        <v>205</v>
      </c>
      <c r="AU418" s="179" t="s">
        <v>164</v>
      </c>
      <c r="AV418" s="13" t="s">
        <v>83</v>
      </c>
      <c r="AW418" s="13" t="s">
        <v>3</v>
      </c>
      <c r="AX418" s="13" t="s">
        <v>75</v>
      </c>
      <c r="AY418" s="179" t="s">
        <v>156</v>
      </c>
    </row>
    <row r="419" spans="2:65" s="12" customFormat="1" ht="20.399999999999999">
      <c r="B419" s="159"/>
      <c r="D419" s="160" t="s">
        <v>205</v>
      </c>
      <c r="E419" s="161" t="s">
        <v>1</v>
      </c>
      <c r="F419" s="162" t="s">
        <v>1360</v>
      </c>
      <c r="H419" s="163">
        <v>528</v>
      </c>
      <c r="I419" s="164"/>
      <c r="L419" s="159"/>
      <c r="M419" s="165"/>
      <c r="T419" s="166"/>
      <c r="AT419" s="161" t="s">
        <v>205</v>
      </c>
      <c r="AU419" s="161" t="s">
        <v>164</v>
      </c>
      <c r="AV419" s="12" t="s">
        <v>164</v>
      </c>
      <c r="AW419" s="12" t="s">
        <v>3</v>
      </c>
      <c r="AX419" s="12" t="s">
        <v>83</v>
      </c>
      <c r="AY419" s="161" t="s">
        <v>156</v>
      </c>
    </row>
    <row r="420" spans="2:65" s="11" customFormat="1" ht="22.95" customHeight="1">
      <c r="B420" s="127"/>
      <c r="D420" s="128" t="s">
        <v>74</v>
      </c>
      <c r="E420" s="137" t="s">
        <v>1361</v>
      </c>
      <c r="F420" s="137" t="s">
        <v>1362</v>
      </c>
      <c r="I420" s="130"/>
      <c r="J420" s="138">
        <f>BK420</f>
        <v>0</v>
      </c>
      <c r="L420" s="127"/>
      <c r="M420" s="132"/>
      <c r="P420" s="133">
        <f>SUM(P421:P436)</f>
        <v>0</v>
      </c>
      <c r="R420" s="133">
        <f>SUM(R421:R436)</f>
        <v>0</v>
      </c>
      <c r="T420" s="134">
        <f>SUM(T421:T436)</f>
        <v>32.328702999999997</v>
      </c>
      <c r="AR420" s="128" t="s">
        <v>83</v>
      </c>
      <c r="AT420" s="135" t="s">
        <v>74</v>
      </c>
      <c r="AU420" s="135" t="s">
        <v>83</v>
      </c>
      <c r="AY420" s="128" t="s">
        <v>156</v>
      </c>
      <c r="BK420" s="136">
        <f>SUM(BK421:BK436)</f>
        <v>0</v>
      </c>
    </row>
    <row r="421" spans="2:65" s="1" customFormat="1" ht="24.15" customHeight="1">
      <c r="B421" s="139"/>
      <c r="C421" s="140" t="s">
        <v>323</v>
      </c>
      <c r="D421" s="140" t="s">
        <v>159</v>
      </c>
      <c r="E421" s="141" t="s">
        <v>1363</v>
      </c>
      <c r="F421" s="142" t="s">
        <v>1364</v>
      </c>
      <c r="G421" s="143" t="s">
        <v>234</v>
      </c>
      <c r="H421" s="144">
        <v>796.45899999999995</v>
      </c>
      <c r="I421" s="145"/>
      <c r="J421" s="146">
        <f>ROUND(I421*H421,2)</f>
        <v>0</v>
      </c>
      <c r="K421" s="147"/>
      <c r="L421" s="32"/>
      <c r="M421" s="148" t="s">
        <v>1</v>
      </c>
      <c r="N421" s="149" t="s">
        <v>41</v>
      </c>
      <c r="P421" s="150">
        <f>O421*H421</f>
        <v>0</v>
      </c>
      <c r="Q421" s="150">
        <v>0</v>
      </c>
      <c r="R421" s="150">
        <f>Q421*H421</f>
        <v>0</v>
      </c>
      <c r="S421" s="150">
        <v>2.1999999999999999E-2</v>
      </c>
      <c r="T421" s="151">
        <f>S421*H421</f>
        <v>17.522097999999996</v>
      </c>
      <c r="AR421" s="152" t="s">
        <v>163</v>
      </c>
      <c r="AT421" s="152" t="s">
        <v>159</v>
      </c>
      <c r="AU421" s="152" t="s">
        <v>164</v>
      </c>
      <c r="AY421" s="17" t="s">
        <v>156</v>
      </c>
      <c r="BE421" s="153">
        <f>IF(N421="základná",J421,0)</f>
        <v>0</v>
      </c>
      <c r="BF421" s="153">
        <f>IF(N421="znížená",J421,0)</f>
        <v>0</v>
      </c>
      <c r="BG421" s="153">
        <f>IF(N421="zákl. prenesená",J421,0)</f>
        <v>0</v>
      </c>
      <c r="BH421" s="153">
        <f>IF(N421="zníž. prenesená",J421,0)</f>
        <v>0</v>
      </c>
      <c r="BI421" s="153">
        <f>IF(N421="nulová",J421,0)</f>
        <v>0</v>
      </c>
      <c r="BJ421" s="17" t="s">
        <v>164</v>
      </c>
      <c r="BK421" s="153">
        <f>ROUND(I421*H421,2)</f>
        <v>0</v>
      </c>
      <c r="BL421" s="17" t="s">
        <v>163</v>
      </c>
      <c r="BM421" s="152" t="s">
        <v>1365</v>
      </c>
    </row>
    <row r="422" spans="2:65" s="13" customFormat="1">
      <c r="B422" s="178"/>
      <c r="D422" s="160" t="s">
        <v>205</v>
      </c>
      <c r="E422" s="179" t="s">
        <v>1</v>
      </c>
      <c r="F422" s="180" t="s">
        <v>1346</v>
      </c>
      <c r="H422" s="179" t="s">
        <v>1</v>
      </c>
      <c r="I422" s="181"/>
      <c r="L422" s="178"/>
      <c r="M422" s="182"/>
      <c r="T422" s="183"/>
      <c r="AT422" s="179" t="s">
        <v>205</v>
      </c>
      <c r="AU422" s="179" t="s">
        <v>164</v>
      </c>
      <c r="AV422" s="13" t="s">
        <v>83</v>
      </c>
      <c r="AW422" s="13" t="s">
        <v>3</v>
      </c>
      <c r="AX422" s="13" t="s">
        <v>75</v>
      </c>
      <c r="AY422" s="179" t="s">
        <v>156</v>
      </c>
    </row>
    <row r="423" spans="2:65" s="12" customFormat="1">
      <c r="B423" s="159"/>
      <c r="D423" s="160" t="s">
        <v>205</v>
      </c>
      <c r="E423" s="161" t="s">
        <v>1</v>
      </c>
      <c r="F423" s="162" t="s">
        <v>1366</v>
      </c>
      <c r="H423" s="163">
        <v>134.63999999999999</v>
      </c>
      <c r="I423" s="164"/>
      <c r="L423" s="159"/>
      <c r="M423" s="165"/>
      <c r="T423" s="166"/>
      <c r="AT423" s="161" t="s">
        <v>205</v>
      </c>
      <c r="AU423" s="161" t="s">
        <v>164</v>
      </c>
      <c r="AV423" s="12" t="s">
        <v>164</v>
      </c>
      <c r="AW423" s="12" t="s">
        <v>3</v>
      </c>
      <c r="AX423" s="12" t="s">
        <v>75</v>
      </c>
      <c r="AY423" s="161" t="s">
        <v>156</v>
      </c>
    </row>
    <row r="424" spans="2:65" s="12" customFormat="1">
      <c r="B424" s="159"/>
      <c r="D424" s="160" t="s">
        <v>205</v>
      </c>
      <c r="E424" s="161" t="s">
        <v>1</v>
      </c>
      <c r="F424" s="162" t="s">
        <v>1367</v>
      </c>
      <c r="H424" s="163">
        <v>33.659999999999997</v>
      </c>
      <c r="I424" s="164"/>
      <c r="L424" s="159"/>
      <c r="M424" s="165"/>
      <c r="T424" s="166"/>
      <c r="AT424" s="161" t="s">
        <v>205</v>
      </c>
      <c r="AU424" s="161" t="s">
        <v>164</v>
      </c>
      <c r="AV424" s="12" t="s">
        <v>164</v>
      </c>
      <c r="AW424" s="12" t="s">
        <v>3</v>
      </c>
      <c r="AX424" s="12" t="s">
        <v>75</v>
      </c>
      <c r="AY424" s="161" t="s">
        <v>156</v>
      </c>
    </row>
    <row r="425" spans="2:65" s="15" customFormat="1">
      <c r="B425" s="191"/>
      <c r="D425" s="160" t="s">
        <v>205</v>
      </c>
      <c r="E425" s="192" t="s">
        <v>1</v>
      </c>
      <c r="F425" s="193" t="s">
        <v>356</v>
      </c>
      <c r="H425" s="194">
        <v>168.3</v>
      </c>
      <c r="I425" s="195"/>
      <c r="L425" s="191"/>
      <c r="M425" s="196"/>
      <c r="T425" s="197"/>
      <c r="AT425" s="192" t="s">
        <v>205</v>
      </c>
      <c r="AU425" s="192" t="s">
        <v>164</v>
      </c>
      <c r="AV425" s="15" t="s">
        <v>169</v>
      </c>
      <c r="AW425" s="15" t="s">
        <v>3</v>
      </c>
      <c r="AX425" s="15" t="s">
        <v>75</v>
      </c>
      <c r="AY425" s="192" t="s">
        <v>156</v>
      </c>
    </row>
    <row r="426" spans="2:65" s="13" customFormat="1" ht="20.399999999999999">
      <c r="B426" s="178"/>
      <c r="D426" s="160" t="s">
        <v>205</v>
      </c>
      <c r="E426" s="179" t="s">
        <v>1</v>
      </c>
      <c r="F426" s="180" t="s">
        <v>1368</v>
      </c>
      <c r="H426" s="179" t="s">
        <v>1</v>
      </c>
      <c r="I426" s="181"/>
      <c r="L426" s="178"/>
      <c r="M426" s="182"/>
      <c r="T426" s="183"/>
      <c r="AT426" s="179" t="s">
        <v>205</v>
      </c>
      <c r="AU426" s="179" t="s">
        <v>164</v>
      </c>
      <c r="AV426" s="13" t="s">
        <v>83</v>
      </c>
      <c r="AW426" s="13" t="s">
        <v>3</v>
      </c>
      <c r="AX426" s="13" t="s">
        <v>75</v>
      </c>
      <c r="AY426" s="179" t="s">
        <v>156</v>
      </c>
    </row>
    <row r="427" spans="2:65" s="12" customFormat="1">
      <c r="B427" s="159"/>
      <c r="D427" s="160" t="s">
        <v>205</v>
      </c>
      <c r="E427" s="161" t="s">
        <v>1</v>
      </c>
      <c r="F427" s="162" t="s">
        <v>1369</v>
      </c>
      <c r="H427" s="163">
        <v>287.83999999999997</v>
      </c>
      <c r="I427" s="164"/>
      <c r="L427" s="159"/>
      <c r="M427" s="165"/>
      <c r="T427" s="166"/>
      <c r="AT427" s="161" t="s">
        <v>205</v>
      </c>
      <c r="AU427" s="161" t="s">
        <v>164</v>
      </c>
      <c r="AV427" s="12" t="s">
        <v>164</v>
      </c>
      <c r="AW427" s="12" t="s">
        <v>3</v>
      </c>
      <c r="AX427" s="12" t="s">
        <v>75</v>
      </c>
      <c r="AY427" s="161" t="s">
        <v>156</v>
      </c>
    </row>
    <row r="428" spans="2:65" s="12" customFormat="1">
      <c r="B428" s="159"/>
      <c r="D428" s="160" t="s">
        <v>205</v>
      </c>
      <c r="E428" s="161" t="s">
        <v>1</v>
      </c>
      <c r="F428" s="162" t="s">
        <v>1370</v>
      </c>
      <c r="H428" s="163">
        <v>340.31900000000002</v>
      </c>
      <c r="I428" s="164"/>
      <c r="L428" s="159"/>
      <c r="M428" s="165"/>
      <c r="T428" s="166"/>
      <c r="AT428" s="161" t="s">
        <v>205</v>
      </c>
      <c r="AU428" s="161" t="s">
        <v>164</v>
      </c>
      <c r="AV428" s="12" t="s">
        <v>164</v>
      </c>
      <c r="AW428" s="12" t="s">
        <v>3</v>
      </c>
      <c r="AX428" s="12" t="s">
        <v>75</v>
      </c>
      <c r="AY428" s="161" t="s">
        <v>156</v>
      </c>
    </row>
    <row r="429" spans="2:65" s="15" customFormat="1">
      <c r="B429" s="191"/>
      <c r="D429" s="160" t="s">
        <v>205</v>
      </c>
      <c r="E429" s="192" t="s">
        <v>1</v>
      </c>
      <c r="F429" s="193" t="s">
        <v>356</v>
      </c>
      <c r="H429" s="194">
        <v>628.15899999999999</v>
      </c>
      <c r="I429" s="195"/>
      <c r="L429" s="191"/>
      <c r="M429" s="196"/>
      <c r="T429" s="197"/>
      <c r="AT429" s="192" t="s">
        <v>205</v>
      </c>
      <c r="AU429" s="192" t="s">
        <v>164</v>
      </c>
      <c r="AV429" s="15" t="s">
        <v>169</v>
      </c>
      <c r="AW429" s="15" t="s">
        <v>3</v>
      </c>
      <c r="AX429" s="15" t="s">
        <v>75</v>
      </c>
      <c r="AY429" s="192" t="s">
        <v>156</v>
      </c>
    </row>
    <row r="430" spans="2:65" s="14" customFormat="1">
      <c r="B430" s="184"/>
      <c r="D430" s="160" t="s">
        <v>205</v>
      </c>
      <c r="E430" s="185" t="s">
        <v>1</v>
      </c>
      <c r="F430" s="186" t="s">
        <v>226</v>
      </c>
      <c r="H430" s="187">
        <v>796.45899999999995</v>
      </c>
      <c r="I430" s="188"/>
      <c r="L430" s="184"/>
      <c r="M430" s="189"/>
      <c r="T430" s="190"/>
      <c r="AT430" s="185" t="s">
        <v>205</v>
      </c>
      <c r="AU430" s="185" t="s">
        <v>164</v>
      </c>
      <c r="AV430" s="14" t="s">
        <v>163</v>
      </c>
      <c r="AW430" s="14" t="s">
        <v>3</v>
      </c>
      <c r="AX430" s="14" t="s">
        <v>83</v>
      </c>
      <c r="AY430" s="185" t="s">
        <v>156</v>
      </c>
    </row>
    <row r="431" spans="2:65" s="1" customFormat="1" ht="24.15" customHeight="1">
      <c r="B431" s="139"/>
      <c r="C431" s="140" t="s">
        <v>327</v>
      </c>
      <c r="D431" s="140" t="s">
        <v>159</v>
      </c>
      <c r="E431" s="141" t="s">
        <v>1371</v>
      </c>
      <c r="F431" s="142" t="s">
        <v>1372</v>
      </c>
      <c r="G431" s="143" t="s">
        <v>234</v>
      </c>
      <c r="H431" s="144">
        <v>269.21100000000001</v>
      </c>
      <c r="I431" s="145"/>
      <c r="J431" s="146">
        <f>ROUND(I431*H431,2)</f>
        <v>0</v>
      </c>
      <c r="K431" s="147"/>
      <c r="L431" s="32"/>
      <c r="M431" s="148" t="s">
        <v>1</v>
      </c>
      <c r="N431" s="149" t="s">
        <v>41</v>
      </c>
      <c r="P431" s="150">
        <f>O431*H431</f>
        <v>0</v>
      </c>
      <c r="Q431" s="150">
        <v>0</v>
      </c>
      <c r="R431" s="150">
        <f>Q431*H431</f>
        <v>0</v>
      </c>
      <c r="S431" s="150">
        <v>5.5E-2</v>
      </c>
      <c r="T431" s="151">
        <f>S431*H431</f>
        <v>14.806605000000001</v>
      </c>
      <c r="AR431" s="152" t="s">
        <v>163</v>
      </c>
      <c r="AT431" s="152" t="s">
        <v>159</v>
      </c>
      <c r="AU431" s="152" t="s">
        <v>164</v>
      </c>
      <c r="AY431" s="17" t="s">
        <v>156</v>
      </c>
      <c r="BE431" s="153">
        <f>IF(N431="základná",J431,0)</f>
        <v>0</v>
      </c>
      <c r="BF431" s="153">
        <f>IF(N431="znížená",J431,0)</f>
        <v>0</v>
      </c>
      <c r="BG431" s="153">
        <f>IF(N431="zákl. prenesená",J431,0)</f>
        <v>0</v>
      </c>
      <c r="BH431" s="153">
        <f>IF(N431="zníž. prenesená",J431,0)</f>
        <v>0</v>
      </c>
      <c r="BI431" s="153">
        <f>IF(N431="nulová",J431,0)</f>
        <v>0</v>
      </c>
      <c r="BJ431" s="17" t="s">
        <v>164</v>
      </c>
      <c r="BK431" s="153">
        <f>ROUND(I431*H431,2)</f>
        <v>0</v>
      </c>
      <c r="BL431" s="17" t="s">
        <v>163</v>
      </c>
      <c r="BM431" s="152" t="s">
        <v>1373</v>
      </c>
    </row>
    <row r="432" spans="2:65" s="13" customFormat="1" ht="20.399999999999999">
      <c r="B432" s="178"/>
      <c r="D432" s="160" t="s">
        <v>205</v>
      </c>
      <c r="E432" s="179" t="s">
        <v>1</v>
      </c>
      <c r="F432" s="180" t="s">
        <v>1374</v>
      </c>
      <c r="H432" s="179" t="s">
        <v>1</v>
      </c>
      <c r="I432" s="181"/>
      <c r="L432" s="178"/>
      <c r="M432" s="182"/>
      <c r="T432" s="183"/>
      <c r="AT432" s="179" t="s">
        <v>205</v>
      </c>
      <c r="AU432" s="179" t="s">
        <v>164</v>
      </c>
      <c r="AV432" s="13" t="s">
        <v>83</v>
      </c>
      <c r="AW432" s="13" t="s">
        <v>3</v>
      </c>
      <c r="AX432" s="13" t="s">
        <v>75</v>
      </c>
      <c r="AY432" s="179" t="s">
        <v>156</v>
      </c>
    </row>
    <row r="433" spans="2:65" s="12" customFormat="1">
      <c r="B433" s="159"/>
      <c r="D433" s="160" t="s">
        <v>205</v>
      </c>
      <c r="E433" s="161" t="s">
        <v>1</v>
      </c>
      <c r="F433" s="162" t="s">
        <v>1375</v>
      </c>
      <c r="H433" s="163">
        <v>123.36</v>
      </c>
      <c r="I433" s="164"/>
      <c r="L433" s="159"/>
      <c r="M433" s="165"/>
      <c r="T433" s="166"/>
      <c r="AT433" s="161" t="s">
        <v>205</v>
      </c>
      <c r="AU433" s="161" t="s">
        <v>164</v>
      </c>
      <c r="AV433" s="12" t="s">
        <v>164</v>
      </c>
      <c r="AW433" s="12" t="s">
        <v>3</v>
      </c>
      <c r="AX433" s="12" t="s">
        <v>75</v>
      </c>
      <c r="AY433" s="161" t="s">
        <v>156</v>
      </c>
    </row>
    <row r="434" spans="2:65" s="12" customFormat="1">
      <c r="B434" s="159"/>
      <c r="D434" s="160" t="s">
        <v>205</v>
      </c>
      <c r="E434" s="161" t="s">
        <v>1</v>
      </c>
      <c r="F434" s="162" t="s">
        <v>1376</v>
      </c>
      <c r="H434" s="163">
        <v>145.851</v>
      </c>
      <c r="I434" s="164"/>
      <c r="L434" s="159"/>
      <c r="M434" s="165"/>
      <c r="T434" s="166"/>
      <c r="AT434" s="161" t="s">
        <v>205</v>
      </c>
      <c r="AU434" s="161" t="s">
        <v>164</v>
      </c>
      <c r="AV434" s="12" t="s">
        <v>164</v>
      </c>
      <c r="AW434" s="12" t="s">
        <v>3</v>
      </c>
      <c r="AX434" s="12" t="s">
        <v>75</v>
      </c>
      <c r="AY434" s="161" t="s">
        <v>156</v>
      </c>
    </row>
    <row r="435" spans="2:65" s="14" customFormat="1">
      <c r="B435" s="184"/>
      <c r="D435" s="160" t="s">
        <v>205</v>
      </c>
      <c r="E435" s="185" t="s">
        <v>1</v>
      </c>
      <c r="F435" s="186" t="s">
        <v>226</v>
      </c>
      <c r="H435" s="187">
        <v>269.21100000000001</v>
      </c>
      <c r="I435" s="188"/>
      <c r="L435" s="184"/>
      <c r="M435" s="189"/>
      <c r="T435" s="190"/>
      <c r="AT435" s="185" t="s">
        <v>205</v>
      </c>
      <c r="AU435" s="185" t="s">
        <v>164</v>
      </c>
      <c r="AV435" s="14" t="s">
        <v>163</v>
      </c>
      <c r="AW435" s="14" t="s">
        <v>3</v>
      </c>
      <c r="AX435" s="14" t="s">
        <v>83</v>
      </c>
      <c r="AY435" s="185" t="s">
        <v>156</v>
      </c>
    </row>
    <row r="436" spans="2:65" s="1" customFormat="1" ht="24.15" customHeight="1">
      <c r="B436" s="139"/>
      <c r="C436" s="140" t="s">
        <v>331</v>
      </c>
      <c r="D436" s="140" t="s">
        <v>159</v>
      </c>
      <c r="E436" s="141" t="s">
        <v>1377</v>
      </c>
      <c r="F436" s="142" t="s">
        <v>1378</v>
      </c>
      <c r="G436" s="143" t="s">
        <v>234</v>
      </c>
      <c r="H436" s="144">
        <v>2579.1</v>
      </c>
      <c r="I436" s="145"/>
      <c r="J436" s="146">
        <f>ROUND(I436*H436,2)</f>
        <v>0</v>
      </c>
      <c r="K436" s="147"/>
      <c r="L436" s="32"/>
      <c r="M436" s="148" t="s">
        <v>1</v>
      </c>
      <c r="N436" s="149" t="s">
        <v>41</v>
      </c>
      <c r="P436" s="150">
        <f>O436*H436</f>
        <v>0</v>
      </c>
      <c r="Q436" s="150">
        <v>0</v>
      </c>
      <c r="R436" s="150">
        <f>Q436*H436</f>
        <v>0</v>
      </c>
      <c r="S436" s="150">
        <v>0</v>
      </c>
      <c r="T436" s="151">
        <f>S436*H436</f>
        <v>0</v>
      </c>
      <c r="AR436" s="152" t="s">
        <v>163</v>
      </c>
      <c r="AT436" s="152" t="s">
        <v>159</v>
      </c>
      <c r="AU436" s="152" t="s">
        <v>164</v>
      </c>
      <c r="AY436" s="17" t="s">
        <v>156</v>
      </c>
      <c r="BE436" s="153">
        <f>IF(N436="základná",J436,0)</f>
        <v>0</v>
      </c>
      <c r="BF436" s="153">
        <f>IF(N436="znížená",J436,0)</f>
        <v>0</v>
      </c>
      <c r="BG436" s="153">
        <f>IF(N436="zákl. prenesená",J436,0)</f>
        <v>0</v>
      </c>
      <c r="BH436" s="153">
        <f>IF(N436="zníž. prenesená",J436,0)</f>
        <v>0</v>
      </c>
      <c r="BI436" s="153">
        <f>IF(N436="nulová",J436,0)</f>
        <v>0</v>
      </c>
      <c r="BJ436" s="17" t="s">
        <v>164</v>
      </c>
      <c r="BK436" s="153">
        <f>ROUND(I436*H436,2)</f>
        <v>0</v>
      </c>
      <c r="BL436" s="17" t="s">
        <v>163</v>
      </c>
      <c r="BM436" s="152" t="s">
        <v>1379</v>
      </c>
    </row>
    <row r="437" spans="2:65" s="11" customFormat="1" ht="25.95" customHeight="1">
      <c r="B437" s="127"/>
      <c r="D437" s="128" t="s">
        <v>74</v>
      </c>
      <c r="E437" s="129" t="s">
        <v>581</v>
      </c>
      <c r="F437" s="129" t="s">
        <v>582</v>
      </c>
      <c r="I437" s="130"/>
      <c r="J437" s="131">
        <f>BK437</f>
        <v>0</v>
      </c>
      <c r="L437" s="127"/>
      <c r="M437" s="132"/>
      <c r="P437" s="133">
        <f>P438+P446+P457+P474+P480+P488+P513+P519+P536+P543+P561+P567+P577</f>
        <v>0</v>
      </c>
      <c r="R437" s="133">
        <f>R438+R446+R457+R474+R480+R488+R513+R519+R536+R543+R561+R567+R577</f>
        <v>29.358000000000001</v>
      </c>
      <c r="T437" s="134">
        <f>T438+T446+T457+T474+T480+T488+T513+T519+T536+T543+T561+T567+T577</f>
        <v>0</v>
      </c>
      <c r="AR437" s="128" t="s">
        <v>83</v>
      </c>
      <c r="AT437" s="135" t="s">
        <v>74</v>
      </c>
      <c r="AU437" s="135" t="s">
        <v>75</v>
      </c>
      <c r="AY437" s="128" t="s">
        <v>156</v>
      </c>
      <c r="BK437" s="136">
        <f>BK438+BK446+BK457+BK474+BK480+BK488+BK513+BK519+BK536+BK543+BK561+BK567+BK577</f>
        <v>0</v>
      </c>
    </row>
    <row r="438" spans="2:65" s="11" customFormat="1" ht="22.95" customHeight="1">
      <c r="B438" s="127"/>
      <c r="D438" s="128" t="s">
        <v>74</v>
      </c>
      <c r="E438" s="137" t="s">
        <v>583</v>
      </c>
      <c r="F438" s="137" t="s">
        <v>1380</v>
      </c>
      <c r="I438" s="130"/>
      <c r="J438" s="138">
        <f>BK438</f>
        <v>0</v>
      </c>
      <c r="L438" s="127"/>
      <c r="M438" s="132"/>
      <c r="P438" s="133">
        <f>SUM(P439:P445)</f>
        <v>0</v>
      </c>
      <c r="R438" s="133">
        <f>SUM(R439:R445)</f>
        <v>0</v>
      </c>
      <c r="T438" s="134">
        <f>SUM(T439:T445)</f>
        <v>0</v>
      </c>
      <c r="AR438" s="128" t="s">
        <v>83</v>
      </c>
      <c r="AT438" s="135" t="s">
        <v>74</v>
      </c>
      <c r="AU438" s="135" t="s">
        <v>83</v>
      </c>
      <c r="AY438" s="128" t="s">
        <v>156</v>
      </c>
      <c r="BK438" s="136">
        <f>SUM(BK439:BK445)</f>
        <v>0</v>
      </c>
    </row>
    <row r="439" spans="2:65" s="1" customFormat="1" ht="24.15" customHeight="1">
      <c r="B439" s="139"/>
      <c r="C439" s="140" t="s">
        <v>335</v>
      </c>
      <c r="D439" s="140" t="s">
        <v>159</v>
      </c>
      <c r="E439" s="141" t="s">
        <v>1381</v>
      </c>
      <c r="F439" s="142" t="s">
        <v>1382</v>
      </c>
      <c r="G439" s="143" t="s">
        <v>352</v>
      </c>
      <c r="H439" s="144">
        <v>358.25</v>
      </c>
      <c r="I439" s="145"/>
      <c r="J439" s="146">
        <f>ROUND(I439*H439,2)</f>
        <v>0</v>
      </c>
      <c r="K439" s="147"/>
      <c r="L439" s="32"/>
      <c r="M439" s="148" t="s">
        <v>1</v>
      </c>
      <c r="N439" s="149" t="s">
        <v>41</v>
      </c>
      <c r="P439" s="150">
        <f>O439*H439</f>
        <v>0</v>
      </c>
      <c r="Q439" s="150">
        <v>0</v>
      </c>
      <c r="R439" s="150">
        <f>Q439*H439</f>
        <v>0</v>
      </c>
      <c r="S439" s="150">
        <v>0</v>
      </c>
      <c r="T439" s="151">
        <f>S439*H439</f>
        <v>0</v>
      </c>
      <c r="AR439" s="152" t="s">
        <v>163</v>
      </c>
      <c r="AT439" s="152" t="s">
        <v>159</v>
      </c>
      <c r="AU439" s="152" t="s">
        <v>164</v>
      </c>
      <c r="AY439" s="17" t="s">
        <v>156</v>
      </c>
      <c r="BE439" s="153">
        <f>IF(N439="základná",J439,0)</f>
        <v>0</v>
      </c>
      <c r="BF439" s="153">
        <f>IF(N439="znížená",J439,0)</f>
        <v>0</v>
      </c>
      <c r="BG439" s="153">
        <f>IF(N439="zákl. prenesená",J439,0)</f>
        <v>0</v>
      </c>
      <c r="BH439" s="153">
        <f>IF(N439="zníž. prenesená",J439,0)</f>
        <v>0</v>
      </c>
      <c r="BI439" s="153">
        <f>IF(N439="nulová",J439,0)</f>
        <v>0</v>
      </c>
      <c r="BJ439" s="17" t="s">
        <v>164</v>
      </c>
      <c r="BK439" s="153">
        <f>ROUND(I439*H439,2)</f>
        <v>0</v>
      </c>
      <c r="BL439" s="17" t="s">
        <v>163</v>
      </c>
      <c r="BM439" s="152" t="s">
        <v>1383</v>
      </c>
    </row>
    <row r="440" spans="2:65" s="13" customFormat="1">
      <c r="B440" s="178"/>
      <c r="D440" s="160" t="s">
        <v>205</v>
      </c>
      <c r="E440" s="179" t="s">
        <v>1</v>
      </c>
      <c r="F440" s="180" t="s">
        <v>1384</v>
      </c>
      <c r="H440" s="179" t="s">
        <v>1</v>
      </c>
      <c r="I440" s="181"/>
      <c r="L440" s="178"/>
      <c r="M440" s="182"/>
      <c r="T440" s="183"/>
      <c r="AT440" s="179" t="s">
        <v>205</v>
      </c>
      <c r="AU440" s="179" t="s">
        <v>164</v>
      </c>
      <c r="AV440" s="13" t="s">
        <v>83</v>
      </c>
      <c r="AW440" s="13" t="s">
        <v>3</v>
      </c>
      <c r="AX440" s="13" t="s">
        <v>75</v>
      </c>
      <c r="AY440" s="179" t="s">
        <v>156</v>
      </c>
    </row>
    <row r="441" spans="2:65" s="12" customFormat="1" ht="20.399999999999999">
      <c r="B441" s="159"/>
      <c r="D441" s="160" t="s">
        <v>205</v>
      </c>
      <c r="E441" s="161" t="s">
        <v>1</v>
      </c>
      <c r="F441" s="162" t="s">
        <v>1385</v>
      </c>
      <c r="H441" s="163">
        <v>267</v>
      </c>
      <c r="I441" s="164"/>
      <c r="L441" s="159"/>
      <c r="M441" s="165"/>
      <c r="T441" s="166"/>
      <c r="AT441" s="161" t="s">
        <v>205</v>
      </c>
      <c r="AU441" s="161" t="s">
        <v>164</v>
      </c>
      <c r="AV441" s="12" t="s">
        <v>164</v>
      </c>
      <c r="AW441" s="12" t="s">
        <v>3</v>
      </c>
      <c r="AX441" s="12" t="s">
        <v>75</v>
      </c>
      <c r="AY441" s="161" t="s">
        <v>156</v>
      </c>
    </row>
    <row r="442" spans="2:65" s="12" customFormat="1">
      <c r="B442" s="159"/>
      <c r="D442" s="160" t="s">
        <v>205</v>
      </c>
      <c r="E442" s="161" t="s">
        <v>1</v>
      </c>
      <c r="F442" s="162" t="s">
        <v>1386</v>
      </c>
      <c r="H442" s="163">
        <v>91.25</v>
      </c>
      <c r="I442" s="164"/>
      <c r="L442" s="159"/>
      <c r="M442" s="165"/>
      <c r="T442" s="166"/>
      <c r="AT442" s="161" t="s">
        <v>205</v>
      </c>
      <c r="AU442" s="161" t="s">
        <v>164</v>
      </c>
      <c r="AV442" s="12" t="s">
        <v>164</v>
      </c>
      <c r="AW442" s="12" t="s">
        <v>3</v>
      </c>
      <c r="AX442" s="12" t="s">
        <v>75</v>
      </c>
      <c r="AY442" s="161" t="s">
        <v>156</v>
      </c>
    </row>
    <row r="443" spans="2:65" s="14" customFormat="1">
      <c r="B443" s="184"/>
      <c r="D443" s="160" t="s">
        <v>205</v>
      </c>
      <c r="E443" s="185" t="s">
        <v>1</v>
      </c>
      <c r="F443" s="186" t="s">
        <v>226</v>
      </c>
      <c r="H443" s="187">
        <v>358.25</v>
      </c>
      <c r="I443" s="188"/>
      <c r="L443" s="184"/>
      <c r="M443" s="189"/>
      <c r="T443" s="190"/>
      <c r="AT443" s="185" t="s">
        <v>205</v>
      </c>
      <c r="AU443" s="185" t="s">
        <v>164</v>
      </c>
      <c r="AV443" s="14" t="s">
        <v>163</v>
      </c>
      <c r="AW443" s="14" t="s">
        <v>3</v>
      </c>
      <c r="AX443" s="14" t="s">
        <v>83</v>
      </c>
      <c r="AY443" s="185" t="s">
        <v>156</v>
      </c>
    </row>
    <row r="444" spans="2:65" s="1" customFormat="1" ht="24.15" customHeight="1">
      <c r="B444" s="139"/>
      <c r="C444" s="140" t="s">
        <v>341</v>
      </c>
      <c r="D444" s="140" t="s">
        <v>159</v>
      </c>
      <c r="E444" s="141" t="s">
        <v>588</v>
      </c>
      <c r="F444" s="142" t="s">
        <v>589</v>
      </c>
      <c r="G444" s="143" t="s">
        <v>352</v>
      </c>
      <c r="H444" s="144">
        <v>179.125</v>
      </c>
      <c r="I444" s="145"/>
      <c r="J444" s="146">
        <f>ROUND(I444*H444,2)</f>
        <v>0</v>
      </c>
      <c r="K444" s="147"/>
      <c r="L444" s="32"/>
      <c r="M444" s="148" t="s">
        <v>1</v>
      </c>
      <c r="N444" s="149" t="s">
        <v>41</v>
      </c>
      <c r="P444" s="150">
        <f>O444*H444</f>
        <v>0</v>
      </c>
      <c r="Q444" s="150">
        <v>0</v>
      </c>
      <c r="R444" s="150">
        <f>Q444*H444</f>
        <v>0</v>
      </c>
      <c r="S444" s="150">
        <v>0</v>
      </c>
      <c r="T444" s="151">
        <f>S444*H444</f>
        <v>0</v>
      </c>
      <c r="AR444" s="152" t="s">
        <v>163</v>
      </c>
      <c r="AT444" s="152" t="s">
        <v>159</v>
      </c>
      <c r="AU444" s="152" t="s">
        <v>164</v>
      </c>
      <c r="AY444" s="17" t="s">
        <v>156</v>
      </c>
      <c r="BE444" s="153">
        <f>IF(N444="základná",J444,0)</f>
        <v>0</v>
      </c>
      <c r="BF444" s="153">
        <f>IF(N444="znížená",J444,0)</f>
        <v>0</v>
      </c>
      <c r="BG444" s="153">
        <f>IF(N444="zákl. prenesená",J444,0)</f>
        <v>0</v>
      </c>
      <c r="BH444" s="153">
        <f>IF(N444="zníž. prenesená",J444,0)</f>
        <v>0</v>
      </c>
      <c r="BI444" s="153">
        <f>IF(N444="nulová",J444,0)</f>
        <v>0</v>
      </c>
      <c r="BJ444" s="17" t="s">
        <v>164</v>
      </c>
      <c r="BK444" s="153">
        <f>ROUND(I444*H444,2)</f>
        <v>0</v>
      </c>
      <c r="BL444" s="17" t="s">
        <v>163</v>
      </c>
      <c r="BM444" s="152" t="s">
        <v>1387</v>
      </c>
    </row>
    <row r="445" spans="2:65" s="12" customFormat="1">
      <c r="B445" s="159"/>
      <c r="D445" s="160" t="s">
        <v>205</v>
      </c>
      <c r="E445" s="161" t="s">
        <v>1</v>
      </c>
      <c r="F445" s="162" t="s">
        <v>1388</v>
      </c>
      <c r="H445" s="163">
        <v>179.125</v>
      </c>
      <c r="I445" s="164"/>
      <c r="L445" s="159"/>
      <c r="M445" s="165"/>
      <c r="T445" s="166"/>
      <c r="AT445" s="161" t="s">
        <v>205</v>
      </c>
      <c r="AU445" s="161" t="s">
        <v>164</v>
      </c>
      <c r="AV445" s="12" t="s">
        <v>164</v>
      </c>
      <c r="AW445" s="12" t="s">
        <v>3</v>
      </c>
      <c r="AX445" s="12" t="s">
        <v>83</v>
      </c>
      <c r="AY445" s="161" t="s">
        <v>156</v>
      </c>
    </row>
    <row r="446" spans="2:65" s="11" customFormat="1" ht="22.95" customHeight="1">
      <c r="B446" s="127"/>
      <c r="D446" s="128" t="s">
        <v>74</v>
      </c>
      <c r="E446" s="137" t="s">
        <v>886</v>
      </c>
      <c r="F446" s="137" t="s">
        <v>887</v>
      </c>
      <c r="I446" s="130"/>
      <c r="J446" s="138">
        <f>BK446</f>
        <v>0</v>
      </c>
      <c r="L446" s="127"/>
      <c r="M446" s="132"/>
      <c r="P446" s="133">
        <f>SUM(P447:P456)</f>
        <v>0</v>
      </c>
      <c r="R446" s="133">
        <f>SUM(R447:R456)</f>
        <v>0</v>
      </c>
      <c r="T446" s="134">
        <f>SUM(T447:T456)</f>
        <v>0</v>
      </c>
      <c r="AR446" s="128" t="s">
        <v>83</v>
      </c>
      <c r="AT446" s="135" t="s">
        <v>74</v>
      </c>
      <c r="AU446" s="135" t="s">
        <v>83</v>
      </c>
      <c r="AY446" s="128" t="s">
        <v>156</v>
      </c>
      <c r="BK446" s="136">
        <f>SUM(BK447:BK456)</f>
        <v>0</v>
      </c>
    </row>
    <row r="447" spans="2:65" s="1" customFormat="1" ht="24.15" customHeight="1">
      <c r="B447" s="139"/>
      <c r="C447" s="140" t="s">
        <v>349</v>
      </c>
      <c r="D447" s="140" t="s">
        <v>159</v>
      </c>
      <c r="E447" s="141" t="s">
        <v>888</v>
      </c>
      <c r="F447" s="142" t="s">
        <v>889</v>
      </c>
      <c r="G447" s="143" t="s">
        <v>352</v>
      </c>
      <c r="H447" s="144">
        <v>182.7</v>
      </c>
      <c r="I447" s="145"/>
      <c r="J447" s="146">
        <f>ROUND(I447*H447,2)</f>
        <v>0</v>
      </c>
      <c r="K447" s="147"/>
      <c r="L447" s="32"/>
      <c r="M447" s="148" t="s">
        <v>1</v>
      </c>
      <c r="N447" s="149" t="s">
        <v>41</v>
      </c>
      <c r="P447" s="150">
        <f>O447*H447</f>
        <v>0</v>
      </c>
      <c r="Q447" s="150">
        <v>0</v>
      </c>
      <c r="R447" s="150">
        <f>Q447*H447</f>
        <v>0</v>
      </c>
      <c r="S447" s="150">
        <v>0</v>
      </c>
      <c r="T447" s="151">
        <f>S447*H447</f>
        <v>0</v>
      </c>
      <c r="AR447" s="152" t="s">
        <v>163</v>
      </c>
      <c r="AT447" s="152" t="s">
        <v>159</v>
      </c>
      <c r="AU447" s="152" t="s">
        <v>164</v>
      </c>
      <c r="AY447" s="17" t="s">
        <v>156</v>
      </c>
      <c r="BE447" s="153">
        <f>IF(N447="základná",J447,0)</f>
        <v>0</v>
      </c>
      <c r="BF447" s="153">
        <f>IF(N447="znížená",J447,0)</f>
        <v>0</v>
      </c>
      <c r="BG447" s="153">
        <f>IF(N447="zákl. prenesená",J447,0)</f>
        <v>0</v>
      </c>
      <c r="BH447" s="153">
        <f>IF(N447="zníž. prenesená",J447,0)</f>
        <v>0</v>
      </c>
      <c r="BI447" s="153">
        <f>IF(N447="nulová",J447,0)</f>
        <v>0</v>
      </c>
      <c r="BJ447" s="17" t="s">
        <v>164</v>
      </c>
      <c r="BK447" s="153">
        <f>ROUND(I447*H447,2)</f>
        <v>0</v>
      </c>
      <c r="BL447" s="17" t="s">
        <v>163</v>
      </c>
      <c r="BM447" s="152" t="s">
        <v>1389</v>
      </c>
    </row>
    <row r="448" spans="2:65" s="13" customFormat="1">
      <c r="B448" s="178"/>
      <c r="D448" s="160" t="s">
        <v>205</v>
      </c>
      <c r="E448" s="179" t="s">
        <v>1</v>
      </c>
      <c r="F448" s="180" t="s">
        <v>1390</v>
      </c>
      <c r="H448" s="179" t="s">
        <v>1</v>
      </c>
      <c r="I448" s="181"/>
      <c r="L448" s="178"/>
      <c r="M448" s="182"/>
      <c r="T448" s="183"/>
      <c r="AT448" s="179" t="s">
        <v>205</v>
      </c>
      <c r="AU448" s="179" t="s">
        <v>164</v>
      </c>
      <c r="AV448" s="13" t="s">
        <v>83</v>
      </c>
      <c r="AW448" s="13" t="s">
        <v>3</v>
      </c>
      <c r="AX448" s="13" t="s">
        <v>75</v>
      </c>
      <c r="AY448" s="179" t="s">
        <v>156</v>
      </c>
    </row>
    <row r="449" spans="2:65" s="12" customFormat="1">
      <c r="B449" s="159"/>
      <c r="D449" s="160" t="s">
        <v>205</v>
      </c>
      <c r="E449" s="161" t="s">
        <v>1</v>
      </c>
      <c r="F449" s="162" t="s">
        <v>1391</v>
      </c>
      <c r="H449" s="163">
        <v>182.7</v>
      </c>
      <c r="I449" s="164"/>
      <c r="L449" s="159"/>
      <c r="M449" s="165"/>
      <c r="T449" s="166"/>
      <c r="AT449" s="161" t="s">
        <v>205</v>
      </c>
      <c r="AU449" s="161" t="s">
        <v>164</v>
      </c>
      <c r="AV449" s="12" t="s">
        <v>164</v>
      </c>
      <c r="AW449" s="12" t="s">
        <v>3</v>
      </c>
      <c r="AX449" s="12" t="s">
        <v>83</v>
      </c>
      <c r="AY449" s="161" t="s">
        <v>156</v>
      </c>
    </row>
    <row r="450" spans="2:65" s="1" customFormat="1" ht="24.15" customHeight="1">
      <c r="B450" s="139"/>
      <c r="C450" s="140" t="s">
        <v>364</v>
      </c>
      <c r="D450" s="140" t="s">
        <v>159</v>
      </c>
      <c r="E450" s="141" t="s">
        <v>892</v>
      </c>
      <c r="F450" s="142" t="s">
        <v>893</v>
      </c>
      <c r="G450" s="143" t="s">
        <v>352</v>
      </c>
      <c r="H450" s="144">
        <v>91.35</v>
      </c>
      <c r="I450" s="145"/>
      <c r="J450" s="146">
        <f>ROUND(I450*H450,2)</f>
        <v>0</v>
      </c>
      <c r="K450" s="147"/>
      <c r="L450" s="32"/>
      <c r="M450" s="148" t="s">
        <v>1</v>
      </c>
      <c r="N450" s="149" t="s">
        <v>41</v>
      </c>
      <c r="P450" s="150">
        <f>O450*H450</f>
        <v>0</v>
      </c>
      <c r="Q450" s="150">
        <v>0</v>
      </c>
      <c r="R450" s="150">
        <f>Q450*H450</f>
        <v>0</v>
      </c>
      <c r="S450" s="150">
        <v>0</v>
      </c>
      <c r="T450" s="151">
        <f>S450*H450</f>
        <v>0</v>
      </c>
      <c r="AR450" s="152" t="s">
        <v>163</v>
      </c>
      <c r="AT450" s="152" t="s">
        <v>159</v>
      </c>
      <c r="AU450" s="152" t="s">
        <v>164</v>
      </c>
      <c r="AY450" s="17" t="s">
        <v>156</v>
      </c>
      <c r="BE450" s="153">
        <f>IF(N450="základná",J450,0)</f>
        <v>0</v>
      </c>
      <c r="BF450" s="153">
        <f>IF(N450="znížená",J450,0)</f>
        <v>0</v>
      </c>
      <c r="BG450" s="153">
        <f>IF(N450="zákl. prenesená",J450,0)</f>
        <v>0</v>
      </c>
      <c r="BH450" s="153">
        <f>IF(N450="zníž. prenesená",J450,0)</f>
        <v>0</v>
      </c>
      <c r="BI450" s="153">
        <f>IF(N450="nulová",J450,0)</f>
        <v>0</v>
      </c>
      <c r="BJ450" s="17" t="s">
        <v>164</v>
      </c>
      <c r="BK450" s="153">
        <f>ROUND(I450*H450,2)</f>
        <v>0</v>
      </c>
      <c r="BL450" s="17" t="s">
        <v>163</v>
      </c>
      <c r="BM450" s="152" t="s">
        <v>1392</v>
      </c>
    </row>
    <row r="451" spans="2:65" s="12" customFormat="1">
      <c r="B451" s="159"/>
      <c r="D451" s="160" t="s">
        <v>205</v>
      </c>
      <c r="E451" s="161" t="s">
        <v>1</v>
      </c>
      <c r="F451" s="162" t="s">
        <v>1393</v>
      </c>
      <c r="H451" s="163">
        <v>91.35</v>
      </c>
      <c r="I451" s="164"/>
      <c r="L451" s="159"/>
      <c r="M451" s="165"/>
      <c r="T451" s="166"/>
      <c r="AT451" s="161" t="s">
        <v>205</v>
      </c>
      <c r="AU451" s="161" t="s">
        <v>164</v>
      </c>
      <c r="AV451" s="12" t="s">
        <v>164</v>
      </c>
      <c r="AW451" s="12" t="s">
        <v>3</v>
      </c>
      <c r="AX451" s="12" t="s">
        <v>83</v>
      </c>
      <c r="AY451" s="161" t="s">
        <v>156</v>
      </c>
    </row>
    <row r="452" spans="2:65" s="1" customFormat="1" ht="24.15" customHeight="1">
      <c r="B452" s="139"/>
      <c r="C452" s="140" t="s">
        <v>368</v>
      </c>
      <c r="D452" s="140" t="s">
        <v>159</v>
      </c>
      <c r="E452" s="141" t="s">
        <v>1394</v>
      </c>
      <c r="F452" s="142" t="s">
        <v>1395</v>
      </c>
      <c r="G452" s="143" t="s">
        <v>352</v>
      </c>
      <c r="H452" s="144">
        <v>109.62</v>
      </c>
      <c r="I452" s="145"/>
      <c r="J452" s="146">
        <f>ROUND(I452*H452,2)</f>
        <v>0</v>
      </c>
      <c r="K452" s="147"/>
      <c r="L452" s="32"/>
      <c r="M452" s="148" t="s">
        <v>1</v>
      </c>
      <c r="N452" s="149" t="s">
        <v>41</v>
      </c>
      <c r="P452" s="150">
        <f>O452*H452</f>
        <v>0</v>
      </c>
      <c r="Q452" s="150">
        <v>0</v>
      </c>
      <c r="R452" s="150">
        <f>Q452*H452</f>
        <v>0</v>
      </c>
      <c r="S452" s="150">
        <v>0</v>
      </c>
      <c r="T452" s="151">
        <f>S452*H452</f>
        <v>0</v>
      </c>
      <c r="AR452" s="152" t="s">
        <v>163</v>
      </c>
      <c r="AT452" s="152" t="s">
        <v>159</v>
      </c>
      <c r="AU452" s="152" t="s">
        <v>164</v>
      </c>
      <c r="AY452" s="17" t="s">
        <v>156</v>
      </c>
      <c r="BE452" s="153">
        <f>IF(N452="základná",J452,0)</f>
        <v>0</v>
      </c>
      <c r="BF452" s="153">
        <f>IF(N452="znížená",J452,0)</f>
        <v>0</v>
      </c>
      <c r="BG452" s="153">
        <f>IF(N452="zákl. prenesená",J452,0)</f>
        <v>0</v>
      </c>
      <c r="BH452" s="153">
        <f>IF(N452="zníž. prenesená",J452,0)</f>
        <v>0</v>
      </c>
      <c r="BI452" s="153">
        <f>IF(N452="nulová",J452,0)</f>
        <v>0</v>
      </c>
      <c r="BJ452" s="17" t="s">
        <v>164</v>
      </c>
      <c r="BK452" s="153">
        <f>ROUND(I452*H452,2)</f>
        <v>0</v>
      </c>
      <c r="BL452" s="17" t="s">
        <v>163</v>
      </c>
      <c r="BM452" s="152" t="s">
        <v>1396</v>
      </c>
    </row>
    <row r="453" spans="2:65" s="13" customFormat="1">
      <c r="B453" s="178"/>
      <c r="D453" s="160" t="s">
        <v>205</v>
      </c>
      <c r="E453" s="179" t="s">
        <v>1</v>
      </c>
      <c r="F453" s="180" t="s">
        <v>1390</v>
      </c>
      <c r="H453" s="179" t="s">
        <v>1</v>
      </c>
      <c r="I453" s="181"/>
      <c r="L453" s="178"/>
      <c r="M453" s="182"/>
      <c r="T453" s="183"/>
      <c r="AT453" s="179" t="s">
        <v>205</v>
      </c>
      <c r="AU453" s="179" t="s">
        <v>164</v>
      </c>
      <c r="AV453" s="13" t="s">
        <v>83</v>
      </c>
      <c r="AW453" s="13" t="s">
        <v>3</v>
      </c>
      <c r="AX453" s="13" t="s">
        <v>75</v>
      </c>
      <c r="AY453" s="179" t="s">
        <v>156</v>
      </c>
    </row>
    <row r="454" spans="2:65" s="12" customFormat="1">
      <c r="B454" s="159"/>
      <c r="D454" s="160" t="s">
        <v>205</v>
      </c>
      <c r="E454" s="161" t="s">
        <v>1</v>
      </c>
      <c r="F454" s="162" t="s">
        <v>1397</v>
      </c>
      <c r="H454" s="163">
        <v>109.62</v>
      </c>
      <c r="I454" s="164"/>
      <c r="L454" s="159"/>
      <c r="M454" s="165"/>
      <c r="T454" s="166"/>
      <c r="AT454" s="161" t="s">
        <v>205</v>
      </c>
      <c r="AU454" s="161" t="s">
        <v>164</v>
      </c>
      <c r="AV454" s="12" t="s">
        <v>164</v>
      </c>
      <c r="AW454" s="12" t="s">
        <v>3</v>
      </c>
      <c r="AX454" s="12" t="s">
        <v>83</v>
      </c>
      <c r="AY454" s="161" t="s">
        <v>156</v>
      </c>
    </row>
    <row r="455" spans="2:65" s="1" customFormat="1" ht="24.15" customHeight="1">
      <c r="B455" s="139"/>
      <c r="C455" s="140" t="s">
        <v>373</v>
      </c>
      <c r="D455" s="140" t="s">
        <v>159</v>
      </c>
      <c r="E455" s="141" t="s">
        <v>1398</v>
      </c>
      <c r="F455" s="142" t="s">
        <v>1399</v>
      </c>
      <c r="G455" s="143" t="s">
        <v>352</v>
      </c>
      <c r="H455" s="144">
        <v>54.81</v>
      </c>
      <c r="I455" s="145"/>
      <c r="J455" s="146">
        <f>ROUND(I455*H455,2)</f>
        <v>0</v>
      </c>
      <c r="K455" s="147"/>
      <c r="L455" s="32"/>
      <c r="M455" s="148" t="s">
        <v>1</v>
      </c>
      <c r="N455" s="149" t="s">
        <v>41</v>
      </c>
      <c r="P455" s="150">
        <f>O455*H455</f>
        <v>0</v>
      </c>
      <c r="Q455" s="150">
        <v>0</v>
      </c>
      <c r="R455" s="150">
        <f>Q455*H455</f>
        <v>0</v>
      </c>
      <c r="S455" s="150">
        <v>0</v>
      </c>
      <c r="T455" s="151">
        <f>S455*H455</f>
        <v>0</v>
      </c>
      <c r="AR455" s="152" t="s">
        <v>163</v>
      </c>
      <c r="AT455" s="152" t="s">
        <v>159</v>
      </c>
      <c r="AU455" s="152" t="s">
        <v>164</v>
      </c>
      <c r="AY455" s="17" t="s">
        <v>156</v>
      </c>
      <c r="BE455" s="153">
        <f>IF(N455="základná",J455,0)</f>
        <v>0</v>
      </c>
      <c r="BF455" s="153">
        <f>IF(N455="znížená",J455,0)</f>
        <v>0</v>
      </c>
      <c r="BG455" s="153">
        <f>IF(N455="zákl. prenesená",J455,0)</f>
        <v>0</v>
      </c>
      <c r="BH455" s="153">
        <f>IF(N455="zníž. prenesená",J455,0)</f>
        <v>0</v>
      </c>
      <c r="BI455" s="153">
        <f>IF(N455="nulová",J455,0)</f>
        <v>0</v>
      </c>
      <c r="BJ455" s="17" t="s">
        <v>164</v>
      </c>
      <c r="BK455" s="153">
        <f>ROUND(I455*H455,2)</f>
        <v>0</v>
      </c>
      <c r="BL455" s="17" t="s">
        <v>163</v>
      </c>
      <c r="BM455" s="152" t="s">
        <v>1400</v>
      </c>
    </row>
    <row r="456" spans="2:65" s="12" customFormat="1">
      <c r="B456" s="159"/>
      <c r="D456" s="160" t="s">
        <v>205</v>
      </c>
      <c r="E456" s="161" t="s">
        <v>1</v>
      </c>
      <c r="F456" s="162" t="s">
        <v>1401</v>
      </c>
      <c r="H456" s="163">
        <v>54.81</v>
      </c>
      <c r="I456" s="164"/>
      <c r="L456" s="159"/>
      <c r="M456" s="165"/>
      <c r="T456" s="166"/>
      <c r="AT456" s="161" t="s">
        <v>205</v>
      </c>
      <c r="AU456" s="161" t="s">
        <v>164</v>
      </c>
      <c r="AV456" s="12" t="s">
        <v>164</v>
      </c>
      <c r="AW456" s="12" t="s">
        <v>3</v>
      </c>
      <c r="AX456" s="12" t="s">
        <v>83</v>
      </c>
      <c r="AY456" s="161" t="s">
        <v>156</v>
      </c>
    </row>
    <row r="457" spans="2:65" s="11" customFormat="1" ht="22.95" customHeight="1">
      <c r="B457" s="127"/>
      <c r="D457" s="128" t="s">
        <v>74</v>
      </c>
      <c r="E457" s="137" t="s">
        <v>1402</v>
      </c>
      <c r="F457" s="137" t="s">
        <v>1403</v>
      </c>
      <c r="I457" s="130"/>
      <c r="J457" s="138">
        <f>BK457</f>
        <v>0</v>
      </c>
      <c r="L457" s="127"/>
      <c r="M457" s="132"/>
      <c r="P457" s="133">
        <f>SUM(P458:P473)</f>
        <v>0</v>
      </c>
      <c r="R457" s="133">
        <f>SUM(R458:R473)</f>
        <v>0</v>
      </c>
      <c r="T457" s="134">
        <f>SUM(T458:T473)</f>
        <v>0</v>
      </c>
      <c r="AR457" s="128" t="s">
        <v>83</v>
      </c>
      <c r="AT457" s="135" t="s">
        <v>74</v>
      </c>
      <c r="AU457" s="135" t="s">
        <v>83</v>
      </c>
      <c r="AY457" s="128" t="s">
        <v>156</v>
      </c>
      <c r="BK457" s="136">
        <f>SUM(BK458:BK473)</f>
        <v>0</v>
      </c>
    </row>
    <row r="458" spans="2:65" s="1" customFormat="1" ht="24.15" customHeight="1">
      <c r="B458" s="139"/>
      <c r="C458" s="140" t="s">
        <v>380</v>
      </c>
      <c r="D458" s="140" t="s">
        <v>159</v>
      </c>
      <c r="E458" s="141" t="s">
        <v>1404</v>
      </c>
      <c r="F458" s="142" t="s">
        <v>1405</v>
      </c>
      <c r="G458" s="143" t="s">
        <v>352</v>
      </c>
      <c r="H458" s="144">
        <v>12.4</v>
      </c>
      <c r="I458" s="145"/>
      <c r="J458" s="146">
        <f>ROUND(I458*H458,2)</f>
        <v>0</v>
      </c>
      <c r="K458" s="147"/>
      <c r="L458" s="32"/>
      <c r="M458" s="148" t="s">
        <v>1</v>
      </c>
      <c r="N458" s="149" t="s">
        <v>41</v>
      </c>
      <c r="P458" s="150">
        <f>O458*H458</f>
        <v>0</v>
      </c>
      <c r="Q458" s="150">
        <v>0</v>
      </c>
      <c r="R458" s="150">
        <f>Q458*H458</f>
        <v>0</v>
      </c>
      <c r="S458" s="150">
        <v>0</v>
      </c>
      <c r="T458" s="151">
        <f>S458*H458</f>
        <v>0</v>
      </c>
      <c r="AR458" s="152" t="s">
        <v>163</v>
      </c>
      <c r="AT458" s="152" t="s">
        <v>159</v>
      </c>
      <c r="AU458" s="152" t="s">
        <v>164</v>
      </c>
      <c r="AY458" s="17" t="s">
        <v>156</v>
      </c>
      <c r="BE458" s="153">
        <f>IF(N458="základná",J458,0)</f>
        <v>0</v>
      </c>
      <c r="BF458" s="153">
        <f>IF(N458="znížená",J458,0)</f>
        <v>0</v>
      </c>
      <c r="BG458" s="153">
        <f>IF(N458="zákl. prenesená",J458,0)</f>
        <v>0</v>
      </c>
      <c r="BH458" s="153">
        <f>IF(N458="zníž. prenesená",J458,0)</f>
        <v>0</v>
      </c>
      <c r="BI458" s="153">
        <f>IF(N458="nulová",J458,0)</f>
        <v>0</v>
      </c>
      <c r="BJ458" s="17" t="s">
        <v>164</v>
      </c>
      <c r="BK458" s="153">
        <f>ROUND(I458*H458,2)</f>
        <v>0</v>
      </c>
      <c r="BL458" s="17" t="s">
        <v>163</v>
      </c>
      <c r="BM458" s="152" t="s">
        <v>1406</v>
      </c>
    </row>
    <row r="459" spans="2:65" s="13" customFormat="1">
      <c r="B459" s="178"/>
      <c r="D459" s="160" t="s">
        <v>205</v>
      </c>
      <c r="E459" s="179" t="s">
        <v>1</v>
      </c>
      <c r="F459" s="180" t="s">
        <v>1384</v>
      </c>
      <c r="H459" s="179" t="s">
        <v>1</v>
      </c>
      <c r="I459" s="181"/>
      <c r="L459" s="178"/>
      <c r="M459" s="182"/>
      <c r="T459" s="183"/>
      <c r="AT459" s="179" t="s">
        <v>205</v>
      </c>
      <c r="AU459" s="179" t="s">
        <v>164</v>
      </c>
      <c r="AV459" s="13" t="s">
        <v>83</v>
      </c>
      <c r="AW459" s="13" t="s">
        <v>3</v>
      </c>
      <c r="AX459" s="13" t="s">
        <v>75</v>
      </c>
      <c r="AY459" s="179" t="s">
        <v>156</v>
      </c>
    </row>
    <row r="460" spans="2:65" s="12" customFormat="1">
      <c r="B460" s="159"/>
      <c r="D460" s="160" t="s">
        <v>205</v>
      </c>
      <c r="E460" s="161" t="s">
        <v>1</v>
      </c>
      <c r="F460" s="162" t="s">
        <v>1407</v>
      </c>
      <c r="H460" s="163">
        <v>6.4</v>
      </c>
      <c r="I460" s="164"/>
      <c r="L460" s="159"/>
      <c r="M460" s="165"/>
      <c r="T460" s="166"/>
      <c r="AT460" s="161" t="s">
        <v>205</v>
      </c>
      <c r="AU460" s="161" t="s">
        <v>164</v>
      </c>
      <c r="AV460" s="12" t="s">
        <v>164</v>
      </c>
      <c r="AW460" s="12" t="s">
        <v>3</v>
      </c>
      <c r="AX460" s="12" t="s">
        <v>75</v>
      </c>
      <c r="AY460" s="161" t="s">
        <v>156</v>
      </c>
    </row>
    <row r="461" spans="2:65" s="15" customFormat="1">
      <c r="B461" s="191"/>
      <c r="D461" s="160" t="s">
        <v>205</v>
      </c>
      <c r="E461" s="192" t="s">
        <v>1</v>
      </c>
      <c r="F461" s="193" t="s">
        <v>356</v>
      </c>
      <c r="H461" s="194">
        <v>6.4</v>
      </c>
      <c r="I461" s="195"/>
      <c r="L461" s="191"/>
      <c r="M461" s="196"/>
      <c r="T461" s="197"/>
      <c r="AT461" s="192" t="s">
        <v>205</v>
      </c>
      <c r="AU461" s="192" t="s">
        <v>164</v>
      </c>
      <c r="AV461" s="15" t="s">
        <v>169</v>
      </c>
      <c r="AW461" s="15" t="s">
        <v>3</v>
      </c>
      <c r="AX461" s="15" t="s">
        <v>75</v>
      </c>
      <c r="AY461" s="192" t="s">
        <v>156</v>
      </c>
    </row>
    <row r="462" spans="2:65" s="13" customFormat="1">
      <c r="B462" s="178"/>
      <c r="D462" s="160" t="s">
        <v>205</v>
      </c>
      <c r="E462" s="179" t="s">
        <v>1</v>
      </c>
      <c r="F462" s="180" t="s">
        <v>1251</v>
      </c>
      <c r="H462" s="179" t="s">
        <v>1</v>
      </c>
      <c r="I462" s="181"/>
      <c r="L462" s="178"/>
      <c r="M462" s="182"/>
      <c r="T462" s="183"/>
      <c r="AT462" s="179" t="s">
        <v>205</v>
      </c>
      <c r="AU462" s="179" t="s">
        <v>164</v>
      </c>
      <c r="AV462" s="13" t="s">
        <v>83</v>
      </c>
      <c r="AW462" s="13" t="s">
        <v>3</v>
      </c>
      <c r="AX462" s="13" t="s">
        <v>75</v>
      </c>
      <c r="AY462" s="179" t="s">
        <v>156</v>
      </c>
    </row>
    <row r="463" spans="2:65" s="12" customFormat="1">
      <c r="B463" s="159"/>
      <c r="D463" s="160" t="s">
        <v>205</v>
      </c>
      <c r="E463" s="161" t="s">
        <v>1</v>
      </c>
      <c r="F463" s="162" t="s">
        <v>1408</v>
      </c>
      <c r="H463" s="163">
        <v>3.2</v>
      </c>
      <c r="I463" s="164"/>
      <c r="L463" s="159"/>
      <c r="M463" s="165"/>
      <c r="T463" s="166"/>
      <c r="AT463" s="161" t="s">
        <v>205</v>
      </c>
      <c r="AU463" s="161" t="s">
        <v>164</v>
      </c>
      <c r="AV463" s="12" t="s">
        <v>164</v>
      </c>
      <c r="AW463" s="12" t="s">
        <v>3</v>
      </c>
      <c r="AX463" s="12" t="s">
        <v>75</v>
      </c>
      <c r="AY463" s="161" t="s">
        <v>156</v>
      </c>
    </row>
    <row r="464" spans="2:65" s="12" customFormat="1">
      <c r="B464" s="159"/>
      <c r="D464" s="160" t="s">
        <v>205</v>
      </c>
      <c r="E464" s="161" t="s">
        <v>1</v>
      </c>
      <c r="F464" s="162" t="s">
        <v>1409</v>
      </c>
      <c r="H464" s="163">
        <v>2.8</v>
      </c>
      <c r="I464" s="164"/>
      <c r="L464" s="159"/>
      <c r="M464" s="165"/>
      <c r="T464" s="166"/>
      <c r="AT464" s="161" t="s">
        <v>205</v>
      </c>
      <c r="AU464" s="161" t="s">
        <v>164</v>
      </c>
      <c r="AV464" s="12" t="s">
        <v>164</v>
      </c>
      <c r="AW464" s="12" t="s">
        <v>3</v>
      </c>
      <c r="AX464" s="12" t="s">
        <v>75</v>
      </c>
      <c r="AY464" s="161" t="s">
        <v>156</v>
      </c>
    </row>
    <row r="465" spans="2:65" s="15" customFormat="1">
      <c r="B465" s="191"/>
      <c r="D465" s="160" t="s">
        <v>205</v>
      </c>
      <c r="E465" s="192" t="s">
        <v>1</v>
      </c>
      <c r="F465" s="193" t="s">
        <v>356</v>
      </c>
      <c r="H465" s="194">
        <v>6</v>
      </c>
      <c r="I465" s="195"/>
      <c r="L465" s="191"/>
      <c r="M465" s="196"/>
      <c r="T465" s="197"/>
      <c r="AT465" s="192" t="s">
        <v>205</v>
      </c>
      <c r="AU465" s="192" t="s">
        <v>164</v>
      </c>
      <c r="AV465" s="15" t="s">
        <v>169</v>
      </c>
      <c r="AW465" s="15" t="s">
        <v>3</v>
      </c>
      <c r="AX465" s="15" t="s">
        <v>75</v>
      </c>
      <c r="AY465" s="192" t="s">
        <v>156</v>
      </c>
    </row>
    <row r="466" spans="2:65" s="14" customFormat="1">
      <c r="B466" s="184"/>
      <c r="D466" s="160" t="s">
        <v>205</v>
      </c>
      <c r="E466" s="185" t="s">
        <v>1</v>
      </c>
      <c r="F466" s="186" t="s">
        <v>226</v>
      </c>
      <c r="H466" s="187">
        <v>12.4</v>
      </c>
      <c r="I466" s="188"/>
      <c r="L466" s="184"/>
      <c r="M466" s="189"/>
      <c r="T466" s="190"/>
      <c r="AT466" s="185" t="s">
        <v>205</v>
      </c>
      <c r="AU466" s="185" t="s">
        <v>164</v>
      </c>
      <c r="AV466" s="14" t="s">
        <v>163</v>
      </c>
      <c r="AW466" s="14" t="s">
        <v>3</v>
      </c>
      <c r="AX466" s="14" t="s">
        <v>83</v>
      </c>
      <c r="AY466" s="185" t="s">
        <v>156</v>
      </c>
    </row>
    <row r="467" spans="2:65" s="1" customFormat="1" ht="24.15" customHeight="1">
      <c r="B467" s="139"/>
      <c r="C467" s="140" t="s">
        <v>385</v>
      </c>
      <c r="D467" s="140" t="s">
        <v>159</v>
      </c>
      <c r="E467" s="141" t="s">
        <v>1410</v>
      </c>
      <c r="F467" s="142" t="s">
        <v>1411</v>
      </c>
      <c r="G467" s="143" t="s">
        <v>352</v>
      </c>
      <c r="H467" s="144">
        <v>6.2</v>
      </c>
      <c r="I467" s="145"/>
      <c r="J467" s="146">
        <f>ROUND(I467*H467,2)</f>
        <v>0</v>
      </c>
      <c r="K467" s="147"/>
      <c r="L467" s="32"/>
      <c r="M467" s="148" t="s">
        <v>1</v>
      </c>
      <c r="N467" s="149" t="s">
        <v>41</v>
      </c>
      <c r="P467" s="150">
        <f>O467*H467</f>
        <v>0</v>
      </c>
      <c r="Q467" s="150">
        <v>0</v>
      </c>
      <c r="R467" s="150">
        <f>Q467*H467</f>
        <v>0</v>
      </c>
      <c r="S467" s="150">
        <v>0</v>
      </c>
      <c r="T467" s="151">
        <f>S467*H467</f>
        <v>0</v>
      </c>
      <c r="AR467" s="152" t="s">
        <v>163</v>
      </c>
      <c r="AT467" s="152" t="s">
        <v>159</v>
      </c>
      <c r="AU467" s="152" t="s">
        <v>164</v>
      </c>
      <c r="AY467" s="17" t="s">
        <v>156</v>
      </c>
      <c r="BE467" s="153">
        <f>IF(N467="základná",J467,0)</f>
        <v>0</v>
      </c>
      <c r="BF467" s="153">
        <f>IF(N467="znížená",J467,0)</f>
        <v>0</v>
      </c>
      <c r="BG467" s="153">
        <f>IF(N467="zákl. prenesená",J467,0)</f>
        <v>0</v>
      </c>
      <c r="BH467" s="153">
        <f>IF(N467="zníž. prenesená",J467,0)</f>
        <v>0</v>
      </c>
      <c r="BI467" s="153">
        <f>IF(N467="nulová",J467,0)</f>
        <v>0</v>
      </c>
      <c r="BJ467" s="17" t="s">
        <v>164</v>
      </c>
      <c r="BK467" s="153">
        <f>ROUND(I467*H467,2)</f>
        <v>0</v>
      </c>
      <c r="BL467" s="17" t="s">
        <v>163</v>
      </c>
      <c r="BM467" s="152" t="s">
        <v>1412</v>
      </c>
    </row>
    <row r="468" spans="2:65" s="12" customFormat="1">
      <c r="B468" s="159"/>
      <c r="D468" s="160" t="s">
        <v>205</v>
      </c>
      <c r="E468" s="161" t="s">
        <v>1</v>
      </c>
      <c r="F468" s="162" t="s">
        <v>1413</v>
      </c>
      <c r="H468" s="163">
        <v>6.2</v>
      </c>
      <c r="I468" s="164"/>
      <c r="L468" s="159"/>
      <c r="M468" s="165"/>
      <c r="T468" s="166"/>
      <c r="AT468" s="161" t="s">
        <v>205</v>
      </c>
      <c r="AU468" s="161" t="s">
        <v>164</v>
      </c>
      <c r="AV468" s="12" t="s">
        <v>164</v>
      </c>
      <c r="AW468" s="12" t="s">
        <v>3</v>
      </c>
      <c r="AX468" s="12" t="s">
        <v>83</v>
      </c>
      <c r="AY468" s="161" t="s">
        <v>156</v>
      </c>
    </row>
    <row r="469" spans="2:65" s="1" customFormat="1" ht="24.15" customHeight="1">
      <c r="B469" s="139"/>
      <c r="C469" s="140" t="s">
        <v>395</v>
      </c>
      <c r="D469" s="140" t="s">
        <v>159</v>
      </c>
      <c r="E469" s="141" t="s">
        <v>1414</v>
      </c>
      <c r="F469" s="142" t="s">
        <v>1415</v>
      </c>
      <c r="G469" s="143" t="s">
        <v>352</v>
      </c>
      <c r="H469" s="144">
        <v>73.08</v>
      </c>
      <c r="I469" s="145"/>
      <c r="J469" s="146">
        <f>ROUND(I469*H469,2)</f>
        <v>0</v>
      </c>
      <c r="K469" s="147"/>
      <c r="L469" s="32"/>
      <c r="M469" s="148" t="s">
        <v>1</v>
      </c>
      <c r="N469" s="149" t="s">
        <v>41</v>
      </c>
      <c r="P469" s="150">
        <f>O469*H469</f>
        <v>0</v>
      </c>
      <c r="Q469" s="150">
        <v>0</v>
      </c>
      <c r="R469" s="150">
        <f>Q469*H469</f>
        <v>0</v>
      </c>
      <c r="S469" s="150">
        <v>0</v>
      </c>
      <c r="T469" s="151">
        <f>S469*H469</f>
        <v>0</v>
      </c>
      <c r="AR469" s="152" t="s">
        <v>163</v>
      </c>
      <c r="AT469" s="152" t="s">
        <v>159</v>
      </c>
      <c r="AU469" s="152" t="s">
        <v>164</v>
      </c>
      <c r="AY469" s="17" t="s">
        <v>156</v>
      </c>
      <c r="BE469" s="153">
        <f>IF(N469="základná",J469,0)</f>
        <v>0</v>
      </c>
      <c r="BF469" s="153">
        <f>IF(N469="znížená",J469,0)</f>
        <v>0</v>
      </c>
      <c r="BG469" s="153">
        <f>IF(N469="zákl. prenesená",J469,0)</f>
        <v>0</v>
      </c>
      <c r="BH469" s="153">
        <f>IF(N469="zníž. prenesená",J469,0)</f>
        <v>0</v>
      </c>
      <c r="BI469" s="153">
        <f>IF(N469="nulová",J469,0)</f>
        <v>0</v>
      </c>
      <c r="BJ469" s="17" t="s">
        <v>164</v>
      </c>
      <c r="BK469" s="153">
        <f>ROUND(I469*H469,2)</f>
        <v>0</v>
      </c>
      <c r="BL469" s="17" t="s">
        <v>163</v>
      </c>
      <c r="BM469" s="152" t="s">
        <v>1416</v>
      </c>
    </row>
    <row r="470" spans="2:65" s="13" customFormat="1">
      <c r="B470" s="178"/>
      <c r="D470" s="160" t="s">
        <v>205</v>
      </c>
      <c r="E470" s="179" t="s">
        <v>1</v>
      </c>
      <c r="F470" s="180" t="s">
        <v>1417</v>
      </c>
      <c r="H470" s="179" t="s">
        <v>1</v>
      </c>
      <c r="I470" s="181"/>
      <c r="L470" s="178"/>
      <c r="M470" s="182"/>
      <c r="T470" s="183"/>
      <c r="AT470" s="179" t="s">
        <v>205</v>
      </c>
      <c r="AU470" s="179" t="s">
        <v>164</v>
      </c>
      <c r="AV470" s="13" t="s">
        <v>83</v>
      </c>
      <c r="AW470" s="13" t="s">
        <v>3</v>
      </c>
      <c r="AX470" s="13" t="s">
        <v>75</v>
      </c>
      <c r="AY470" s="179" t="s">
        <v>156</v>
      </c>
    </row>
    <row r="471" spans="2:65" s="12" customFormat="1">
      <c r="B471" s="159"/>
      <c r="D471" s="160" t="s">
        <v>205</v>
      </c>
      <c r="E471" s="161" t="s">
        <v>1</v>
      </c>
      <c r="F471" s="162" t="s">
        <v>1418</v>
      </c>
      <c r="H471" s="163">
        <v>73.08</v>
      </c>
      <c r="I471" s="164"/>
      <c r="L471" s="159"/>
      <c r="M471" s="165"/>
      <c r="T471" s="166"/>
      <c r="AT471" s="161" t="s">
        <v>205</v>
      </c>
      <c r="AU471" s="161" t="s">
        <v>164</v>
      </c>
      <c r="AV471" s="12" t="s">
        <v>164</v>
      </c>
      <c r="AW471" s="12" t="s">
        <v>3</v>
      </c>
      <c r="AX471" s="12" t="s">
        <v>83</v>
      </c>
      <c r="AY471" s="161" t="s">
        <v>156</v>
      </c>
    </row>
    <row r="472" spans="2:65" s="1" customFormat="1" ht="24.15" customHeight="1">
      <c r="B472" s="139"/>
      <c r="C472" s="140" t="s">
        <v>399</v>
      </c>
      <c r="D472" s="140" t="s">
        <v>159</v>
      </c>
      <c r="E472" s="141" t="s">
        <v>1419</v>
      </c>
      <c r="F472" s="142" t="s">
        <v>1420</v>
      </c>
      <c r="G472" s="143" t="s">
        <v>352</v>
      </c>
      <c r="H472" s="144">
        <v>36.54</v>
      </c>
      <c r="I472" s="145"/>
      <c r="J472" s="146">
        <f>ROUND(I472*H472,2)</f>
        <v>0</v>
      </c>
      <c r="K472" s="147"/>
      <c r="L472" s="32"/>
      <c r="M472" s="148" t="s">
        <v>1</v>
      </c>
      <c r="N472" s="149" t="s">
        <v>41</v>
      </c>
      <c r="P472" s="150">
        <f>O472*H472</f>
        <v>0</v>
      </c>
      <c r="Q472" s="150">
        <v>0</v>
      </c>
      <c r="R472" s="150">
        <f>Q472*H472</f>
        <v>0</v>
      </c>
      <c r="S472" s="150">
        <v>0</v>
      </c>
      <c r="T472" s="151">
        <f>S472*H472</f>
        <v>0</v>
      </c>
      <c r="AR472" s="152" t="s">
        <v>163</v>
      </c>
      <c r="AT472" s="152" t="s">
        <v>159</v>
      </c>
      <c r="AU472" s="152" t="s">
        <v>164</v>
      </c>
      <c r="AY472" s="17" t="s">
        <v>156</v>
      </c>
      <c r="BE472" s="153">
        <f>IF(N472="základná",J472,0)</f>
        <v>0</v>
      </c>
      <c r="BF472" s="153">
        <f>IF(N472="znížená",J472,0)</f>
        <v>0</v>
      </c>
      <c r="BG472" s="153">
        <f>IF(N472="zákl. prenesená",J472,0)</f>
        <v>0</v>
      </c>
      <c r="BH472" s="153">
        <f>IF(N472="zníž. prenesená",J472,0)</f>
        <v>0</v>
      </c>
      <c r="BI472" s="153">
        <f>IF(N472="nulová",J472,0)</f>
        <v>0</v>
      </c>
      <c r="BJ472" s="17" t="s">
        <v>164</v>
      </c>
      <c r="BK472" s="153">
        <f>ROUND(I472*H472,2)</f>
        <v>0</v>
      </c>
      <c r="BL472" s="17" t="s">
        <v>163</v>
      </c>
      <c r="BM472" s="152" t="s">
        <v>1421</v>
      </c>
    </row>
    <row r="473" spans="2:65" s="12" customFormat="1">
      <c r="B473" s="159"/>
      <c r="D473" s="160" t="s">
        <v>205</v>
      </c>
      <c r="E473" s="161" t="s">
        <v>1</v>
      </c>
      <c r="F473" s="162" t="s">
        <v>1422</v>
      </c>
      <c r="H473" s="163">
        <v>36.54</v>
      </c>
      <c r="I473" s="164"/>
      <c r="L473" s="159"/>
      <c r="M473" s="165"/>
      <c r="T473" s="166"/>
      <c r="AT473" s="161" t="s">
        <v>205</v>
      </c>
      <c r="AU473" s="161" t="s">
        <v>164</v>
      </c>
      <c r="AV473" s="12" t="s">
        <v>164</v>
      </c>
      <c r="AW473" s="12" t="s">
        <v>3</v>
      </c>
      <c r="AX473" s="12" t="s">
        <v>83</v>
      </c>
      <c r="AY473" s="161" t="s">
        <v>156</v>
      </c>
    </row>
    <row r="474" spans="2:65" s="11" customFormat="1" ht="22.95" customHeight="1">
      <c r="B474" s="127"/>
      <c r="D474" s="128" t="s">
        <v>74</v>
      </c>
      <c r="E474" s="137" t="s">
        <v>896</v>
      </c>
      <c r="F474" s="137" t="s">
        <v>897</v>
      </c>
      <c r="I474" s="130"/>
      <c r="J474" s="138">
        <f>BK474</f>
        <v>0</v>
      </c>
      <c r="L474" s="127"/>
      <c r="M474" s="132"/>
      <c r="P474" s="133">
        <f>SUM(P475:P479)</f>
        <v>0</v>
      </c>
      <c r="R474" s="133">
        <f>SUM(R475:R479)</f>
        <v>0</v>
      </c>
      <c r="T474" s="134">
        <f>SUM(T475:T479)</f>
        <v>0</v>
      </c>
      <c r="AR474" s="128" t="s">
        <v>83</v>
      </c>
      <c r="AT474" s="135" t="s">
        <v>74</v>
      </c>
      <c r="AU474" s="135" t="s">
        <v>83</v>
      </c>
      <c r="AY474" s="128" t="s">
        <v>156</v>
      </c>
      <c r="BK474" s="136">
        <f>SUM(BK475:BK479)</f>
        <v>0</v>
      </c>
    </row>
    <row r="475" spans="2:65" s="1" customFormat="1" ht="24.15" customHeight="1">
      <c r="B475" s="139"/>
      <c r="C475" s="140" t="s">
        <v>404</v>
      </c>
      <c r="D475" s="140" t="s">
        <v>159</v>
      </c>
      <c r="E475" s="141" t="s">
        <v>898</v>
      </c>
      <c r="F475" s="142" t="s">
        <v>899</v>
      </c>
      <c r="G475" s="143" t="s">
        <v>352</v>
      </c>
      <c r="H475" s="144">
        <v>6.82</v>
      </c>
      <c r="I475" s="145"/>
      <c r="J475" s="146">
        <f>ROUND(I475*H475,2)</f>
        <v>0</v>
      </c>
      <c r="K475" s="147"/>
      <c r="L475" s="32"/>
      <c r="M475" s="148" t="s">
        <v>1</v>
      </c>
      <c r="N475" s="149" t="s">
        <v>41</v>
      </c>
      <c r="P475" s="150">
        <f>O475*H475</f>
        <v>0</v>
      </c>
      <c r="Q475" s="150">
        <v>0</v>
      </c>
      <c r="R475" s="150">
        <f>Q475*H475</f>
        <v>0</v>
      </c>
      <c r="S475" s="150">
        <v>0</v>
      </c>
      <c r="T475" s="151">
        <f>S475*H475</f>
        <v>0</v>
      </c>
      <c r="AR475" s="152" t="s">
        <v>163</v>
      </c>
      <c r="AT475" s="152" t="s">
        <v>159</v>
      </c>
      <c r="AU475" s="152" t="s">
        <v>164</v>
      </c>
      <c r="AY475" s="17" t="s">
        <v>156</v>
      </c>
      <c r="BE475" s="153">
        <f>IF(N475="základná",J475,0)</f>
        <v>0</v>
      </c>
      <c r="BF475" s="153">
        <f>IF(N475="znížená",J475,0)</f>
        <v>0</v>
      </c>
      <c r="BG475" s="153">
        <f>IF(N475="zákl. prenesená",J475,0)</f>
        <v>0</v>
      </c>
      <c r="BH475" s="153">
        <f>IF(N475="zníž. prenesená",J475,0)</f>
        <v>0</v>
      </c>
      <c r="BI475" s="153">
        <f>IF(N475="nulová",J475,0)</f>
        <v>0</v>
      </c>
      <c r="BJ475" s="17" t="s">
        <v>164</v>
      </c>
      <c r="BK475" s="153">
        <f>ROUND(I475*H475,2)</f>
        <v>0</v>
      </c>
      <c r="BL475" s="17" t="s">
        <v>163</v>
      </c>
      <c r="BM475" s="152" t="s">
        <v>1423</v>
      </c>
    </row>
    <row r="476" spans="2:65" s="13" customFormat="1">
      <c r="B476" s="178"/>
      <c r="D476" s="160" t="s">
        <v>205</v>
      </c>
      <c r="E476" s="179" t="s">
        <v>1</v>
      </c>
      <c r="F476" s="180" t="s">
        <v>1384</v>
      </c>
      <c r="H476" s="179" t="s">
        <v>1</v>
      </c>
      <c r="I476" s="181"/>
      <c r="L476" s="178"/>
      <c r="M476" s="182"/>
      <c r="T476" s="183"/>
      <c r="AT476" s="179" t="s">
        <v>205</v>
      </c>
      <c r="AU476" s="179" t="s">
        <v>164</v>
      </c>
      <c r="AV476" s="13" t="s">
        <v>83</v>
      </c>
      <c r="AW476" s="13" t="s">
        <v>3</v>
      </c>
      <c r="AX476" s="13" t="s">
        <v>75</v>
      </c>
      <c r="AY476" s="179" t="s">
        <v>156</v>
      </c>
    </row>
    <row r="477" spans="2:65" s="12" customFormat="1">
      <c r="B477" s="159"/>
      <c r="D477" s="160" t="s">
        <v>205</v>
      </c>
      <c r="E477" s="161" t="s">
        <v>1</v>
      </c>
      <c r="F477" s="162" t="s">
        <v>1424</v>
      </c>
      <c r="H477" s="163">
        <v>6.82</v>
      </c>
      <c r="I477" s="164"/>
      <c r="L477" s="159"/>
      <c r="M477" s="165"/>
      <c r="T477" s="166"/>
      <c r="AT477" s="161" t="s">
        <v>205</v>
      </c>
      <c r="AU477" s="161" t="s">
        <v>164</v>
      </c>
      <c r="AV477" s="12" t="s">
        <v>164</v>
      </c>
      <c r="AW477" s="12" t="s">
        <v>3</v>
      </c>
      <c r="AX477" s="12" t="s">
        <v>83</v>
      </c>
      <c r="AY477" s="161" t="s">
        <v>156</v>
      </c>
    </row>
    <row r="478" spans="2:65" s="1" customFormat="1" ht="37.950000000000003" customHeight="1">
      <c r="B478" s="139"/>
      <c r="C478" s="140" t="s">
        <v>420</v>
      </c>
      <c r="D478" s="140" t="s">
        <v>159</v>
      </c>
      <c r="E478" s="141" t="s">
        <v>903</v>
      </c>
      <c r="F478" s="142" t="s">
        <v>904</v>
      </c>
      <c r="G478" s="143" t="s">
        <v>352</v>
      </c>
      <c r="H478" s="144">
        <v>3.41</v>
      </c>
      <c r="I478" s="145"/>
      <c r="J478" s="146">
        <f>ROUND(I478*H478,2)</f>
        <v>0</v>
      </c>
      <c r="K478" s="147"/>
      <c r="L478" s="32"/>
      <c r="M478" s="148" t="s">
        <v>1</v>
      </c>
      <c r="N478" s="149" t="s">
        <v>41</v>
      </c>
      <c r="P478" s="150">
        <f>O478*H478</f>
        <v>0</v>
      </c>
      <c r="Q478" s="150">
        <v>0</v>
      </c>
      <c r="R478" s="150">
        <f>Q478*H478</f>
        <v>0</v>
      </c>
      <c r="S478" s="150">
        <v>0</v>
      </c>
      <c r="T478" s="151">
        <f>S478*H478</f>
        <v>0</v>
      </c>
      <c r="AR478" s="152" t="s">
        <v>163</v>
      </c>
      <c r="AT478" s="152" t="s">
        <v>159</v>
      </c>
      <c r="AU478" s="152" t="s">
        <v>164</v>
      </c>
      <c r="AY478" s="17" t="s">
        <v>156</v>
      </c>
      <c r="BE478" s="153">
        <f>IF(N478="základná",J478,0)</f>
        <v>0</v>
      </c>
      <c r="BF478" s="153">
        <f>IF(N478="znížená",J478,0)</f>
        <v>0</v>
      </c>
      <c r="BG478" s="153">
        <f>IF(N478="zákl. prenesená",J478,0)</f>
        <v>0</v>
      </c>
      <c r="BH478" s="153">
        <f>IF(N478="zníž. prenesená",J478,0)</f>
        <v>0</v>
      </c>
      <c r="BI478" s="153">
        <f>IF(N478="nulová",J478,0)</f>
        <v>0</v>
      </c>
      <c r="BJ478" s="17" t="s">
        <v>164</v>
      </c>
      <c r="BK478" s="153">
        <f>ROUND(I478*H478,2)</f>
        <v>0</v>
      </c>
      <c r="BL478" s="17" t="s">
        <v>163</v>
      </c>
      <c r="BM478" s="152" t="s">
        <v>1425</v>
      </c>
    </row>
    <row r="479" spans="2:65" s="12" customFormat="1">
      <c r="B479" s="159"/>
      <c r="D479" s="160" t="s">
        <v>205</v>
      </c>
      <c r="E479" s="161" t="s">
        <v>1</v>
      </c>
      <c r="F479" s="162" t="s">
        <v>1426</v>
      </c>
      <c r="H479" s="163">
        <v>3.41</v>
      </c>
      <c r="I479" s="164"/>
      <c r="L479" s="159"/>
      <c r="M479" s="165"/>
      <c r="T479" s="166"/>
      <c r="AT479" s="161" t="s">
        <v>205</v>
      </c>
      <c r="AU479" s="161" t="s">
        <v>164</v>
      </c>
      <c r="AV479" s="12" t="s">
        <v>164</v>
      </c>
      <c r="AW479" s="12" t="s">
        <v>3</v>
      </c>
      <c r="AX479" s="12" t="s">
        <v>83</v>
      </c>
      <c r="AY479" s="161" t="s">
        <v>156</v>
      </c>
    </row>
    <row r="480" spans="2:65" s="11" customFormat="1" ht="22.95" customHeight="1">
      <c r="B480" s="127"/>
      <c r="D480" s="128" t="s">
        <v>74</v>
      </c>
      <c r="E480" s="137" t="s">
        <v>1427</v>
      </c>
      <c r="F480" s="137" t="s">
        <v>1428</v>
      </c>
      <c r="I480" s="130"/>
      <c r="J480" s="138">
        <f>BK480</f>
        <v>0</v>
      </c>
      <c r="L480" s="127"/>
      <c r="M480" s="132"/>
      <c r="P480" s="133">
        <f>SUM(P481:P487)</f>
        <v>0</v>
      </c>
      <c r="R480" s="133">
        <f>SUM(R481:R487)</f>
        <v>0</v>
      </c>
      <c r="T480" s="134">
        <f>SUM(T481:T487)</f>
        <v>0</v>
      </c>
      <c r="AR480" s="128" t="s">
        <v>83</v>
      </c>
      <c r="AT480" s="135" t="s">
        <v>74</v>
      </c>
      <c r="AU480" s="135" t="s">
        <v>83</v>
      </c>
      <c r="AY480" s="128" t="s">
        <v>156</v>
      </c>
      <c r="BK480" s="136">
        <f>SUM(BK481:BK487)</f>
        <v>0</v>
      </c>
    </row>
    <row r="481" spans="2:65" s="1" customFormat="1" ht="24.15" customHeight="1">
      <c r="B481" s="139"/>
      <c r="C481" s="140" t="s">
        <v>426</v>
      </c>
      <c r="D481" s="140" t="s">
        <v>159</v>
      </c>
      <c r="E481" s="141" t="s">
        <v>1429</v>
      </c>
      <c r="F481" s="142" t="s">
        <v>1430</v>
      </c>
      <c r="G481" s="143" t="s">
        <v>352</v>
      </c>
      <c r="H481" s="144">
        <v>36.18</v>
      </c>
      <c r="I481" s="145"/>
      <c r="J481" s="146">
        <f>ROUND(I481*H481,2)</f>
        <v>0</v>
      </c>
      <c r="K481" s="147"/>
      <c r="L481" s="32"/>
      <c r="M481" s="148" t="s">
        <v>1</v>
      </c>
      <c r="N481" s="149" t="s">
        <v>41</v>
      </c>
      <c r="P481" s="150">
        <f>O481*H481</f>
        <v>0</v>
      </c>
      <c r="Q481" s="150">
        <v>0</v>
      </c>
      <c r="R481" s="150">
        <f>Q481*H481</f>
        <v>0</v>
      </c>
      <c r="S481" s="150">
        <v>0</v>
      </c>
      <c r="T481" s="151">
        <f>S481*H481</f>
        <v>0</v>
      </c>
      <c r="AR481" s="152" t="s">
        <v>163</v>
      </c>
      <c r="AT481" s="152" t="s">
        <v>159</v>
      </c>
      <c r="AU481" s="152" t="s">
        <v>164</v>
      </c>
      <c r="AY481" s="17" t="s">
        <v>156</v>
      </c>
      <c r="BE481" s="153">
        <f>IF(N481="základná",J481,0)</f>
        <v>0</v>
      </c>
      <c r="BF481" s="153">
        <f>IF(N481="znížená",J481,0)</f>
        <v>0</v>
      </c>
      <c r="BG481" s="153">
        <f>IF(N481="zákl. prenesená",J481,0)</f>
        <v>0</v>
      </c>
      <c r="BH481" s="153">
        <f>IF(N481="zníž. prenesená",J481,0)</f>
        <v>0</v>
      </c>
      <c r="BI481" s="153">
        <f>IF(N481="nulová",J481,0)</f>
        <v>0</v>
      </c>
      <c r="BJ481" s="17" t="s">
        <v>164</v>
      </c>
      <c r="BK481" s="153">
        <f>ROUND(I481*H481,2)</f>
        <v>0</v>
      </c>
      <c r="BL481" s="17" t="s">
        <v>163</v>
      </c>
      <c r="BM481" s="152" t="s">
        <v>1431</v>
      </c>
    </row>
    <row r="482" spans="2:65" s="13" customFormat="1">
      <c r="B482" s="178"/>
      <c r="D482" s="160" t="s">
        <v>205</v>
      </c>
      <c r="E482" s="179" t="s">
        <v>1</v>
      </c>
      <c r="F482" s="180" t="s">
        <v>1251</v>
      </c>
      <c r="H482" s="179" t="s">
        <v>1</v>
      </c>
      <c r="I482" s="181"/>
      <c r="L482" s="178"/>
      <c r="M482" s="182"/>
      <c r="T482" s="183"/>
      <c r="AT482" s="179" t="s">
        <v>205</v>
      </c>
      <c r="AU482" s="179" t="s">
        <v>164</v>
      </c>
      <c r="AV482" s="13" t="s">
        <v>83</v>
      </c>
      <c r="AW482" s="13" t="s">
        <v>3</v>
      </c>
      <c r="AX482" s="13" t="s">
        <v>75</v>
      </c>
      <c r="AY482" s="179" t="s">
        <v>156</v>
      </c>
    </row>
    <row r="483" spans="2:65" s="12" customFormat="1">
      <c r="B483" s="159"/>
      <c r="D483" s="160" t="s">
        <v>205</v>
      </c>
      <c r="E483" s="161" t="s">
        <v>1</v>
      </c>
      <c r="F483" s="162" t="s">
        <v>1432</v>
      </c>
      <c r="H483" s="163">
        <v>24.48</v>
      </c>
      <c r="I483" s="164"/>
      <c r="L483" s="159"/>
      <c r="M483" s="165"/>
      <c r="T483" s="166"/>
      <c r="AT483" s="161" t="s">
        <v>205</v>
      </c>
      <c r="AU483" s="161" t="s">
        <v>164</v>
      </c>
      <c r="AV483" s="12" t="s">
        <v>164</v>
      </c>
      <c r="AW483" s="12" t="s">
        <v>3</v>
      </c>
      <c r="AX483" s="12" t="s">
        <v>75</v>
      </c>
      <c r="AY483" s="161" t="s">
        <v>156</v>
      </c>
    </row>
    <row r="484" spans="2:65" s="12" customFormat="1">
      <c r="B484" s="159"/>
      <c r="D484" s="160" t="s">
        <v>205</v>
      </c>
      <c r="E484" s="161" t="s">
        <v>1</v>
      </c>
      <c r="F484" s="162" t="s">
        <v>1433</v>
      </c>
      <c r="H484" s="163">
        <v>11.7</v>
      </c>
      <c r="I484" s="164"/>
      <c r="L484" s="159"/>
      <c r="M484" s="165"/>
      <c r="T484" s="166"/>
      <c r="AT484" s="161" t="s">
        <v>205</v>
      </c>
      <c r="AU484" s="161" t="s">
        <v>164</v>
      </c>
      <c r="AV484" s="12" t="s">
        <v>164</v>
      </c>
      <c r="AW484" s="12" t="s">
        <v>3</v>
      </c>
      <c r="AX484" s="12" t="s">
        <v>75</v>
      </c>
      <c r="AY484" s="161" t="s">
        <v>156</v>
      </c>
    </row>
    <row r="485" spans="2:65" s="14" customFormat="1">
      <c r="B485" s="184"/>
      <c r="D485" s="160" t="s">
        <v>205</v>
      </c>
      <c r="E485" s="185" t="s">
        <v>1</v>
      </c>
      <c r="F485" s="186" t="s">
        <v>226</v>
      </c>
      <c r="H485" s="187">
        <v>36.18</v>
      </c>
      <c r="I485" s="188"/>
      <c r="L485" s="184"/>
      <c r="M485" s="189"/>
      <c r="T485" s="190"/>
      <c r="AT485" s="185" t="s">
        <v>205</v>
      </c>
      <c r="AU485" s="185" t="s">
        <v>164</v>
      </c>
      <c r="AV485" s="14" t="s">
        <v>163</v>
      </c>
      <c r="AW485" s="14" t="s">
        <v>3</v>
      </c>
      <c r="AX485" s="14" t="s">
        <v>83</v>
      </c>
      <c r="AY485" s="185" t="s">
        <v>156</v>
      </c>
    </row>
    <row r="486" spans="2:65" s="1" customFormat="1" ht="37.950000000000003" customHeight="1">
      <c r="B486" s="139"/>
      <c r="C486" s="140" t="s">
        <v>430</v>
      </c>
      <c r="D486" s="140" t="s">
        <v>159</v>
      </c>
      <c r="E486" s="141" t="s">
        <v>1434</v>
      </c>
      <c r="F486" s="142" t="s">
        <v>1435</v>
      </c>
      <c r="G486" s="143" t="s">
        <v>352</v>
      </c>
      <c r="H486" s="144">
        <v>18.09</v>
      </c>
      <c r="I486" s="145"/>
      <c r="J486" s="146">
        <f>ROUND(I486*H486,2)</f>
        <v>0</v>
      </c>
      <c r="K486" s="147"/>
      <c r="L486" s="32"/>
      <c r="M486" s="148" t="s">
        <v>1</v>
      </c>
      <c r="N486" s="149" t="s">
        <v>41</v>
      </c>
      <c r="P486" s="150">
        <f>O486*H486</f>
        <v>0</v>
      </c>
      <c r="Q486" s="150">
        <v>0</v>
      </c>
      <c r="R486" s="150">
        <f>Q486*H486</f>
        <v>0</v>
      </c>
      <c r="S486" s="150">
        <v>0</v>
      </c>
      <c r="T486" s="151">
        <f>S486*H486</f>
        <v>0</v>
      </c>
      <c r="AR486" s="152" t="s">
        <v>163</v>
      </c>
      <c r="AT486" s="152" t="s">
        <v>159</v>
      </c>
      <c r="AU486" s="152" t="s">
        <v>164</v>
      </c>
      <c r="AY486" s="17" t="s">
        <v>156</v>
      </c>
      <c r="BE486" s="153">
        <f>IF(N486="základná",J486,0)</f>
        <v>0</v>
      </c>
      <c r="BF486" s="153">
        <f>IF(N486="znížená",J486,0)</f>
        <v>0</v>
      </c>
      <c r="BG486" s="153">
        <f>IF(N486="zákl. prenesená",J486,0)</f>
        <v>0</v>
      </c>
      <c r="BH486" s="153">
        <f>IF(N486="zníž. prenesená",J486,0)</f>
        <v>0</v>
      </c>
      <c r="BI486" s="153">
        <f>IF(N486="nulová",J486,0)</f>
        <v>0</v>
      </c>
      <c r="BJ486" s="17" t="s">
        <v>164</v>
      </c>
      <c r="BK486" s="153">
        <f>ROUND(I486*H486,2)</f>
        <v>0</v>
      </c>
      <c r="BL486" s="17" t="s">
        <v>163</v>
      </c>
      <c r="BM486" s="152" t="s">
        <v>1436</v>
      </c>
    </row>
    <row r="487" spans="2:65" s="12" customFormat="1">
      <c r="B487" s="159"/>
      <c r="D487" s="160" t="s">
        <v>205</v>
      </c>
      <c r="E487" s="161" t="s">
        <v>1</v>
      </c>
      <c r="F487" s="162" t="s">
        <v>1437</v>
      </c>
      <c r="H487" s="163">
        <v>18.09</v>
      </c>
      <c r="I487" s="164"/>
      <c r="L487" s="159"/>
      <c r="M487" s="165"/>
      <c r="T487" s="166"/>
      <c r="AT487" s="161" t="s">
        <v>205</v>
      </c>
      <c r="AU487" s="161" t="s">
        <v>164</v>
      </c>
      <c r="AV487" s="12" t="s">
        <v>164</v>
      </c>
      <c r="AW487" s="12" t="s">
        <v>3</v>
      </c>
      <c r="AX487" s="12" t="s">
        <v>83</v>
      </c>
      <c r="AY487" s="161" t="s">
        <v>156</v>
      </c>
    </row>
    <row r="488" spans="2:65" s="11" customFormat="1" ht="22.95" customHeight="1">
      <c r="B488" s="127"/>
      <c r="D488" s="128" t="s">
        <v>74</v>
      </c>
      <c r="E488" s="137" t="s">
        <v>592</v>
      </c>
      <c r="F488" s="137" t="s">
        <v>593</v>
      </c>
      <c r="I488" s="130"/>
      <c r="J488" s="138">
        <f>BK488</f>
        <v>0</v>
      </c>
      <c r="L488" s="127"/>
      <c r="M488" s="132"/>
      <c r="P488" s="133">
        <f>SUM(P489:P512)</f>
        <v>0</v>
      </c>
      <c r="R488" s="133">
        <f>SUM(R489:R512)</f>
        <v>0</v>
      </c>
      <c r="T488" s="134">
        <f>SUM(T489:T512)</f>
        <v>0</v>
      </c>
      <c r="AR488" s="128" t="s">
        <v>83</v>
      </c>
      <c r="AT488" s="135" t="s">
        <v>74</v>
      </c>
      <c r="AU488" s="135" t="s">
        <v>83</v>
      </c>
      <c r="AY488" s="128" t="s">
        <v>156</v>
      </c>
      <c r="BK488" s="136">
        <f>SUM(BK489:BK512)</f>
        <v>0</v>
      </c>
    </row>
    <row r="489" spans="2:65" s="1" customFormat="1" ht="24.15" customHeight="1">
      <c r="B489" s="139"/>
      <c r="C489" s="140" t="s">
        <v>436</v>
      </c>
      <c r="D489" s="140" t="s">
        <v>159</v>
      </c>
      <c r="E489" s="141" t="s">
        <v>594</v>
      </c>
      <c r="F489" s="142" t="s">
        <v>595</v>
      </c>
      <c r="G489" s="143" t="s">
        <v>352</v>
      </c>
      <c r="H489" s="144">
        <v>390.98</v>
      </c>
      <c r="I489" s="145"/>
      <c r="J489" s="146">
        <f>ROUND(I489*H489,2)</f>
        <v>0</v>
      </c>
      <c r="K489" s="147"/>
      <c r="L489" s="32"/>
      <c r="M489" s="148" t="s">
        <v>1</v>
      </c>
      <c r="N489" s="149" t="s">
        <v>41</v>
      </c>
      <c r="P489" s="150">
        <f>O489*H489</f>
        <v>0</v>
      </c>
      <c r="Q489" s="150">
        <v>0</v>
      </c>
      <c r="R489" s="150">
        <f>Q489*H489</f>
        <v>0</v>
      </c>
      <c r="S489" s="150">
        <v>0</v>
      </c>
      <c r="T489" s="151">
        <f>S489*H489</f>
        <v>0</v>
      </c>
      <c r="AR489" s="152" t="s">
        <v>163</v>
      </c>
      <c r="AT489" s="152" t="s">
        <v>159</v>
      </c>
      <c r="AU489" s="152" t="s">
        <v>164</v>
      </c>
      <c r="AY489" s="17" t="s">
        <v>156</v>
      </c>
      <c r="BE489" s="153">
        <f>IF(N489="základná",J489,0)</f>
        <v>0</v>
      </c>
      <c r="BF489" s="153">
        <f>IF(N489="znížená",J489,0)</f>
        <v>0</v>
      </c>
      <c r="BG489" s="153">
        <f>IF(N489="zákl. prenesená",J489,0)</f>
        <v>0</v>
      </c>
      <c r="BH489" s="153">
        <f>IF(N489="zníž. prenesená",J489,0)</f>
        <v>0</v>
      </c>
      <c r="BI489" s="153">
        <f>IF(N489="nulová",J489,0)</f>
        <v>0</v>
      </c>
      <c r="BJ489" s="17" t="s">
        <v>164</v>
      </c>
      <c r="BK489" s="153">
        <f>ROUND(I489*H489,2)</f>
        <v>0</v>
      </c>
      <c r="BL489" s="17" t="s">
        <v>163</v>
      </c>
      <c r="BM489" s="152" t="s">
        <v>1438</v>
      </c>
    </row>
    <row r="490" spans="2:65" s="13" customFormat="1">
      <c r="B490" s="178"/>
      <c r="D490" s="160" t="s">
        <v>205</v>
      </c>
      <c r="E490" s="179" t="s">
        <v>1</v>
      </c>
      <c r="F490" s="180" t="s">
        <v>1390</v>
      </c>
      <c r="H490" s="179" t="s">
        <v>1</v>
      </c>
      <c r="I490" s="181"/>
      <c r="L490" s="178"/>
      <c r="M490" s="182"/>
      <c r="T490" s="183"/>
      <c r="AT490" s="179" t="s">
        <v>205</v>
      </c>
      <c r="AU490" s="179" t="s">
        <v>164</v>
      </c>
      <c r="AV490" s="13" t="s">
        <v>83</v>
      </c>
      <c r="AW490" s="13" t="s">
        <v>3</v>
      </c>
      <c r="AX490" s="13" t="s">
        <v>75</v>
      </c>
      <c r="AY490" s="179" t="s">
        <v>156</v>
      </c>
    </row>
    <row r="491" spans="2:65" s="12" customFormat="1">
      <c r="B491" s="159"/>
      <c r="D491" s="160" t="s">
        <v>205</v>
      </c>
      <c r="E491" s="161" t="s">
        <v>1</v>
      </c>
      <c r="F491" s="162" t="s">
        <v>1439</v>
      </c>
      <c r="H491" s="163">
        <v>365.4</v>
      </c>
      <c r="I491" s="164"/>
      <c r="L491" s="159"/>
      <c r="M491" s="165"/>
      <c r="T491" s="166"/>
      <c r="AT491" s="161" t="s">
        <v>205</v>
      </c>
      <c r="AU491" s="161" t="s">
        <v>164</v>
      </c>
      <c r="AV491" s="12" t="s">
        <v>164</v>
      </c>
      <c r="AW491" s="12" t="s">
        <v>3</v>
      </c>
      <c r="AX491" s="12" t="s">
        <v>75</v>
      </c>
      <c r="AY491" s="161" t="s">
        <v>156</v>
      </c>
    </row>
    <row r="492" spans="2:65" s="15" customFormat="1">
      <c r="B492" s="191"/>
      <c r="D492" s="160" t="s">
        <v>205</v>
      </c>
      <c r="E492" s="192" t="s">
        <v>1</v>
      </c>
      <c r="F492" s="193" t="s">
        <v>356</v>
      </c>
      <c r="H492" s="194">
        <v>365.4</v>
      </c>
      <c r="I492" s="195"/>
      <c r="L492" s="191"/>
      <c r="M492" s="196"/>
      <c r="T492" s="197"/>
      <c r="AT492" s="192" t="s">
        <v>205</v>
      </c>
      <c r="AU492" s="192" t="s">
        <v>164</v>
      </c>
      <c r="AV492" s="15" t="s">
        <v>169</v>
      </c>
      <c r="AW492" s="15" t="s">
        <v>3</v>
      </c>
      <c r="AX492" s="15" t="s">
        <v>75</v>
      </c>
      <c r="AY492" s="192" t="s">
        <v>156</v>
      </c>
    </row>
    <row r="493" spans="2:65" s="13" customFormat="1">
      <c r="B493" s="178"/>
      <c r="D493" s="160" t="s">
        <v>205</v>
      </c>
      <c r="E493" s="179" t="s">
        <v>1</v>
      </c>
      <c r="F493" s="180" t="s">
        <v>1251</v>
      </c>
      <c r="H493" s="179" t="s">
        <v>1</v>
      </c>
      <c r="I493" s="181"/>
      <c r="L493" s="178"/>
      <c r="M493" s="182"/>
      <c r="T493" s="183"/>
      <c r="AT493" s="179" t="s">
        <v>205</v>
      </c>
      <c r="AU493" s="179" t="s">
        <v>164</v>
      </c>
      <c r="AV493" s="13" t="s">
        <v>83</v>
      </c>
      <c r="AW493" s="13" t="s">
        <v>3</v>
      </c>
      <c r="AX493" s="13" t="s">
        <v>75</v>
      </c>
      <c r="AY493" s="179" t="s">
        <v>156</v>
      </c>
    </row>
    <row r="494" spans="2:65" s="12" customFormat="1">
      <c r="B494" s="159"/>
      <c r="D494" s="160" t="s">
        <v>205</v>
      </c>
      <c r="E494" s="161" t="s">
        <v>1</v>
      </c>
      <c r="F494" s="162" t="s">
        <v>1440</v>
      </c>
      <c r="H494" s="163">
        <v>25.58</v>
      </c>
      <c r="I494" s="164"/>
      <c r="L494" s="159"/>
      <c r="M494" s="165"/>
      <c r="T494" s="166"/>
      <c r="AT494" s="161" t="s">
        <v>205</v>
      </c>
      <c r="AU494" s="161" t="s">
        <v>164</v>
      </c>
      <c r="AV494" s="12" t="s">
        <v>164</v>
      </c>
      <c r="AW494" s="12" t="s">
        <v>3</v>
      </c>
      <c r="AX494" s="12" t="s">
        <v>75</v>
      </c>
      <c r="AY494" s="161" t="s">
        <v>156</v>
      </c>
    </row>
    <row r="495" spans="2:65" s="15" customFormat="1">
      <c r="B495" s="191"/>
      <c r="D495" s="160" t="s">
        <v>205</v>
      </c>
      <c r="E495" s="192" t="s">
        <v>1</v>
      </c>
      <c r="F495" s="193" t="s">
        <v>356</v>
      </c>
      <c r="H495" s="194">
        <v>25.58</v>
      </c>
      <c r="I495" s="195"/>
      <c r="L495" s="191"/>
      <c r="M495" s="196"/>
      <c r="T495" s="197"/>
      <c r="AT495" s="192" t="s">
        <v>205</v>
      </c>
      <c r="AU495" s="192" t="s">
        <v>164</v>
      </c>
      <c r="AV495" s="15" t="s">
        <v>169</v>
      </c>
      <c r="AW495" s="15" t="s">
        <v>3</v>
      </c>
      <c r="AX495" s="15" t="s">
        <v>75</v>
      </c>
      <c r="AY495" s="192" t="s">
        <v>156</v>
      </c>
    </row>
    <row r="496" spans="2:65" s="14" customFormat="1">
      <c r="B496" s="184"/>
      <c r="D496" s="160" t="s">
        <v>205</v>
      </c>
      <c r="E496" s="185" t="s">
        <v>1</v>
      </c>
      <c r="F496" s="186" t="s">
        <v>226</v>
      </c>
      <c r="H496" s="187">
        <v>390.98</v>
      </c>
      <c r="I496" s="188"/>
      <c r="L496" s="184"/>
      <c r="M496" s="189"/>
      <c r="T496" s="190"/>
      <c r="AT496" s="185" t="s">
        <v>205</v>
      </c>
      <c r="AU496" s="185" t="s">
        <v>164</v>
      </c>
      <c r="AV496" s="14" t="s">
        <v>163</v>
      </c>
      <c r="AW496" s="14" t="s">
        <v>3</v>
      </c>
      <c r="AX496" s="14" t="s">
        <v>83</v>
      </c>
      <c r="AY496" s="185" t="s">
        <v>156</v>
      </c>
    </row>
    <row r="497" spans="2:65" s="1" customFormat="1" ht="24.15" customHeight="1">
      <c r="B497" s="139"/>
      <c r="C497" s="140" t="s">
        <v>442</v>
      </c>
      <c r="D497" s="140" t="s">
        <v>159</v>
      </c>
      <c r="E497" s="141" t="s">
        <v>1441</v>
      </c>
      <c r="F497" s="142" t="s">
        <v>1442</v>
      </c>
      <c r="G497" s="143" t="s">
        <v>352</v>
      </c>
      <c r="H497" s="144">
        <v>192.345</v>
      </c>
      <c r="I497" s="145"/>
      <c r="J497" s="146">
        <f>ROUND(I497*H497,2)</f>
        <v>0</v>
      </c>
      <c r="K497" s="147"/>
      <c r="L497" s="32"/>
      <c r="M497" s="148" t="s">
        <v>1</v>
      </c>
      <c r="N497" s="149" t="s">
        <v>41</v>
      </c>
      <c r="P497" s="150">
        <f>O497*H497</f>
        <v>0</v>
      </c>
      <c r="Q497" s="150">
        <v>0</v>
      </c>
      <c r="R497" s="150">
        <f>Q497*H497</f>
        <v>0</v>
      </c>
      <c r="S497" s="150">
        <v>0</v>
      </c>
      <c r="T497" s="151">
        <f>S497*H497</f>
        <v>0</v>
      </c>
      <c r="AR497" s="152" t="s">
        <v>163</v>
      </c>
      <c r="AT497" s="152" t="s">
        <v>159</v>
      </c>
      <c r="AU497" s="152" t="s">
        <v>164</v>
      </c>
      <c r="AY497" s="17" t="s">
        <v>156</v>
      </c>
      <c r="BE497" s="153">
        <f>IF(N497="základná",J497,0)</f>
        <v>0</v>
      </c>
      <c r="BF497" s="153">
        <f>IF(N497="znížená",J497,0)</f>
        <v>0</v>
      </c>
      <c r="BG497" s="153">
        <f>IF(N497="zákl. prenesená",J497,0)</f>
        <v>0</v>
      </c>
      <c r="BH497" s="153">
        <f>IF(N497="zníž. prenesená",J497,0)</f>
        <v>0</v>
      </c>
      <c r="BI497" s="153">
        <f>IF(N497="nulová",J497,0)</f>
        <v>0</v>
      </c>
      <c r="BJ497" s="17" t="s">
        <v>164</v>
      </c>
      <c r="BK497" s="153">
        <f>ROUND(I497*H497,2)</f>
        <v>0</v>
      </c>
      <c r="BL497" s="17" t="s">
        <v>163</v>
      </c>
      <c r="BM497" s="152" t="s">
        <v>1443</v>
      </c>
    </row>
    <row r="498" spans="2:65" s="13" customFormat="1">
      <c r="B498" s="178"/>
      <c r="D498" s="160" t="s">
        <v>205</v>
      </c>
      <c r="E498" s="179" t="s">
        <v>1</v>
      </c>
      <c r="F498" s="180" t="s">
        <v>1384</v>
      </c>
      <c r="H498" s="179" t="s">
        <v>1</v>
      </c>
      <c r="I498" s="181"/>
      <c r="L498" s="178"/>
      <c r="M498" s="182"/>
      <c r="T498" s="183"/>
      <c r="AT498" s="179" t="s">
        <v>205</v>
      </c>
      <c r="AU498" s="179" t="s">
        <v>164</v>
      </c>
      <c r="AV498" s="13" t="s">
        <v>83</v>
      </c>
      <c r="AW498" s="13" t="s">
        <v>3</v>
      </c>
      <c r="AX498" s="13" t="s">
        <v>75</v>
      </c>
      <c r="AY498" s="179" t="s">
        <v>156</v>
      </c>
    </row>
    <row r="499" spans="2:65" s="12" customFormat="1">
      <c r="B499" s="159"/>
      <c r="D499" s="160" t="s">
        <v>205</v>
      </c>
      <c r="E499" s="161" t="s">
        <v>1</v>
      </c>
      <c r="F499" s="162" t="s">
        <v>1444</v>
      </c>
      <c r="H499" s="163">
        <v>371.47</v>
      </c>
      <c r="I499" s="164"/>
      <c r="L499" s="159"/>
      <c r="M499" s="165"/>
      <c r="T499" s="166"/>
      <c r="AT499" s="161" t="s">
        <v>205</v>
      </c>
      <c r="AU499" s="161" t="s">
        <v>164</v>
      </c>
      <c r="AV499" s="12" t="s">
        <v>164</v>
      </c>
      <c r="AW499" s="12" t="s">
        <v>3</v>
      </c>
      <c r="AX499" s="12" t="s">
        <v>75</v>
      </c>
      <c r="AY499" s="161" t="s">
        <v>156</v>
      </c>
    </row>
    <row r="500" spans="2:65" s="12" customFormat="1">
      <c r="B500" s="159"/>
      <c r="D500" s="160" t="s">
        <v>205</v>
      </c>
      <c r="E500" s="161" t="s">
        <v>1</v>
      </c>
      <c r="F500" s="162" t="s">
        <v>1445</v>
      </c>
      <c r="H500" s="163">
        <v>-179.125</v>
      </c>
      <c r="I500" s="164"/>
      <c r="L500" s="159"/>
      <c r="M500" s="165"/>
      <c r="T500" s="166"/>
      <c r="AT500" s="161" t="s">
        <v>205</v>
      </c>
      <c r="AU500" s="161" t="s">
        <v>164</v>
      </c>
      <c r="AV500" s="12" t="s">
        <v>164</v>
      </c>
      <c r="AW500" s="12" t="s">
        <v>3</v>
      </c>
      <c r="AX500" s="12" t="s">
        <v>75</v>
      </c>
      <c r="AY500" s="161" t="s">
        <v>156</v>
      </c>
    </row>
    <row r="501" spans="2:65" s="14" customFormat="1">
      <c r="B501" s="184"/>
      <c r="D501" s="160" t="s">
        <v>205</v>
      </c>
      <c r="E501" s="185" t="s">
        <v>1</v>
      </c>
      <c r="F501" s="186" t="s">
        <v>226</v>
      </c>
      <c r="H501" s="187">
        <v>192.345</v>
      </c>
      <c r="I501" s="188"/>
      <c r="L501" s="184"/>
      <c r="M501" s="189"/>
      <c r="T501" s="190"/>
      <c r="AT501" s="185" t="s">
        <v>205</v>
      </c>
      <c r="AU501" s="185" t="s">
        <v>164</v>
      </c>
      <c r="AV501" s="14" t="s">
        <v>163</v>
      </c>
      <c r="AW501" s="14" t="s">
        <v>3</v>
      </c>
      <c r="AX501" s="14" t="s">
        <v>83</v>
      </c>
      <c r="AY501" s="185" t="s">
        <v>156</v>
      </c>
    </row>
    <row r="502" spans="2:65" s="1" customFormat="1" ht="24.15" customHeight="1">
      <c r="B502" s="139"/>
      <c r="C502" s="140" t="s">
        <v>446</v>
      </c>
      <c r="D502" s="140" t="s">
        <v>159</v>
      </c>
      <c r="E502" s="141" t="s">
        <v>597</v>
      </c>
      <c r="F502" s="142" t="s">
        <v>558</v>
      </c>
      <c r="G502" s="143" t="s">
        <v>210</v>
      </c>
      <c r="H502" s="144">
        <v>1049.9849999999999</v>
      </c>
      <c r="I502" s="145"/>
      <c r="J502" s="146">
        <f>ROUND(I502*H502,2)</f>
        <v>0</v>
      </c>
      <c r="K502" s="147"/>
      <c r="L502" s="32"/>
      <c r="M502" s="148" t="s">
        <v>1</v>
      </c>
      <c r="N502" s="149" t="s">
        <v>41</v>
      </c>
      <c r="P502" s="150">
        <f>O502*H502</f>
        <v>0</v>
      </c>
      <c r="Q502" s="150">
        <v>0</v>
      </c>
      <c r="R502" s="150">
        <f>Q502*H502</f>
        <v>0</v>
      </c>
      <c r="S502" s="150">
        <v>0</v>
      </c>
      <c r="T502" s="151">
        <f>S502*H502</f>
        <v>0</v>
      </c>
      <c r="AR502" s="152" t="s">
        <v>163</v>
      </c>
      <c r="AT502" s="152" t="s">
        <v>159</v>
      </c>
      <c r="AU502" s="152" t="s">
        <v>164</v>
      </c>
      <c r="AY502" s="17" t="s">
        <v>156</v>
      </c>
      <c r="BE502" s="153">
        <f>IF(N502="základná",J502,0)</f>
        <v>0</v>
      </c>
      <c r="BF502" s="153">
        <f>IF(N502="znížená",J502,0)</f>
        <v>0</v>
      </c>
      <c r="BG502" s="153">
        <f>IF(N502="zákl. prenesená",J502,0)</f>
        <v>0</v>
      </c>
      <c r="BH502" s="153">
        <f>IF(N502="zníž. prenesená",J502,0)</f>
        <v>0</v>
      </c>
      <c r="BI502" s="153">
        <f>IF(N502="nulová",J502,0)</f>
        <v>0</v>
      </c>
      <c r="BJ502" s="17" t="s">
        <v>164</v>
      </c>
      <c r="BK502" s="153">
        <f>ROUND(I502*H502,2)</f>
        <v>0</v>
      </c>
      <c r="BL502" s="17" t="s">
        <v>163</v>
      </c>
      <c r="BM502" s="152" t="s">
        <v>1446</v>
      </c>
    </row>
    <row r="503" spans="2:65" s="13" customFormat="1">
      <c r="B503" s="178"/>
      <c r="D503" s="160" t="s">
        <v>205</v>
      </c>
      <c r="E503" s="179" t="s">
        <v>1</v>
      </c>
      <c r="F503" s="180" t="s">
        <v>1417</v>
      </c>
      <c r="H503" s="179" t="s">
        <v>1</v>
      </c>
      <c r="I503" s="181"/>
      <c r="L503" s="178"/>
      <c r="M503" s="182"/>
      <c r="T503" s="183"/>
      <c r="AT503" s="179" t="s">
        <v>205</v>
      </c>
      <c r="AU503" s="179" t="s">
        <v>164</v>
      </c>
      <c r="AV503" s="13" t="s">
        <v>83</v>
      </c>
      <c r="AW503" s="13" t="s">
        <v>3</v>
      </c>
      <c r="AX503" s="13" t="s">
        <v>75</v>
      </c>
      <c r="AY503" s="179" t="s">
        <v>156</v>
      </c>
    </row>
    <row r="504" spans="2:65" s="12" customFormat="1">
      <c r="B504" s="159"/>
      <c r="D504" s="160" t="s">
        <v>205</v>
      </c>
      <c r="E504" s="161" t="s">
        <v>1</v>
      </c>
      <c r="F504" s="162" t="s">
        <v>1447</v>
      </c>
      <c r="H504" s="163">
        <v>657.72</v>
      </c>
      <c r="I504" s="164"/>
      <c r="L504" s="159"/>
      <c r="M504" s="165"/>
      <c r="T504" s="166"/>
      <c r="AT504" s="161" t="s">
        <v>205</v>
      </c>
      <c r="AU504" s="161" t="s">
        <v>164</v>
      </c>
      <c r="AV504" s="12" t="s">
        <v>164</v>
      </c>
      <c r="AW504" s="12" t="s">
        <v>3</v>
      </c>
      <c r="AX504" s="12" t="s">
        <v>75</v>
      </c>
      <c r="AY504" s="161" t="s">
        <v>156</v>
      </c>
    </row>
    <row r="505" spans="2:65" s="15" customFormat="1">
      <c r="B505" s="191"/>
      <c r="D505" s="160" t="s">
        <v>205</v>
      </c>
      <c r="E505" s="192" t="s">
        <v>1</v>
      </c>
      <c r="F505" s="193" t="s">
        <v>356</v>
      </c>
      <c r="H505" s="194">
        <v>657.72</v>
      </c>
      <c r="I505" s="195"/>
      <c r="L505" s="191"/>
      <c r="M505" s="196"/>
      <c r="T505" s="197"/>
      <c r="AT505" s="192" t="s">
        <v>205</v>
      </c>
      <c r="AU505" s="192" t="s">
        <v>164</v>
      </c>
      <c r="AV505" s="15" t="s">
        <v>169</v>
      </c>
      <c r="AW505" s="15" t="s">
        <v>3</v>
      </c>
      <c r="AX505" s="15" t="s">
        <v>75</v>
      </c>
      <c r="AY505" s="192" t="s">
        <v>156</v>
      </c>
    </row>
    <row r="506" spans="2:65" s="13" customFormat="1">
      <c r="B506" s="178"/>
      <c r="D506" s="160" t="s">
        <v>205</v>
      </c>
      <c r="E506" s="179" t="s">
        <v>1</v>
      </c>
      <c r="F506" s="180" t="s">
        <v>1251</v>
      </c>
      <c r="H506" s="179" t="s">
        <v>1</v>
      </c>
      <c r="I506" s="181"/>
      <c r="L506" s="178"/>
      <c r="M506" s="182"/>
      <c r="T506" s="183"/>
      <c r="AT506" s="179" t="s">
        <v>205</v>
      </c>
      <c r="AU506" s="179" t="s">
        <v>164</v>
      </c>
      <c r="AV506" s="13" t="s">
        <v>83</v>
      </c>
      <c r="AW506" s="13" t="s">
        <v>3</v>
      </c>
      <c r="AX506" s="13" t="s">
        <v>75</v>
      </c>
      <c r="AY506" s="179" t="s">
        <v>156</v>
      </c>
    </row>
    <row r="507" spans="2:65" s="12" customFormat="1">
      <c r="B507" s="159"/>
      <c r="D507" s="160" t="s">
        <v>205</v>
      </c>
      <c r="E507" s="161" t="s">
        <v>1</v>
      </c>
      <c r="F507" s="162" t="s">
        <v>1448</v>
      </c>
      <c r="H507" s="163">
        <v>46.043999999999997</v>
      </c>
      <c r="I507" s="164"/>
      <c r="L507" s="159"/>
      <c r="M507" s="165"/>
      <c r="T507" s="166"/>
      <c r="AT507" s="161" t="s">
        <v>205</v>
      </c>
      <c r="AU507" s="161" t="s">
        <v>164</v>
      </c>
      <c r="AV507" s="12" t="s">
        <v>164</v>
      </c>
      <c r="AW507" s="12" t="s">
        <v>3</v>
      </c>
      <c r="AX507" s="12" t="s">
        <v>75</v>
      </c>
      <c r="AY507" s="161" t="s">
        <v>156</v>
      </c>
    </row>
    <row r="508" spans="2:65" s="15" customFormat="1">
      <c r="B508" s="191"/>
      <c r="D508" s="160" t="s">
        <v>205</v>
      </c>
      <c r="E508" s="192" t="s">
        <v>1</v>
      </c>
      <c r="F508" s="193" t="s">
        <v>356</v>
      </c>
      <c r="H508" s="194">
        <v>46.043999999999997</v>
      </c>
      <c r="I508" s="195"/>
      <c r="L508" s="191"/>
      <c r="M508" s="196"/>
      <c r="T508" s="197"/>
      <c r="AT508" s="192" t="s">
        <v>205</v>
      </c>
      <c r="AU508" s="192" t="s">
        <v>164</v>
      </c>
      <c r="AV508" s="15" t="s">
        <v>169</v>
      </c>
      <c r="AW508" s="15" t="s">
        <v>3</v>
      </c>
      <c r="AX508" s="15" t="s">
        <v>75</v>
      </c>
      <c r="AY508" s="192" t="s">
        <v>156</v>
      </c>
    </row>
    <row r="509" spans="2:65" s="13" customFormat="1">
      <c r="B509" s="178"/>
      <c r="D509" s="160" t="s">
        <v>205</v>
      </c>
      <c r="E509" s="179" t="s">
        <v>1</v>
      </c>
      <c r="F509" s="180" t="s">
        <v>1384</v>
      </c>
      <c r="H509" s="179" t="s">
        <v>1</v>
      </c>
      <c r="I509" s="181"/>
      <c r="L509" s="178"/>
      <c r="M509" s="182"/>
      <c r="T509" s="183"/>
      <c r="AT509" s="179" t="s">
        <v>205</v>
      </c>
      <c r="AU509" s="179" t="s">
        <v>164</v>
      </c>
      <c r="AV509" s="13" t="s">
        <v>83</v>
      </c>
      <c r="AW509" s="13" t="s">
        <v>3</v>
      </c>
      <c r="AX509" s="13" t="s">
        <v>75</v>
      </c>
      <c r="AY509" s="179" t="s">
        <v>156</v>
      </c>
    </row>
    <row r="510" spans="2:65" s="12" customFormat="1">
      <c r="B510" s="159"/>
      <c r="D510" s="160" t="s">
        <v>205</v>
      </c>
      <c r="E510" s="161" t="s">
        <v>1</v>
      </c>
      <c r="F510" s="162" t="s">
        <v>1449</v>
      </c>
      <c r="H510" s="163">
        <v>346.221</v>
      </c>
      <c r="I510" s="164"/>
      <c r="L510" s="159"/>
      <c r="M510" s="165"/>
      <c r="T510" s="166"/>
      <c r="AT510" s="161" t="s">
        <v>205</v>
      </c>
      <c r="AU510" s="161" t="s">
        <v>164</v>
      </c>
      <c r="AV510" s="12" t="s">
        <v>164</v>
      </c>
      <c r="AW510" s="12" t="s">
        <v>3</v>
      </c>
      <c r="AX510" s="12" t="s">
        <v>75</v>
      </c>
      <c r="AY510" s="161" t="s">
        <v>156</v>
      </c>
    </row>
    <row r="511" spans="2:65" s="15" customFormat="1">
      <c r="B511" s="191"/>
      <c r="D511" s="160" t="s">
        <v>205</v>
      </c>
      <c r="E511" s="192" t="s">
        <v>1</v>
      </c>
      <c r="F511" s="193" t="s">
        <v>356</v>
      </c>
      <c r="H511" s="194">
        <v>346.221</v>
      </c>
      <c r="I511" s="195"/>
      <c r="L511" s="191"/>
      <c r="M511" s="196"/>
      <c r="T511" s="197"/>
      <c r="AT511" s="192" t="s">
        <v>205</v>
      </c>
      <c r="AU511" s="192" t="s">
        <v>164</v>
      </c>
      <c r="AV511" s="15" t="s">
        <v>169</v>
      </c>
      <c r="AW511" s="15" t="s">
        <v>3</v>
      </c>
      <c r="AX511" s="15" t="s">
        <v>75</v>
      </c>
      <c r="AY511" s="192" t="s">
        <v>156</v>
      </c>
    </row>
    <row r="512" spans="2:65" s="14" customFormat="1">
      <c r="B512" s="184"/>
      <c r="D512" s="160" t="s">
        <v>205</v>
      </c>
      <c r="E512" s="185" t="s">
        <v>1</v>
      </c>
      <c r="F512" s="186" t="s">
        <v>226</v>
      </c>
      <c r="H512" s="187">
        <v>1049.9849999999999</v>
      </c>
      <c r="I512" s="188"/>
      <c r="L512" s="184"/>
      <c r="M512" s="189"/>
      <c r="T512" s="190"/>
      <c r="AT512" s="185" t="s">
        <v>205</v>
      </c>
      <c r="AU512" s="185" t="s">
        <v>164</v>
      </c>
      <c r="AV512" s="14" t="s">
        <v>163</v>
      </c>
      <c r="AW512" s="14" t="s">
        <v>3</v>
      </c>
      <c r="AX512" s="14" t="s">
        <v>83</v>
      </c>
      <c r="AY512" s="185" t="s">
        <v>156</v>
      </c>
    </row>
    <row r="513" spans="2:65" s="11" customFormat="1" ht="22.95" customHeight="1">
      <c r="B513" s="127"/>
      <c r="D513" s="128" t="s">
        <v>74</v>
      </c>
      <c r="E513" s="137" t="s">
        <v>1450</v>
      </c>
      <c r="F513" s="137" t="s">
        <v>1451</v>
      </c>
      <c r="I513" s="130"/>
      <c r="J513" s="138">
        <f>BK513</f>
        <v>0</v>
      </c>
      <c r="L513" s="127"/>
      <c r="M513" s="132"/>
      <c r="P513" s="133">
        <f>SUM(P514:P518)</f>
        <v>0</v>
      </c>
      <c r="R513" s="133">
        <f>SUM(R514:R518)</f>
        <v>7.6319999999999997</v>
      </c>
      <c r="T513" s="134">
        <f>SUM(T514:T518)</f>
        <v>0</v>
      </c>
      <c r="AR513" s="128" t="s">
        <v>83</v>
      </c>
      <c r="AT513" s="135" t="s">
        <v>74</v>
      </c>
      <c r="AU513" s="135" t="s">
        <v>83</v>
      </c>
      <c r="AY513" s="128" t="s">
        <v>156</v>
      </c>
      <c r="BK513" s="136">
        <f>SUM(BK514:BK518)</f>
        <v>0</v>
      </c>
    </row>
    <row r="514" spans="2:65" s="1" customFormat="1" ht="24.15" customHeight="1">
      <c r="B514" s="139"/>
      <c r="C514" s="140" t="s">
        <v>450</v>
      </c>
      <c r="D514" s="140" t="s">
        <v>159</v>
      </c>
      <c r="E514" s="141" t="s">
        <v>1452</v>
      </c>
      <c r="F514" s="142" t="s">
        <v>1453</v>
      </c>
      <c r="G514" s="143" t="s">
        <v>352</v>
      </c>
      <c r="H514" s="144">
        <v>4.24</v>
      </c>
      <c r="I514" s="145"/>
      <c r="J514" s="146">
        <f>ROUND(I514*H514,2)</f>
        <v>0</v>
      </c>
      <c r="K514" s="147"/>
      <c r="L514" s="32"/>
      <c r="M514" s="148" t="s">
        <v>1</v>
      </c>
      <c r="N514" s="149" t="s">
        <v>41</v>
      </c>
      <c r="P514" s="150">
        <f>O514*H514</f>
        <v>0</v>
      </c>
      <c r="Q514" s="150">
        <v>0</v>
      </c>
      <c r="R514" s="150">
        <f>Q514*H514</f>
        <v>0</v>
      </c>
      <c r="S514" s="150">
        <v>0</v>
      </c>
      <c r="T514" s="151">
        <f>S514*H514</f>
        <v>0</v>
      </c>
      <c r="AR514" s="152" t="s">
        <v>163</v>
      </c>
      <c r="AT514" s="152" t="s">
        <v>159</v>
      </c>
      <c r="AU514" s="152" t="s">
        <v>164</v>
      </c>
      <c r="AY514" s="17" t="s">
        <v>156</v>
      </c>
      <c r="BE514" s="153">
        <f>IF(N514="základná",J514,0)</f>
        <v>0</v>
      </c>
      <c r="BF514" s="153">
        <f>IF(N514="znížená",J514,0)</f>
        <v>0</v>
      </c>
      <c r="BG514" s="153">
        <f>IF(N514="zákl. prenesená",J514,0)</f>
        <v>0</v>
      </c>
      <c r="BH514" s="153">
        <f>IF(N514="zníž. prenesená",J514,0)</f>
        <v>0</v>
      </c>
      <c r="BI514" s="153">
        <f>IF(N514="nulová",J514,0)</f>
        <v>0</v>
      </c>
      <c r="BJ514" s="17" t="s">
        <v>164</v>
      </c>
      <c r="BK514" s="153">
        <f>ROUND(I514*H514,2)</f>
        <v>0</v>
      </c>
      <c r="BL514" s="17" t="s">
        <v>163</v>
      </c>
      <c r="BM514" s="152" t="s">
        <v>1454</v>
      </c>
    </row>
    <row r="515" spans="2:65" s="13" customFormat="1">
      <c r="B515" s="178"/>
      <c r="D515" s="160" t="s">
        <v>205</v>
      </c>
      <c r="E515" s="179" t="s">
        <v>1</v>
      </c>
      <c r="F515" s="180" t="s">
        <v>1384</v>
      </c>
      <c r="H515" s="179" t="s">
        <v>1</v>
      </c>
      <c r="I515" s="181"/>
      <c r="L515" s="178"/>
      <c r="M515" s="182"/>
      <c r="T515" s="183"/>
      <c r="AT515" s="179" t="s">
        <v>205</v>
      </c>
      <c r="AU515" s="179" t="s">
        <v>164</v>
      </c>
      <c r="AV515" s="13" t="s">
        <v>83</v>
      </c>
      <c r="AW515" s="13" t="s">
        <v>3</v>
      </c>
      <c r="AX515" s="13" t="s">
        <v>75</v>
      </c>
      <c r="AY515" s="179" t="s">
        <v>156</v>
      </c>
    </row>
    <row r="516" spans="2:65" s="12" customFormat="1">
      <c r="B516" s="159"/>
      <c r="D516" s="160" t="s">
        <v>205</v>
      </c>
      <c r="E516" s="161" t="s">
        <v>1</v>
      </c>
      <c r="F516" s="162" t="s">
        <v>1455</v>
      </c>
      <c r="H516" s="163">
        <v>4.24</v>
      </c>
      <c r="I516" s="164"/>
      <c r="L516" s="159"/>
      <c r="M516" s="165"/>
      <c r="T516" s="166"/>
      <c r="AT516" s="161" t="s">
        <v>205</v>
      </c>
      <c r="AU516" s="161" t="s">
        <v>164</v>
      </c>
      <c r="AV516" s="12" t="s">
        <v>164</v>
      </c>
      <c r="AW516" s="12" t="s">
        <v>3</v>
      </c>
      <c r="AX516" s="12" t="s">
        <v>83</v>
      </c>
      <c r="AY516" s="161" t="s">
        <v>156</v>
      </c>
    </row>
    <row r="517" spans="2:65" s="1" customFormat="1" ht="24.15" customHeight="1">
      <c r="B517" s="139"/>
      <c r="C517" s="167" t="s">
        <v>454</v>
      </c>
      <c r="D517" s="167" t="s">
        <v>207</v>
      </c>
      <c r="E517" s="168" t="s">
        <v>1456</v>
      </c>
      <c r="F517" s="169" t="s">
        <v>1457</v>
      </c>
      <c r="G517" s="170" t="s">
        <v>210</v>
      </c>
      <c r="H517" s="171">
        <v>7.6319999999999997</v>
      </c>
      <c r="I517" s="172"/>
      <c r="J517" s="173">
        <f>ROUND(I517*H517,2)</f>
        <v>0</v>
      </c>
      <c r="K517" s="174"/>
      <c r="L517" s="175"/>
      <c r="M517" s="176" t="s">
        <v>1</v>
      </c>
      <c r="N517" s="177" t="s">
        <v>41</v>
      </c>
      <c r="P517" s="150">
        <f>O517*H517</f>
        <v>0</v>
      </c>
      <c r="Q517" s="150">
        <v>1</v>
      </c>
      <c r="R517" s="150">
        <f>Q517*H517</f>
        <v>7.6319999999999997</v>
      </c>
      <c r="S517" s="150">
        <v>0</v>
      </c>
      <c r="T517" s="151">
        <f>S517*H517</f>
        <v>0</v>
      </c>
      <c r="AR517" s="152" t="s">
        <v>211</v>
      </c>
      <c r="AT517" s="152" t="s">
        <v>207</v>
      </c>
      <c r="AU517" s="152" t="s">
        <v>164</v>
      </c>
      <c r="AY517" s="17" t="s">
        <v>156</v>
      </c>
      <c r="BE517" s="153">
        <f>IF(N517="základná",J517,0)</f>
        <v>0</v>
      </c>
      <c r="BF517" s="153">
        <f>IF(N517="znížená",J517,0)</f>
        <v>0</v>
      </c>
      <c r="BG517" s="153">
        <f>IF(N517="zákl. prenesená",J517,0)</f>
        <v>0</v>
      </c>
      <c r="BH517" s="153">
        <f>IF(N517="zníž. prenesená",J517,0)</f>
        <v>0</v>
      </c>
      <c r="BI517" s="153">
        <f>IF(N517="nulová",J517,0)</f>
        <v>0</v>
      </c>
      <c r="BJ517" s="17" t="s">
        <v>164</v>
      </c>
      <c r="BK517" s="153">
        <f>ROUND(I517*H517,2)</f>
        <v>0</v>
      </c>
      <c r="BL517" s="17" t="s">
        <v>163</v>
      </c>
      <c r="BM517" s="152" t="s">
        <v>1458</v>
      </c>
    </row>
    <row r="518" spans="2:65" s="12" customFormat="1">
      <c r="B518" s="159"/>
      <c r="D518" s="160" t="s">
        <v>205</v>
      </c>
      <c r="E518" s="161" t="s">
        <v>1</v>
      </c>
      <c r="F518" s="162" t="s">
        <v>1459</v>
      </c>
      <c r="H518" s="163">
        <v>7.6319999999999997</v>
      </c>
      <c r="I518" s="164"/>
      <c r="L518" s="159"/>
      <c r="M518" s="165"/>
      <c r="T518" s="166"/>
      <c r="AT518" s="161" t="s">
        <v>205</v>
      </c>
      <c r="AU518" s="161" t="s">
        <v>164</v>
      </c>
      <c r="AV518" s="12" t="s">
        <v>164</v>
      </c>
      <c r="AW518" s="12" t="s">
        <v>3</v>
      </c>
      <c r="AX518" s="12" t="s">
        <v>83</v>
      </c>
      <c r="AY518" s="161" t="s">
        <v>156</v>
      </c>
    </row>
    <row r="519" spans="2:65" s="11" customFormat="1" ht="22.95" customHeight="1">
      <c r="B519" s="127"/>
      <c r="D519" s="128" t="s">
        <v>74</v>
      </c>
      <c r="E519" s="137" t="s">
        <v>920</v>
      </c>
      <c r="F519" s="137" t="s">
        <v>921</v>
      </c>
      <c r="I519" s="130"/>
      <c r="J519" s="138">
        <f>BK519</f>
        <v>0</v>
      </c>
      <c r="L519" s="127"/>
      <c r="M519" s="132"/>
      <c r="P519" s="133">
        <f>SUM(P520:P535)</f>
        <v>0</v>
      </c>
      <c r="R519" s="133">
        <f>SUM(R520:R535)</f>
        <v>9.7200000000000006</v>
      </c>
      <c r="T519" s="134">
        <f>SUM(T520:T535)</f>
        <v>0</v>
      </c>
      <c r="AR519" s="128" t="s">
        <v>83</v>
      </c>
      <c r="AT519" s="135" t="s">
        <v>74</v>
      </c>
      <c r="AU519" s="135" t="s">
        <v>83</v>
      </c>
      <c r="AY519" s="128" t="s">
        <v>156</v>
      </c>
      <c r="BK519" s="136">
        <f>SUM(BK520:BK535)</f>
        <v>0</v>
      </c>
    </row>
    <row r="520" spans="2:65" s="1" customFormat="1" ht="24.15" customHeight="1">
      <c r="B520" s="139"/>
      <c r="C520" s="140" t="s">
        <v>458</v>
      </c>
      <c r="D520" s="140" t="s">
        <v>159</v>
      </c>
      <c r="E520" s="141" t="s">
        <v>922</v>
      </c>
      <c r="F520" s="142" t="s">
        <v>923</v>
      </c>
      <c r="G520" s="143" t="s">
        <v>352</v>
      </c>
      <c r="H520" s="144">
        <v>22</v>
      </c>
      <c r="I520" s="145"/>
      <c r="J520" s="146">
        <f>ROUND(I520*H520,2)</f>
        <v>0</v>
      </c>
      <c r="K520" s="147"/>
      <c r="L520" s="32"/>
      <c r="M520" s="148" t="s">
        <v>1</v>
      </c>
      <c r="N520" s="149" t="s">
        <v>41</v>
      </c>
      <c r="P520" s="150">
        <f>O520*H520</f>
        <v>0</v>
      </c>
      <c r="Q520" s="150">
        <v>0</v>
      </c>
      <c r="R520" s="150">
        <f>Q520*H520</f>
        <v>0</v>
      </c>
      <c r="S520" s="150">
        <v>0</v>
      </c>
      <c r="T520" s="151">
        <f>S520*H520</f>
        <v>0</v>
      </c>
      <c r="AR520" s="152" t="s">
        <v>163</v>
      </c>
      <c r="AT520" s="152" t="s">
        <v>159</v>
      </c>
      <c r="AU520" s="152" t="s">
        <v>164</v>
      </c>
      <c r="AY520" s="17" t="s">
        <v>156</v>
      </c>
      <c r="BE520" s="153">
        <f>IF(N520="základná",J520,0)</f>
        <v>0</v>
      </c>
      <c r="BF520" s="153">
        <f>IF(N520="znížená",J520,0)</f>
        <v>0</v>
      </c>
      <c r="BG520" s="153">
        <f>IF(N520="zákl. prenesená",J520,0)</f>
        <v>0</v>
      </c>
      <c r="BH520" s="153">
        <f>IF(N520="zníž. prenesená",J520,0)</f>
        <v>0</v>
      </c>
      <c r="BI520" s="153">
        <f>IF(N520="nulová",J520,0)</f>
        <v>0</v>
      </c>
      <c r="BJ520" s="17" t="s">
        <v>164</v>
      </c>
      <c r="BK520" s="153">
        <f>ROUND(I520*H520,2)</f>
        <v>0</v>
      </c>
      <c r="BL520" s="17" t="s">
        <v>163</v>
      </c>
      <c r="BM520" s="152" t="s">
        <v>1460</v>
      </c>
    </row>
    <row r="521" spans="2:65" s="13" customFormat="1">
      <c r="B521" s="178"/>
      <c r="D521" s="160" t="s">
        <v>205</v>
      </c>
      <c r="E521" s="179" t="s">
        <v>1</v>
      </c>
      <c r="F521" s="180" t="s">
        <v>1251</v>
      </c>
      <c r="H521" s="179" t="s">
        <v>1</v>
      </c>
      <c r="I521" s="181"/>
      <c r="L521" s="178"/>
      <c r="M521" s="182"/>
      <c r="T521" s="183"/>
      <c r="AT521" s="179" t="s">
        <v>205</v>
      </c>
      <c r="AU521" s="179" t="s">
        <v>164</v>
      </c>
      <c r="AV521" s="13" t="s">
        <v>83</v>
      </c>
      <c r="AW521" s="13" t="s">
        <v>3</v>
      </c>
      <c r="AX521" s="13" t="s">
        <v>75</v>
      </c>
      <c r="AY521" s="179" t="s">
        <v>156</v>
      </c>
    </row>
    <row r="522" spans="2:65" s="12" customFormat="1">
      <c r="B522" s="159"/>
      <c r="D522" s="160" t="s">
        <v>205</v>
      </c>
      <c r="E522" s="161" t="s">
        <v>1</v>
      </c>
      <c r="F522" s="162" t="s">
        <v>1461</v>
      </c>
      <c r="H522" s="163">
        <v>0.7</v>
      </c>
      <c r="I522" s="164"/>
      <c r="L522" s="159"/>
      <c r="M522" s="165"/>
      <c r="T522" s="166"/>
      <c r="AT522" s="161" t="s">
        <v>205</v>
      </c>
      <c r="AU522" s="161" t="s">
        <v>164</v>
      </c>
      <c r="AV522" s="12" t="s">
        <v>164</v>
      </c>
      <c r="AW522" s="12" t="s">
        <v>3</v>
      </c>
      <c r="AX522" s="12" t="s">
        <v>75</v>
      </c>
      <c r="AY522" s="161" t="s">
        <v>156</v>
      </c>
    </row>
    <row r="523" spans="2:65" s="12" customFormat="1">
      <c r="B523" s="159"/>
      <c r="D523" s="160" t="s">
        <v>205</v>
      </c>
      <c r="E523" s="161" t="s">
        <v>1</v>
      </c>
      <c r="F523" s="162" t="s">
        <v>1462</v>
      </c>
      <c r="H523" s="163">
        <v>0.6</v>
      </c>
      <c r="I523" s="164"/>
      <c r="L523" s="159"/>
      <c r="M523" s="165"/>
      <c r="T523" s="166"/>
      <c r="AT523" s="161" t="s">
        <v>205</v>
      </c>
      <c r="AU523" s="161" t="s">
        <v>164</v>
      </c>
      <c r="AV523" s="12" t="s">
        <v>164</v>
      </c>
      <c r="AW523" s="12" t="s">
        <v>3</v>
      </c>
      <c r="AX523" s="12" t="s">
        <v>75</v>
      </c>
      <c r="AY523" s="161" t="s">
        <v>156</v>
      </c>
    </row>
    <row r="524" spans="2:65" s="12" customFormat="1">
      <c r="B524" s="159"/>
      <c r="D524" s="160" t="s">
        <v>205</v>
      </c>
      <c r="E524" s="161" t="s">
        <v>1</v>
      </c>
      <c r="F524" s="162" t="s">
        <v>1463</v>
      </c>
      <c r="H524" s="163">
        <v>15.3</v>
      </c>
      <c r="I524" s="164"/>
      <c r="L524" s="159"/>
      <c r="M524" s="165"/>
      <c r="T524" s="166"/>
      <c r="AT524" s="161" t="s">
        <v>205</v>
      </c>
      <c r="AU524" s="161" t="s">
        <v>164</v>
      </c>
      <c r="AV524" s="12" t="s">
        <v>164</v>
      </c>
      <c r="AW524" s="12" t="s">
        <v>3</v>
      </c>
      <c r="AX524" s="12" t="s">
        <v>75</v>
      </c>
      <c r="AY524" s="161" t="s">
        <v>156</v>
      </c>
    </row>
    <row r="525" spans="2:65" s="15" customFormat="1">
      <c r="B525" s="191"/>
      <c r="D525" s="160" t="s">
        <v>205</v>
      </c>
      <c r="E525" s="192" t="s">
        <v>1</v>
      </c>
      <c r="F525" s="193" t="s">
        <v>1464</v>
      </c>
      <c r="H525" s="194">
        <v>16.600000000000001</v>
      </c>
      <c r="I525" s="195"/>
      <c r="L525" s="191"/>
      <c r="M525" s="196"/>
      <c r="T525" s="197"/>
      <c r="AT525" s="192" t="s">
        <v>205</v>
      </c>
      <c r="AU525" s="192" t="s">
        <v>164</v>
      </c>
      <c r="AV525" s="15" t="s">
        <v>169</v>
      </c>
      <c r="AW525" s="15" t="s">
        <v>3</v>
      </c>
      <c r="AX525" s="15" t="s">
        <v>75</v>
      </c>
      <c r="AY525" s="192" t="s">
        <v>156</v>
      </c>
    </row>
    <row r="526" spans="2:65" s="12" customFormat="1">
      <c r="B526" s="159"/>
      <c r="D526" s="160" t="s">
        <v>205</v>
      </c>
      <c r="E526" s="161" t="s">
        <v>1</v>
      </c>
      <c r="F526" s="162" t="s">
        <v>1465</v>
      </c>
      <c r="H526" s="163">
        <v>5.4</v>
      </c>
      <c r="I526" s="164"/>
      <c r="L526" s="159"/>
      <c r="M526" s="165"/>
      <c r="T526" s="166"/>
      <c r="AT526" s="161" t="s">
        <v>205</v>
      </c>
      <c r="AU526" s="161" t="s">
        <v>164</v>
      </c>
      <c r="AV526" s="12" t="s">
        <v>164</v>
      </c>
      <c r="AW526" s="12" t="s">
        <v>3</v>
      </c>
      <c r="AX526" s="12" t="s">
        <v>75</v>
      </c>
      <c r="AY526" s="161" t="s">
        <v>156</v>
      </c>
    </row>
    <row r="527" spans="2:65" s="15" customFormat="1">
      <c r="B527" s="191"/>
      <c r="D527" s="160" t="s">
        <v>205</v>
      </c>
      <c r="E527" s="192" t="s">
        <v>1</v>
      </c>
      <c r="F527" s="193" t="s">
        <v>1466</v>
      </c>
      <c r="H527" s="194">
        <v>5.4</v>
      </c>
      <c r="I527" s="195"/>
      <c r="L527" s="191"/>
      <c r="M527" s="196"/>
      <c r="T527" s="197"/>
      <c r="AT527" s="192" t="s">
        <v>205</v>
      </c>
      <c r="AU527" s="192" t="s">
        <v>164</v>
      </c>
      <c r="AV527" s="15" t="s">
        <v>169</v>
      </c>
      <c r="AW527" s="15" t="s">
        <v>3</v>
      </c>
      <c r="AX527" s="15" t="s">
        <v>75</v>
      </c>
      <c r="AY527" s="192" t="s">
        <v>156</v>
      </c>
    </row>
    <row r="528" spans="2:65" s="14" customFormat="1">
      <c r="B528" s="184"/>
      <c r="D528" s="160" t="s">
        <v>205</v>
      </c>
      <c r="E528" s="185" t="s">
        <v>1</v>
      </c>
      <c r="F528" s="186" t="s">
        <v>226</v>
      </c>
      <c r="H528" s="187">
        <v>22</v>
      </c>
      <c r="I528" s="188"/>
      <c r="L528" s="184"/>
      <c r="M528" s="189"/>
      <c r="T528" s="190"/>
      <c r="AT528" s="185" t="s">
        <v>205</v>
      </c>
      <c r="AU528" s="185" t="s">
        <v>164</v>
      </c>
      <c r="AV528" s="14" t="s">
        <v>163</v>
      </c>
      <c r="AW528" s="14" t="s">
        <v>3</v>
      </c>
      <c r="AX528" s="14" t="s">
        <v>83</v>
      </c>
      <c r="AY528" s="185" t="s">
        <v>156</v>
      </c>
    </row>
    <row r="529" spans="2:65" s="1" customFormat="1" ht="24.15" customHeight="1">
      <c r="B529" s="139"/>
      <c r="C529" s="167" t="s">
        <v>745</v>
      </c>
      <c r="D529" s="167" t="s">
        <v>207</v>
      </c>
      <c r="E529" s="168" t="s">
        <v>1467</v>
      </c>
      <c r="F529" s="169" t="s">
        <v>1468</v>
      </c>
      <c r="G529" s="170" t="s">
        <v>210</v>
      </c>
      <c r="H529" s="171">
        <v>9.7200000000000006</v>
      </c>
      <c r="I529" s="172"/>
      <c r="J529" s="173">
        <f>ROUND(I529*H529,2)</f>
        <v>0</v>
      </c>
      <c r="K529" s="174"/>
      <c r="L529" s="175"/>
      <c r="M529" s="176" t="s">
        <v>1</v>
      </c>
      <c r="N529" s="177" t="s">
        <v>41</v>
      </c>
      <c r="P529" s="150">
        <f>O529*H529</f>
        <v>0</v>
      </c>
      <c r="Q529" s="150">
        <v>1</v>
      </c>
      <c r="R529" s="150">
        <f>Q529*H529</f>
        <v>9.7200000000000006</v>
      </c>
      <c r="S529" s="150">
        <v>0</v>
      </c>
      <c r="T529" s="151">
        <f>S529*H529</f>
        <v>0</v>
      </c>
      <c r="AR529" s="152" t="s">
        <v>211</v>
      </c>
      <c r="AT529" s="152" t="s">
        <v>207</v>
      </c>
      <c r="AU529" s="152" t="s">
        <v>164</v>
      </c>
      <c r="AY529" s="17" t="s">
        <v>156</v>
      </c>
      <c r="BE529" s="153">
        <f>IF(N529="základná",J529,0)</f>
        <v>0</v>
      </c>
      <c r="BF529" s="153">
        <f>IF(N529="znížená",J529,0)</f>
        <v>0</v>
      </c>
      <c r="BG529" s="153">
        <f>IF(N529="zákl. prenesená",J529,0)</f>
        <v>0</v>
      </c>
      <c r="BH529" s="153">
        <f>IF(N529="zníž. prenesená",J529,0)</f>
        <v>0</v>
      </c>
      <c r="BI529" s="153">
        <f>IF(N529="nulová",J529,0)</f>
        <v>0</v>
      </c>
      <c r="BJ529" s="17" t="s">
        <v>164</v>
      </c>
      <c r="BK529" s="153">
        <f>ROUND(I529*H529,2)</f>
        <v>0</v>
      </c>
      <c r="BL529" s="17" t="s">
        <v>163</v>
      </c>
      <c r="BM529" s="152" t="s">
        <v>1469</v>
      </c>
    </row>
    <row r="530" spans="2:65" s="12" customFormat="1">
      <c r="B530" s="159"/>
      <c r="D530" s="160" t="s">
        <v>205</v>
      </c>
      <c r="E530" s="161" t="s">
        <v>1</v>
      </c>
      <c r="F530" s="162" t="s">
        <v>1470</v>
      </c>
      <c r="H530" s="163">
        <v>9.7200000000000006</v>
      </c>
      <c r="I530" s="164"/>
      <c r="L530" s="159"/>
      <c r="M530" s="165"/>
      <c r="T530" s="166"/>
      <c r="AT530" s="161" t="s">
        <v>205</v>
      </c>
      <c r="AU530" s="161" t="s">
        <v>164</v>
      </c>
      <c r="AV530" s="12" t="s">
        <v>164</v>
      </c>
      <c r="AW530" s="12" t="s">
        <v>3</v>
      </c>
      <c r="AX530" s="12" t="s">
        <v>83</v>
      </c>
      <c r="AY530" s="161" t="s">
        <v>156</v>
      </c>
    </row>
    <row r="531" spans="2:65" s="1" customFormat="1" ht="33" customHeight="1">
      <c r="B531" s="139"/>
      <c r="C531" s="140" t="s">
        <v>753</v>
      </c>
      <c r="D531" s="140" t="s">
        <v>159</v>
      </c>
      <c r="E531" s="141" t="s">
        <v>1471</v>
      </c>
      <c r="F531" s="142" t="s">
        <v>1472</v>
      </c>
      <c r="G531" s="143" t="s">
        <v>352</v>
      </c>
      <c r="H531" s="144">
        <v>179.125</v>
      </c>
      <c r="I531" s="145"/>
      <c r="J531" s="146">
        <f>ROUND(I531*H531,2)</f>
        <v>0</v>
      </c>
      <c r="K531" s="147"/>
      <c r="L531" s="32"/>
      <c r="M531" s="148" t="s">
        <v>1</v>
      </c>
      <c r="N531" s="149" t="s">
        <v>41</v>
      </c>
      <c r="P531" s="150">
        <f>O531*H531</f>
        <v>0</v>
      </c>
      <c r="Q531" s="150">
        <v>0</v>
      </c>
      <c r="R531" s="150">
        <f>Q531*H531</f>
        <v>0</v>
      </c>
      <c r="S531" s="150">
        <v>0</v>
      </c>
      <c r="T531" s="151">
        <f>S531*H531</f>
        <v>0</v>
      </c>
      <c r="AR531" s="152" t="s">
        <v>163</v>
      </c>
      <c r="AT531" s="152" t="s">
        <v>159</v>
      </c>
      <c r="AU531" s="152" t="s">
        <v>164</v>
      </c>
      <c r="AY531" s="17" t="s">
        <v>156</v>
      </c>
      <c r="BE531" s="153">
        <f>IF(N531="základná",J531,0)</f>
        <v>0</v>
      </c>
      <c r="BF531" s="153">
        <f>IF(N531="znížená",J531,0)</f>
        <v>0</v>
      </c>
      <c r="BG531" s="153">
        <f>IF(N531="zákl. prenesená",J531,0)</f>
        <v>0</v>
      </c>
      <c r="BH531" s="153">
        <f>IF(N531="zníž. prenesená",J531,0)</f>
        <v>0</v>
      </c>
      <c r="BI531" s="153">
        <f>IF(N531="nulová",J531,0)</f>
        <v>0</v>
      </c>
      <c r="BJ531" s="17" t="s">
        <v>164</v>
      </c>
      <c r="BK531" s="153">
        <f>ROUND(I531*H531,2)</f>
        <v>0</v>
      </c>
      <c r="BL531" s="17" t="s">
        <v>163</v>
      </c>
      <c r="BM531" s="152" t="s">
        <v>1473</v>
      </c>
    </row>
    <row r="532" spans="2:65" s="13" customFormat="1">
      <c r="B532" s="178"/>
      <c r="D532" s="160" t="s">
        <v>205</v>
      </c>
      <c r="E532" s="179" t="s">
        <v>1</v>
      </c>
      <c r="F532" s="180" t="s">
        <v>1474</v>
      </c>
      <c r="H532" s="179" t="s">
        <v>1</v>
      </c>
      <c r="I532" s="181"/>
      <c r="L532" s="178"/>
      <c r="M532" s="182"/>
      <c r="T532" s="183"/>
      <c r="AT532" s="179" t="s">
        <v>205</v>
      </c>
      <c r="AU532" s="179" t="s">
        <v>164</v>
      </c>
      <c r="AV532" s="13" t="s">
        <v>83</v>
      </c>
      <c r="AW532" s="13" t="s">
        <v>3</v>
      </c>
      <c r="AX532" s="13" t="s">
        <v>75</v>
      </c>
      <c r="AY532" s="179" t="s">
        <v>156</v>
      </c>
    </row>
    <row r="533" spans="2:65" s="12" customFormat="1" ht="20.399999999999999">
      <c r="B533" s="159"/>
      <c r="D533" s="160" t="s">
        <v>205</v>
      </c>
      <c r="E533" s="161" t="s">
        <v>1</v>
      </c>
      <c r="F533" s="162" t="s">
        <v>1475</v>
      </c>
      <c r="H533" s="163">
        <v>133.5</v>
      </c>
      <c r="I533" s="164"/>
      <c r="L533" s="159"/>
      <c r="M533" s="165"/>
      <c r="T533" s="166"/>
      <c r="AT533" s="161" t="s">
        <v>205</v>
      </c>
      <c r="AU533" s="161" t="s">
        <v>164</v>
      </c>
      <c r="AV533" s="12" t="s">
        <v>164</v>
      </c>
      <c r="AW533" s="12" t="s">
        <v>3</v>
      </c>
      <c r="AX533" s="12" t="s">
        <v>75</v>
      </c>
      <c r="AY533" s="161" t="s">
        <v>156</v>
      </c>
    </row>
    <row r="534" spans="2:65" s="12" customFormat="1">
      <c r="B534" s="159"/>
      <c r="D534" s="160" t="s">
        <v>205</v>
      </c>
      <c r="E534" s="161" t="s">
        <v>1</v>
      </c>
      <c r="F534" s="162" t="s">
        <v>1476</v>
      </c>
      <c r="H534" s="163">
        <v>45.625</v>
      </c>
      <c r="I534" s="164"/>
      <c r="L534" s="159"/>
      <c r="M534" s="165"/>
      <c r="T534" s="166"/>
      <c r="AT534" s="161" t="s">
        <v>205</v>
      </c>
      <c r="AU534" s="161" t="s">
        <v>164</v>
      </c>
      <c r="AV534" s="12" t="s">
        <v>164</v>
      </c>
      <c r="AW534" s="12" t="s">
        <v>3</v>
      </c>
      <c r="AX534" s="12" t="s">
        <v>75</v>
      </c>
      <c r="AY534" s="161" t="s">
        <v>156</v>
      </c>
    </row>
    <row r="535" spans="2:65" s="14" customFormat="1">
      <c r="B535" s="184"/>
      <c r="D535" s="160" t="s">
        <v>205</v>
      </c>
      <c r="E535" s="185" t="s">
        <v>1</v>
      </c>
      <c r="F535" s="186" t="s">
        <v>226</v>
      </c>
      <c r="H535" s="187">
        <v>179.125</v>
      </c>
      <c r="I535" s="188"/>
      <c r="L535" s="184"/>
      <c r="M535" s="189"/>
      <c r="T535" s="190"/>
      <c r="AT535" s="185" t="s">
        <v>205</v>
      </c>
      <c r="AU535" s="185" t="s">
        <v>164</v>
      </c>
      <c r="AV535" s="14" t="s">
        <v>163</v>
      </c>
      <c r="AW535" s="14" t="s">
        <v>3</v>
      </c>
      <c r="AX535" s="14" t="s">
        <v>83</v>
      </c>
      <c r="AY535" s="185" t="s">
        <v>156</v>
      </c>
    </row>
    <row r="536" spans="2:65" s="11" customFormat="1" ht="22.95" customHeight="1">
      <c r="B536" s="127"/>
      <c r="D536" s="128" t="s">
        <v>74</v>
      </c>
      <c r="E536" s="137" t="s">
        <v>928</v>
      </c>
      <c r="F536" s="137" t="s">
        <v>929</v>
      </c>
      <c r="I536" s="130"/>
      <c r="J536" s="138">
        <f>BK536</f>
        <v>0</v>
      </c>
      <c r="L536" s="127"/>
      <c r="M536" s="132"/>
      <c r="P536" s="133">
        <f>SUM(P537:P542)</f>
        <v>0</v>
      </c>
      <c r="R536" s="133">
        <f>SUM(R537:R542)</f>
        <v>11.016</v>
      </c>
      <c r="T536" s="134">
        <f>SUM(T537:T542)</f>
        <v>0</v>
      </c>
      <c r="AR536" s="128" t="s">
        <v>83</v>
      </c>
      <c r="AT536" s="135" t="s">
        <v>74</v>
      </c>
      <c r="AU536" s="135" t="s">
        <v>83</v>
      </c>
      <c r="AY536" s="128" t="s">
        <v>156</v>
      </c>
      <c r="BK536" s="136">
        <f>SUM(BK537:BK542)</f>
        <v>0</v>
      </c>
    </row>
    <row r="537" spans="2:65" s="1" customFormat="1" ht="24.15" customHeight="1">
      <c r="B537" s="139"/>
      <c r="C537" s="140" t="s">
        <v>757</v>
      </c>
      <c r="D537" s="140" t="s">
        <v>159</v>
      </c>
      <c r="E537" s="141" t="s">
        <v>1477</v>
      </c>
      <c r="F537" s="142" t="s">
        <v>1478</v>
      </c>
      <c r="G537" s="143" t="s">
        <v>352</v>
      </c>
      <c r="H537" s="144">
        <v>6.12</v>
      </c>
      <c r="I537" s="145"/>
      <c r="J537" s="146">
        <f>ROUND(I537*H537,2)</f>
        <v>0</v>
      </c>
      <c r="K537" s="147"/>
      <c r="L537" s="32"/>
      <c r="M537" s="148" t="s">
        <v>1</v>
      </c>
      <c r="N537" s="149" t="s">
        <v>41</v>
      </c>
      <c r="P537" s="150">
        <f>O537*H537</f>
        <v>0</v>
      </c>
      <c r="Q537" s="150">
        <v>0</v>
      </c>
      <c r="R537" s="150">
        <f>Q537*H537</f>
        <v>0</v>
      </c>
      <c r="S537" s="150">
        <v>0</v>
      </c>
      <c r="T537" s="151">
        <f>S537*H537</f>
        <v>0</v>
      </c>
      <c r="AR537" s="152" t="s">
        <v>163</v>
      </c>
      <c r="AT537" s="152" t="s">
        <v>159</v>
      </c>
      <c r="AU537" s="152" t="s">
        <v>164</v>
      </c>
      <c r="AY537" s="17" t="s">
        <v>156</v>
      </c>
      <c r="BE537" s="153">
        <f>IF(N537="základná",J537,0)</f>
        <v>0</v>
      </c>
      <c r="BF537" s="153">
        <f>IF(N537="znížená",J537,0)</f>
        <v>0</v>
      </c>
      <c r="BG537" s="153">
        <f>IF(N537="zákl. prenesená",J537,0)</f>
        <v>0</v>
      </c>
      <c r="BH537" s="153">
        <f>IF(N537="zníž. prenesená",J537,0)</f>
        <v>0</v>
      </c>
      <c r="BI537" s="153">
        <f>IF(N537="nulová",J537,0)</f>
        <v>0</v>
      </c>
      <c r="BJ537" s="17" t="s">
        <v>164</v>
      </c>
      <c r="BK537" s="153">
        <f>ROUND(I537*H537,2)</f>
        <v>0</v>
      </c>
      <c r="BL537" s="17" t="s">
        <v>163</v>
      </c>
      <c r="BM537" s="152" t="s">
        <v>1479</v>
      </c>
    </row>
    <row r="538" spans="2:65" s="13" customFormat="1">
      <c r="B538" s="178"/>
      <c r="D538" s="160" t="s">
        <v>205</v>
      </c>
      <c r="E538" s="179" t="s">
        <v>1</v>
      </c>
      <c r="F538" s="180" t="s">
        <v>1251</v>
      </c>
      <c r="H538" s="179" t="s">
        <v>1</v>
      </c>
      <c r="I538" s="181"/>
      <c r="L538" s="178"/>
      <c r="M538" s="182"/>
      <c r="T538" s="183"/>
      <c r="AT538" s="179" t="s">
        <v>205</v>
      </c>
      <c r="AU538" s="179" t="s">
        <v>164</v>
      </c>
      <c r="AV538" s="13" t="s">
        <v>83</v>
      </c>
      <c r="AW538" s="13" t="s">
        <v>3</v>
      </c>
      <c r="AX538" s="13" t="s">
        <v>75</v>
      </c>
      <c r="AY538" s="179" t="s">
        <v>156</v>
      </c>
    </row>
    <row r="539" spans="2:65" s="12" customFormat="1">
      <c r="B539" s="159"/>
      <c r="D539" s="160" t="s">
        <v>205</v>
      </c>
      <c r="E539" s="161" t="s">
        <v>1</v>
      </c>
      <c r="F539" s="162" t="s">
        <v>1480</v>
      </c>
      <c r="H539" s="163">
        <v>6.12</v>
      </c>
      <c r="I539" s="164"/>
      <c r="L539" s="159"/>
      <c r="M539" s="165"/>
      <c r="T539" s="166"/>
      <c r="AT539" s="161" t="s">
        <v>205</v>
      </c>
      <c r="AU539" s="161" t="s">
        <v>164</v>
      </c>
      <c r="AV539" s="12" t="s">
        <v>164</v>
      </c>
      <c r="AW539" s="12" t="s">
        <v>3</v>
      </c>
      <c r="AX539" s="12" t="s">
        <v>75</v>
      </c>
      <c r="AY539" s="161" t="s">
        <v>156</v>
      </c>
    </row>
    <row r="540" spans="2:65" s="14" customFormat="1">
      <c r="B540" s="184"/>
      <c r="D540" s="160" t="s">
        <v>205</v>
      </c>
      <c r="E540" s="185" t="s">
        <v>1</v>
      </c>
      <c r="F540" s="186" t="s">
        <v>1481</v>
      </c>
      <c r="H540" s="187">
        <v>6.12</v>
      </c>
      <c r="I540" s="188"/>
      <c r="L540" s="184"/>
      <c r="M540" s="189"/>
      <c r="T540" s="190"/>
      <c r="AT540" s="185" t="s">
        <v>205</v>
      </c>
      <c r="AU540" s="185" t="s">
        <v>164</v>
      </c>
      <c r="AV540" s="14" t="s">
        <v>163</v>
      </c>
      <c r="AW540" s="14" t="s">
        <v>3</v>
      </c>
      <c r="AX540" s="14" t="s">
        <v>83</v>
      </c>
      <c r="AY540" s="185" t="s">
        <v>156</v>
      </c>
    </row>
    <row r="541" spans="2:65" s="1" customFormat="1" ht="16.5" customHeight="1">
      <c r="B541" s="139"/>
      <c r="C541" s="167" t="s">
        <v>761</v>
      </c>
      <c r="D541" s="167" t="s">
        <v>207</v>
      </c>
      <c r="E541" s="168" t="s">
        <v>1482</v>
      </c>
      <c r="F541" s="169" t="s">
        <v>936</v>
      </c>
      <c r="G541" s="170" t="s">
        <v>210</v>
      </c>
      <c r="H541" s="171">
        <v>11.016</v>
      </c>
      <c r="I541" s="172"/>
      <c r="J541" s="173">
        <f>ROUND(I541*H541,2)</f>
        <v>0</v>
      </c>
      <c r="K541" s="174"/>
      <c r="L541" s="175"/>
      <c r="M541" s="176" t="s">
        <v>1</v>
      </c>
      <c r="N541" s="177" t="s">
        <v>41</v>
      </c>
      <c r="P541" s="150">
        <f>O541*H541</f>
        <v>0</v>
      </c>
      <c r="Q541" s="150">
        <v>1</v>
      </c>
      <c r="R541" s="150">
        <f>Q541*H541</f>
        <v>11.016</v>
      </c>
      <c r="S541" s="150">
        <v>0</v>
      </c>
      <c r="T541" s="151">
        <f>S541*H541</f>
        <v>0</v>
      </c>
      <c r="AR541" s="152" t="s">
        <v>211</v>
      </c>
      <c r="AT541" s="152" t="s">
        <v>207</v>
      </c>
      <c r="AU541" s="152" t="s">
        <v>164</v>
      </c>
      <c r="AY541" s="17" t="s">
        <v>156</v>
      </c>
      <c r="BE541" s="153">
        <f>IF(N541="základná",J541,0)</f>
        <v>0</v>
      </c>
      <c r="BF541" s="153">
        <f>IF(N541="znížená",J541,0)</f>
        <v>0</v>
      </c>
      <c r="BG541" s="153">
        <f>IF(N541="zákl. prenesená",J541,0)</f>
        <v>0</v>
      </c>
      <c r="BH541" s="153">
        <f>IF(N541="zníž. prenesená",J541,0)</f>
        <v>0</v>
      </c>
      <c r="BI541" s="153">
        <f>IF(N541="nulová",J541,0)</f>
        <v>0</v>
      </c>
      <c r="BJ541" s="17" t="s">
        <v>164</v>
      </c>
      <c r="BK541" s="153">
        <f>ROUND(I541*H541,2)</f>
        <v>0</v>
      </c>
      <c r="BL541" s="17" t="s">
        <v>163</v>
      </c>
      <c r="BM541" s="152" t="s">
        <v>1483</v>
      </c>
    </row>
    <row r="542" spans="2:65" s="12" customFormat="1">
      <c r="B542" s="159"/>
      <c r="D542" s="160" t="s">
        <v>205</v>
      </c>
      <c r="E542" s="161" t="s">
        <v>1</v>
      </c>
      <c r="F542" s="162" t="s">
        <v>1484</v>
      </c>
      <c r="H542" s="163">
        <v>11.016</v>
      </c>
      <c r="I542" s="164"/>
      <c r="L542" s="159"/>
      <c r="M542" s="165"/>
      <c r="T542" s="166"/>
      <c r="AT542" s="161" t="s">
        <v>205</v>
      </c>
      <c r="AU542" s="161" t="s">
        <v>164</v>
      </c>
      <c r="AV542" s="12" t="s">
        <v>164</v>
      </c>
      <c r="AW542" s="12" t="s">
        <v>3</v>
      </c>
      <c r="AX542" s="12" t="s">
        <v>83</v>
      </c>
      <c r="AY542" s="161" t="s">
        <v>156</v>
      </c>
    </row>
    <row r="543" spans="2:65" s="11" customFormat="1" ht="22.95" customHeight="1">
      <c r="B543" s="127"/>
      <c r="D543" s="128" t="s">
        <v>74</v>
      </c>
      <c r="E543" s="137" t="s">
        <v>600</v>
      </c>
      <c r="F543" s="137" t="s">
        <v>601</v>
      </c>
      <c r="I543" s="130"/>
      <c r="J543" s="138">
        <f>BK543</f>
        <v>0</v>
      </c>
      <c r="L543" s="127"/>
      <c r="M543" s="132"/>
      <c r="P543" s="133">
        <f>SUM(P544:P560)</f>
        <v>0</v>
      </c>
      <c r="R543" s="133">
        <f>SUM(R544:R560)</f>
        <v>0</v>
      </c>
      <c r="T543" s="134">
        <f>SUM(T544:T560)</f>
        <v>0</v>
      </c>
      <c r="AR543" s="128" t="s">
        <v>83</v>
      </c>
      <c r="AT543" s="135" t="s">
        <v>74</v>
      </c>
      <c r="AU543" s="135" t="s">
        <v>83</v>
      </c>
      <c r="AY543" s="128" t="s">
        <v>156</v>
      </c>
      <c r="BK543" s="136">
        <f>SUM(BK544:BK560)</f>
        <v>0</v>
      </c>
    </row>
    <row r="544" spans="2:65" s="1" customFormat="1" ht="33" customHeight="1">
      <c r="B544" s="139"/>
      <c r="C544" s="140" t="s">
        <v>767</v>
      </c>
      <c r="D544" s="140" t="s">
        <v>159</v>
      </c>
      <c r="E544" s="141" t="s">
        <v>602</v>
      </c>
      <c r="F544" s="142" t="s">
        <v>603</v>
      </c>
      <c r="G544" s="143" t="s">
        <v>352</v>
      </c>
      <c r="H544" s="144">
        <v>390.98</v>
      </c>
      <c r="I544" s="145"/>
      <c r="J544" s="146">
        <f>ROUND(I544*H544,2)</f>
        <v>0</v>
      </c>
      <c r="K544" s="147"/>
      <c r="L544" s="32"/>
      <c r="M544" s="148" t="s">
        <v>1</v>
      </c>
      <c r="N544" s="149" t="s">
        <v>41</v>
      </c>
      <c r="P544" s="150">
        <f>O544*H544</f>
        <v>0</v>
      </c>
      <c r="Q544" s="150">
        <v>0</v>
      </c>
      <c r="R544" s="150">
        <f>Q544*H544</f>
        <v>0</v>
      </c>
      <c r="S544" s="150">
        <v>0</v>
      </c>
      <c r="T544" s="151">
        <f>S544*H544</f>
        <v>0</v>
      </c>
      <c r="AR544" s="152" t="s">
        <v>163</v>
      </c>
      <c r="AT544" s="152" t="s">
        <v>159</v>
      </c>
      <c r="AU544" s="152" t="s">
        <v>164</v>
      </c>
      <c r="AY544" s="17" t="s">
        <v>156</v>
      </c>
      <c r="BE544" s="153">
        <f>IF(N544="základná",J544,0)</f>
        <v>0</v>
      </c>
      <c r="BF544" s="153">
        <f>IF(N544="znížená",J544,0)</f>
        <v>0</v>
      </c>
      <c r="BG544" s="153">
        <f>IF(N544="zákl. prenesená",J544,0)</f>
        <v>0</v>
      </c>
      <c r="BH544" s="153">
        <f>IF(N544="zníž. prenesená",J544,0)</f>
        <v>0</v>
      </c>
      <c r="BI544" s="153">
        <f>IF(N544="nulová",J544,0)</f>
        <v>0</v>
      </c>
      <c r="BJ544" s="17" t="s">
        <v>164</v>
      </c>
      <c r="BK544" s="153">
        <f>ROUND(I544*H544,2)</f>
        <v>0</v>
      </c>
      <c r="BL544" s="17" t="s">
        <v>163</v>
      </c>
      <c r="BM544" s="152" t="s">
        <v>1485</v>
      </c>
    </row>
    <row r="545" spans="2:65" s="13" customFormat="1">
      <c r="B545" s="178"/>
      <c r="D545" s="160" t="s">
        <v>205</v>
      </c>
      <c r="E545" s="179" t="s">
        <v>1</v>
      </c>
      <c r="F545" s="180" t="s">
        <v>1390</v>
      </c>
      <c r="H545" s="179" t="s">
        <v>1</v>
      </c>
      <c r="I545" s="181"/>
      <c r="L545" s="178"/>
      <c r="M545" s="182"/>
      <c r="T545" s="183"/>
      <c r="AT545" s="179" t="s">
        <v>205</v>
      </c>
      <c r="AU545" s="179" t="s">
        <v>164</v>
      </c>
      <c r="AV545" s="13" t="s">
        <v>83</v>
      </c>
      <c r="AW545" s="13" t="s">
        <v>3</v>
      </c>
      <c r="AX545" s="13" t="s">
        <v>75</v>
      </c>
      <c r="AY545" s="179" t="s">
        <v>156</v>
      </c>
    </row>
    <row r="546" spans="2:65" s="12" customFormat="1">
      <c r="B546" s="159"/>
      <c r="D546" s="160" t="s">
        <v>205</v>
      </c>
      <c r="E546" s="161" t="s">
        <v>1</v>
      </c>
      <c r="F546" s="162" t="s">
        <v>1486</v>
      </c>
      <c r="H546" s="163">
        <v>365.4</v>
      </c>
      <c r="I546" s="164"/>
      <c r="L546" s="159"/>
      <c r="M546" s="165"/>
      <c r="T546" s="166"/>
      <c r="AT546" s="161" t="s">
        <v>205</v>
      </c>
      <c r="AU546" s="161" t="s">
        <v>164</v>
      </c>
      <c r="AV546" s="12" t="s">
        <v>164</v>
      </c>
      <c r="AW546" s="12" t="s">
        <v>3</v>
      </c>
      <c r="AX546" s="12" t="s">
        <v>75</v>
      </c>
      <c r="AY546" s="161" t="s">
        <v>156</v>
      </c>
    </row>
    <row r="547" spans="2:65" s="15" customFormat="1">
      <c r="B547" s="191"/>
      <c r="D547" s="160" t="s">
        <v>205</v>
      </c>
      <c r="E547" s="192" t="s">
        <v>1</v>
      </c>
      <c r="F547" s="193" t="s">
        <v>356</v>
      </c>
      <c r="H547" s="194">
        <v>365.4</v>
      </c>
      <c r="I547" s="195"/>
      <c r="L547" s="191"/>
      <c r="M547" s="196"/>
      <c r="T547" s="197"/>
      <c r="AT547" s="192" t="s">
        <v>205</v>
      </c>
      <c r="AU547" s="192" t="s">
        <v>164</v>
      </c>
      <c r="AV547" s="15" t="s">
        <v>169</v>
      </c>
      <c r="AW547" s="15" t="s">
        <v>3</v>
      </c>
      <c r="AX547" s="15" t="s">
        <v>75</v>
      </c>
      <c r="AY547" s="192" t="s">
        <v>156</v>
      </c>
    </row>
    <row r="548" spans="2:65" s="13" customFormat="1">
      <c r="B548" s="178"/>
      <c r="D548" s="160" t="s">
        <v>205</v>
      </c>
      <c r="E548" s="179" t="s">
        <v>1</v>
      </c>
      <c r="F548" s="180" t="s">
        <v>1251</v>
      </c>
      <c r="H548" s="179" t="s">
        <v>1</v>
      </c>
      <c r="I548" s="181"/>
      <c r="L548" s="178"/>
      <c r="M548" s="182"/>
      <c r="T548" s="183"/>
      <c r="AT548" s="179" t="s">
        <v>205</v>
      </c>
      <c r="AU548" s="179" t="s">
        <v>164</v>
      </c>
      <c r="AV548" s="13" t="s">
        <v>83</v>
      </c>
      <c r="AW548" s="13" t="s">
        <v>3</v>
      </c>
      <c r="AX548" s="13" t="s">
        <v>75</v>
      </c>
      <c r="AY548" s="179" t="s">
        <v>156</v>
      </c>
    </row>
    <row r="549" spans="2:65" s="12" customFormat="1">
      <c r="B549" s="159"/>
      <c r="D549" s="160" t="s">
        <v>205</v>
      </c>
      <c r="E549" s="161" t="s">
        <v>1</v>
      </c>
      <c r="F549" s="162" t="s">
        <v>1440</v>
      </c>
      <c r="H549" s="163">
        <v>25.58</v>
      </c>
      <c r="I549" s="164"/>
      <c r="L549" s="159"/>
      <c r="M549" s="165"/>
      <c r="T549" s="166"/>
      <c r="AT549" s="161" t="s">
        <v>205</v>
      </c>
      <c r="AU549" s="161" t="s">
        <v>164</v>
      </c>
      <c r="AV549" s="12" t="s">
        <v>164</v>
      </c>
      <c r="AW549" s="12" t="s">
        <v>3</v>
      </c>
      <c r="AX549" s="12" t="s">
        <v>75</v>
      </c>
      <c r="AY549" s="161" t="s">
        <v>156</v>
      </c>
    </row>
    <row r="550" spans="2:65" s="15" customFormat="1">
      <c r="B550" s="191"/>
      <c r="D550" s="160" t="s">
        <v>205</v>
      </c>
      <c r="E550" s="192" t="s">
        <v>1</v>
      </c>
      <c r="F550" s="193" t="s">
        <v>356</v>
      </c>
      <c r="H550" s="194">
        <v>25.58</v>
      </c>
      <c r="I550" s="195"/>
      <c r="L550" s="191"/>
      <c r="M550" s="196"/>
      <c r="T550" s="197"/>
      <c r="AT550" s="192" t="s">
        <v>205</v>
      </c>
      <c r="AU550" s="192" t="s">
        <v>164</v>
      </c>
      <c r="AV550" s="15" t="s">
        <v>169</v>
      </c>
      <c r="AW550" s="15" t="s">
        <v>3</v>
      </c>
      <c r="AX550" s="15" t="s">
        <v>75</v>
      </c>
      <c r="AY550" s="192" t="s">
        <v>156</v>
      </c>
    </row>
    <row r="551" spans="2:65" s="14" customFormat="1">
      <c r="B551" s="184"/>
      <c r="D551" s="160" t="s">
        <v>205</v>
      </c>
      <c r="E551" s="185" t="s">
        <v>1</v>
      </c>
      <c r="F551" s="186" t="s">
        <v>226</v>
      </c>
      <c r="H551" s="187">
        <v>390.98</v>
      </c>
      <c r="I551" s="188"/>
      <c r="L551" s="184"/>
      <c r="M551" s="189"/>
      <c r="T551" s="190"/>
      <c r="AT551" s="185" t="s">
        <v>205</v>
      </c>
      <c r="AU551" s="185" t="s">
        <v>164</v>
      </c>
      <c r="AV551" s="14" t="s">
        <v>163</v>
      </c>
      <c r="AW551" s="14" t="s">
        <v>3</v>
      </c>
      <c r="AX551" s="14" t="s">
        <v>83</v>
      </c>
      <c r="AY551" s="185" t="s">
        <v>156</v>
      </c>
    </row>
    <row r="552" spans="2:65" s="1" customFormat="1" ht="37.950000000000003" customHeight="1">
      <c r="B552" s="139"/>
      <c r="C552" s="140" t="s">
        <v>773</v>
      </c>
      <c r="D552" s="140" t="s">
        <v>159</v>
      </c>
      <c r="E552" s="141" t="s">
        <v>605</v>
      </c>
      <c r="F552" s="142" t="s">
        <v>606</v>
      </c>
      <c r="G552" s="143" t="s">
        <v>352</v>
      </c>
      <c r="H552" s="144">
        <v>4691.76</v>
      </c>
      <c r="I552" s="145"/>
      <c r="J552" s="146">
        <f>ROUND(I552*H552,2)</f>
        <v>0</v>
      </c>
      <c r="K552" s="147"/>
      <c r="L552" s="32"/>
      <c r="M552" s="148" t="s">
        <v>1</v>
      </c>
      <c r="N552" s="149" t="s">
        <v>41</v>
      </c>
      <c r="P552" s="150">
        <f>O552*H552</f>
        <v>0</v>
      </c>
      <c r="Q552" s="150">
        <v>0</v>
      </c>
      <c r="R552" s="150">
        <f>Q552*H552</f>
        <v>0</v>
      </c>
      <c r="S552" s="150">
        <v>0</v>
      </c>
      <c r="T552" s="151">
        <f>S552*H552</f>
        <v>0</v>
      </c>
      <c r="AR552" s="152" t="s">
        <v>163</v>
      </c>
      <c r="AT552" s="152" t="s">
        <v>159</v>
      </c>
      <c r="AU552" s="152" t="s">
        <v>164</v>
      </c>
      <c r="AY552" s="17" t="s">
        <v>156</v>
      </c>
      <c r="BE552" s="153">
        <f>IF(N552="základná",J552,0)</f>
        <v>0</v>
      </c>
      <c r="BF552" s="153">
        <f>IF(N552="znížená",J552,0)</f>
        <v>0</v>
      </c>
      <c r="BG552" s="153">
        <f>IF(N552="zákl. prenesená",J552,0)</f>
        <v>0</v>
      </c>
      <c r="BH552" s="153">
        <f>IF(N552="zníž. prenesená",J552,0)</f>
        <v>0</v>
      </c>
      <c r="BI552" s="153">
        <f>IF(N552="nulová",J552,0)</f>
        <v>0</v>
      </c>
      <c r="BJ552" s="17" t="s">
        <v>164</v>
      </c>
      <c r="BK552" s="153">
        <f>ROUND(I552*H552,2)</f>
        <v>0</v>
      </c>
      <c r="BL552" s="17" t="s">
        <v>163</v>
      </c>
      <c r="BM552" s="152" t="s">
        <v>1487</v>
      </c>
    </row>
    <row r="553" spans="2:65" s="12" customFormat="1">
      <c r="B553" s="159"/>
      <c r="D553" s="160" t="s">
        <v>205</v>
      </c>
      <c r="E553" s="161" t="s">
        <v>1</v>
      </c>
      <c r="F553" s="162" t="s">
        <v>1488</v>
      </c>
      <c r="H553" s="163">
        <v>4691.76</v>
      </c>
      <c r="I553" s="164"/>
      <c r="L553" s="159"/>
      <c r="M553" s="165"/>
      <c r="T553" s="166"/>
      <c r="AT553" s="161" t="s">
        <v>205</v>
      </c>
      <c r="AU553" s="161" t="s">
        <v>164</v>
      </c>
      <c r="AV553" s="12" t="s">
        <v>164</v>
      </c>
      <c r="AW553" s="12" t="s">
        <v>3</v>
      </c>
      <c r="AX553" s="12" t="s">
        <v>83</v>
      </c>
      <c r="AY553" s="161" t="s">
        <v>156</v>
      </c>
    </row>
    <row r="554" spans="2:65" s="1" customFormat="1" ht="37.950000000000003" customHeight="1">
      <c r="B554" s="139"/>
      <c r="C554" s="140" t="s">
        <v>777</v>
      </c>
      <c r="D554" s="140" t="s">
        <v>159</v>
      </c>
      <c r="E554" s="141" t="s">
        <v>1489</v>
      </c>
      <c r="F554" s="142" t="s">
        <v>1490</v>
      </c>
      <c r="G554" s="143" t="s">
        <v>352</v>
      </c>
      <c r="H554" s="144">
        <v>192.345</v>
      </c>
      <c r="I554" s="145"/>
      <c r="J554" s="146">
        <f>ROUND(I554*H554,2)</f>
        <v>0</v>
      </c>
      <c r="K554" s="147"/>
      <c r="L554" s="32"/>
      <c r="M554" s="148" t="s">
        <v>1</v>
      </c>
      <c r="N554" s="149" t="s">
        <v>41</v>
      </c>
      <c r="P554" s="150">
        <f>O554*H554</f>
        <v>0</v>
      </c>
      <c r="Q554" s="150">
        <v>0</v>
      </c>
      <c r="R554" s="150">
        <f>Q554*H554</f>
        <v>0</v>
      </c>
      <c r="S554" s="150">
        <v>0</v>
      </c>
      <c r="T554" s="151">
        <f>S554*H554</f>
        <v>0</v>
      </c>
      <c r="AR554" s="152" t="s">
        <v>163</v>
      </c>
      <c r="AT554" s="152" t="s">
        <v>159</v>
      </c>
      <c r="AU554" s="152" t="s">
        <v>164</v>
      </c>
      <c r="AY554" s="17" t="s">
        <v>156</v>
      </c>
      <c r="BE554" s="153">
        <f>IF(N554="základná",J554,0)</f>
        <v>0</v>
      </c>
      <c r="BF554" s="153">
        <f>IF(N554="znížená",J554,0)</f>
        <v>0</v>
      </c>
      <c r="BG554" s="153">
        <f>IF(N554="zákl. prenesená",J554,0)</f>
        <v>0</v>
      </c>
      <c r="BH554" s="153">
        <f>IF(N554="zníž. prenesená",J554,0)</f>
        <v>0</v>
      </c>
      <c r="BI554" s="153">
        <f>IF(N554="nulová",J554,0)</f>
        <v>0</v>
      </c>
      <c r="BJ554" s="17" t="s">
        <v>164</v>
      </c>
      <c r="BK554" s="153">
        <f>ROUND(I554*H554,2)</f>
        <v>0</v>
      </c>
      <c r="BL554" s="17" t="s">
        <v>163</v>
      </c>
      <c r="BM554" s="152" t="s">
        <v>1491</v>
      </c>
    </row>
    <row r="555" spans="2:65" s="13" customFormat="1">
      <c r="B555" s="178"/>
      <c r="D555" s="160" t="s">
        <v>205</v>
      </c>
      <c r="E555" s="179" t="s">
        <v>1</v>
      </c>
      <c r="F555" s="180" t="s">
        <v>1384</v>
      </c>
      <c r="H555" s="179" t="s">
        <v>1</v>
      </c>
      <c r="I555" s="181"/>
      <c r="L555" s="178"/>
      <c r="M555" s="182"/>
      <c r="T555" s="183"/>
      <c r="AT555" s="179" t="s">
        <v>205</v>
      </c>
      <c r="AU555" s="179" t="s">
        <v>164</v>
      </c>
      <c r="AV555" s="13" t="s">
        <v>83</v>
      </c>
      <c r="AW555" s="13" t="s">
        <v>3</v>
      </c>
      <c r="AX555" s="13" t="s">
        <v>75</v>
      </c>
      <c r="AY555" s="179" t="s">
        <v>156</v>
      </c>
    </row>
    <row r="556" spans="2:65" s="12" customFormat="1">
      <c r="B556" s="159"/>
      <c r="D556" s="160" t="s">
        <v>205</v>
      </c>
      <c r="E556" s="161" t="s">
        <v>1</v>
      </c>
      <c r="F556" s="162" t="s">
        <v>1444</v>
      </c>
      <c r="H556" s="163">
        <v>371.47</v>
      </c>
      <c r="I556" s="164"/>
      <c r="L556" s="159"/>
      <c r="M556" s="165"/>
      <c r="T556" s="166"/>
      <c r="AT556" s="161" t="s">
        <v>205</v>
      </c>
      <c r="AU556" s="161" t="s">
        <v>164</v>
      </c>
      <c r="AV556" s="12" t="s">
        <v>164</v>
      </c>
      <c r="AW556" s="12" t="s">
        <v>3</v>
      </c>
      <c r="AX556" s="12" t="s">
        <v>75</v>
      </c>
      <c r="AY556" s="161" t="s">
        <v>156</v>
      </c>
    </row>
    <row r="557" spans="2:65" s="12" customFormat="1">
      <c r="B557" s="159"/>
      <c r="D557" s="160" t="s">
        <v>205</v>
      </c>
      <c r="E557" s="161" t="s">
        <v>1</v>
      </c>
      <c r="F557" s="162" t="s">
        <v>1445</v>
      </c>
      <c r="H557" s="163">
        <v>-179.125</v>
      </c>
      <c r="I557" s="164"/>
      <c r="L557" s="159"/>
      <c r="M557" s="165"/>
      <c r="T557" s="166"/>
      <c r="AT557" s="161" t="s">
        <v>205</v>
      </c>
      <c r="AU557" s="161" t="s">
        <v>164</v>
      </c>
      <c r="AV557" s="12" t="s">
        <v>164</v>
      </c>
      <c r="AW557" s="12" t="s">
        <v>3</v>
      </c>
      <c r="AX557" s="12" t="s">
        <v>75</v>
      </c>
      <c r="AY557" s="161" t="s">
        <v>156</v>
      </c>
    </row>
    <row r="558" spans="2:65" s="14" customFormat="1">
      <c r="B558" s="184"/>
      <c r="D558" s="160" t="s">
        <v>205</v>
      </c>
      <c r="E558" s="185" t="s">
        <v>1</v>
      </c>
      <c r="F558" s="186" t="s">
        <v>226</v>
      </c>
      <c r="H558" s="187">
        <v>192.345</v>
      </c>
      <c r="I558" s="188"/>
      <c r="L558" s="184"/>
      <c r="M558" s="189"/>
      <c r="T558" s="190"/>
      <c r="AT558" s="185" t="s">
        <v>205</v>
      </c>
      <c r="AU558" s="185" t="s">
        <v>164</v>
      </c>
      <c r="AV558" s="14" t="s">
        <v>163</v>
      </c>
      <c r="AW558" s="14" t="s">
        <v>3</v>
      </c>
      <c r="AX558" s="14" t="s">
        <v>83</v>
      </c>
      <c r="AY558" s="185" t="s">
        <v>156</v>
      </c>
    </row>
    <row r="559" spans="2:65" s="1" customFormat="1" ht="44.25" customHeight="1">
      <c r="B559" s="139"/>
      <c r="C559" s="140" t="s">
        <v>785</v>
      </c>
      <c r="D559" s="140" t="s">
        <v>159</v>
      </c>
      <c r="E559" s="141" t="s">
        <v>1492</v>
      </c>
      <c r="F559" s="142" t="s">
        <v>1493</v>
      </c>
      <c r="G559" s="143" t="s">
        <v>352</v>
      </c>
      <c r="H559" s="144">
        <v>2308.14</v>
      </c>
      <c r="I559" s="145"/>
      <c r="J559" s="146">
        <f>ROUND(I559*H559,2)</f>
        <v>0</v>
      </c>
      <c r="K559" s="147"/>
      <c r="L559" s="32"/>
      <c r="M559" s="148" t="s">
        <v>1</v>
      </c>
      <c r="N559" s="149" t="s">
        <v>41</v>
      </c>
      <c r="P559" s="150">
        <f>O559*H559</f>
        <v>0</v>
      </c>
      <c r="Q559" s="150">
        <v>0</v>
      </c>
      <c r="R559" s="150">
        <f>Q559*H559</f>
        <v>0</v>
      </c>
      <c r="S559" s="150">
        <v>0</v>
      </c>
      <c r="T559" s="151">
        <f>S559*H559</f>
        <v>0</v>
      </c>
      <c r="AR559" s="152" t="s">
        <v>163</v>
      </c>
      <c r="AT559" s="152" t="s">
        <v>159</v>
      </c>
      <c r="AU559" s="152" t="s">
        <v>164</v>
      </c>
      <c r="AY559" s="17" t="s">
        <v>156</v>
      </c>
      <c r="BE559" s="153">
        <f>IF(N559="základná",J559,0)</f>
        <v>0</v>
      </c>
      <c r="BF559" s="153">
        <f>IF(N559="znížená",J559,0)</f>
        <v>0</v>
      </c>
      <c r="BG559" s="153">
        <f>IF(N559="zákl. prenesená",J559,0)</f>
        <v>0</v>
      </c>
      <c r="BH559" s="153">
        <f>IF(N559="zníž. prenesená",J559,0)</f>
        <v>0</v>
      </c>
      <c r="BI559" s="153">
        <f>IF(N559="nulová",J559,0)</f>
        <v>0</v>
      </c>
      <c r="BJ559" s="17" t="s">
        <v>164</v>
      </c>
      <c r="BK559" s="153">
        <f>ROUND(I559*H559,2)</f>
        <v>0</v>
      </c>
      <c r="BL559" s="17" t="s">
        <v>163</v>
      </c>
      <c r="BM559" s="152" t="s">
        <v>1494</v>
      </c>
    </row>
    <row r="560" spans="2:65" s="12" customFormat="1">
      <c r="B560" s="159"/>
      <c r="D560" s="160" t="s">
        <v>205</v>
      </c>
      <c r="E560" s="161" t="s">
        <v>1</v>
      </c>
      <c r="F560" s="162" t="s">
        <v>1495</v>
      </c>
      <c r="H560" s="163">
        <v>2308.14</v>
      </c>
      <c r="I560" s="164"/>
      <c r="L560" s="159"/>
      <c r="M560" s="165"/>
      <c r="T560" s="166"/>
      <c r="AT560" s="161" t="s">
        <v>205</v>
      </c>
      <c r="AU560" s="161" t="s">
        <v>164</v>
      </c>
      <c r="AV560" s="12" t="s">
        <v>164</v>
      </c>
      <c r="AW560" s="12" t="s">
        <v>3</v>
      </c>
      <c r="AX560" s="12" t="s">
        <v>83</v>
      </c>
      <c r="AY560" s="161" t="s">
        <v>156</v>
      </c>
    </row>
    <row r="561" spans="2:65" s="11" customFormat="1" ht="22.95" customHeight="1">
      <c r="B561" s="127"/>
      <c r="D561" s="128" t="s">
        <v>74</v>
      </c>
      <c r="E561" s="137" t="s">
        <v>954</v>
      </c>
      <c r="F561" s="137" t="s">
        <v>1496</v>
      </c>
      <c r="I561" s="130"/>
      <c r="J561" s="138">
        <f>BK561</f>
        <v>0</v>
      </c>
      <c r="L561" s="127"/>
      <c r="M561" s="132"/>
      <c r="P561" s="133">
        <f>SUM(P562:P566)</f>
        <v>0</v>
      </c>
      <c r="R561" s="133">
        <f>SUM(R562:R566)</f>
        <v>0.99</v>
      </c>
      <c r="T561" s="134">
        <f>SUM(T562:T566)</f>
        <v>0</v>
      </c>
      <c r="AR561" s="128" t="s">
        <v>83</v>
      </c>
      <c r="AT561" s="135" t="s">
        <v>74</v>
      </c>
      <c r="AU561" s="135" t="s">
        <v>83</v>
      </c>
      <c r="AY561" s="128" t="s">
        <v>156</v>
      </c>
      <c r="BK561" s="136">
        <f>SUM(BK562:BK566)</f>
        <v>0</v>
      </c>
    </row>
    <row r="562" spans="2:65" s="1" customFormat="1" ht="24.15" customHeight="1">
      <c r="B562" s="139"/>
      <c r="C562" s="140" t="s">
        <v>791</v>
      </c>
      <c r="D562" s="140" t="s">
        <v>159</v>
      </c>
      <c r="E562" s="141" t="s">
        <v>1497</v>
      </c>
      <c r="F562" s="142" t="s">
        <v>1498</v>
      </c>
      <c r="G562" s="143" t="s">
        <v>234</v>
      </c>
      <c r="H562" s="144">
        <v>30</v>
      </c>
      <c r="I562" s="145"/>
      <c r="J562" s="146">
        <f>ROUND(I562*H562,2)</f>
        <v>0</v>
      </c>
      <c r="K562" s="147"/>
      <c r="L562" s="32"/>
      <c r="M562" s="148" t="s">
        <v>1</v>
      </c>
      <c r="N562" s="149" t="s">
        <v>41</v>
      </c>
      <c r="P562" s="150">
        <f>O562*H562</f>
        <v>0</v>
      </c>
      <c r="Q562" s="150">
        <v>3.3000000000000002E-2</v>
      </c>
      <c r="R562" s="150">
        <f>Q562*H562</f>
        <v>0.99</v>
      </c>
      <c r="S562" s="150">
        <v>0</v>
      </c>
      <c r="T562" s="151">
        <f>S562*H562</f>
        <v>0</v>
      </c>
      <c r="AR562" s="152" t="s">
        <v>163</v>
      </c>
      <c r="AT562" s="152" t="s">
        <v>159</v>
      </c>
      <c r="AU562" s="152" t="s">
        <v>164</v>
      </c>
      <c r="AY562" s="17" t="s">
        <v>156</v>
      </c>
      <c r="BE562" s="153">
        <f>IF(N562="základná",J562,0)</f>
        <v>0</v>
      </c>
      <c r="BF562" s="153">
        <f>IF(N562="znížená",J562,0)</f>
        <v>0</v>
      </c>
      <c r="BG562" s="153">
        <f>IF(N562="zákl. prenesená",J562,0)</f>
        <v>0</v>
      </c>
      <c r="BH562" s="153">
        <f>IF(N562="zníž. prenesená",J562,0)</f>
        <v>0</v>
      </c>
      <c r="BI562" s="153">
        <f>IF(N562="nulová",J562,0)</f>
        <v>0</v>
      </c>
      <c r="BJ562" s="17" t="s">
        <v>164</v>
      </c>
      <c r="BK562" s="153">
        <f>ROUND(I562*H562,2)</f>
        <v>0</v>
      </c>
      <c r="BL562" s="17" t="s">
        <v>163</v>
      </c>
      <c r="BM562" s="152" t="s">
        <v>1499</v>
      </c>
    </row>
    <row r="563" spans="2:65" s="13" customFormat="1">
      <c r="B563" s="178"/>
      <c r="D563" s="160" t="s">
        <v>205</v>
      </c>
      <c r="E563" s="179" t="s">
        <v>1</v>
      </c>
      <c r="F563" s="180" t="s">
        <v>1500</v>
      </c>
      <c r="H563" s="179" t="s">
        <v>1</v>
      </c>
      <c r="I563" s="181"/>
      <c r="L563" s="178"/>
      <c r="M563" s="182"/>
      <c r="T563" s="183"/>
      <c r="AT563" s="179" t="s">
        <v>205</v>
      </c>
      <c r="AU563" s="179" t="s">
        <v>164</v>
      </c>
      <c r="AV563" s="13" t="s">
        <v>83</v>
      </c>
      <c r="AW563" s="13" t="s">
        <v>3</v>
      </c>
      <c r="AX563" s="13" t="s">
        <v>75</v>
      </c>
      <c r="AY563" s="179" t="s">
        <v>156</v>
      </c>
    </row>
    <row r="564" spans="2:65" s="12" customFormat="1">
      <c r="B564" s="159"/>
      <c r="D564" s="160" t="s">
        <v>205</v>
      </c>
      <c r="E564" s="161" t="s">
        <v>1</v>
      </c>
      <c r="F564" s="162" t="s">
        <v>1501</v>
      </c>
      <c r="H564" s="163">
        <v>15</v>
      </c>
      <c r="I564" s="164"/>
      <c r="L564" s="159"/>
      <c r="M564" s="165"/>
      <c r="T564" s="166"/>
      <c r="AT564" s="161" t="s">
        <v>205</v>
      </c>
      <c r="AU564" s="161" t="s">
        <v>164</v>
      </c>
      <c r="AV564" s="12" t="s">
        <v>164</v>
      </c>
      <c r="AW564" s="12" t="s">
        <v>3</v>
      </c>
      <c r="AX564" s="12" t="s">
        <v>75</v>
      </c>
      <c r="AY564" s="161" t="s">
        <v>156</v>
      </c>
    </row>
    <row r="565" spans="2:65" s="12" customFormat="1">
      <c r="B565" s="159"/>
      <c r="D565" s="160" t="s">
        <v>205</v>
      </c>
      <c r="E565" s="161" t="s">
        <v>1</v>
      </c>
      <c r="F565" s="162" t="s">
        <v>1502</v>
      </c>
      <c r="H565" s="163">
        <v>15</v>
      </c>
      <c r="I565" s="164"/>
      <c r="L565" s="159"/>
      <c r="M565" s="165"/>
      <c r="T565" s="166"/>
      <c r="AT565" s="161" t="s">
        <v>205</v>
      </c>
      <c r="AU565" s="161" t="s">
        <v>164</v>
      </c>
      <c r="AV565" s="12" t="s">
        <v>164</v>
      </c>
      <c r="AW565" s="12" t="s">
        <v>3</v>
      </c>
      <c r="AX565" s="12" t="s">
        <v>75</v>
      </c>
      <c r="AY565" s="161" t="s">
        <v>156</v>
      </c>
    </row>
    <row r="566" spans="2:65" s="14" customFormat="1">
      <c r="B566" s="184"/>
      <c r="D566" s="160" t="s">
        <v>205</v>
      </c>
      <c r="E566" s="185" t="s">
        <v>1</v>
      </c>
      <c r="F566" s="186" t="s">
        <v>226</v>
      </c>
      <c r="H566" s="187">
        <v>30</v>
      </c>
      <c r="I566" s="188"/>
      <c r="L566" s="184"/>
      <c r="M566" s="189"/>
      <c r="T566" s="190"/>
      <c r="AT566" s="185" t="s">
        <v>205</v>
      </c>
      <c r="AU566" s="185" t="s">
        <v>164</v>
      </c>
      <c r="AV566" s="14" t="s">
        <v>163</v>
      </c>
      <c r="AW566" s="14" t="s">
        <v>3</v>
      </c>
      <c r="AX566" s="14" t="s">
        <v>83</v>
      </c>
      <c r="AY566" s="185" t="s">
        <v>156</v>
      </c>
    </row>
    <row r="567" spans="2:65" s="11" customFormat="1" ht="22.95" customHeight="1">
      <c r="B567" s="127"/>
      <c r="D567" s="128" t="s">
        <v>74</v>
      </c>
      <c r="E567" s="137" t="s">
        <v>1503</v>
      </c>
      <c r="F567" s="137" t="s">
        <v>1504</v>
      </c>
      <c r="I567" s="130"/>
      <c r="J567" s="138">
        <f>BK567</f>
        <v>0</v>
      </c>
      <c r="L567" s="127"/>
      <c r="M567" s="132"/>
      <c r="P567" s="133">
        <f>SUM(P568:P576)</f>
        <v>0</v>
      </c>
      <c r="R567" s="133">
        <f>SUM(R568:R576)</f>
        <v>0</v>
      </c>
      <c r="T567" s="134">
        <f>SUM(T568:T576)</f>
        <v>0</v>
      </c>
      <c r="AR567" s="128" t="s">
        <v>83</v>
      </c>
      <c r="AT567" s="135" t="s">
        <v>74</v>
      </c>
      <c r="AU567" s="135" t="s">
        <v>83</v>
      </c>
      <c r="AY567" s="128" t="s">
        <v>156</v>
      </c>
      <c r="BK567" s="136">
        <f>SUM(BK568:BK576)</f>
        <v>0</v>
      </c>
    </row>
    <row r="568" spans="2:65" s="1" customFormat="1" ht="24.15" customHeight="1">
      <c r="B568" s="139"/>
      <c r="C568" s="140" t="s">
        <v>797</v>
      </c>
      <c r="D568" s="140" t="s">
        <v>159</v>
      </c>
      <c r="E568" s="141" t="s">
        <v>1505</v>
      </c>
      <c r="F568" s="142" t="s">
        <v>1506</v>
      </c>
      <c r="G568" s="143" t="s">
        <v>234</v>
      </c>
      <c r="H568" s="144">
        <v>2704</v>
      </c>
      <c r="I568" s="145"/>
      <c r="J568" s="146">
        <f>ROUND(I568*H568,2)</f>
        <v>0</v>
      </c>
      <c r="K568" s="147"/>
      <c r="L568" s="32"/>
      <c r="M568" s="148" t="s">
        <v>1</v>
      </c>
      <c r="N568" s="149" t="s">
        <v>41</v>
      </c>
      <c r="P568" s="150">
        <f>O568*H568</f>
        <v>0</v>
      </c>
      <c r="Q568" s="150">
        <v>0</v>
      </c>
      <c r="R568" s="150">
        <f>Q568*H568</f>
        <v>0</v>
      </c>
      <c r="S568" s="150">
        <v>0</v>
      </c>
      <c r="T568" s="151">
        <f>S568*H568</f>
        <v>0</v>
      </c>
      <c r="AR568" s="152" t="s">
        <v>276</v>
      </c>
      <c r="AT568" s="152" t="s">
        <v>159</v>
      </c>
      <c r="AU568" s="152" t="s">
        <v>164</v>
      </c>
      <c r="AY568" s="17" t="s">
        <v>156</v>
      </c>
      <c r="BE568" s="153">
        <f>IF(N568="základná",J568,0)</f>
        <v>0</v>
      </c>
      <c r="BF568" s="153">
        <f>IF(N568="znížená",J568,0)</f>
        <v>0</v>
      </c>
      <c r="BG568" s="153">
        <f>IF(N568="zákl. prenesená",J568,0)</f>
        <v>0</v>
      </c>
      <c r="BH568" s="153">
        <f>IF(N568="zníž. prenesená",J568,0)</f>
        <v>0</v>
      </c>
      <c r="BI568" s="153">
        <f>IF(N568="nulová",J568,0)</f>
        <v>0</v>
      </c>
      <c r="BJ568" s="17" t="s">
        <v>164</v>
      </c>
      <c r="BK568" s="153">
        <f>ROUND(I568*H568,2)</f>
        <v>0</v>
      </c>
      <c r="BL568" s="17" t="s">
        <v>276</v>
      </c>
      <c r="BM568" s="152" t="s">
        <v>1507</v>
      </c>
    </row>
    <row r="569" spans="2:65" s="13" customFormat="1" ht="20.399999999999999">
      <c r="B569" s="178"/>
      <c r="D569" s="160" t="s">
        <v>205</v>
      </c>
      <c r="E569" s="179" t="s">
        <v>1</v>
      </c>
      <c r="F569" s="180" t="s">
        <v>1508</v>
      </c>
      <c r="H569" s="179" t="s">
        <v>1</v>
      </c>
      <c r="I569" s="181"/>
      <c r="L569" s="178"/>
      <c r="M569" s="182"/>
      <c r="T569" s="183"/>
      <c r="AT569" s="179" t="s">
        <v>205</v>
      </c>
      <c r="AU569" s="179" t="s">
        <v>164</v>
      </c>
      <c r="AV569" s="13" t="s">
        <v>83</v>
      </c>
      <c r="AW569" s="13" t="s">
        <v>3</v>
      </c>
      <c r="AX569" s="13" t="s">
        <v>75</v>
      </c>
      <c r="AY569" s="179" t="s">
        <v>156</v>
      </c>
    </row>
    <row r="570" spans="2:65" s="12" customFormat="1">
      <c r="B570" s="159"/>
      <c r="D570" s="160" t="s">
        <v>205</v>
      </c>
      <c r="E570" s="161" t="s">
        <v>1</v>
      </c>
      <c r="F570" s="162" t="s">
        <v>1260</v>
      </c>
      <c r="H570" s="163">
        <v>1014</v>
      </c>
      <c r="I570" s="164"/>
      <c r="L570" s="159"/>
      <c r="M570" s="165"/>
      <c r="T570" s="166"/>
      <c r="AT570" s="161" t="s">
        <v>205</v>
      </c>
      <c r="AU570" s="161" t="s">
        <v>164</v>
      </c>
      <c r="AV570" s="12" t="s">
        <v>164</v>
      </c>
      <c r="AW570" s="12" t="s">
        <v>3</v>
      </c>
      <c r="AX570" s="12" t="s">
        <v>75</v>
      </c>
      <c r="AY570" s="161" t="s">
        <v>156</v>
      </c>
    </row>
    <row r="571" spans="2:65" s="12" customFormat="1">
      <c r="B571" s="159"/>
      <c r="D571" s="160" t="s">
        <v>205</v>
      </c>
      <c r="E571" s="161" t="s">
        <v>1</v>
      </c>
      <c r="F571" s="162" t="s">
        <v>1261</v>
      </c>
      <c r="H571" s="163">
        <v>338</v>
      </c>
      <c r="I571" s="164"/>
      <c r="L571" s="159"/>
      <c r="M571" s="165"/>
      <c r="T571" s="166"/>
      <c r="AT571" s="161" t="s">
        <v>205</v>
      </c>
      <c r="AU571" s="161" t="s">
        <v>164</v>
      </c>
      <c r="AV571" s="12" t="s">
        <v>164</v>
      </c>
      <c r="AW571" s="12" t="s">
        <v>3</v>
      </c>
      <c r="AX571" s="12" t="s">
        <v>75</v>
      </c>
      <c r="AY571" s="161" t="s">
        <v>156</v>
      </c>
    </row>
    <row r="572" spans="2:65" s="15" customFormat="1">
      <c r="B572" s="191"/>
      <c r="D572" s="160" t="s">
        <v>205</v>
      </c>
      <c r="E572" s="192" t="s">
        <v>1</v>
      </c>
      <c r="F572" s="193" t="s">
        <v>1509</v>
      </c>
      <c r="H572" s="194">
        <v>1352</v>
      </c>
      <c r="I572" s="195"/>
      <c r="L572" s="191"/>
      <c r="M572" s="196"/>
      <c r="T572" s="197"/>
      <c r="AT572" s="192" t="s">
        <v>205</v>
      </c>
      <c r="AU572" s="192" t="s">
        <v>164</v>
      </c>
      <c r="AV572" s="15" t="s">
        <v>169</v>
      </c>
      <c r="AW572" s="15" t="s">
        <v>3</v>
      </c>
      <c r="AX572" s="15" t="s">
        <v>75</v>
      </c>
      <c r="AY572" s="192" t="s">
        <v>156</v>
      </c>
    </row>
    <row r="573" spans="2:65" s="12" customFormat="1">
      <c r="B573" s="159"/>
      <c r="D573" s="160" t="s">
        <v>205</v>
      </c>
      <c r="E573" s="161" t="s">
        <v>1</v>
      </c>
      <c r="F573" s="162" t="s">
        <v>1266</v>
      </c>
      <c r="H573" s="163">
        <v>1014</v>
      </c>
      <c r="I573" s="164"/>
      <c r="L573" s="159"/>
      <c r="M573" s="165"/>
      <c r="T573" s="166"/>
      <c r="AT573" s="161" t="s">
        <v>205</v>
      </c>
      <c r="AU573" s="161" t="s">
        <v>164</v>
      </c>
      <c r="AV573" s="12" t="s">
        <v>164</v>
      </c>
      <c r="AW573" s="12" t="s">
        <v>3</v>
      </c>
      <c r="AX573" s="12" t="s">
        <v>75</v>
      </c>
      <c r="AY573" s="161" t="s">
        <v>156</v>
      </c>
    </row>
    <row r="574" spans="2:65" s="12" customFormat="1">
      <c r="B574" s="159"/>
      <c r="D574" s="160" t="s">
        <v>205</v>
      </c>
      <c r="E574" s="161" t="s">
        <v>1</v>
      </c>
      <c r="F574" s="162" t="s">
        <v>1267</v>
      </c>
      <c r="H574" s="163">
        <v>338</v>
      </c>
      <c r="I574" s="164"/>
      <c r="L574" s="159"/>
      <c r="M574" s="165"/>
      <c r="T574" s="166"/>
      <c r="AT574" s="161" t="s">
        <v>205</v>
      </c>
      <c r="AU574" s="161" t="s">
        <v>164</v>
      </c>
      <c r="AV574" s="12" t="s">
        <v>164</v>
      </c>
      <c r="AW574" s="12" t="s">
        <v>3</v>
      </c>
      <c r="AX574" s="12" t="s">
        <v>75</v>
      </c>
      <c r="AY574" s="161" t="s">
        <v>156</v>
      </c>
    </row>
    <row r="575" spans="2:65" s="15" customFormat="1">
      <c r="B575" s="191"/>
      <c r="D575" s="160" t="s">
        <v>205</v>
      </c>
      <c r="E575" s="192" t="s">
        <v>1</v>
      </c>
      <c r="F575" s="193" t="s">
        <v>1510</v>
      </c>
      <c r="H575" s="194">
        <v>1352</v>
      </c>
      <c r="I575" s="195"/>
      <c r="L575" s="191"/>
      <c r="M575" s="196"/>
      <c r="T575" s="197"/>
      <c r="AT575" s="192" t="s">
        <v>205</v>
      </c>
      <c r="AU575" s="192" t="s">
        <v>164</v>
      </c>
      <c r="AV575" s="15" t="s">
        <v>169</v>
      </c>
      <c r="AW575" s="15" t="s">
        <v>3</v>
      </c>
      <c r="AX575" s="15" t="s">
        <v>75</v>
      </c>
      <c r="AY575" s="192" t="s">
        <v>156</v>
      </c>
    </row>
    <row r="576" spans="2:65" s="14" customFormat="1">
      <c r="B576" s="184"/>
      <c r="D576" s="160" t="s">
        <v>205</v>
      </c>
      <c r="E576" s="185" t="s">
        <v>1</v>
      </c>
      <c r="F576" s="186" t="s">
        <v>226</v>
      </c>
      <c r="H576" s="187">
        <v>2704</v>
      </c>
      <c r="I576" s="188"/>
      <c r="L576" s="184"/>
      <c r="M576" s="189"/>
      <c r="T576" s="190"/>
      <c r="AT576" s="185" t="s">
        <v>205</v>
      </c>
      <c r="AU576" s="185" t="s">
        <v>164</v>
      </c>
      <c r="AV576" s="14" t="s">
        <v>163</v>
      </c>
      <c r="AW576" s="14" t="s">
        <v>3</v>
      </c>
      <c r="AX576" s="14" t="s">
        <v>83</v>
      </c>
      <c r="AY576" s="185" t="s">
        <v>156</v>
      </c>
    </row>
    <row r="577" spans="2:65" s="11" customFormat="1" ht="22.95" customHeight="1">
      <c r="B577" s="127"/>
      <c r="D577" s="128" t="s">
        <v>74</v>
      </c>
      <c r="E577" s="137" t="s">
        <v>1511</v>
      </c>
      <c r="F577" s="137" t="s">
        <v>1512</v>
      </c>
      <c r="I577" s="130"/>
      <c r="J577" s="138">
        <f>BK577</f>
        <v>0</v>
      </c>
      <c r="L577" s="127"/>
      <c r="M577" s="132"/>
      <c r="P577" s="133">
        <f>SUM(P578:P586)</f>
        <v>0</v>
      </c>
      <c r="R577" s="133">
        <f>SUM(R578:R586)</f>
        <v>0</v>
      </c>
      <c r="T577" s="134">
        <f>SUM(T578:T586)</f>
        <v>0</v>
      </c>
      <c r="AR577" s="128" t="s">
        <v>83</v>
      </c>
      <c r="AT577" s="135" t="s">
        <v>74</v>
      </c>
      <c r="AU577" s="135" t="s">
        <v>83</v>
      </c>
      <c r="AY577" s="128" t="s">
        <v>156</v>
      </c>
      <c r="BK577" s="136">
        <f>SUM(BK578:BK586)</f>
        <v>0</v>
      </c>
    </row>
    <row r="578" spans="2:65" s="1" customFormat="1" ht="44.25" customHeight="1">
      <c r="B578" s="139"/>
      <c r="C578" s="140" t="s">
        <v>801</v>
      </c>
      <c r="D578" s="140" t="s">
        <v>159</v>
      </c>
      <c r="E578" s="141" t="s">
        <v>1513</v>
      </c>
      <c r="F578" s="142" t="s">
        <v>1514</v>
      </c>
      <c r="G578" s="143" t="s">
        <v>234</v>
      </c>
      <c r="H578" s="144">
        <v>2704</v>
      </c>
      <c r="I578" s="145"/>
      <c r="J578" s="146">
        <f>ROUND(I578*H578,2)</f>
        <v>0</v>
      </c>
      <c r="K578" s="147"/>
      <c r="L578" s="32"/>
      <c r="M578" s="148" t="s">
        <v>1</v>
      </c>
      <c r="N578" s="149" t="s">
        <v>41</v>
      </c>
      <c r="P578" s="150">
        <f>O578*H578</f>
        <v>0</v>
      </c>
      <c r="Q578" s="150">
        <v>0</v>
      </c>
      <c r="R578" s="150">
        <f>Q578*H578</f>
        <v>0</v>
      </c>
      <c r="S578" s="150">
        <v>0</v>
      </c>
      <c r="T578" s="151">
        <f>S578*H578</f>
        <v>0</v>
      </c>
      <c r="AR578" s="152" t="s">
        <v>163</v>
      </c>
      <c r="AT578" s="152" t="s">
        <v>159</v>
      </c>
      <c r="AU578" s="152" t="s">
        <v>164</v>
      </c>
      <c r="AY578" s="17" t="s">
        <v>156</v>
      </c>
      <c r="BE578" s="153">
        <f>IF(N578="základná",J578,0)</f>
        <v>0</v>
      </c>
      <c r="BF578" s="153">
        <f>IF(N578="znížená",J578,0)</f>
        <v>0</v>
      </c>
      <c r="BG578" s="153">
        <f>IF(N578="zákl. prenesená",J578,0)</f>
        <v>0</v>
      </c>
      <c r="BH578" s="153">
        <f>IF(N578="zníž. prenesená",J578,0)</f>
        <v>0</v>
      </c>
      <c r="BI578" s="153">
        <f>IF(N578="nulová",J578,0)</f>
        <v>0</v>
      </c>
      <c r="BJ578" s="17" t="s">
        <v>164</v>
      </c>
      <c r="BK578" s="153">
        <f>ROUND(I578*H578,2)</f>
        <v>0</v>
      </c>
      <c r="BL578" s="17" t="s">
        <v>163</v>
      </c>
      <c r="BM578" s="152" t="s">
        <v>1515</v>
      </c>
    </row>
    <row r="579" spans="2:65" s="13" customFormat="1">
      <c r="B579" s="178"/>
      <c r="D579" s="160" t="s">
        <v>205</v>
      </c>
      <c r="E579" s="179" t="s">
        <v>1</v>
      </c>
      <c r="F579" s="180" t="s">
        <v>1516</v>
      </c>
      <c r="H579" s="179" t="s">
        <v>1</v>
      </c>
      <c r="I579" s="181"/>
      <c r="L579" s="178"/>
      <c r="M579" s="182"/>
      <c r="T579" s="183"/>
      <c r="AT579" s="179" t="s">
        <v>205</v>
      </c>
      <c r="AU579" s="179" t="s">
        <v>164</v>
      </c>
      <c r="AV579" s="13" t="s">
        <v>83</v>
      </c>
      <c r="AW579" s="13" t="s">
        <v>3</v>
      </c>
      <c r="AX579" s="13" t="s">
        <v>75</v>
      </c>
      <c r="AY579" s="179" t="s">
        <v>156</v>
      </c>
    </row>
    <row r="580" spans="2:65" s="12" customFormat="1">
      <c r="B580" s="159"/>
      <c r="D580" s="160" t="s">
        <v>205</v>
      </c>
      <c r="E580" s="161" t="s">
        <v>1</v>
      </c>
      <c r="F580" s="162" t="s">
        <v>1260</v>
      </c>
      <c r="H580" s="163">
        <v>1014</v>
      </c>
      <c r="I580" s="164"/>
      <c r="L580" s="159"/>
      <c r="M580" s="165"/>
      <c r="T580" s="166"/>
      <c r="AT580" s="161" t="s">
        <v>205</v>
      </c>
      <c r="AU580" s="161" t="s">
        <v>164</v>
      </c>
      <c r="AV580" s="12" t="s">
        <v>164</v>
      </c>
      <c r="AW580" s="12" t="s">
        <v>3</v>
      </c>
      <c r="AX580" s="12" t="s">
        <v>75</v>
      </c>
      <c r="AY580" s="161" t="s">
        <v>156</v>
      </c>
    </row>
    <row r="581" spans="2:65" s="12" customFormat="1">
      <c r="B581" s="159"/>
      <c r="D581" s="160" t="s">
        <v>205</v>
      </c>
      <c r="E581" s="161" t="s">
        <v>1</v>
      </c>
      <c r="F581" s="162" t="s">
        <v>1261</v>
      </c>
      <c r="H581" s="163">
        <v>338</v>
      </c>
      <c r="I581" s="164"/>
      <c r="L581" s="159"/>
      <c r="M581" s="165"/>
      <c r="T581" s="166"/>
      <c r="AT581" s="161" t="s">
        <v>205</v>
      </c>
      <c r="AU581" s="161" t="s">
        <v>164</v>
      </c>
      <c r="AV581" s="12" t="s">
        <v>164</v>
      </c>
      <c r="AW581" s="12" t="s">
        <v>3</v>
      </c>
      <c r="AX581" s="12" t="s">
        <v>75</v>
      </c>
      <c r="AY581" s="161" t="s">
        <v>156</v>
      </c>
    </row>
    <row r="582" spans="2:65" s="15" customFormat="1">
      <c r="B582" s="191"/>
      <c r="D582" s="160" t="s">
        <v>205</v>
      </c>
      <c r="E582" s="192" t="s">
        <v>1</v>
      </c>
      <c r="F582" s="193" t="s">
        <v>1509</v>
      </c>
      <c r="H582" s="194">
        <v>1352</v>
      </c>
      <c r="I582" s="195"/>
      <c r="L582" s="191"/>
      <c r="M582" s="196"/>
      <c r="T582" s="197"/>
      <c r="AT582" s="192" t="s">
        <v>205</v>
      </c>
      <c r="AU582" s="192" t="s">
        <v>164</v>
      </c>
      <c r="AV582" s="15" t="s">
        <v>169</v>
      </c>
      <c r="AW582" s="15" t="s">
        <v>3</v>
      </c>
      <c r="AX582" s="15" t="s">
        <v>75</v>
      </c>
      <c r="AY582" s="192" t="s">
        <v>156</v>
      </c>
    </row>
    <row r="583" spans="2:65" s="12" customFormat="1">
      <c r="B583" s="159"/>
      <c r="D583" s="160" t="s">
        <v>205</v>
      </c>
      <c r="E583" s="161" t="s">
        <v>1</v>
      </c>
      <c r="F583" s="162" t="s">
        <v>1266</v>
      </c>
      <c r="H583" s="163">
        <v>1014</v>
      </c>
      <c r="I583" s="164"/>
      <c r="L583" s="159"/>
      <c r="M583" s="165"/>
      <c r="T583" s="166"/>
      <c r="AT583" s="161" t="s">
        <v>205</v>
      </c>
      <c r="AU583" s="161" t="s">
        <v>164</v>
      </c>
      <c r="AV583" s="12" t="s">
        <v>164</v>
      </c>
      <c r="AW583" s="12" t="s">
        <v>3</v>
      </c>
      <c r="AX583" s="12" t="s">
        <v>75</v>
      </c>
      <c r="AY583" s="161" t="s">
        <v>156</v>
      </c>
    </row>
    <row r="584" spans="2:65" s="12" customFormat="1">
      <c r="B584" s="159"/>
      <c r="D584" s="160" t="s">
        <v>205</v>
      </c>
      <c r="E584" s="161" t="s">
        <v>1</v>
      </c>
      <c r="F584" s="162" t="s">
        <v>1267</v>
      </c>
      <c r="H584" s="163">
        <v>338</v>
      </c>
      <c r="I584" s="164"/>
      <c r="L584" s="159"/>
      <c r="M584" s="165"/>
      <c r="T584" s="166"/>
      <c r="AT584" s="161" t="s">
        <v>205</v>
      </c>
      <c r="AU584" s="161" t="s">
        <v>164</v>
      </c>
      <c r="AV584" s="12" t="s">
        <v>164</v>
      </c>
      <c r="AW584" s="12" t="s">
        <v>3</v>
      </c>
      <c r="AX584" s="12" t="s">
        <v>75</v>
      </c>
      <c r="AY584" s="161" t="s">
        <v>156</v>
      </c>
    </row>
    <row r="585" spans="2:65" s="15" customFormat="1">
      <c r="B585" s="191"/>
      <c r="D585" s="160" t="s">
        <v>205</v>
      </c>
      <c r="E585" s="192" t="s">
        <v>1</v>
      </c>
      <c r="F585" s="193" t="s">
        <v>1510</v>
      </c>
      <c r="H585" s="194">
        <v>1352</v>
      </c>
      <c r="I585" s="195"/>
      <c r="L585" s="191"/>
      <c r="M585" s="196"/>
      <c r="T585" s="197"/>
      <c r="AT585" s="192" t="s">
        <v>205</v>
      </c>
      <c r="AU585" s="192" t="s">
        <v>164</v>
      </c>
      <c r="AV585" s="15" t="s">
        <v>169</v>
      </c>
      <c r="AW585" s="15" t="s">
        <v>3</v>
      </c>
      <c r="AX585" s="15" t="s">
        <v>75</v>
      </c>
      <c r="AY585" s="192" t="s">
        <v>156</v>
      </c>
    </row>
    <row r="586" spans="2:65" s="14" customFormat="1">
      <c r="B586" s="184"/>
      <c r="D586" s="160" t="s">
        <v>205</v>
      </c>
      <c r="E586" s="185" t="s">
        <v>1</v>
      </c>
      <c r="F586" s="186" t="s">
        <v>226</v>
      </c>
      <c r="H586" s="187">
        <v>2704</v>
      </c>
      <c r="I586" s="188"/>
      <c r="L586" s="184"/>
      <c r="M586" s="189"/>
      <c r="T586" s="190"/>
      <c r="AT586" s="185" t="s">
        <v>205</v>
      </c>
      <c r="AU586" s="185" t="s">
        <v>164</v>
      </c>
      <c r="AV586" s="14" t="s">
        <v>163</v>
      </c>
      <c r="AW586" s="14" t="s">
        <v>3</v>
      </c>
      <c r="AX586" s="14" t="s">
        <v>83</v>
      </c>
      <c r="AY586" s="185" t="s">
        <v>156</v>
      </c>
    </row>
    <row r="587" spans="2:65" s="11" customFormat="1" ht="25.95" customHeight="1">
      <c r="B587" s="127"/>
      <c r="D587" s="128" t="s">
        <v>74</v>
      </c>
      <c r="E587" s="129" t="s">
        <v>1517</v>
      </c>
      <c r="F587" s="129" t="s">
        <v>1518</v>
      </c>
      <c r="I587" s="130"/>
      <c r="J587" s="131">
        <f>BK587</f>
        <v>0</v>
      </c>
      <c r="L587" s="127"/>
      <c r="M587" s="132"/>
      <c r="P587" s="133">
        <f>P588+P592+P602+P604+P608+P610+P621+P631+P635+P645+P648+P658+P661+P668+P679+P682+P690+P698+P707+P709+P713+P722+P725+P729+P731+P735+P747+P751+P756+P760+P768+P791+P807+P814+P819+P823+P826+P849+P856+P865+P874</f>
        <v>0</v>
      </c>
      <c r="R587" s="133">
        <f>R588+R592+R602+R604+R608+R610+R621+R631+R635+R645+R648+R658+R661+R668+R679+R682+R690+R698+R707+R709+R713+R722+R725+R729+R731+R735+R747+R751+R756+R760+R768+R791+R807+R814+R819+R823+R826+R849+R856+R865+R874</f>
        <v>6097.8476538900013</v>
      </c>
      <c r="T587" s="134">
        <f>T588+T592+T602+T604+T608+T610+T621+T631+T635+T645+T648+T658+T661+T668+T679+T682+T690+T698+T707+T709+T713+T722+T725+T729+T731+T735+T747+T751+T756+T760+T768+T791+T807+T814+T819+T823+T826+T849+T856+T865+T874</f>
        <v>0</v>
      </c>
      <c r="AR587" s="128" t="s">
        <v>83</v>
      </c>
      <c r="AT587" s="135" t="s">
        <v>74</v>
      </c>
      <c r="AU587" s="135" t="s">
        <v>75</v>
      </c>
      <c r="AY587" s="128" t="s">
        <v>156</v>
      </c>
      <c r="BK587" s="136">
        <f>BK588+BK592+BK602+BK604+BK608+BK610+BK621+BK631+BK635+BK645+BK648+BK658+BK661+BK668+BK679+BK682+BK690+BK698+BK707+BK709+BK713+BK722+BK725+BK729+BK731+BK735+BK747+BK751+BK756+BK760+BK768+BK791+BK807+BK814+BK819+BK823+BK826+BK849+BK856+BK865+BK874</f>
        <v>0</v>
      </c>
    </row>
    <row r="588" spans="2:65" s="11" customFormat="1" ht="22.95" customHeight="1">
      <c r="B588" s="127"/>
      <c r="D588" s="128" t="s">
        <v>74</v>
      </c>
      <c r="E588" s="137" t="s">
        <v>1012</v>
      </c>
      <c r="F588" s="137" t="s">
        <v>1519</v>
      </c>
      <c r="I588" s="130"/>
      <c r="J588" s="138">
        <f>BK588</f>
        <v>0</v>
      </c>
      <c r="L588" s="127"/>
      <c r="M588" s="132"/>
      <c r="P588" s="133">
        <f>SUM(P589:P591)</f>
        <v>0</v>
      </c>
      <c r="R588" s="133">
        <f>SUM(R589:R591)</f>
        <v>17.544516000000002</v>
      </c>
      <c r="T588" s="134">
        <f>SUM(T589:T591)</f>
        <v>0</v>
      </c>
      <c r="AR588" s="128" t="s">
        <v>83</v>
      </c>
      <c r="AT588" s="135" t="s">
        <v>74</v>
      </c>
      <c r="AU588" s="135" t="s">
        <v>83</v>
      </c>
      <c r="AY588" s="128" t="s">
        <v>156</v>
      </c>
      <c r="BK588" s="136">
        <f>SUM(BK589:BK591)</f>
        <v>0</v>
      </c>
    </row>
    <row r="589" spans="2:65" s="1" customFormat="1" ht="24.15" customHeight="1">
      <c r="B589" s="139"/>
      <c r="C589" s="140" t="s">
        <v>807</v>
      </c>
      <c r="D589" s="140" t="s">
        <v>159</v>
      </c>
      <c r="E589" s="141" t="s">
        <v>1520</v>
      </c>
      <c r="F589" s="142" t="s">
        <v>1521</v>
      </c>
      <c r="G589" s="143" t="s">
        <v>352</v>
      </c>
      <c r="H589" s="144">
        <v>7.0250000000000004</v>
      </c>
      <c r="I589" s="145"/>
      <c r="J589" s="146">
        <f>ROUND(I589*H589,2)</f>
        <v>0</v>
      </c>
      <c r="K589" s="147"/>
      <c r="L589" s="32"/>
      <c r="M589" s="148" t="s">
        <v>1</v>
      </c>
      <c r="N589" s="149" t="s">
        <v>41</v>
      </c>
      <c r="P589" s="150">
        <f>O589*H589</f>
        <v>0</v>
      </c>
      <c r="Q589" s="150">
        <v>2.4974400000000001</v>
      </c>
      <c r="R589" s="150">
        <f>Q589*H589</f>
        <v>17.544516000000002</v>
      </c>
      <c r="S589" s="150">
        <v>0</v>
      </c>
      <c r="T589" s="151">
        <f>S589*H589</f>
        <v>0</v>
      </c>
      <c r="AR589" s="152" t="s">
        <v>163</v>
      </c>
      <c r="AT589" s="152" t="s">
        <v>159</v>
      </c>
      <c r="AU589" s="152" t="s">
        <v>164</v>
      </c>
      <c r="AY589" s="17" t="s">
        <v>156</v>
      </c>
      <c r="BE589" s="153">
        <f>IF(N589="základná",J589,0)</f>
        <v>0</v>
      </c>
      <c r="BF589" s="153">
        <f>IF(N589="znížená",J589,0)</f>
        <v>0</v>
      </c>
      <c r="BG589" s="153">
        <f>IF(N589="zákl. prenesená",J589,0)</f>
        <v>0</v>
      </c>
      <c r="BH589" s="153">
        <f>IF(N589="zníž. prenesená",J589,0)</f>
        <v>0</v>
      </c>
      <c r="BI589" s="153">
        <f>IF(N589="nulová",J589,0)</f>
        <v>0</v>
      </c>
      <c r="BJ589" s="17" t="s">
        <v>164</v>
      </c>
      <c r="BK589" s="153">
        <f>ROUND(I589*H589,2)</f>
        <v>0</v>
      </c>
      <c r="BL589" s="17" t="s">
        <v>163</v>
      </c>
      <c r="BM589" s="152" t="s">
        <v>1522</v>
      </c>
    </row>
    <row r="590" spans="2:65" s="13" customFormat="1">
      <c r="B590" s="178"/>
      <c r="D590" s="160" t="s">
        <v>205</v>
      </c>
      <c r="E590" s="179" t="s">
        <v>1</v>
      </c>
      <c r="F590" s="180" t="s">
        <v>1523</v>
      </c>
      <c r="H590" s="179" t="s">
        <v>1</v>
      </c>
      <c r="I590" s="181"/>
      <c r="L590" s="178"/>
      <c r="M590" s="182"/>
      <c r="T590" s="183"/>
      <c r="AT590" s="179" t="s">
        <v>205</v>
      </c>
      <c r="AU590" s="179" t="s">
        <v>164</v>
      </c>
      <c r="AV590" s="13" t="s">
        <v>83</v>
      </c>
      <c r="AW590" s="13" t="s">
        <v>3</v>
      </c>
      <c r="AX590" s="13" t="s">
        <v>75</v>
      </c>
      <c r="AY590" s="179" t="s">
        <v>156</v>
      </c>
    </row>
    <row r="591" spans="2:65" s="12" customFormat="1">
      <c r="B591" s="159"/>
      <c r="D591" s="160" t="s">
        <v>205</v>
      </c>
      <c r="E591" s="161" t="s">
        <v>1</v>
      </c>
      <c r="F591" s="162" t="s">
        <v>1524</v>
      </c>
      <c r="H591" s="163">
        <v>7.0250000000000004</v>
      </c>
      <c r="I591" s="164"/>
      <c r="L591" s="159"/>
      <c r="M591" s="165"/>
      <c r="T591" s="166"/>
      <c r="AT591" s="161" t="s">
        <v>205</v>
      </c>
      <c r="AU591" s="161" t="s">
        <v>164</v>
      </c>
      <c r="AV591" s="12" t="s">
        <v>164</v>
      </c>
      <c r="AW591" s="12" t="s">
        <v>3</v>
      </c>
      <c r="AX591" s="12" t="s">
        <v>83</v>
      </c>
      <c r="AY591" s="161" t="s">
        <v>156</v>
      </c>
    </row>
    <row r="592" spans="2:65" s="11" customFormat="1" ht="22.95" customHeight="1">
      <c r="B592" s="127"/>
      <c r="D592" s="128" t="s">
        <v>74</v>
      </c>
      <c r="E592" s="137" t="s">
        <v>1525</v>
      </c>
      <c r="F592" s="137" t="s">
        <v>1526</v>
      </c>
      <c r="I592" s="130"/>
      <c r="J592" s="138">
        <f>BK592</f>
        <v>0</v>
      </c>
      <c r="L592" s="127"/>
      <c r="M592" s="132"/>
      <c r="P592" s="133">
        <f>SUM(P593:P601)</f>
        <v>0</v>
      </c>
      <c r="R592" s="133">
        <f>SUM(R593:R601)</f>
        <v>43.259499399999996</v>
      </c>
      <c r="T592" s="134">
        <f>SUM(T593:T601)</f>
        <v>0</v>
      </c>
      <c r="AR592" s="128" t="s">
        <v>83</v>
      </c>
      <c r="AT592" s="135" t="s">
        <v>74</v>
      </c>
      <c r="AU592" s="135" t="s">
        <v>83</v>
      </c>
      <c r="AY592" s="128" t="s">
        <v>156</v>
      </c>
      <c r="BK592" s="136">
        <f>SUM(BK593:BK601)</f>
        <v>0</v>
      </c>
    </row>
    <row r="593" spans="2:65" s="1" customFormat="1" ht="24.15" customHeight="1">
      <c r="B593" s="139"/>
      <c r="C593" s="140" t="s">
        <v>815</v>
      </c>
      <c r="D593" s="140" t="s">
        <v>159</v>
      </c>
      <c r="E593" s="141" t="s">
        <v>1527</v>
      </c>
      <c r="F593" s="142" t="s">
        <v>1528</v>
      </c>
      <c r="G593" s="143" t="s">
        <v>352</v>
      </c>
      <c r="H593" s="144">
        <v>18.314</v>
      </c>
      <c r="I593" s="145"/>
      <c r="J593" s="146">
        <f>ROUND(I593*H593,2)</f>
        <v>0</v>
      </c>
      <c r="K593" s="147"/>
      <c r="L593" s="32"/>
      <c r="M593" s="148" t="s">
        <v>1</v>
      </c>
      <c r="N593" s="149" t="s">
        <v>41</v>
      </c>
      <c r="P593" s="150">
        <f>O593*H593</f>
        <v>0</v>
      </c>
      <c r="Q593" s="150">
        <v>2.3620999999999999</v>
      </c>
      <c r="R593" s="150">
        <f>Q593*H593</f>
        <v>43.259499399999996</v>
      </c>
      <c r="S593" s="150">
        <v>0</v>
      </c>
      <c r="T593" s="151">
        <f>S593*H593</f>
        <v>0</v>
      </c>
      <c r="AR593" s="152" t="s">
        <v>163</v>
      </c>
      <c r="AT593" s="152" t="s">
        <v>159</v>
      </c>
      <c r="AU593" s="152" t="s">
        <v>164</v>
      </c>
      <c r="AY593" s="17" t="s">
        <v>156</v>
      </c>
      <c r="BE593" s="153">
        <f>IF(N593="základná",J593,0)</f>
        <v>0</v>
      </c>
      <c r="BF593" s="153">
        <f>IF(N593="znížená",J593,0)</f>
        <v>0</v>
      </c>
      <c r="BG593" s="153">
        <f>IF(N593="zákl. prenesená",J593,0)</f>
        <v>0</v>
      </c>
      <c r="BH593" s="153">
        <f>IF(N593="zníž. prenesená",J593,0)</f>
        <v>0</v>
      </c>
      <c r="BI593" s="153">
        <f>IF(N593="nulová",J593,0)</f>
        <v>0</v>
      </c>
      <c r="BJ593" s="17" t="s">
        <v>164</v>
      </c>
      <c r="BK593" s="153">
        <f>ROUND(I593*H593,2)</f>
        <v>0</v>
      </c>
      <c r="BL593" s="17" t="s">
        <v>163</v>
      </c>
      <c r="BM593" s="152" t="s">
        <v>1529</v>
      </c>
    </row>
    <row r="594" spans="2:65" s="13" customFormat="1">
      <c r="B594" s="178"/>
      <c r="D594" s="160" t="s">
        <v>205</v>
      </c>
      <c r="E594" s="179" t="s">
        <v>1</v>
      </c>
      <c r="F594" s="180" t="s">
        <v>1346</v>
      </c>
      <c r="H594" s="179" t="s">
        <v>1</v>
      </c>
      <c r="I594" s="181"/>
      <c r="L594" s="178"/>
      <c r="M594" s="182"/>
      <c r="T594" s="183"/>
      <c r="AT594" s="179" t="s">
        <v>205</v>
      </c>
      <c r="AU594" s="179" t="s">
        <v>164</v>
      </c>
      <c r="AV594" s="13" t="s">
        <v>83</v>
      </c>
      <c r="AW594" s="13" t="s">
        <v>3</v>
      </c>
      <c r="AX594" s="13" t="s">
        <v>75</v>
      </c>
      <c r="AY594" s="179" t="s">
        <v>156</v>
      </c>
    </row>
    <row r="595" spans="2:65" s="12" customFormat="1" ht="20.399999999999999">
      <c r="B595" s="159"/>
      <c r="D595" s="160" t="s">
        <v>205</v>
      </c>
      <c r="E595" s="161" t="s">
        <v>1</v>
      </c>
      <c r="F595" s="162" t="s">
        <v>1530</v>
      </c>
      <c r="H595" s="163">
        <v>1.506</v>
      </c>
      <c r="I595" s="164"/>
      <c r="L595" s="159"/>
      <c r="M595" s="165"/>
      <c r="T595" s="166"/>
      <c r="AT595" s="161" t="s">
        <v>205</v>
      </c>
      <c r="AU595" s="161" t="s">
        <v>164</v>
      </c>
      <c r="AV595" s="12" t="s">
        <v>164</v>
      </c>
      <c r="AW595" s="12" t="s">
        <v>3</v>
      </c>
      <c r="AX595" s="12" t="s">
        <v>75</v>
      </c>
      <c r="AY595" s="161" t="s">
        <v>156</v>
      </c>
    </row>
    <row r="596" spans="2:65" s="12" customFormat="1" ht="20.399999999999999">
      <c r="B596" s="159"/>
      <c r="D596" s="160" t="s">
        <v>205</v>
      </c>
      <c r="E596" s="161" t="s">
        <v>1</v>
      </c>
      <c r="F596" s="162" t="s">
        <v>1531</v>
      </c>
      <c r="H596" s="163">
        <v>4.923</v>
      </c>
      <c r="I596" s="164"/>
      <c r="L596" s="159"/>
      <c r="M596" s="165"/>
      <c r="T596" s="166"/>
      <c r="AT596" s="161" t="s">
        <v>205</v>
      </c>
      <c r="AU596" s="161" t="s">
        <v>164</v>
      </c>
      <c r="AV596" s="12" t="s">
        <v>164</v>
      </c>
      <c r="AW596" s="12" t="s">
        <v>3</v>
      </c>
      <c r="AX596" s="12" t="s">
        <v>75</v>
      </c>
      <c r="AY596" s="161" t="s">
        <v>156</v>
      </c>
    </row>
    <row r="597" spans="2:65" s="12" customFormat="1" ht="20.399999999999999">
      <c r="B597" s="159"/>
      <c r="D597" s="160" t="s">
        <v>205</v>
      </c>
      <c r="E597" s="161" t="s">
        <v>1</v>
      </c>
      <c r="F597" s="162" t="s">
        <v>1532</v>
      </c>
      <c r="H597" s="163">
        <v>3.2229999999999999</v>
      </c>
      <c r="I597" s="164"/>
      <c r="L597" s="159"/>
      <c r="M597" s="165"/>
      <c r="T597" s="166"/>
      <c r="AT597" s="161" t="s">
        <v>205</v>
      </c>
      <c r="AU597" s="161" t="s">
        <v>164</v>
      </c>
      <c r="AV597" s="12" t="s">
        <v>164</v>
      </c>
      <c r="AW597" s="12" t="s">
        <v>3</v>
      </c>
      <c r="AX597" s="12" t="s">
        <v>75</v>
      </c>
      <c r="AY597" s="161" t="s">
        <v>156</v>
      </c>
    </row>
    <row r="598" spans="2:65" s="12" customFormat="1" ht="20.399999999999999">
      <c r="B598" s="159"/>
      <c r="D598" s="160" t="s">
        <v>205</v>
      </c>
      <c r="E598" s="161" t="s">
        <v>1</v>
      </c>
      <c r="F598" s="162" t="s">
        <v>1533</v>
      </c>
      <c r="H598" s="163">
        <v>5.1849999999999996</v>
      </c>
      <c r="I598" s="164"/>
      <c r="L598" s="159"/>
      <c r="M598" s="165"/>
      <c r="T598" s="166"/>
      <c r="AT598" s="161" t="s">
        <v>205</v>
      </c>
      <c r="AU598" s="161" t="s">
        <v>164</v>
      </c>
      <c r="AV598" s="12" t="s">
        <v>164</v>
      </c>
      <c r="AW598" s="12" t="s">
        <v>3</v>
      </c>
      <c r="AX598" s="12" t="s">
        <v>75</v>
      </c>
      <c r="AY598" s="161" t="s">
        <v>156</v>
      </c>
    </row>
    <row r="599" spans="2:65" s="12" customFormat="1" ht="20.399999999999999">
      <c r="B599" s="159"/>
      <c r="D599" s="160" t="s">
        <v>205</v>
      </c>
      <c r="E599" s="161" t="s">
        <v>1</v>
      </c>
      <c r="F599" s="162" t="s">
        <v>1534</v>
      </c>
      <c r="H599" s="163">
        <v>1.728</v>
      </c>
      <c r="I599" s="164"/>
      <c r="L599" s="159"/>
      <c r="M599" s="165"/>
      <c r="T599" s="166"/>
      <c r="AT599" s="161" t="s">
        <v>205</v>
      </c>
      <c r="AU599" s="161" t="s">
        <v>164</v>
      </c>
      <c r="AV599" s="12" t="s">
        <v>164</v>
      </c>
      <c r="AW599" s="12" t="s">
        <v>3</v>
      </c>
      <c r="AX599" s="12" t="s">
        <v>75</v>
      </c>
      <c r="AY599" s="161" t="s">
        <v>156</v>
      </c>
    </row>
    <row r="600" spans="2:65" s="12" customFormat="1" ht="20.399999999999999">
      <c r="B600" s="159"/>
      <c r="D600" s="160" t="s">
        <v>205</v>
      </c>
      <c r="E600" s="161" t="s">
        <v>1</v>
      </c>
      <c r="F600" s="162" t="s">
        <v>1535</v>
      </c>
      <c r="H600" s="163">
        <v>1.7490000000000001</v>
      </c>
      <c r="I600" s="164"/>
      <c r="L600" s="159"/>
      <c r="M600" s="165"/>
      <c r="T600" s="166"/>
      <c r="AT600" s="161" t="s">
        <v>205</v>
      </c>
      <c r="AU600" s="161" t="s">
        <v>164</v>
      </c>
      <c r="AV600" s="12" t="s">
        <v>164</v>
      </c>
      <c r="AW600" s="12" t="s">
        <v>3</v>
      </c>
      <c r="AX600" s="12" t="s">
        <v>75</v>
      </c>
      <c r="AY600" s="161" t="s">
        <v>156</v>
      </c>
    </row>
    <row r="601" spans="2:65" s="14" customFormat="1">
      <c r="B601" s="184"/>
      <c r="D601" s="160" t="s">
        <v>205</v>
      </c>
      <c r="E601" s="185" t="s">
        <v>1</v>
      </c>
      <c r="F601" s="186" t="s">
        <v>226</v>
      </c>
      <c r="H601" s="187">
        <v>18.314</v>
      </c>
      <c r="I601" s="188"/>
      <c r="L601" s="184"/>
      <c r="M601" s="189"/>
      <c r="T601" s="190"/>
      <c r="AT601" s="185" t="s">
        <v>205</v>
      </c>
      <c r="AU601" s="185" t="s">
        <v>164</v>
      </c>
      <c r="AV601" s="14" t="s">
        <v>163</v>
      </c>
      <c r="AW601" s="14" t="s">
        <v>3</v>
      </c>
      <c r="AX601" s="14" t="s">
        <v>83</v>
      </c>
      <c r="AY601" s="185" t="s">
        <v>156</v>
      </c>
    </row>
    <row r="602" spans="2:65" s="11" customFormat="1" ht="22.95" customHeight="1">
      <c r="B602" s="127"/>
      <c r="D602" s="128" t="s">
        <v>74</v>
      </c>
      <c r="E602" s="137" t="s">
        <v>1536</v>
      </c>
      <c r="F602" s="137" t="s">
        <v>1537</v>
      </c>
      <c r="I602" s="130"/>
      <c r="J602" s="138">
        <f>BK602</f>
        <v>0</v>
      </c>
      <c r="L602" s="127"/>
      <c r="M602" s="132"/>
      <c r="P602" s="133">
        <f>P603</f>
        <v>0</v>
      </c>
      <c r="R602" s="133">
        <f>R603</f>
        <v>56.449820800000005</v>
      </c>
      <c r="T602" s="134">
        <f>T603</f>
        <v>0</v>
      </c>
      <c r="AR602" s="128" t="s">
        <v>83</v>
      </c>
      <c r="AT602" s="135" t="s">
        <v>74</v>
      </c>
      <c r="AU602" s="135" t="s">
        <v>83</v>
      </c>
      <c r="AY602" s="128" t="s">
        <v>156</v>
      </c>
      <c r="BK602" s="136">
        <f>BK603</f>
        <v>0</v>
      </c>
    </row>
    <row r="603" spans="2:65" s="1" customFormat="1" ht="24.15" customHeight="1">
      <c r="B603" s="139"/>
      <c r="C603" s="140" t="s">
        <v>819</v>
      </c>
      <c r="D603" s="140" t="s">
        <v>159</v>
      </c>
      <c r="E603" s="141" t="s">
        <v>1538</v>
      </c>
      <c r="F603" s="142" t="s">
        <v>1539</v>
      </c>
      <c r="G603" s="143" t="s">
        <v>352</v>
      </c>
      <c r="H603" s="144">
        <v>24.305</v>
      </c>
      <c r="I603" s="145"/>
      <c r="J603" s="146">
        <f>ROUND(I603*H603,2)</f>
        <v>0</v>
      </c>
      <c r="K603" s="147"/>
      <c r="L603" s="32"/>
      <c r="M603" s="148" t="s">
        <v>1</v>
      </c>
      <c r="N603" s="149" t="s">
        <v>41</v>
      </c>
      <c r="P603" s="150">
        <f>O603*H603</f>
        <v>0</v>
      </c>
      <c r="Q603" s="150">
        <v>2.3225600000000002</v>
      </c>
      <c r="R603" s="150">
        <f>Q603*H603</f>
        <v>56.449820800000005</v>
      </c>
      <c r="S603" s="150">
        <v>0</v>
      </c>
      <c r="T603" s="151">
        <f>S603*H603</f>
        <v>0</v>
      </c>
      <c r="AR603" s="152" t="s">
        <v>163</v>
      </c>
      <c r="AT603" s="152" t="s">
        <v>159</v>
      </c>
      <c r="AU603" s="152" t="s">
        <v>164</v>
      </c>
      <c r="AY603" s="17" t="s">
        <v>156</v>
      </c>
      <c r="BE603" s="153">
        <f>IF(N603="základná",J603,0)</f>
        <v>0</v>
      </c>
      <c r="BF603" s="153">
        <f>IF(N603="znížená",J603,0)</f>
        <v>0</v>
      </c>
      <c r="BG603" s="153">
        <f>IF(N603="zákl. prenesená",J603,0)</f>
        <v>0</v>
      </c>
      <c r="BH603" s="153">
        <f>IF(N603="zníž. prenesená",J603,0)</f>
        <v>0</v>
      </c>
      <c r="BI603" s="153">
        <f>IF(N603="nulová",J603,0)</f>
        <v>0</v>
      </c>
      <c r="BJ603" s="17" t="s">
        <v>164</v>
      </c>
      <c r="BK603" s="153">
        <f>ROUND(I603*H603,2)</f>
        <v>0</v>
      </c>
      <c r="BL603" s="17" t="s">
        <v>163</v>
      </c>
      <c r="BM603" s="152" t="s">
        <v>1540</v>
      </c>
    </row>
    <row r="604" spans="2:65" s="11" customFormat="1" ht="22.95" customHeight="1">
      <c r="B604" s="127"/>
      <c r="D604" s="128" t="s">
        <v>74</v>
      </c>
      <c r="E604" s="137" t="s">
        <v>1541</v>
      </c>
      <c r="F604" s="137" t="s">
        <v>1542</v>
      </c>
      <c r="I604" s="130"/>
      <c r="J604" s="138">
        <f>BK604</f>
        <v>0</v>
      </c>
      <c r="L604" s="127"/>
      <c r="M604" s="132"/>
      <c r="P604" s="133">
        <f>SUM(P605:P607)</f>
        <v>0</v>
      </c>
      <c r="R604" s="133">
        <f>SUM(R605:R607)</f>
        <v>0.53768342000000002</v>
      </c>
      <c r="T604" s="134">
        <f>SUM(T605:T607)</f>
        <v>0</v>
      </c>
      <c r="AR604" s="128" t="s">
        <v>83</v>
      </c>
      <c r="AT604" s="135" t="s">
        <v>74</v>
      </c>
      <c r="AU604" s="135" t="s">
        <v>83</v>
      </c>
      <c r="AY604" s="128" t="s">
        <v>156</v>
      </c>
      <c r="BK604" s="136">
        <f>SUM(BK605:BK607)</f>
        <v>0</v>
      </c>
    </row>
    <row r="605" spans="2:65" s="1" customFormat="1" ht="24.15" customHeight="1">
      <c r="B605" s="139"/>
      <c r="C605" s="140" t="s">
        <v>1085</v>
      </c>
      <c r="D605" s="140" t="s">
        <v>159</v>
      </c>
      <c r="E605" s="141" t="s">
        <v>1543</v>
      </c>
      <c r="F605" s="142" t="s">
        <v>1544</v>
      </c>
      <c r="G605" s="143" t="s">
        <v>234</v>
      </c>
      <c r="H605" s="144">
        <v>116.22199999999999</v>
      </c>
      <c r="I605" s="145"/>
      <c r="J605" s="146">
        <f>ROUND(I605*H605,2)</f>
        <v>0</v>
      </c>
      <c r="K605" s="147"/>
      <c r="L605" s="32"/>
      <c r="M605" s="148" t="s">
        <v>1</v>
      </c>
      <c r="N605" s="149" t="s">
        <v>41</v>
      </c>
      <c r="P605" s="150">
        <f>O605*H605</f>
        <v>0</v>
      </c>
      <c r="Q605" s="150">
        <v>4.5700000000000003E-3</v>
      </c>
      <c r="R605" s="150">
        <f>Q605*H605</f>
        <v>0.53113454000000004</v>
      </c>
      <c r="S605" s="150">
        <v>0</v>
      </c>
      <c r="T605" s="151">
        <f>S605*H605</f>
        <v>0</v>
      </c>
      <c r="AR605" s="152" t="s">
        <v>163</v>
      </c>
      <c r="AT605" s="152" t="s">
        <v>159</v>
      </c>
      <c r="AU605" s="152" t="s">
        <v>164</v>
      </c>
      <c r="AY605" s="17" t="s">
        <v>156</v>
      </c>
      <c r="BE605" s="153">
        <f>IF(N605="základná",J605,0)</f>
        <v>0</v>
      </c>
      <c r="BF605" s="153">
        <f>IF(N605="znížená",J605,0)</f>
        <v>0</v>
      </c>
      <c r="BG605" s="153">
        <f>IF(N605="zákl. prenesená",J605,0)</f>
        <v>0</v>
      </c>
      <c r="BH605" s="153">
        <f>IF(N605="zníž. prenesená",J605,0)</f>
        <v>0</v>
      </c>
      <c r="BI605" s="153">
        <f>IF(N605="nulová",J605,0)</f>
        <v>0</v>
      </c>
      <c r="BJ605" s="17" t="s">
        <v>164</v>
      </c>
      <c r="BK605" s="153">
        <f>ROUND(I605*H605,2)</f>
        <v>0</v>
      </c>
      <c r="BL605" s="17" t="s">
        <v>163</v>
      </c>
      <c r="BM605" s="152" t="s">
        <v>1545</v>
      </c>
    </row>
    <row r="606" spans="2:65" s="1" customFormat="1" ht="24.15" customHeight="1">
      <c r="B606" s="139"/>
      <c r="C606" s="140" t="s">
        <v>1089</v>
      </c>
      <c r="D606" s="140" t="s">
        <v>159</v>
      </c>
      <c r="E606" s="141" t="s">
        <v>1546</v>
      </c>
      <c r="F606" s="142" t="s">
        <v>1547</v>
      </c>
      <c r="G606" s="143" t="s">
        <v>234</v>
      </c>
      <c r="H606" s="144">
        <v>116.22199999999999</v>
      </c>
      <c r="I606" s="145"/>
      <c r="J606" s="146">
        <f>ROUND(I606*H606,2)</f>
        <v>0</v>
      </c>
      <c r="K606" s="147"/>
      <c r="L606" s="32"/>
      <c r="M606" s="148" t="s">
        <v>1</v>
      </c>
      <c r="N606" s="149" t="s">
        <v>41</v>
      </c>
      <c r="P606" s="150">
        <f>O606*H606</f>
        <v>0</v>
      </c>
      <c r="Q606" s="150">
        <v>4.0000000000000003E-5</v>
      </c>
      <c r="R606" s="150">
        <f>Q606*H606</f>
        <v>4.6488800000000002E-3</v>
      </c>
      <c r="S606" s="150">
        <v>0</v>
      </c>
      <c r="T606" s="151">
        <f>S606*H606</f>
        <v>0</v>
      </c>
      <c r="AR606" s="152" t="s">
        <v>163</v>
      </c>
      <c r="AT606" s="152" t="s">
        <v>159</v>
      </c>
      <c r="AU606" s="152" t="s">
        <v>164</v>
      </c>
      <c r="AY606" s="17" t="s">
        <v>156</v>
      </c>
      <c r="BE606" s="153">
        <f>IF(N606="základná",J606,0)</f>
        <v>0</v>
      </c>
      <c r="BF606" s="153">
        <f>IF(N606="znížená",J606,0)</f>
        <v>0</v>
      </c>
      <c r="BG606" s="153">
        <f>IF(N606="zákl. prenesená",J606,0)</f>
        <v>0</v>
      </c>
      <c r="BH606" s="153">
        <f>IF(N606="zníž. prenesená",J606,0)</f>
        <v>0</v>
      </c>
      <c r="BI606" s="153">
        <f>IF(N606="nulová",J606,0)</f>
        <v>0</v>
      </c>
      <c r="BJ606" s="17" t="s">
        <v>164</v>
      </c>
      <c r="BK606" s="153">
        <f>ROUND(I606*H606,2)</f>
        <v>0</v>
      </c>
      <c r="BL606" s="17" t="s">
        <v>163</v>
      </c>
      <c r="BM606" s="152" t="s">
        <v>1548</v>
      </c>
    </row>
    <row r="607" spans="2:65" s="1" customFormat="1" ht="24.15" customHeight="1">
      <c r="B607" s="139"/>
      <c r="C607" s="140" t="s">
        <v>1095</v>
      </c>
      <c r="D607" s="140" t="s">
        <v>159</v>
      </c>
      <c r="E607" s="141" t="s">
        <v>1549</v>
      </c>
      <c r="F607" s="142" t="s">
        <v>1550</v>
      </c>
      <c r="G607" s="143" t="s">
        <v>203</v>
      </c>
      <c r="H607" s="144">
        <v>1</v>
      </c>
      <c r="I607" s="145"/>
      <c r="J607" s="146">
        <f>ROUND(I607*H607,2)</f>
        <v>0</v>
      </c>
      <c r="K607" s="147"/>
      <c r="L607" s="32"/>
      <c r="M607" s="148" t="s">
        <v>1</v>
      </c>
      <c r="N607" s="149" t="s">
        <v>41</v>
      </c>
      <c r="P607" s="150">
        <f>O607*H607</f>
        <v>0</v>
      </c>
      <c r="Q607" s="150">
        <v>1.9E-3</v>
      </c>
      <c r="R607" s="150">
        <f>Q607*H607</f>
        <v>1.9E-3</v>
      </c>
      <c r="S607" s="150">
        <v>0</v>
      </c>
      <c r="T607" s="151">
        <f>S607*H607</f>
        <v>0</v>
      </c>
      <c r="AR607" s="152" t="s">
        <v>163</v>
      </c>
      <c r="AT607" s="152" t="s">
        <v>159</v>
      </c>
      <c r="AU607" s="152" t="s">
        <v>164</v>
      </c>
      <c r="AY607" s="17" t="s">
        <v>156</v>
      </c>
      <c r="BE607" s="153">
        <f>IF(N607="základná",J607,0)</f>
        <v>0</v>
      </c>
      <c r="BF607" s="153">
        <f>IF(N607="znížená",J607,0)</f>
        <v>0</v>
      </c>
      <c r="BG607" s="153">
        <f>IF(N607="zákl. prenesená",J607,0)</f>
        <v>0</v>
      </c>
      <c r="BH607" s="153">
        <f>IF(N607="zníž. prenesená",J607,0)</f>
        <v>0</v>
      </c>
      <c r="BI607" s="153">
        <f>IF(N607="nulová",J607,0)</f>
        <v>0</v>
      </c>
      <c r="BJ607" s="17" t="s">
        <v>164</v>
      </c>
      <c r="BK607" s="153">
        <f>ROUND(I607*H607,2)</f>
        <v>0</v>
      </c>
      <c r="BL607" s="17" t="s">
        <v>163</v>
      </c>
      <c r="BM607" s="152" t="s">
        <v>1551</v>
      </c>
    </row>
    <row r="608" spans="2:65" s="11" customFormat="1" ht="22.95" customHeight="1">
      <c r="B608" s="127"/>
      <c r="D608" s="128" t="s">
        <v>74</v>
      </c>
      <c r="E608" s="137" t="s">
        <v>1552</v>
      </c>
      <c r="F608" s="137" t="s">
        <v>1553</v>
      </c>
      <c r="I608" s="130"/>
      <c r="J608" s="138">
        <f>BK608</f>
        <v>0</v>
      </c>
      <c r="L608" s="127"/>
      <c r="M608" s="132"/>
      <c r="P608" s="133">
        <f>P609</f>
        <v>0</v>
      </c>
      <c r="R608" s="133">
        <f>R609</f>
        <v>5.6781894799999995</v>
      </c>
      <c r="T608" s="134">
        <f>T609</f>
        <v>0</v>
      </c>
      <c r="AR608" s="128" t="s">
        <v>83</v>
      </c>
      <c r="AT608" s="135" t="s">
        <v>74</v>
      </c>
      <c r="AU608" s="135" t="s">
        <v>83</v>
      </c>
      <c r="AY608" s="128" t="s">
        <v>156</v>
      </c>
      <c r="BK608" s="136">
        <f>BK609</f>
        <v>0</v>
      </c>
    </row>
    <row r="609" spans="2:65" s="1" customFormat="1" ht="24.15" customHeight="1">
      <c r="B609" s="139"/>
      <c r="C609" s="140" t="s">
        <v>1099</v>
      </c>
      <c r="D609" s="140" t="s">
        <v>159</v>
      </c>
      <c r="E609" s="141" t="s">
        <v>1554</v>
      </c>
      <c r="F609" s="142" t="s">
        <v>1555</v>
      </c>
      <c r="G609" s="143" t="s">
        <v>210</v>
      </c>
      <c r="H609" s="144">
        <v>5.2759999999999998</v>
      </c>
      <c r="I609" s="145"/>
      <c r="J609" s="146">
        <f>ROUND(I609*H609,2)</f>
        <v>0</v>
      </c>
      <c r="K609" s="147"/>
      <c r="L609" s="32"/>
      <c r="M609" s="148" t="s">
        <v>1</v>
      </c>
      <c r="N609" s="149" t="s">
        <v>41</v>
      </c>
      <c r="P609" s="150">
        <f>O609*H609</f>
        <v>0</v>
      </c>
      <c r="Q609" s="150">
        <v>1.07623</v>
      </c>
      <c r="R609" s="150">
        <f>Q609*H609</f>
        <v>5.6781894799999995</v>
      </c>
      <c r="S609" s="150">
        <v>0</v>
      </c>
      <c r="T609" s="151">
        <f>S609*H609</f>
        <v>0</v>
      </c>
      <c r="AR609" s="152" t="s">
        <v>163</v>
      </c>
      <c r="AT609" s="152" t="s">
        <v>159</v>
      </c>
      <c r="AU609" s="152" t="s">
        <v>164</v>
      </c>
      <c r="AY609" s="17" t="s">
        <v>156</v>
      </c>
      <c r="BE609" s="153">
        <f>IF(N609="základná",J609,0)</f>
        <v>0</v>
      </c>
      <c r="BF609" s="153">
        <f>IF(N609="znížená",J609,0)</f>
        <v>0</v>
      </c>
      <c r="BG609" s="153">
        <f>IF(N609="zákl. prenesená",J609,0)</f>
        <v>0</v>
      </c>
      <c r="BH609" s="153">
        <f>IF(N609="zníž. prenesená",J609,0)</f>
        <v>0</v>
      </c>
      <c r="BI609" s="153">
        <f>IF(N609="nulová",J609,0)</f>
        <v>0</v>
      </c>
      <c r="BJ609" s="17" t="s">
        <v>164</v>
      </c>
      <c r="BK609" s="153">
        <f>ROUND(I609*H609,2)</f>
        <v>0</v>
      </c>
      <c r="BL609" s="17" t="s">
        <v>163</v>
      </c>
      <c r="BM609" s="152" t="s">
        <v>1556</v>
      </c>
    </row>
    <row r="610" spans="2:65" s="11" customFormat="1" ht="22.95" customHeight="1">
      <c r="B610" s="127"/>
      <c r="D610" s="128" t="s">
        <v>74</v>
      </c>
      <c r="E610" s="137" t="s">
        <v>1557</v>
      </c>
      <c r="F610" s="137" t="s">
        <v>1558</v>
      </c>
      <c r="I610" s="130"/>
      <c r="J610" s="138">
        <f>BK610</f>
        <v>0</v>
      </c>
      <c r="L610" s="127"/>
      <c r="M610" s="132"/>
      <c r="P610" s="133">
        <f>SUM(P611:P620)</f>
        <v>0</v>
      </c>
      <c r="R610" s="133">
        <f>SUM(R611:R620)</f>
        <v>0.11075103</v>
      </c>
      <c r="T610" s="134">
        <f>SUM(T611:T620)</f>
        <v>0</v>
      </c>
      <c r="AR610" s="128" t="s">
        <v>83</v>
      </c>
      <c r="AT610" s="135" t="s">
        <v>74</v>
      </c>
      <c r="AU610" s="135" t="s">
        <v>83</v>
      </c>
      <c r="AY610" s="128" t="s">
        <v>156</v>
      </c>
      <c r="BK610" s="136">
        <f>SUM(BK611:BK620)</f>
        <v>0</v>
      </c>
    </row>
    <row r="611" spans="2:65" s="1" customFormat="1" ht="24.15" customHeight="1">
      <c r="B611" s="139"/>
      <c r="C611" s="140" t="s">
        <v>1103</v>
      </c>
      <c r="D611" s="140" t="s">
        <v>159</v>
      </c>
      <c r="E611" s="141" t="s">
        <v>1559</v>
      </c>
      <c r="F611" s="142" t="s">
        <v>1560</v>
      </c>
      <c r="G611" s="143" t="s">
        <v>234</v>
      </c>
      <c r="H611" s="144">
        <v>31.553000000000001</v>
      </c>
      <c r="I611" s="145"/>
      <c r="J611" s="146">
        <f>ROUND(I611*H611,2)</f>
        <v>0</v>
      </c>
      <c r="K611" s="147"/>
      <c r="L611" s="32"/>
      <c r="M611" s="148" t="s">
        <v>1</v>
      </c>
      <c r="N611" s="149" t="s">
        <v>41</v>
      </c>
      <c r="P611" s="150">
        <f>O611*H611</f>
        <v>0</v>
      </c>
      <c r="Q611" s="150">
        <v>3.46E-3</v>
      </c>
      <c r="R611" s="150">
        <f>Q611*H611</f>
        <v>0.10917338</v>
      </c>
      <c r="S611" s="150">
        <v>0</v>
      </c>
      <c r="T611" s="151">
        <f>S611*H611</f>
        <v>0</v>
      </c>
      <c r="AR611" s="152" t="s">
        <v>163</v>
      </c>
      <c r="AT611" s="152" t="s">
        <v>159</v>
      </c>
      <c r="AU611" s="152" t="s">
        <v>164</v>
      </c>
      <c r="AY611" s="17" t="s">
        <v>156</v>
      </c>
      <c r="BE611" s="153">
        <f>IF(N611="základná",J611,0)</f>
        <v>0</v>
      </c>
      <c r="BF611" s="153">
        <f>IF(N611="znížená",J611,0)</f>
        <v>0</v>
      </c>
      <c r="BG611" s="153">
        <f>IF(N611="zákl. prenesená",J611,0)</f>
        <v>0</v>
      </c>
      <c r="BH611" s="153">
        <f>IF(N611="zníž. prenesená",J611,0)</f>
        <v>0</v>
      </c>
      <c r="BI611" s="153">
        <f>IF(N611="nulová",J611,0)</f>
        <v>0</v>
      </c>
      <c r="BJ611" s="17" t="s">
        <v>164</v>
      </c>
      <c r="BK611" s="153">
        <f>ROUND(I611*H611,2)</f>
        <v>0</v>
      </c>
      <c r="BL611" s="17" t="s">
        <v>163</v>
      </c>
      <c r="BM611" s="152" t="s">
        <v>1561</v>
      </c>
    </row>
    <row r="612" spans="2:65" s="13" customFormat="1">
      <c r="B612" s="178"/>
      <c r="D612" s="160" t="s">
        <v>205</v>
      </c>
      <c r="E612" s="179" t="s">
        <v>1</v>
      </c>
      <c r="F612" s="180" t="s">
        <v>1346</v>
      </c>
      <c r="H612" s="179" t="s">
        <v>1</v>
      </c>
      <c r="I612" s="181"/>
      <c r="L612" s="178"/>
      <c r="M612" s="182"/>
      <c r="T612" s="183"/>
      <c r="AT612" s="179" t="s">
        <v>205</v>
      </c>
      <c r="AU612" s="179" t="s">
        <v>164</v>
      </c>
      <c r="AV612" s="13" t="s">
        <v>83</v>
      </c>
      <c r="AW612" s="13" t="s">
        <v>3</v>
      </c>
      <c r="AX612" s="13" t="s">
        <v>75</v>
      </c>
      <c r="AY612" s="179" t="s">
        <v>156</v>
      </c>
    </row>
    <row r="613" spans="2:65" s="12" customFormat="1" ht="20.399999999999999">
      <c r="B613" s="159"/>
      <c r="D613" s="160" t="s">
        <v>205</v>
      </c>
      <c r="E613" s="161" t="s">
        <v>1</v>
      </c>
      <c r="F613" s="162" t="s">
        <v>1562</v>
      </c>
      <c r="H613" s="163">
        <v>3.0939999999999999</v>
      </c>
      <c r="I613" s="164"/>
      <c r="L613" s="159"/>
      <c r="M613" s="165"/>
      <c r="T613" s="166"/>
      <c r="AT613" s="161" t="s">
        <v>205</v>
      </c>
      <c r="AU613" s="161" t="s">
        <v>164</v>
      </c>
      <c r="AV613" s="12" t="s">
        <v>164</v>
      </c>
      <c r="AW613" s="12" t="s">
        <v>3</v>
      </c>
      <c r="AX613" s="12" t="s">
        <v>75</v>
      </c>
      <c r="AY613" s="161" t="s">
        <v>156</v>
      </c>
    </row>
    <row r="614" spans="2:65" s="12" customFormat="1" ht="20.399999999999999">
      <c r="B614" s="159"/>
      <c r="D614" s="160" t="s">
        <v>205</v>
      </c>
      <c r="E614" s="161" t="s">
        <v>1</v>
      </c>
      <c r="F614" s="162" t="s">
        <v>1563</v>
      </c>
      <c r="H614" s="163">
        <v>7.8559999999999999</v>
      </c>
      <c r="I614" s="164"/>
      <c r="L614" s="159"/>
      <c r="M614" s="165"/>
      <c r="T614" s="166"/>
      <c r="AT614" s="161" t="s">
        <v>205</v>
      </c>
      <c r="AU614" s="161" t="s">
        <v>164</v>
      </c>
      <c r="AV614" s="12" t="s">
        <v>164</v>
      </c>
      <c r="AW614" s="12" t="s">
        <v>3</v>
      </c>
      <c r="AX614" s="12" t="s">
        <v>75</v>
      </c>
      <c r="AY614" s="161" t="s">
        <v>156</v>
      </c>
    </row>
    <row r="615" spans="2:65" s="12" customFormat="1" ht="20.399999999999999">
      <c r="B615" s="159"/>
      <c r="D615" s="160" t="s">
        <v>205</v>
      </c>
      <c r="E615" s="161" t="s">
        <v>1</v>
      </c>
      <c r="F615" s="162" t="s">
        <v>1564</v>
      </c>
      <c r="H615" s="163">
        <v>4.8579999999999997</v>
      </c>
      <c r="I615" s="164"/>
      <c r="L615" s="159"/>
      <c r="M615" s="165"/>
      <c r="T615" s="166"/>
      <c r="AT615" s="161" t="s">
        <v>205</v>
      </c>
      <c r="AU615" s="161" t="s">
        <v>164</v>
      </c>
      <c r="AV615" s="12" t="s">
        <v>164</v>
      </c>
      <c r="AW615" s="12" t="s">
        <v>3</v>
      </c>
      <c r="AX615" s="12" t="s">
        <v>75</v>
      </c>
      <c r="AY615" s="161" t="s">
        <v>156</v>
      </c>
    </row>
    <row r="616" spans="2:65" s="12" customFormat="1" ht="20.399999999999999">
      <c r="B616" s="159"/>
      <c r="D616" s="160" t="s">
        <v>205</v>
      </c>
      <c r="E616" s="161" t="s">
        <v>1</v>
      </c>
      <c r="F616" s="162" t="s">
        <v>1565</v>
      </c>
      <c r="H616" s="163">
        <v>9.5519999999999996</v>
      </c>
      <c r="I616" s="164"/>
      <c r="L616" s="159"/>
      <c r="M616" s="165"/>
      <c r="T616" s="166"/>
      <c r="AT616" s="161" t="s">
        <v>205</v>
      </c>
      <c r="AU616" s="161" t="s">
        <v>164</v>
      </c>
      <c r="AV616" s="12" t="s">
        <v>164</v>
      </c>
      <c r="AW616" s="12" t="s">
        <v>3</v>
      </c>
      <c r="AX616" s="12" t="s">
        <v>75</v>
      </c>
      <c r="AY616" s="161" t="s">
        <v>156</v>
      </c>
    </row>
    <row r="617" spans="2:65" s="12" customFormat="1" ht="20.399999999999999">
      <c r="B617" s="159"/>
      <c r="D617" s="160" t="s">
        <v>205</v>
      </c>
      <c r="E617" s="161" t="s">
        <v>1</v>
      </c>
      <c r="F617" s="162" t="s">
        <v>1566</v>
      </c>
      <c r="H617" s="163">
        <v>3.02</v>
      </c>
      <c r="I617" s="164"/>
      <c r="L617" s="159"/>
      <c r="M617" s="165"/>
      <c r="T617" s="166"/>
      <c r="AT617" s="161" t="s">
        <v>205</v>
      </c>
      <c r="AU617" s="161" t="s">
        <v>164</v>
      </c>
      <c r="AV617" s="12" t="s">
        <v>164</v>
      </c>
      <c r="AW617" s="12" t="s">
        <v>3</v>
      </c>
      <c r="AX617" s="12" t="s">
        <v>75</v>
      </c>
      <c r="AY617" s="161" t="s">
        <v>156</v>
      </c>
    </row>
    <row r="618" spans="2:65" s="12" customFormat="1">
      <c r="B618" s="159"/>
      <c r="D618" s="160" t="s">
        <v>205</v>
      </c>
      <c r="E618" s="161" t="s">
        <v>1</v>
      </c>
      <c r="F618" s="162" t="s">
        <v>1567</v>
      </c>
      <c r="H618" s="163">
        <v>3.173</v>
      </c>
      <c r="I618" s="164"/>
      <c r="L618" s="159"/>
      <c r="M618" s="165"/>
      <c r="T618" s="166"/>
      <c r="AT618" s="161" t="s">
        <v>205</v>
      </c>
      <c r="AU618" s="161" t="s">
        <v>164</v>
      </c>
      <c r="AV618" s="12" t="s">
        <v>164</v>
      </c>
      <c r="AW618" s="12" t="s">
        <v>3</v>
      </c>
      <c r="AX618" s="12" t="s">
        <v>75</v>
      </c>
      <c r="AY618" s="161" t="s">
        <v>156</v>
      </c>
    </row>
    <row r="619" spans="2:65" s="14" customFormat="1">
      <c r="B619" s="184"/>
      <c r="D619" s="160" t="s">
        <v>205</v>
      </c>
      <c r="E619" s="185" t="s">
        <v>1</v>
      </c>
      <c r="F619" s="186" t="s">
        <v>226</v>
      </c>
      <c r="H619" s="187">
        <v>31.553000000000001</v>
      </c>
      <c r="I619" s="188"/>
      <c r="L619" s="184"/>
      <c r="M619" s="189"/>
      <c r="T619" s="190"/>
      <c r="AT619" s="185" t="s">
        <v>205</v>
      </c>
      <c r="AU619" s="185" t="s">
        <v>164</v>
      </c>
      <c r="AV619" s="14" t="s">
        <v>163</v>
      </c>
      <c r="AW619" s="14" t="s">
        <v>3</v>
      </c>
      <c r="AX619" s="14" t="s">
        <v>83</v>
      </c>
      <c r="AY619" s="185" t="s">
        <v>156</v>
      </c>
    </row>
    <row r="620" spans="2:65" s="1" customFormat="1" ht="24.15" customHeight="1">
      <c r="B620" s="139"/>
      <c r="C620" s="140" t="s">
        <v>1109</v>
      </c>
      <c r="D620" s="140" t="s">
        <v>159</v>
      </c>
      <c r="E620" s="141" t="s">
        <v>1568</v>
      </c>
      <c r="F620" s="142" t="s">
        <v>1569</v>
      </c>
      <c r="G620" s="143" t="s">
        <v>234</v>
      </c>
      <c r="H620" s="144">
        <v>31.553000000000001</v>
      </c>
      <c r="I620" s="145"/>
      <c r="J620" s="146">
        <f>ROUND(I620*H620,2)</f>
        <v>0</v>
      </c>
      <c r="K620" s="147"/>
      <c r="L620" s="32"/>
      <c r="M620" s="148" t="s">
        <v>1</v>
      </c>
      <c r="N620" s="149" t="s">
        <v>41</v>
      </c>
      <c r="P620" s="150">
        <f>O620*H620</f>
        <v>0</v>
      </c>
      <c r="Q620" s="150">
        <v>5.0000000000000002E-5</v>
      </c>
      <c r="R620" s="150">
        <f>Q620*H620</f>
        <v>1.5776500000000001E-3</v>
      </c>
      <c r="S620" s="150">
        <v>0</v>
      </c>
      <c r="T620" s="151">
        <f>S620*H620</f>
        <v>0</v>
      </c>
      <c r="AR620" s="152" t="s">
        <v>163</v>
      </c>
      <c r="AT620" s="152" t="s">
        <v>159</v>
      </c>
      <c r="AU620" s="152" t="s">
        <v>164</v>
      </c>
      <c r="AY620" s="17" t="s">
        <v>156</v>
      </c>
      <c r="BE620" s="153">
        <f>IF(N620="základná",J620,0)</f>
        <v>0</v>
      </c>
      <c r="BF620" s="153">
        <f>IF(N620="znížená",J620,0)</f>
        <v>0</v>
      </c>
      <c r="BG620" s="153">
        <f>IF(N620="zákl. prenesená",J620,0)</f>
        <v>0</v>
      </c>
      <c r="BH620" s="153">
        <f>IF(N620="zníž. prenesená",J620,0)</f>
        <v>0</v>
      </c>
      <c r="BI620" s="153">
        <f>IF(N620="nulová",J620,0)</f>
        <v>0</v>
      </c>
      <c r="BJ620" s="17" t="s">
        <v>164</v>
      </c>
      <c r="BK620" s="153">
        <f>ROUND(I620*H620,2)</f>
        <v>0</v>
      </c>
      <c r="BL620" s="17" t="s">
        <v>163</v>
      </c>
      <c r="BM620" s="152" t="s">
        <v>1570</v>
      </c>
    </row>
    <row r="621" spans="2:65" s="11" customFormat="1" ht="22.95" customHeight="1">
      <c r="B621" s="127"/>
      <c r="D621" s="128" t="s">
        <v>74</v>
      </c>
      <c r="E621" s="137" t="s">
        <v>1571</v>
      </c>
      <c r="F621" s="137" t="s">
        <v>1572</v>
      </c>
      <c r="I621" s="130"/>
      <c r="J621" s="138">
        <f>BK621</f>
        <v>0</v>
      </c>
      <c r="L621" s="127"/>
      <c r="M621" s="132"/>
      <c r="P621" s="133">
        <f>SUM(P622:P630)</f>
        <v>0</v>
      </c>
      <c r="R621" s="133">
        <f>SUM(R622:R630)</f>
        <v>1.32718578</v>
      </c>
      <c r="T621" s="134">
        <f>SUM(T622:T630)</f>
        <v>0</v>
      </c>
      <c r="AR621" s="128" t="s">
        <v>83</v>
      </c>
      <c r="AT621" s="135" t="s">
        <v>74</v>
      </c>
      <c r="AU621" s="135" t="s">
        <v>83</v>
      </c>
      <c r="AY621" s="128" t="s">
        <v>156</v>
      </c>
      <c r="BK621" s="136">
        <f>SUM(BK622:BK630)</f>
        <v>0</v>
      </c>
    </row>
    <row r="622" spans="2:65" s="1" customFormat="1" ht="24.15" customHeight="1">
      <c r="B622" s="139"/>
      <c r="C622" s="140" t="s">
        <v>1113</v>
      </c>
      <c r="D622" s="140" t="s">
        <v>159</v>
      </c>
      <c r="E622" s="141" t="s">
        <v>1573</v>
      </c>
      <c r="F622" s="142" t="s">
        <v>1574</v>
      </c>
      <c r="G622" s="143" t="s">
        <v>210</v>
      </c>
      <c r="H622" s="144">
        <v>1.266</v>
      </c>
      <c r="I622" s="145"/>
      <c r="J622" s="146">
        <f>ROUND(I622*H622,2)</f>
        <v>0</v>
      </c>
      <c r="K622" s="147"/>
      <c r="L622" s="32"/>
      <c r="M622" s="148" t="s">
        <v>1</v>
      </c>
      <c r="N622" s="149" t="s">
        <v>41</v>
      </c>
      <c r="P622" s="150">
        <f>O622*H622</f>
        <v>0</v>
      </c>
      <c r="Q622" s="150">
        <v>1.04833</v>
      </c>
      <c r="R622" s="150">
        <f>Q622*H622</f>
        <v>1.32718578</v>
      </c>
      <c r="S622" s="150">
        <v>0</v>
      </c>
      <c r="T622" s="151">
        <f>S622*H622</f>
        <v>0</v>
      </c>
      <c r="AR622" s="152" t="s">
        <v>163</v>
      </c>
      <c r="AT622" s="152" t="s">
        <v>159</v>
      </c>
      <c r="AU622" s="152" t="s">
        <v>164</v>
      </c>
      <c r="AY622" s="17" t="s">
        <v>156</v>
      </c>
      <c r="BE622" s="153">
        <f>IF(N622="základná",J622,0)</f>
        <v>0</v>
      </c>
      <c r="BF622" s="153">
        <f>IF(N622="znížená",J622,0)</f>
        <v>0</v>
      </c>
      <c r="BG622" s="153">
        <f>IF(N622="zákl. prenesená",J622,0)</f>
        <v>0</v>
      </c>
      <c r="BH622" s="153">
        <f>IF(N622="zníž. prenesená",J622,0)</f>
        <v>0</v>
      </c>
      <c r="BI622" s="153">
        <f>IF(N622="nulová",J622,0)</f>
        <v>0</v>
      </c>
      <c r="BJ622" s="17" t="s">
        <v>164</v>
      </c>
      <c r="BK622" s="153">
        <f>ROUND(I622*H622,2)</f>
        <v>0</v>
      </c>
      <c r="BL622" s="17" t="s">
        <v>163</v>
      </c>
      <c r="BM622" s="152" t="s">
        <v>1575</v>
      </c>
    </row>
    <row r="623" spans="2:65" s="13" customFormat="1">
      <c r="B623" s="178"/>
      <c r="D623" s="160" t="s">
        <v>205</v>
      </c>
      <c r="E623" s="179" t="s">
        <v>1</v>
      </c>
      <c r="F623" s="180" t="s">
        <v>1346</v>
      </c>
      <c r="H623" s="179" t="s">
        <v>1</v>
      </c>
      <c r="I623" s="181"/>
      <c r="L623" s="178"/>
      <c r="M623" s="182"/>
      <c r="T623" s="183"/>
      <c r="AT623" s="179" t="s">
        <v>205</v>
      </c>
      <c r="AU623" s="179" t="s">
        <v>164</v>
      </c>
      <c r="AV623" s="13" t="s">
        <v>83</v>
      </c>
      <c r="AW623" s="13" t="s">
        <v>3</v>
      </c>
      <c r="AX623" s="13" t="s">
        <v>75</v>
      </c>
      <c r="AY623" s="179" t="s">
        <v>156</v>
      </c>
    </row>
    <row r="624" spans="2:65" s="12" customFormat="1">
      <c r="B624" s="159"/>
      <c r="D624" s="160" t="s">
        <v>205</v>
      </c>
      <c r="E624" s="161" t="s">
        <v>1</v>
      </c>
      <c r="F624" s="162" t="s">
        <v>1576</v>
      </c>
      <c r="H624" s="163">
        <v>8.2000000000000003E-2</v>
      </c>
      <c r="I624" s="164"/>
      <c r="L624" s="159"/>
      <c r="M624" s="165"/>
      <c r="T624" s="166"/>
      <c r="AT624" s="161" t="s">
        <v>205</v>
      </c>
      <c r="AU624" s="161" t="s">
        <v>164</v>
      </c>
      <c r="AV624" s="12" t="s">
        <v>164</v>
      </c>
      <c r="AW624" s="12" t="s">
        <v>3</v>
      </c>
      <c r="AX624" s="12" t="s">
        <v>75</v>
      </c>
      <c r="AY624" s="161" t="s">
        <v>156</v>
      </c>
    </row>
    <row r="625" spans="2:65" s="12" customFormat="1">
      <c r="B625" s="159"/>
      <c r="D625" s="160" t="s">
        <v>205</v>
      </c>
      <c r="E625" s="161" t="s">
        <v>1</v>
      </c>
      <c r="F625" s="162" t="s">
        <v>1577</v>
      </c>
      <c r="H625" s="163">
        <v>0.23200000000000001</v>
      </c>
      <c r="I625" s="164"/>
      <c r="L625" s="159"/>
      <c r="M625" s="165"/>
      <c r="T625" s="166"/>
      <c r="AT625" s="161" t="s">
        <v>205</v>
      </c>
      <c r="AU625" s="161" t="s">
        <v>164</v>
      </c>
      <c r="AV625" s="12" t="s">
        <v>164</v>
      </c>
      <c r="AW625" s="12" t="s">
        <v>3</v>
      </c>
      <c r="AX625" s="12" t="s">
        <v>75</v>
      </c>
      <c r="AY625" s="161" t="s">
        <v>156</v>
      </c>
    </row>
    <row r="626" spans="2:65" s="12" customFormat="1">
      <c r="B626" s="159"/>
      <c r="D626" s="160" t="s">
        <v>205</v>
      </c>
      <c r="E626" s="161" t="s">
        <v>1</v>
      </c>
      <c r="F626" s="162" t="s">
        <v>1578</v>
      </c>
      <c r="H626" s="163">
        <v>0.189</v>
      </c>
      <c r="I626" s="164"/>
      <c r="L626" s="159"/>
      <c r="M626" s="165"/>
      <c r="T626" s="166"/>
      <c r="AT626" s="161" t="s">
        <v>205</v>
      </c>
      <c r="AU626" s="161" t="s">
        <v>164</v>
      </c>
      <c r="AV626" s="12" t="s">
        <v>164</v>
      </c>
      <c r="AW626" s="12" t="s">
        <v>3</v>
      </c>
      <c r="AX626" s="12" t="s">
        <v>75</v>
      </c>
      <c r="AY626" s="161" t="s">
        <v>156</v>
      </c>
    </row>
    <row r="627" spans="2:65" s="12" customFormat="1">
      <c r="B627" s="159"/>
      <c r="D627" s="160" t="s">
        <v>205</v>
      </c>
      <c r="E627" s="161" t="s">
        <v>1</v>
      </c>
      <c r="F627" s="162" t="s">
        <v>1579</v>
      </c>
      <c r="H627" s="163">
        <v>0.51900000000000002</v>
      </c>
      <c r="I627" s="164"/>
      <c r="L627" s="159"/>
      <c r="M627" s="165"/>
      <c r="T627" s="166"/>
      <c r="AT627" s="161" t="s">
        <v>205</v>
      </c>
      <c r="AU627" s="161" t="s">
        <v>164</v>
      </c>
      <c r="AV627" s="12" t="s">
        <v>164</v>
      </c>
      <c r="AW627" s="12" t="s">
        <v>3</v>
      </c>
      <c r="AX627" s="12" t="s">
        <v>75</v>
      </c>
      <c r="AY627" s="161" t="s">
        <v>156</v>
      </c>
    </row>
    <row r="628" spans="2:65" s="12" customFormat="1">
      <c r="B628" s="159"/>
      <c r="D628" s="160" t="s">
        <v>205</v>
      </c>
      <c r="E628" s="161" t="s">
        <v>1</v>
      </c>
      <c r="F628" s="162" t="s">
        <v>1580</v>
      </c>
      <c r="H628" s="163">
        <v>0.17100000000000001</v>
      </c>
      <c r="I628" s="164"/>
      <c r="L628" s="159"/>
      <c r="M628" s="165"/>
      <c r="T628" s="166"/>
      <c r="AT628" s="161" t="s">
        <v>205</v>
      </c>
      <c r="AU628" s="161" t="s">
        <v>164</v>
      </c>
      <c r="AV628" s="12" t="s">
        <v>164</v>
      </c>
      <c r="AW628" s="12" t="s">
        <v>3</v>
      </c>
      <c r="AX628" s="12" t="s">
        <v>75</v>
      </c>
      <c r="AY628" s="161" t="s">
        <v>156</v>
      </c>
    </row>
    <row r="629" spans="2:65" s="12" customFormat="1">
      <c r="B629" s="159"/>
      <c r="D629" s="160" t="s">
        <v>205</v>
      </c>
      <c r="E629" s="161" t="s">
        <v>1</v>
      </c>
      <c r="F629" s="162" t="s">
        <v>1581</v>
      </c>
      <c r="H629" s="163">
        <v>7.2999999999999995E-2</v>
      </c>
      <c r="I629" s="164"/>
      <c r="L629" s="159"/>
      <c r="M629" s="165"/>
      <c r="T629" s="166"/>
      <c r="AT629" s="161" t="s">
        <v>205</v>
      </c>
      <c r="AU629" s="161" t="s">
        <v>164</v>
      </c>
      <c r="AV629" s="12" t="s">
        <v>164</v>
      </c>
      <c r="AW629" s="12" t="s">
        <v>3</v>
      </c>
      <c r="AX629" s="12" t="s">
        <v>75</v>
      </c>
      <c r="AY629" s="161" t="s">
        <v>156</v>
      </c>
    </row>
    <row r="630" spans="2:65" s="14" customFormat="1">
      <c r="B630" s="184"/>
      <c r="D630" s="160" t="s">
        <v>205</v>
      </c>
      <c r="E630" s="185" t="s">
        <v>1</v>
      </c>
      <c r="F630" s="186" t="s">
        <v>226</v>
      </c>
      <c r="H630" s="187">
        <v>1.266</v>
      </c>
      <c r="I630" s="188"/>
      <c r="L630" s="184"/>
      <c r="M630" s="189"/>
      <c r="T630" s="190"/>
      <c r="AT630" s="185" t="s">
        <v>205</v>
      </c>
      <c r="AU630" s="185" t="s">
        <v>164</v>
      </c>
      <c r="AV630" s="14" t="s">
        <v>163</v>
      </c>
      <c r="AW630" s="14" t="s">
        <v>3</v>
      </c>
      <c r="AX630" s="14" t="s">
        <v>83</v>
      </c>
      <c r="AY630" s="185" t="s">
        <v>156</v>
      </c>
    </row>
    <row r="631" spans="2:65" s="11" customFormat="1" ht="22.95" customHeight="1">
      <c r="B631" s="127"/>
      <c r="D631" s="128" t="s">
        <v>74</v>
      </c>
      <c r="E631" s="137" t="s">
        <v>1582</v>
      </c>
      <c r="F631" s="137" t="s">
        <v>1583</v>
      </c>
      <c r="I631" s="130"/>
      <c r="J631" s="138">
        <f>BK631</f>
        <v>0</v>
      </c>
      <c r="L631" s="127"/>
      <c r="M631" s="132"/>
      <c r="P631" s="133">
        <f>SUM(P632:P634)</f>
        <v>0</v>
      </c>
      <c r="R631" s="133">
        <f>SUM(R632:R634)</f>
        <v>275.6980135</v>
      </c>
      <c r="T631" s="134">
        <f>SUM(T632:T634)</f>
        <v>0</v>
      </c>
      <c r="AR631" s="128" t="s">
        <v>83</v>
      </c>
      <c r="AT631" s="135" t="s">
        <v>74</v>
      </c>
      <c r="AU631" s="135" t="s">
        <v>83</v>
      </c>
      <c r="AY631" s="128" t="s">
        <v>156</v>
      </c>
      <c r="BK631" s="136">
        <f>SUM(BK632:BK634)</f>
        <v>0</v>
      </c>
    </row>
    <row r="632" spans="2:65" s="1" customFormat="1" ht="24.15" customHeight="1">
      <c r="B632" s="139"/>
      <c r="C632" s="140" t="s">
        <v>1117</v>
      </c>
      <c r="D632" s="140" t="s">
        <v>159</v>
      </c>
      <c r="E632" s="141" t="s">
        <v>1584</v>
      </c>
      <c r="F632" s="142" t="s">
        <v>1585</v>
      </c>
      <c r="G632" s="143" t="s">
        <v>352</v>
      </c>
      <c r="H632" s="144">
        <v>2.508</v>
      </c>
      <c r="I632" s="145"/>
      <c r="J632" s="146">
        <f>ROUND(I632*H632,2)</f>
        <v>0</v>
      </c>
      <c r="K632" s="147"/>
      <c r="L632" s="32"/>
      <c r="M632" s="148" t="s">
        <v>1</v>
      </c>
      <c r="N632" s="149" t="s">
        <v>41</v>
      </c>
      <c r="P632" s="150">
        <f>O632*H632</f>
        <v>0</v>
      </c>
      <c r="Q632" s="150">
        <v>2.3855499999999998</v>
      </c>
      <c r="R632" s="150">
        <f>Q632*H632</f>
        <v>5.9829593999999995</v>
      </c>
      <c r="S632" s="150">
        <v>0</v>
      </c>
      <c r="T632" s="151">
        <f>S632*H632</f>
        <v>0</v>
      </c>
      <c r="AR632" s="152" t="s">
        <v>163</v>
      </c>
      <c r="AT632" s="152" t="s">
        <v>159</v>
      </c>
      <c r="AU632" s="152" t="s">
        <v>164</v>
      </c>
      <c r="AY632" s="17" t="s">
        <v>156</v>
      </c>
      <c r="BE632" s="153">
        <f>IF(N632="základná",J632,0)</f>
        <v>0</v>
      </c>
      <c r="BF632" s="153">
        <f>IF(N632="znížená",J632,0)</f>
        <v>0</v>
      </c>
      <c r="BG632" s="153">
        <f>IF(N632="zákl. prenesená",J632,0)</f>
        <v>0</v>
      </c>
      <c r="BH632" s="153">
        <f>IF(N632="zníž. prenesená",J632,0)</f>
        <v>0</v>
      </c>
      <c r="BI632" s="153">
        <f>IF(N632="nulová",J632,0)</f>
        <v>0</v>
      </c>
      <c r="BJ632" s="17" t="s">
        <v>164</v>
      </c>
      <c r="BK632" s="153">
        <f>ROUND(I632*H632,2)</f>
        <v>0</v>
      </c>
      <c r="BL632" s="17" t="s">
        <v>163</v>
      </c>
      <c r="BM632" s="152" t="s">
        <v>1586</v>
      </c>
    </row>
    <row r="633" spans="2:65" s="12" customFormat="1">
      <c r="B633" s="159"/>
      <c r="D633" s="160" t="s">
        <v>205</v>
      </c>
      <c r="E633" s="161" t="s">
        <v>1</v>
      </c>
      <c r="F633" s="162" t="s">
        <v>1587</v>
      </c>
      <c r="H633" s="163">
        <v>2.508</v>
      </c>
      <c r="I633" s="164"/>
      <c r="L633" s="159"/>
      <c r="M633" s="165"/>
      <c r="T633" s="166"/>
      <c r="AT633" s="161" t="s">
        <v>205</v>
      </c>
      <c r="AU633" s="161" t="s">
        <v>164</v>
      </c>
      <c r="AV633" s="12" t="s">
        <v>164</v>
      </c>
      <c r="AW633" s="12" t="s">
        <v>3</v>
      </c>
      <c r="AX633" s="12" t="s">
        <v>83</v>
      </c>
      <c r="AY633" s="161" t="s">
        <v>156</v>
      </c>
    </row>
    <row r="634" spans="2:65" s="1" customFormat="1" ht="24.15" customHeight="1">
      <c r="B634" s="139"/>
      <c r="C634" s="140" t="s">
        <v>1121</v>
      </c>
      <c r="D634" s="140" t="s">
        <v>159</v>
      </c>
      <c r="E634" s="141" t="s">
        <v>1588</v>
      </c>
      <c r="F634" s="142" t="s">
        <v>1589</v>
      </c>
      <c r="G634" s="143" t="s">
        <v>352</v>
      </c>
      <c r="H634" s="144">
        <v>113.062</v>
      </c>
      <c r="I634" s="145"/>
      <c r="J634" s="146">
        <f>ROUND(I634*H634,2)</f>
        <v>0</v>
      </c>
      <c r="K634" s="147"/>
      <c r="L634" s="32"/>
      <c r="M634" s="148" t="s">
        <v>1</v>
      </c>
      <c r="N634" s="149" t="s">
        <v>41</v>
      </c>
      <c r="P634" s="150">
        <f>O634*H634</f>
        <v>0</v>
      </c>
      <c r="Q634" s="150">
        <v>2.3855499999999998</v>
      </c>
      <c r="R634" s="150">
        <f>Q634*H634</f>
        <v>269.71505409999997</v>
      </c>
      <c r="S634" s="150">
        <v>0</v>
      </c>
      <c r="T634" s="151">
        <f>S634*H634</f>
        <v>0</v>
      </c>
      <c r="AR634" s="152" t="s">
        <v>163</v>
      </c>
      <c r="AT634" s="152" t="s">
        <v>159</v>
      </c>
      <c r="AU634" s="152" t="s">
        <v>164</v>
      </c>
      <c r="AY634" s="17" t="s">
        <v>156</v>
      </c>
      <c r="BE634" s="153">
        <f>IF(N634="základná",J634,0)</f>
        <v>0</v>
      </c>
      <c r="BF634" s="153">
        <f>IF(N634="znížená",J634,0)</f>
        <v>0</v>
      </c>
      <c r="BG634" s="153">
        <f>IF(N634="zákl. prenesená",J634,0)</f>
        <v>0</v>
      </c>
      <c r="BH634" s="153">
        <f>IF(N634="zníž. prenesená",J634,0)</f>
        <v>0</v>
      </c>
      <c r="BI634" s="153">
        <f>IF(N634="nulová",J634,0)</f>
        <v>0</v>
      </c>
      <c r="BJ634" s="17" t="s">
        <v>164</v>
      </c>
      <c r="BK634" s="153">
        <f>ROUND(I634*H634,2)</f>
        <v>0</v>
      </c>
      <c r="BL634" s="17" t="s">
        <v>163</v>
      </c>
      <c r="BM634" s="152" t="s">
        <v>1590</v>
      </c>
    </row>
    <row r="635" spans="2:65" s="11" customFormat="1" ht="22.95" customHeight="1">
      <c r="B635" s="127"/>
      <c r="D635" s="128" t="s">
        <v>74</v>
      </c>
      <c r="E635" s="137" t="s">
        <v>1591</v>
      </c>
      <c r="F635" s="137" t="s">
        <v>1592</v>
      </c>
      <c r="I635" s="130"/>
      <c r="J635" s="138">
        <f>BK635</f>
        <v>0</v>
      </c>
      <c r="L635" s="127"/>
      <c r="M635" s="132"/>
      <c r="P635" s="133">
        <f>SUM(P636:P644)</f>
        <v>0</v>
      </c>
      <c r="R635" s="133">
        <f>SUM(R636:R644)</f>
        <v>33.47684872</v>
      </c>
      <c r="T635" s="134">
        <f>SUM(T636:T644)</f>
        <v>0</v>
      </c>
      <c r="AR635" s="128" t="s">
        <v>83</v>
      </c>
      <c r="AT635" s="135" t="s">
        <v>74</v>
      </c>
      <c r="AU635" s="135" t="s">
        <v>83</v>
      </c>
      <c r="AY635" s="128" t="s">
        <v>156</v>
      </c>
      <c r="BK635" s="136">
        <f>SUM(BK636:BK644)</f>
        <v>0</v>
      </c>
    </row>
    <row r="636" spans="2:65" s="1" customFormat="1" ht="24.15" customHeight="1">
      <c r="B636" s="139"/>
      <c r="C636" s="140" t="s">
        <v>1125</v>
      </c>
      <c r="D636" s="140" t="s">
        <v>159</v>
      </c>
      <c r="E636" s="141" t="s">
        <v>1593</v>
      </c>
      <c r="F636" s="142" t="s">
        <v>1594</v>
      </c>
      <c r="G636" s="143" t="s">
        <v>234</v>
      </c>
      <c r="H636" s="144">
        <v>9.9019999999999992</v>
      </c>
      <c r="I636" s="145"/>
      <c r="J636" s="146">
        <f>ROUND(I636*H636,2)</f>
        <v>0</v>
      </c>
      <c r="K636" s="147"/>
      <c r="L636" s="32"/>
      <c r="M636" s="148" t="s">
        <v>1</v>
      </c>
      <c r="N636" s="149" t="s">
        <v>41</v>
      </c>
      <c r="P636" s="150">
        <f>O636*H636</f>
        <v>0</v>
      </c>
      <c r="Q636" s="150">
        <v>3.8350000000000002E-2</v>
      </c>
      <c r="R636" s="150">
        <f>Q636*H636</f>
        <v>0.37974170000000002</v>
      </c>
      <c r="S636" s="150">
        <v>0</v>
      </c>
      <c r="T636" s="151">
        <f>S636*H636</f>
        <v>0</v>
      </c>
      <c r="AR636" s="152" t="s">
        <v>163</v>
      </c>
      <c r="AT636" s="152" t="s">
        <v>159</v>
      </c>
      <c r="AU636" s="152" t="s">
        <v>164</v>
      </c>
      <c r="AY636" s="17" t="s">
        <v>156</v>
      </c>
      <c r="BE636" s="153">
        <f>IF(N636="základná",J636,0)</f>
        <v>0</v>
      </c>
      <c r="BF636" s="153">
        <f>IF(N636="znížená",J636,0)</f>
        <v>0</v>
      </c>
      <c r="BG636" s="153">
        <f>IF(N636="zákl. prenesená",J636,0)</f>
        <v>0</v>
      </c>
      <c r="BH636" s="153">
        <f>IF(N636="zníž. prenesená",J636,0)</f>
        <v>0</v>
      </c>
      <c r="BI636" s="153">
        <f>IF(N636="nulová",J636,0)</f>
        <v>0</v>
      </c>
      <c r="BJ636" s="17" t="s">
        <v>164</v>
      </c>
      <c r="BK636" s="153">
        <f>ROUND(I636*H636,2)</f>
        <v>0</v>
      </c>
      <c r="BL636" s="17" t="s">
        <v>163</v>
      </c>
      <c r="BM636" s="152" t="s">
        <v>1595</v>
      </c>
    </row>
    <row r="637" spans="2:65" s="12" customFormat="1">
      <c r="B637" s="159"/>
      <c r="D637" s="160" t="s">
        <v>205</v>
      </c>
      <c r="E637" s="161" t="s">
        <v>1</v>
      </c>
      <c r="F637" s="162" t="s">
        <v>1596</v>
      </c>
      <c r="H637" s="163">
        <v>9.9019999999999992</v>
      </c>
      <c r="I637" s="164"/>
      <c r="L637" s="159"/>
      <c r="M637" s="165"/>
      <c r="T637" s="166"/>
      <c r="AT637" s="161" t="s">
        <v>205</v>
      </c>
      <c r="AU637" s="161" t="s">
        <v>164</v>
      </c>
      <c r="AV637" s="12" t="s">
        <v>164</v>
      </c>
      <c r="AW637" s="12" t="s">
        <v>3</v>
      </c>
      <c r="AX637" s="12" t="s">
        <v>83</v>
      </c>
      <c r="AY637" s="161" t="s">
        <v>156</v>
      </c>
    </row>
    <row r="638" spans="2:65" s="1" customFormat="1" ht="24.15" customHeight="1">
      <c r="B638" s="139"/>
      <c r="C638" s="140" t="s">
        <v>1597</v>
      </c>
      <c r="D638" s="140" t="s">
        <v>159</v>
      </c>
      <c r="E638" s="141" t="s">
        <v>1598</v>
      </c>
      <c r="F638" s="142" t="s">
        <v>1599</v>
      </c>
      <c r="G638" s="143" t="s">
        <v>234</v>
      </c>
      <c r="H638" s="144">
        <v>862.8</v>
      </c>
      <c r="I638" s="145"/>
      <c r="J638" s="146">
        <f>ROUND(I638*H638,2)</f>
        <v>0</v>
      </c>
      <c r="K638" s="147"/>
      <c r="L638" s="32"/>
      <c r="M638" s="148" t="s">
        <v>1</v>
      </c>
      <c r="N638" s="149" t="s">
        <v>41</v>
      </c>
      <c r="P638" s="150">
        <f>O638*H638</f>
        <v>0</v>
      </c>
      <c r="Q638" s="150">
        <v>3.8350000000000002E-2</v>
      </c>
      <c r="R638" s="150">
        <f>Q638*H638</f>
        <v>33.088380000000001</v>
      </c>
      <c r="S638" s="150">
        <v>0</v>
      </c>
      <c r="T638" s="151">
        <f>S638*H638</f>
        <v>0</v>
      </c>
      <c r="AR638" s="152" t="s">
        <v>163</v>
      </c>
      <c r="AT638" s="152" t="s">
        <v>159</v>
      </c>
      <c r="AU638" s="152" t="s">
        <v>164</v>
      </c>
      <c r="AY638" s="17" t="s">
        <v>156</v>
      </c>
      <c r="BE638" s="153">
        <f>IF(N638="základná",J638,0)</f>
        <v>0</v>
      </c>
      <c r="BF638" s="153">
        <f>IF(N638="znížená",J638,0)</f>
        <v>0</v>
      </c>
      <c r="BG638" s="153">
        <f>IF(N638="zákl. prenesená",J638,0)</f>
        <v>0</v>
      </c>
      <c r="BH638" s="153">
        <f>IF(N638="zníž. prenesená",J638,0)</f>
        <v>0</v>
      </c>
      <c r="BI638" s="153">
        <f>IF(N638="nulová",J638,0)</f>
        <v>0</v>
      </c>
      <c r="BJ638" s="17" t="s">
        <v>164</v>
      </c>
      <c r="BK638" s="153">
        <f>ROUND(I638*H638,2)</f>
        <v>0</v>
      </c>
      <c r="BL638" s="17" t="s">
        <v>163</v>
      </c>
      <c r="BM638" s="152" t="s">
        <v>1600</v>
      </c>
    </row>
    <row r="639" spans="2:65" s="12" customFormat="1">
      <c r="B639" s="159"/>
      <c r="D639" s="160" t="s">
        <v>205</v>
      </c>
      <c r="E639" s="161" t="s">
        <v>1</v>
      </c>
      <c r="F639" s="162" t="s">
        <v>1601</v>
      </c>
      <c r="H639" s="163">
        <v>561.6</v>
      </c>
      <c r="I639" s="164"/>
      <c r="L639" s="159"/>
      <c r="M639" s="165"/>
      <c r="T639" s="166"/>
      <c r="AT639" s="161" t="s">
        <v>205</v>
      </c>
      <c r="AU639" s="161" t="s">
        <v>164</v>
      </c>
      <c r="AV639" s="12" t="s">
        <v>164</v>
      </c>
      <c r="AW639" s="12" t="s">
        <v>3</v>
      </c>
      <c r="AX639" s="12" t="s">
        <v>75</v>
      </c>
      <c r="AY639" s="161" t="s">
        <v>156</v>
      </c>
    </row>
    <row r="640" spans="2:65" s="12" customFormat="1">
      <c r="B640" s="159"/>
      <c r="D640" s="160" t="s">
        <v>205</v>
      </c>
      <c r="E640" s="161" t="s">
        <v>1</v>
      </c>
      <c r="F640" s="162" t="s">
        <v>1602</v>
      </c>
      <c r="H640" s="163">
        <v>281.2</v>
      </c>
      <c r="I640" s="164"/>
      <c r="L640" s="159"/>
      <c r="M640" s="165"/>
      <c r="T640" s="166"/>
      <c r="AT640" s="161" t="s">
        <v>205</v>
      </c>
      <c r="AU640" s="161" t="s">
        <v>164</v>
      </c>
      <c r="AV640" s="12" t="s">
        <v>164</v>
      </c>
      <c r="AW640" s="12" t="s">
        <v>3</v>
      </c>
      <c r="AX640" s="12" t="s">
        <v>75</v>
      </c>
      <c r="AY640" s="161" t="s">
        <v>156</v>
      </c>
    </row>
    <row r="641" spans="2:65" s="12" customFormat="1">
      <c r="B641" s="159"/>
      <c r="D641" s="160" t="s">
        <v>205</v>
      </c>
      <c r="E641" s="161" t="s">
        <v>1</v>
      </c>
      <c r="F641" s="162" t="s">
        <v>1603</v>
      </c>
      <c r="H641" s="163">
        <v>20</v>
      </c>
      <c r="I641" s="164"/>
      <c r="L641" s="159"/>
      <c r="M641" s="165"/>
      <c r="T641" s="166"/>
      <c r="AT641" s="161" t="s">
        <v>205</v>
      </c>
      <c r="AU641" s="161" t="s">
        <v>164</v>
      </c>
      <c r="AV641" s="12" t="s">
        <v>164</v>
      </c>
      <c r="AW641" s="12" t="s">
        <v>3</v>
      </c>
      <c r="AX641" s="12" t="s">
        <v>75</v>
      </c>
      <c r="AY641" s="161" t="s">
        <v>156</v>
      </c>
    </row>
    <row r="642" spans="2:65" s="14" customFormat="1">
      <c r="B642" s="184"/>
      <c r="D642" s="160" t="s">
        <v>205</v>
      </c>
      <c r="E642" s="185" t="s">
        <v>1</v>
      </c>
      <c r="F642" s="186" t="s">
        <v>226</v>
      </c>
      <c r="H642" s="187">
        <v>862.8</v>
      </c>
      <c r="I642" s="188"/>
      <c r="L642" s="184"/>
      <c r="M642" s="189"/>
      <c r="T642" s="190"/>
      <c r="AT642" s="185" t="s">
        <v>205</v>
      </c>
      <c r="AU642" s="185" t="s">
        <v>164</v>
      </c>
      <c r="AV642" s="14" t="s">
        <v>163</v>
      </c>
      <c r="AW642" s="14" t="s">
        <v>3</v>
      </c>
      <c r="AX642" s="14" t="s">
        <v>83</v>
      </c>
      <c r="AY642" s="185" t="s">
        <v>156</v>
      </c>
    </row>
    <row r="643" spans="2:65" s="1" customFormat="1" ht="24.15" customHeight="1">
      <c r="B643" s="139"/>
      <c r="C643" s="140" t="s">
        <v>1604</v>
      </c>
      <c r="D643" s="140" t="s">
        <v>159</v>
      </c>
      <c r="E643" s="141" t="s">
        <v>1605</v>
      </c>
      <c r="F643" s="142" t="s">
        <v>1606</v>
      </c>
      <c r="G643" s="143" t="s">
        <v>234</v>
      </c>
      <c r="H643" s="144">
        <v>9.9019999999999992</v>
      </c>
      <c r="I643" s="145"/>
      <c r="J643" s="146">
        <f>ROUND(I643*H643,2)</f>
        <v>0</v>
      </c>
      <c r="K643" s="147"/>
      <c r="L643" s="32"/>
      <c r="M643" s="148" t="s">
        <v>1</v>
      </c>
      <c r="N643" s="149" t="s">
        <v>41</v>
      </c>
      <c r="P643" s="150">
        <f>O643*H643</f>
        <v>0</v>
      </c>
      <c r="Q643" s="150">
        <v>1.0000000000000001E-5</v>
      </c>
      <c r="R643" s="150">
        <f>Q643*H643</f>
        <v>9.9019999999999997E-5</v>
      </c>
      <c r="S643" s="150">
        <v>0</v>
      </c>
      <c r="T643" s="151">
        <f>S643*H643</f>
        <v>0</v>
      </c>
      <c r="AR643" s="152" t="s">
        <v>163</v>
      </c>
      <c r="AT643" s="152" t="s">
        <v>159</v>
      </c>
      <c r="AU643" s="152" t="s">
        <v>164</v>
      </c>
      <c r="AY643" s="17" t="s">
        <v>156</v>
      </c>
      <c r="BE643" s="153">
        <f>IF(N643="základná",J643,0)</f>
        <v>0</v>
      </c>
      <c r="BF643" s="153">
        <f>IF(N643="znížená",J643,0)</f>
        <v>0</v>
      </c>
      <c r="BG643" s="153">
        <f>IF(N643="zákl. prenesená",J643,0)</f>
        <v>0</v>
      </c>
      <c r="BH643" s="153">
        <f>IF(N643="zníž. prenesená",J643,0)</f>
        <v>0</v>
      </c>
      <c r="BI643" s="153">
        <f>IF(N643="nulová",J643,0)</f>
        <v>0</v>
      </c>
      <c r="BJ643" s="17" t="s">
        <v>164</v>
      </c>
      <c r="BK643" s="153">
        <f>ROUND(I643*H643,2)</f>
        <v>0</v>
      </c>
      <c r="BL643" s="17" t="s">
        <v>163</v>
      </c>
      <c r="BM643" s="152" t="s">
        <v>1607</v>
      </c>
    </row>
    <row r="644" spans="2:65" s="1" customFormat="1" ht="24.15" customHeight="1">
      <c r="B644" s="139"/>
      <c r="C644" s="140" t="s">
        <v>1608</v>
      </c>
      <c r="D644" s="140" t="s">
        <v>159</v>
      </c>
      <c r="E644" s="141" t="s">
        <v>1609</v>
      </c>
      <c r="F644" s="142" t="s">
        <v>1610</v>
      </c>
      <c r="G644" s="143" t="s">
        <v>234</v>
      </c>
      <c r="H644" s="144">
        <v>862.8</v>
      </c>
      <c r="I644" s="145"/>
      <c r="J644" s="146">
        <f>ROUND(I644*H644,2)</f>
        <v>0</v>
      </c>
      <c r="K644" s="147"/>
      <c r="L644" s="32"/>
      <c r="M644" s="148" t="s">
        <v>1</v>
      </c>
      <c r="N644" s="149" t="s">
        <v>41</v>
      </c>
      <c r="P644" s="150">
        <f>O644*H644</f>
        <v>0</v>
      </c>
      <c r="Q644" s="150">
        <v>1.0000000000000001E-5</v>
      </c>
      <c r="R644" s="150">
        <f>Q644*H644</f>
        <v>8.6280000000000003E-3</v>
      </c>
      <c r="S644" s="150">
        <v>0</v>
      </c>
      <c r="T644" s="151">
        <f>S644*H644</f>
        <v>0</v>
      </c>
      <c r="AR644" s="152" t="s">
        <v>163</v>
      </c>
      <c r="AT644" s="152" t="s">
        <v>159</v>
      </c>
      <c r="AU644" s="152" t="s">
        <v>164</v>
      </c>
      <c r="AY644" s="17" t="s">
        <v>156</v>
      </c>
      <c r="BE644" s="153">
        <f>IF(N644="základná",J644,0)</f>
        <v>0</v>
      </c>
      <c r="BF644" s="153">
        <f>IF(N644="znížená",J644,0)</f>
        <v>0</v>
      </c>
      <c r="BG644" s="153">
        <f>IF(N644="zákl. prenesená",J644,0)</f>
        <v>0</v>
      </c>
      <c r="BH644" s="153">
        <f>IF(N644="zníž. prenesená",J644,0)</f>
        <v>0</v>
      </c>
      <c r="BI644" s="153">
        <f>IF(N644="nulová",J644,0)</f>
        <v>0</v>
      </c>
      <c r="BJ644" s="17" t="s">
        <v>164</v>
      </c>
      <c r="BK644" s="153">
        <f>ROUND(I644*H644,2)</f>
        <v>0</v>
      </c>
      <c r="BL644" s="17" t="s">
        <v>163</v>
      </c>
      <c r="BM644" s="152" t="s">
        <v>1611</v>
      </c>
    </row>
    <row r="645" spans="2:65" s="11" customFormat="1" ht="22.95" customHeight="1">
      <c r="B645" s="127"/>
      <c r="D645" s="128" t="s">
        <v>74</v>
      </c>
      <c r="E645" s="137" t="s">
        <v>1612</v>
      </c>
      <c r="F645" s="137" t="s">
        <v>1613</v>
      </c>
      <c r="I645" s="130"/>
      <c r="J645" s="138">
        <f>BK645</f>
        <v>0</v>
      </c>
      <c r="L645" s="127"/>
      <c r="M645" s="132"/>
      <c r="P645" s="133">
        <f>SUM(P646:P647)</f>
        <v>0</v>
      </c>
      <c r="R645" s="133">
        <f>SUM(R646:R647)</f>
        <v>18.918720719999996</v>
      </c>
      <c r="T645" s="134">
        <f>SUM(T646:T647)</f>
        <v>0</v>
      </c>
      <c r="AR645" s="128" t="s">
        <v>83</v>
      </c>
      <c r="AT645" s="135" t="s">
        <v>74</v>
      </c>
      <c r="AU645" s="135" t="s">
        <v>83</v>
      </c>
      <c r="AY645" s="128" t="s">
        <v>156</v>
      </c>
      <c r="BK645" s="136">
        <f>SUM(BK646:BK647)</f>
        <v>0</v>
      </c>
    </row>
    <row r="646" spans="2:65" s="1" customFormat="1" ht="24.15" customHeight="1">
      <c r="B646" s="139"/>
      <c r="C646" s="140" t="s">
        <v>1614</v>
      </c>
      <c r="D646" s="140" t="s">
        <v>159</v>
      </c>
      <c r="E646" s="141" t="s">
        <v>1615</v>
      </c>
      <c r="F646" s="142" t="s">
        <v>1616</v>
      </c>
      <c r="G646" s="143" t="s">
        <v>210</v>
      </c>
      <c r="H646" s="144">
        <v>0.28699999999999998</v>
      </c>
      <c r="I646" s="145"/>
      <c r="J646" s="146">
        <f>ROUND(I646*H646,2)</f>
        <v>0</v>
      </c>
      <c r="K646" s="147"/>
      <c r="L646" s="32"/>
      <c r="M646" s="148" t="s">
        <v>1</v>
      </c>
      <c r="N646" s="149" t="s">
        <v>41</v>
      </c>
      <c r="P646" s="150">
        <f>O646*H646</f>
        <v>0</v>
      </c>
      <c r="Q646" s="150">
        <v>1.03704</v>
      </c>
      <c r="R646" s="150">
        <f>Q646*H646</f>
        <v>0.29763047999999998</v>
      </c>
      <c r="S646" s="150">
        <v>0</v>
      </c>
      <c r="T646" s="151">
        <f>S646*H646</f>
        <v>0</v>
      </c>
      <c r="AR646" s="152" t="s">
        <v>163</v>
      </c>
      <c r="AT646" s="152" t="s">
        <v>159</v>
      </c>
      <c r="AU646" s="152" t="s">
        <v>164</v>
      </c>
      <c r="AY646" s="17" t="s">
        <v>156</v>
      </c>
      <c r="BE646" s="153">
        <f>IF(N646="základná",J646,0)</f>
        <v>0</v>
      </c>
      <c r="BF646" s="153">
        <f>IF(N646="znížená",J646,0)</f>
        <v>0</v>
      </c>
      <c r="BG646" s="153">
        <f>IF(N646="zákl. prenesená",J646,0)</f>
        <v>0</v>
      </c>
      <c r="BH646" s="153">
        <f>IF(N646="zníž. prenesená",J646,0)</f>
        <v>0</v>
      </c>
      <c r="BI646" s="153">
        <f>IF(N646="nulová",J646,0)</f>
        <v>0</v>
      </c>
      <c r="BJ646" s="17" t="s">
        <v>164</v>
      </c>
      <c r="BK646" s="153">
        <f>ROUND(I646*H646,2)</f>
        <v>0</v>
      </c>
      <c r="BL646" s="17" t="s">
        <v>163</v>
      </c>
      <c r="BM646" s="152" t="s">
        <v>1617</v>
      </c>
    </row>
    <row r="647" spans="2:65" s="1" customFormat="1" ht="24.15" customHeight="1">
      <c r="B647" s="139"/>
      <c r="C647" s="140" t="s">
        <v>1618</v>
      </c>
      <c r="D647" s="140" t="s">
        <v>159</v>
      </c>
      <c r="E647" s="141" t="s">
        <v>1619</v>
      </c>
      <c r="F647" s="142" t="s">
        <v>1620</v>
      </c>
      <c r="G647" s="143" t="s">
        <v>210</v>
      </c>
      <c r="H647" s="144">
        <v>17.956</v>
      </c>
      <c r="I647" s="145"/>
      <c r="J647" s="146">
        <f>ROUND(I647*H647,2)</f>
        <v>0</v>
      </c>
      <c r="K647" s="147"/>
      <c r="L647" s="32"/>
      <c r="M647" s="148" t="s">
        <v>1</v>
      </c>
      <c r="N647" s="149" t="s">
        <v>41</v>
      </c>
      <c r="P647" s="150">
        <f>O647*H647</f>
        <v>0</v>
      </c>
      <c r="Q647" s="150">
        <v>1.03704</v>
      </c>
      <c r="R647" s="150">
        <f>Q647*H647</f>
        <v>18.621090239999997</v>
      </c>
      <c r="S647" s="150">
        <v>0</v>
      </c>
      <c r="T647" s="151">
        <f>S647*H647</f>
        <v>0</v>
      </c>
      <c r="AR647" s="152" t="s">
        <v>163</v>
      </c>
      <c r="AT647" s="152" t="s">
        <v>159</v>
      </c>
      <c r="AU647" s="152" t="s">
        <v>164</v>
      </c>
      <c r="AY647" s="17" t="s">
        <v>156</v>
      </c>
      <c r="BE647" s="153">
        <f>IF(N647="základná",J647,0)</f>
        <v>0</v>
      </c>
      <c r="BF647" s="153">
        <f>IF(N647="znížená",J647,0)</f>
        <v>0</v>
      </c>
      <c r="BG647" s="153">
        <f>IF(N647="zákl. prenesená",J647,0)</f>
        <v>0</v>
      </c>
      <c r="BH647" s="153">
        <f>IF(N647="zníž. prenesená",J647,0)</f>
        <v>0</v>
      </c>
      <c r="BI647" s="153">
        <f>IF(N647="nulová",J647,0)</f>
        <v>0</v>
      </c>
      <c r="BJ647" s="17" t="s">
        <v>164</v>
      </c>
      <c r="BK647" s="153">
        <f>ROUND(I647*H647,2)</f>
        <v>0</v>
      </c>
      <c r="BL647" s="17" t="s">
        <v>163</v>
      </c>
      <c r="BM647" s="152" t="s">
        <v>1621</v>
      </c>
    </row>
    <row r="648" spans="2:65" s="11" customFormat="1" ht="22.95" customHeight="1">
      <c r="B648" s="127"/>
      <c r="D648" s="128" t="s">
        <v>74</v>
      </c>
      <c r="E648" s="137" t="s">
        <v>1622</v>
      </c>
      <c r="F648" s="137" t="s">
        <v>1623</v>
      </c>
      <c r="I648" s="130"/>
      <c r="J648" s="138">
        <f>BK648</f>
        <v>0</v>
      </c>
      <c r="L648" s="127"/>
      <c r="M648" s="132"/>
      <c r="P648" s="133">
        <f>SUM(P649:P657)</f>
        <v>0</v>
      </c>
      <c r="R648" s="133">
        <f>SUM(R649:R657)</f>
        <v>1.1187292500000001</v>
      </c>
      <c r="T648" s="134">
        <f>SUM(T649:T657)</f>
        <v>0</v>
      </c>
      <c r="AR648" s="128" t="s">
        <v>83</v>
      </c>
      <c r="AT648" s="135" t="s">
        <v>74</v>
      </c>
      <c r="AU648" s="135" t="s">
        <v>83</v>
      </c>
      <c r="AY648" s="128" t="s">
        <v>156</v>
      </c>
      <c r="BK648" s="136">
        <f>SUM(BK649:BK657)</f>
        <v>0</v>
      </c>
    </row>
    <row r="649" spans="2:65" s="1" customFormat="1" ht="33" customHeight="1">
      <c r="B649" s="139"/>
      <c r="C649" s="140" t="s">
        <v>1624</v>
      </c>
      <c r="D649" s="140" t="s">
        <v>159</v>
      </c>
      <c r="E649" s="141" t="s">
        <v>1625</v>
      </c>
      <c r="F649" s="142" t="s">
        <v>1626</v>
      </c>
      <c r="G649" s="143" t="s">
        <v>210</v>
      </c>
      <c r="H649" s="144">
        <v>1.0649999999999999</v>
      </c>
      <c r="I649" s="145"/>
      <c r="J649" s="146">
        <f>ROUND(I649*H649,2)</f>
        <v>0</v>
      </c>
      <c r="K649" s="147"/>
      <c r="L649" s="32"/>
      <c r="M649" s="148" t="s">
        <v>1</v>
      </c>
      <c r="N649" s="149" t="s">
        <v>41</v>
      </c>
      <c r="P649" s="150">
        <f>O649*H649</f>
        <v>0</v>
      </c>
      <c r="Q649" s="150">
        <v>1.0504500000000001</v>
      </c>
      <c r="R649" s="150">
        <f>Q649*H649</f>
        <v>1.1187292500000001</v>
      </c>
      <c r="S649" s="150">
        <v>0</v>
      </c>
      <c r="T649" s="151">
        <f>S649*H649</f>
        <v>0</v>
      </c>
      <c r="AR649" s="152" t="s">
        <v>163</v>
      </c>
      <c r="AT649" s="152" t="s">
        <v>159</v>
      </c>
      <c r="AU649" s="152" t="s">
        <v>164</v>
      </c>
      <c r="AY649" s="17" t="s">
        <v>156</v>
      </c>
      <c r="BE649" s="153">
        <f>IF(N649="základná",J649,0)</f>
        <v>0</v>
      </c>
      <c r="BF649" s="153">
        <f>IF(N649="znížená",J649,0)</f>
        <v>0</v>
      </c>
      <c r="BG649" s="153">
        <f>IF(N649="zákl. prenesená",J649,0)</f>
        <v>0</v>
      </c>
      <c r="BH649" s="153">
        <f>IF(N649="zníž. prenesená",J649,0)</f>
        <v>0</v>
      </c>
      <c r="BI649" s="153">
        <f>IF(N649="nulová",J649,0)</f>
        <v>0</v>
      </c>
      <c r="BJ649" s="17" t="s">
        <v>164</v>
      </c>
      <c r="BK649" s="153">
        <f>ROUND(I649*H649,2)</f>
        <v>0</v>
      </c>
      <c r="BL649" s="17" t="s">
        <v>163</v>
      </c>
      <c r="BM649" s="152" t="s">
        <v>1627</v>
      </c>
    </row>
    <row r="650" spans="2:65" s="13" customFormat="1">
      <c r="B650" s="178"/>
      <c r="D650" s="160" t="s">
        <v>205</v>
      </c>
      <c r="E650" s="179" t="s">
        <v>1</v>
      </c>
      <c r="F650" s="180" t="s">
        <v>1346</v>
      </c>
      <c r="H650" s="179" t="s">
        <v>1</v>
      </c>
      <c r="I650" s="181"/>
      <c r="L650" s="178"/>
      <c r="M650" s="182"/>
      <c r="T650" s="183"/>
      <c r="AT650" s="179" t="s">
        <v>205</v>
      </c>
      <c r="AU650" s="179" t="s">
        <v>164</v>
      </c>
      <c r="AV650" s="13" t="s">
        <v>83</v>
      </c>
      <c r="AW650" s="13" t="s">
        <v>3</v>
      </c>
      <c r="AX650" s="13" t="s">
        <v>75</v>
      </c>
      <c r="AY650" s="179" t="s">
        <v>156</v>
      </c>
    </row>
    <row r="651" spans="2:65" s="12" customFormat="1">
      <c r="B651" s="159"/>
      <c r="D651" s="160" t="s">
        <v>205</v>
      </c>
      <c r="E651" s="161" t="s">
        <v>1</v>
      </c>
      <c r="F651" s="162" t="s">
        <v>1628</v>
      </c>
      <c r="H651" s="163">
        <v>9.4E-2</v>
      </c>
      <c r="I651" s="164"/>
      <c r="L651" s="159"/>
      <c r="M651" s="165"/>
      <c r="T651" s="166"/>
      <c r="AT651" s="161" t="s">
        <v>205</v>
      </c>
      <c r="AU651" s="161" t="s">
        <v>164</v>
      </c>
      <c r="AV651" s="12" t="s">
        <v>164</v>
      </c>
      <c r="AW651" s="12" t="s">
        <v>3</v>
      </c>
      <c r="AX651" s="12" t="s">
        <v>75</v>
      </c>
      <c r="AY651" s="161" t="s">
        <v>156</v>
      </c>
    </row>
    <row r="652" spans="2:65" s="12" customFormat="1">
      <c r="B652" s="159"/>
      <c r="D652" s="160" t="s">
        <v>205</v>
      </c>
      <c r="E652" s="161" t="s">
        <v>1</v>
      </c>
      <c r="F652" s="162" t="s">
        <v>1629</v>
      </c>
      <c r="H652" s="163">
        <v>0.29199999999999998</v>
      </c>
      <c r="I652" s="164"/>
      <c r="L652" s="159"/>
      <c r="M652" s="165"/>
      <c r="T652" s="166"/>
      <c r="AT652" s="161" t="s">
        <v>205</v>
      </c>
      <c r="AU652" s="161" t="s">
        <v>164</v>
      </c>
      <c r="AV652" s="12" t="s">
        <v>164</v>
      </c>
      <c r="AW652" s="12" t="s">
        <v>3</v>
      </c>
      <c r="AX652" s="12" t="s">
        <v>75</v>
      </c>
      <c r="AY652" s="161" t="s">
        <v>156</v>
      </c>
    </row>
    <row r="653" spans="2:65" s="12" customFormat="1">
      <c r="B653" s="159"/>
      <c r="D653" s="160" t="s">
        <v>205</v>
      </c>
      <c r="E653" s="161" t="s">
        <v>1</v>
      </c>
      <c r="F653" s="162" t="s">
        <v>1630</v>
      </c>
      <c r="H653" s="163">
        <v>0.11600000000000001</v>
      </c>
      <c r="I653" s="164"/>
      <c r="L653" s="159"/>
      <c r="M653" s="165"/>
      <c r="T653" s="166"/>
      <c r="AT653" s="161" t="s">
        <v>205</v>
      </c>
      <c r="AU653" s="161" t="s">
        <v>164</v>
      </c>
      <c r="AV653" s="12" t="s">
        <v>164</v>
      </c>
      <c r="AW653" s="12" t="s">
        <v>3</v>
      </c>
      <c r="AX653" s="12" t="s">
        <v>75</v>
      </c>
      <c r="AY653" s="161" t="s">
        <v>156</v>
      </c>
    </row>
    <row r="654" spans="2:65" s="12" customFormat="1">
      <c r="B654" s="159"/>
      <c r="D654" s="160" t="s">
        <v>205</v>
      </c>
      <c r="E654" s="161" t="s">
        <v>1</v>
      </c>
      <c r="F654" s="162" t="s">
        <v>1631</v>
      </c>
      <c r="H654" s="163">
        <v>0.33900000000000002</v>
      </c>
      <c r="I654" s="164"/>
      <c r="L654" s="159"/>
      <c r="M654" s="165"/>
      <c r="T654" s="166"/>
      <c r="AT654" s="161" t="s">
        <v>205</v>
      </c>
      <c r="AU654" s="161" t="s">
        <v>164</v>
      </c>
      <c r="AV654" s="12" t="s">
        <v>164</v>
      </c>
      <c r="AW654" s="12" t="s">
        <v>3</v>
      </c>
      <c r="AX654" s="12" t="s">
        <v>75</v>
      </c>
      <c r="AY654" s="161" t="s">
        <v>156</v>
      </c>
    </row>
    <row r="655" spans="2:65" s="12" customFormat="1">
      <c r="B655" s="159"/>
      <c r="D655" s="160" t="s">
        <v>205</v>
      </c>
      <c r="E655" s="161" t="s">
        <v>1</v>
      </c>
      <c r="F655" s="162" t="s">
        <v>1632</v>
      </c>
      <c r="H655" s="163">
        <v>0.113</v>
      </c>
      <c r="I655" s="164"/>
      <c r="L655" s="159"/>
      <c r="M655" s="165"/>
      <c r="T655" s="166"/>
      <c r="AT655" s="161" t="s">
        <v>205</v>
      </c>
      <c r="AU655" s="161" t="s">
        <v>164</v>
      </c>
      <c r="AV655" s="12" t="s">
        <v>164</v>
      </c>
      <c r="AW655" s="12" t="s">
        <v>3</v>
      </c>
      <c r="AX655" s="12" t="s">
        <v>75</v>
      </c>
      <c r="AY655" s="161" t="s">
        <v>156</v>
      </c>
    </row>
    <row r="656" spans="2:65" s="12" customFormat="1">
      <c r="B656" s="159"/>
      <c r="D656" s="160" t="s">
        <v>205</v>
      </c>
      <c r="E656" s="161" t="s">
        <v>1</v>
      </c>
      <c r="F656" s="162" t="s">
        <v>1633</v>
      </c>
      <c r="H656" s="163">
        <v>0.111</v>
      </c>
      <c r="I656" s="164"/>
      <c r="L656" s="159"/>
      <c r="M656" s="165"/>
      <c r="T656" s="166"/>
      <c r="AT656" s="161" t="s">
        <v>205</v>
      </c>
      <c r="AU656" s="161" t="s">
        <v>164</v>
      </c>
      <c r="AV656" s="12" t="s">
        <v>164</v>
      </c>
      <c r="AW656" s="12" t="s">
        <v>3</v>
      </c>
      <c r="AX656" s="12" t="s">
        <v>75</v>
      </c>
      <c r="AY656" s="161" t="s">
        <v>156</v>
      </c>
    </row>
    <row r="657" spans="2:65" s="14" customFormat="1">
      <c r="B657" s="184"/>
      <c r="D657" s="160" t="s">
        <v>205</v>
      </c>
      <c r="E657" s="185" t="s">
        <v>1</v>
      </c>
      <c r="F657" s="186" t="s">
        <v>226</v>
      </c>
      <c r="H657" s="187">
        <v>1.0649999999999999</v>
      </c>
      <c r="I657" s="188"/>
      <c r="L657" s="184"/>
      <c r="M657" s="189"/>
      <c r="T657" s="190"/>
      <c r="AT657" s="185" t="s">
        <v>205</v>
      </c>
      <c r="AU657" s="185" t="s">
        <v>164</v>
      </c>
      <c r="AV657" s="14" t="s">
        <v>163</v>
      </c>
      <c r="AW657" s="14" t="s">
        <v>3</v>
      </c>
      <c r="AX657" s="14" t="s">
        <v>83</v>
      </c>
      <c r="AY657" s="185" t="s">
        <v>156</v>
      </c>
    </row>
    <row r="658" spans="2:65" s="11" customFormat="1" ht="22.95" customHeight="1">
      <c r="B658" s="127"/>
      <c r="D658" s="128" t="s">
        <v>74</v>
      </c>
      <c r="E658" s="137" t="s">
        <v>1634</v>
      </c>
      <c r="F658" s="137" t="s">
        <v>1635</v>
      </c>
      <c r="I658" s="130"/>
      <c r="J658" s="138">
        <f>BK658</f>
        <v>0</v>
      </c>
      <c r="L658" s="127"/>
      <c r="M658" s="132"/>
      <c r="P658" s="133">
        <f>SUM(P659:P660)</f>
        <v>0</v>
      </c>
      <c r="R658" s="133">
        <f>SUM(R659:R660)</f>
        <v>147.06778757999999</v>
      </c>
      <c r="T658" s="134">
        <f>SUM(T659:T660)</f>
        <v>0</v>
      </c>
      <c r="AR658" s="128" t="s">
        <v>83</v>
      </c>
      <c r="AT658" s="135" t="s">
        <v>74</v>
      </c>
      <c r="AU658" s="135" t="s">
        <v>83</v>
      </c>
      <c r="AY658" s="128" t="s">
        <v>156</v>
      </c>
      <c r="BK658" s="136">
        <f>SUM(BK659:BK660)</f>
        <v>0</v>
      </c>
    </row>
    <row r="659" spans="2:65" s="1" customFormat="1" ht="24.15" customHeight="1">
      <c r="B659" s="139"/>
      <c r="C659" s="140" t="s">
        <v>1636</v>
      </c>
      <c r="D659" s="140" t="s">
        <v>159</v>
      </c>
      <c r="E659" s="141" t="s">
        <v>1637</v>
      </c>
      <c r="F659" s="142" t="s">
        <v>1638</v>
      </c>
      <c r="G659" s="143" t="s">
        <v>352</v>
      </c>
      <c r="H659" s="144">
        <v>59.682000000000002</v>
      </c>
      <c r="I659" s="145"/>
      <c r="J659" s="146">
        <f>ROUND(I659*H659,2)</f>
        <v>0</v>
      </c>
      <c r="K659" s="147"/>
      <c r="L659" s="32"/>
      <c r="M659" s="148" t="s">
        <v>1</v>
      </c>
      <c r="N659" s="149" t="s">
        <v>41</v>
      </c>
      <c r="P659" s="150">
        <f>O659*H659</f>
        <v>0</v>
      </c>
      <c r="Q659" s="150">
        <v>2.4641899999999999</v>
      </c>
      <c r="R659" s="150">
        <f>Q659*H659</f>
        <v>147.06778757999999</v>
      </c>
      <c r="S659" s="150">
        <v>0</v>
      </c>
      <c r="T659" s="151">
        <f>S659*H659</f>
        <v>0</v>
      </c>
      <c r="AR659" s="152" t="s">
        <v>163</v>
      </c>
      <c r="AT659" s="152" t="s">
        <v>159</v>
      </c>
      <c r="AU659" s="152" t="s">
        <v>164</v>
      </c>
      <c r="AY659" s="17" t="s">
        <v>156</v>
      </c>
      <c r="BE659" s="153">
        <f>IF(N659="základná",J659,0)</f>
        <v>0</v>
      </c>
      <c r="BF659" s="153">
        <f>IF(N659="znížená",J659,0)</f>
        <v>0</v>
      </c>
      <c r="BG659" s="153">
        <f>IF(N659="zákl. prenesená",J659,0)</f>
        <v>0</v>
      </c>
      <c r="BH659" s="153">
        <f>IF(N659="zníž. prenesená",J659,0)</f>
        <v>0</v>
      </c>
      <c r="BI659" s="153">
        <f>IF(N659="nulová",J659,0)</f>
        <v>0</v>
      </c>
      <c r="BJ659" s="17" t="s">
        <v>164</v>
      </c>
      <c r="BK659" s="153">
        <f>ROUND(I659*H659,2)</f>
        <v>0</v>
      </c>
      <c r="BL659" s="17" t="s">
        <v>163</v>
      </c>
      <c r="BM659" s="152" t="s">
        <v>1639</v>
      </c>
    </row>
    <row r="660" spans="2:65" s="12" customFormat="1">
      <c r="B660" s="159"/>
      <c r="D660" s="160" t="s">
        <v>205</v>
      </c>
      <c r="E660" s="161" t="s">
        <v>1</v>
      </c>
      <c r="F660" s="162" t="s">
        <v>1640</v>
      </c>
      <c r="H660" s="163">
        <v>59.682000000000002</v>
      </c>
      <c r="I660" s="164"/>
      <c r="L660" s="159"/>
      <c r="M660" s="165"/>
      <c r="T660" s="166"/>
      <c r="AT660" s="161" t="s">
        <v>205</v>
      </c>
      <c r="AU660" s="161" t="s">
        <v>164</v>
      </c>
      <c r="AV660" s="12" t="s">
        <v>164</v>
      </c>
      <c r="AW660" s="12" t="s">
        <v>3</v>
      </c>
      <c r="AX660" s="12" t="s">
        <v>83</v>
      </c>
      <c r="AY660" s="161" t="s">
        <v>156</v>
      </c>
    </row>
    <row r="661" spans="2:65" s="11" customFormat="1" ht="22.95" customHeight="1">
      <c r="B661" s="127"/>
      <c r="D661" s="128" t="s">
        <v>74</v>
      </c>
      <c r="E661" s="137" t="s">
        <v>1641</v>
      </c>
      <c r="F661" s="137" t="s">
        <v>1642</v>
      </c>
      <c r="I661" s="130"/>
      <c r="J661" s="138">
        <f>BK661</f>
        <v>0</v>
      </c>
      <c r="L661" s="127"/>
      <c r="M661" s="132"/>
      <c r="P661" s="133">
        <f>SUM(P662:P667)</f>
        <v>0</v>
      </c>
      <c r="R661" s="133">
        <f>SUM(R662:R667)</f>
        <v>1412.680752</v>
      </c>
      <c r="T661" s="134">
        <f>SUM(T662:T667)</f>
        <v>0</v>
      </c>
      <c r="AR661" s="128" t="s">
        <v>83</v>
      </c>
      <c r="AT661" s="135" t="s">
        <v>74</v>
      </c>
      <c r="AU661" s="135" t="s">
        <v>83</v>
      </c>
      <c r="AY661" s="128" t="s">
        <v>156</v>
      </c>
      <c r="BK661" s="136">
        <f>SUM(BK662:BK667)</f>
        <v>0</v>
      </c>
    </row>
    <row r="662" spans="2:65" s="1" customFormat="1" ht="24.15" customHeight="1">
      <c r="B662" s="139"/>
      <c r="C662" s="140" t="s">
        <v>1643</v>
      </c>
      <c r="D662" s="140" t="s">
        <v>159</v>
      </c>
      <c r="E662" s="141" t="s">
        <v>1644</v>
      </c>
      <c r="F662" s="142" t="s">
        <v>1645</v>
      </c>
      <c r="G662" s="143" t="s">
        <v>352</v>
      </c>
      <c r="H662" s="144">
        <v>592.16999999999996</v>
      </c>
      <c r="I662" s="145"/>
      <c r="J662" s="146">
        <f>ROUND(I662*H662,2)</f>
        <v>0</v>
      </c>
      <c r="K662" s="147"/>
      <c r="L662" s="32"/>
      <c r="M662" s="148" t="s">
        <v>1</v>
      </c>
      <c r="N662" s="149" t="s">
        <v>41</v>
      </c>
      <c r="P662" s="150">
        <f>O662*H662</f>
        <v>0</v>
      </c>
      <c r="Q662" s="150">
        <v>2.3856000000000002</v>
      </c>
      <c r="R662" s="150">
        <f>Q662*H662</f>
        <v>1412.680752</v>
      </c>
      <c r="S662" s="150">
        <v>0</v>
      </c>
      <c r="T662" s="151">
        <f>S662*H662</f>
        <v>0</v>
      </c>
      <c r="AR662" s="152" t="s">
        <v>163</v>
      </c>
      <c r="AT662" s="152" t="s">
        <v>159</v>
      </c>
      <c r="AU662" s="152" t="s">
        <v>164</v>
      </c>
      <c r="AY662" s="17" t="s">
        <v>156</v>
      </c>
      <c r="BE662" s="153">
        <f>IF(N662="základná",J662,0)</f>
        <v>0</v>
      </c>
      <c r="BF662" s="153">
        <f>IF(N662="znížená",J662,0)</f>
        <v>0</v>
      </c>
      <c r="BG662" s="153">
        <f>IF(N662="zákl. prenesená",J662,0)</f>
        <v>0</v>
      </c>
      <c r="BH662" s="153">
        <f>IF(N662="zníž. prenesená",J662,0)</f>
        <v>0</v>
      </c>
      <c r="BI662" s="153">
        <f>IF(N662="nulová",J662,0)</f>
        <v>0</v>
      </c>
      <c r="BJ662" s="17" t="s">
        <v>164</v>
      </c>
      <c r="BK662" s="153">
        <f>ROUND(I662*H662,2)</f>
        <v>0</v>
      </c>
      <c r="BL662" s="17" t="s">
        <v>163</v>
      </c>
      <c r="BM662" s="152" t="s">
        <v>1646</v>
      </c>
    </row>
    <row r="663" spans="2:65" s="13" customFormat="1">
      <c r="B663" s="178"/>
      <c r="D663" s="160" t="s">
        <v>205</v>
      </c>
      <c r="E663" s="179" t="s">
        <v>1</v>
      </c>
      <c r="F663" s="180" t="s">
        <v>1647</v>
      </c>
      <c r="H663" s="179" t="s">
        <v>1</v>
      </c>
      <c r="I663" s="181"/>
      <c r="L663" s="178"/>
      <c r="M663" s="182"/>
      <c r="T663" s="183"/>
      <c r="AT663" s="179" t="s">
        <v>205</v>
      </c>
      <c r="AU663" s="179" t="s">
        <v>164</v>
      </c>
      <c r="AV663" s="13" t="s">
        <v>83</v>
      </c>
      <c r="AW663" s="13" t="s">
        <v>3</v>
      </c>
      <c r="AX663" s="13" t="s">
        <v>75</v>
      </c>
      <c r="AY663" s="179" t="s">
        <v>156</v>
      </c>
    </row>
    <row r="664" spans="2:65" s="12" customFormat="1">
      <c r="B664" s="159"/>
      <c r="D664" s="160" t="s">
        <v>205</v>
      </c>
      <c r="E664" s="161" t="s">
        <v>1</v>
      </c>
      <c r="F664" s="162" t="s">
        <v>1648</v>
      </c>
      <c r="H664" s="163">
        <v>574.72799999999995</v>
      </c>
      <c r="I664" s="164"/>
      <c r="L664" s="159"/>
      <c r="M664" s="165"/>
      <c r="T664" s="166"/>
      <c r="AT664" s="161" t="s">
        <v>205</v>
      </c>
      <c r="AU664" s="161" t="s">
        <v>164</v>
      </c>
      <c r="AV664" s="12" t="s">
        <v>164</v>
      </c>
      <c r="AW664" s="12" t="s">
        <v>3</v>
      </c>
      <c r="AX664" s="12" t="s">
        <v>75</v>
      </c>
      <c r="AY664" s="161" t="s">
        <v>156</v>
      </c>
    </row>
    <row r="665" spans="2:65" s="12" customFormat="1">
      <c r="B665" s="159"/>
      <c r="D665" s="160" t="s">
        <v>205</v>
      </c>
      <c r="E665" s="161" t="s">
        <v>1</v>
      </c>
      <c r="F665" s="162" t="s">
        <v>1649</v>
      </c>
      <c r="H665" s="163">
        <v>5.2329999999999997</v>
      </c>
      <c r="I665" s="164"/>
      <c r="L665" s="159"/>
      <c r="M665" s="165"/>
      <c r="T665" s="166"/>
      <c r="AT665" s="161" t="s">
        <v>205</v>
      </c>
      <c r="AU665" s="161" t="s">
        <v>164</v>
      </c>
      <c r="AV665" s="12" t="s">
        <v>164</v>
      </c>
      <c r="AW665" s="12" t="s">
        <v>3</v>
      </c>
      <c r="AX665" s="12" t="s">
        <v>75</v>
      </c>
      <c r="AY665" s="161" t="s">
        <v>156</v>
      </c>
    </row>
    <row r="666" spans="2:65" s="12" customFormat="1">
      <c r="B666" s="159"/>
      <c r="D666" s="160" t="s">
        <v>205</v>
      </c>
      <c r="E666" s="161" t="s">
        <v>1</v>
      </c>
      <c r="F666" s="162" t="s">
        <v>1650</v>
      </c>
      <c r="H666" s="163">
        <v>12.209</v>
      </c>
      <c r="I666" s="164"/>
      <c r="L666" s="159"/>
      <c r="M666" s="165"/>
      <c r="T666" s="166"/>
      <c r="AT666" s="161" t="s">
        <v>205</v>
      </c>
      <c r="AU666" s="161" t="s">
        <v>164</v>
      </c>
      <c r="AV666" s="12" t="s">
        <v>164</v>
      </c>
      <c r="AW666" s="12" t="s">
        <v>3</v>
      </c>
      <c r="AX666" s="12" t="s">
        <v>75</v>
      </c>
      <c r="AY666" s="161" t="s">
        <v>156</v>
      </c>
    </row>
    <row r="667" spans="2:65" s="14" customFormat="1">
      <c r="B667" s="184"/>
      <c r="D667" s="160" t="s">
        <v>205</v>
      </c>
      <c r="E667" s="185" t="s">
        <v>1</v>
      </c>
      <c r="F667" s="186" t="s">
        <v>226</v>
      </c>
      <c r="H667" s="187">
        <v>592.16999999999996</v>
      </c>
      <c r="I667" s="188"/>
      <c r="L667" s="184"/>
      <c r="M667" s="189"/>
      <c r="T667" s="190"/>
      <c r="AT667" s="185" t="s">
        <v>205</v>
      </c>
      <c r="AU667" s="185" t="s">
        <v>164</v>
      </c>
      <c r="AV667" s="14" t="s">
        <v>163</v>
      </c>
      <c r="AW667" s="14" t="s">
        <v>3</v>
      </c>
      <c r="AX667" s="14" t="s">
        <v>83</v>
      </c>
      <c r="AY667" s="185" t="s">
        <v>156</v>
      </c>
    </row>
    <row r="668" spans="2:65" s="11" customFormat="1" ht="22.95" customHeight="1">
      <c r="B668" s="127"/>
      <c r="D668" s="128" t="s">
        <v>74</v>
      </c>
      <c r="E668" s="137" t="s">
        <v>1651</v>
      </c>
      <c r="F668" s="137" t="s">
        <v>1652</v>
      </c>
      <c r="I668" s="130"/>
      <c r="J668" s="138">
        <f>BK668</f>
        <v>0</v>
      </c>
      <c r="L668" s="127"/>
      <c r="M668" s="132"/>
      <c r="P668" s="133">
        <f>SUM(P669:P678)</f>
        <v>0</v>
      </c>
      <c r="R668" s="133">
        <f>SUM(R669:R678)</f>
        <v>3.3912969400000001</v>
      </c>
      <c r="T668" s="134">
        <f>SUM(T669:T678)</f>
        <v>0</v>
      </c>
      <c r="AR668" s="128" t="s">
        <v>83</v>
      </c>
      <c r="AT668" s="135" t="s">
        <v>74</v>
      </c>
      <c r="AU668" s="135" t="s">
        <v>83</v>
      </c>
      <c r="AY668" s="128" t="s">
        <v>156</v>
      </c>
      <c r="BK668" s="136">
        <f>SUM(BK669:BK678)</f>
        <v>0</v>
      </c>
    </row>
    <row r="669" spans="2:65" s="1" customFormat="1" ht="24.15" customHeight="1">
      <c r="B669" s="139"/>
      <c r="C669" s="140" t="s">
        <v>1653</v>
      </c>
      <c r="D669" s="140" t="s">
        <v>159</v>
      </c>
      <c r="E669" s="141" t="s">
        <v>1654</v>
      </c>
      <c r="F669" s="142" t="s">
        <v>1655</v>
      </c>
      <c r="G669" s="143" t="s">
        <v>234</v>
      </c>
      <c r="H669" s="144">
        <v>32.494</v>
      </c>
      <c r="I669" s="145"/>
      <c r="J669" s="146">
        <f>ROUND(I669*H669,2)</f>
        <v>0</v>
      </c>
      <c r="K669" s="147"/>
      <c r="L669" s="32"/>
      <c r="M669" s="148" t="s">
        <v>1</v>
      </c>
      <c r="N669" s="149" t="s">
        <v>41</v>
      </c>
      <c r="P669" s="150">
        <f>O669*H669</f>
        <v>0</v>
      </c>
      <c r="Q669" s="150">
        <v>7.77E-3</v>
      </c>
      <c r="R669" s="150">
        <f>Q669*H669</f>
        <v>0.25247838</v>
      </c>
      <c r="S669" s="150">
        <v>0</v>
      </c>
      <c r="T669" s="151">
        <f>S669*H669</f>
        <v>0</v>
      </c>
      <c r="AR669" s="152" t="s">
        <v>163</v>
      </c>
      <c r="AT669" s="152" t="s">
        <v>159</v>
      </c>
      <c r="AU669" s="152" t="s">
        <v>164</v>
      </c>
      <c r="AY669" s="17" t="s">
        <v>156</v>
      </c>
      <c r="BE669" s="153">
        <f>IF(N669="základná",J669,0)</f>
        <v>0</v>
      </c>
      <c r="BF669" s="153">
        <f>IF(N669="znížená",J669,0)</f>
        <v>0</v>
      </c>
      <c r="BG669" s="153">
        <f>IF(N669="zákl. prenesená",J669,0)</f>
        <v>0</v>
      </c>
      <c r="BH669" s="153">
        <f>IF(N669="zníž. prenesená",J669,0)</f>
        <v>0</v>
      </c>
      <c r="BI669" s="153">
        <f>IF(N669="nulová",J669,0)</f>
        <v>0</v>
      </c>
      <c r="BJ669" s="17" t="s">
        <v>164</v>
      </c>
      <c r="BK669" s="153">
        <f>ROUND(I669*H669,2)</f>
        <v>0</v>
      </c>
      <c r="BL669" s="17" t="s">
        <v>163</v>
      </c>
      <c r="BM669" s="152" t="s">
        <v>1656</v>
      </c>
    </row>
    <row r="670" spans="2:65" s="12" customFormat="1">
      <c r="B670" s="159"/>
      <c r="D670" s="160" t="s">
        <v>205</v>
      </c>
      <c r="E670" s="161" t="s">
        <v>1</v>
      </c>
      <c r="F670" s="162" t="s">
        <v>1657</v>
      </c>
      <c r="H670" s="163">
        <v>28.294</v>
      </c>
      <c r="I670" s="164"/>
      <c r="L670" s="159"/>
      <c r="M670" s="165"/>
      <c r="T670" s="166"/>
      <c r="AT670" s="161" t="s">
        <v>205</v>
      </c>
      <c r="AU670" s="161" t="s">
        <v>164</v>
      </c>
      <c r="AV670" s="12" t="s">
        <v>164</v>
      </c>
      <c r="AW670" s="12" t="s">
        <v>3</v>
      </c>
      <c r="AX670" s="12" t="s">
        <v>75</v>
      </c>
      <c r="AY670" s="161" t="s">
        <v>156</v>
      </c>
    </row>
    <row r="671" spans="2:65" s="12" customFormat="1">
      <c r="B671" s="159"/>
      <c r="D671" s="160" t="s">
        <v>205</v>
      </c>
      <c r="E671" s="161" t="s">
        <v>1</v>
      </c>
      <c r="F671" s="162" t="s">
        <v>1658</v>
      </c>
      <c r="H671" s="163">
        <v>4.2</v>
      </c>
      <c r="I671" s="164"/>
      <c r="L671" s="159"/>
      <c r="M671" s="165"/>
      <c r="T671" s="166"/>
      <c r="AT671" s="161" t="s">
        <v>205</v>
      </c>
      <c r="AU671" s="161" t="s">
        <v>164</v>
      </c>
      <c r="AV671" s="12" t="s">
        <v>164</v>
      </c>
      <c r="AW671" s="12" t="s">
        <v>3</v>
      </c>
      <c r="AX671" s="12" t="s">
        <v>75</v>
      </c>
      <c r="AY671" s="161" t="s">
        <v>156</v>
      </c>
    </row>
    <row r="672" spans="2:65" s="14" customFormat="1">
      <c r="B672" s="184"/>
      <c r="D672" s="160" t="s">
        <v>205</v>
      </c>
      <c r="E672" s="185" t="s">
        <v>1</v>
      </c>
      <c r="F672" s="186" t="s">
        <v>226</v>
      </c>
      <c r="H672" s="187">
        <v>32.494</v>
      </c>
      <c r="I672" s="188"/>
      <c r="L672" s="184"/>
      <c r="M672" s="189"/>
      <c r="T672" s="190"/>
      <c r="AT672" s="185" t="s">
        <v>205</v>
      </c>
      <c r="AU672" s="185" t="s">
        <v>164</v>
      </c>
      <c r="AV672" s="14" t="s">
        <v>163</v>
      </c>
      <c r="AW672" s="14" t="s">
        <v>3</v>
      </c>
      <c r="AX672" s="14" t="s">
        <v>83</v>
      </c>
      <c r="AY672" s="185" t="s">
        <v>156</v>
      </c>
    </row>
    <row r="673" spans="2:65" s="1" customFormat="1" ht="24.15" customHeight="1">
      <c r="B673" s="139"/>
      <c r="C673" s="140" t="s">
        <v>1659</v>
      </c>
      <c r="D673" s="140" t="s">
        <v>159</v>
      </c>
      <c r="E673" s="141" t="s">
        <v>1660</v>
      </c>
      <c r="F673" s="142" t="s">
        <v>1661</v>
      </c>
      <c r="G673" s="143" t="s">
        <v>234</v>
      </c>
      <c r="H673" s="144">
        <v>182.52</v>
      </c>
      <c r="I673" s="145"/>
      <c r="J673" s="146">
        <f>ROUND(I673*H673,2)</f>
        <v>0</v>
      </c>
      <c r="K673" s="147"/>
      <c r="L673" s="32"/>
      <c r="M673" s="148" t="s">
        <v>1</v>
      </c>
      <c r="N673" s="149" t="s">
        <v>41</v>
      </c>
      <c r="P673" s="150">
        <f>O673*H673</f>
        <v>0</v>
      </c>
      <c r="Q673" s="150">
        <v>1.719E-2</v>
      </c>
      <c r="R673" s="150">
        <f>Q673*H673</f>
        <v>3.1375188000000001</v>
      </c>
      <c r="S673" s="150">
        <v>0</v>
      </c>
      <c r="T673" s="151">
        <f>S673*H673</f>
        <v>0</v>
      </c>
      <c r="AR673" s="152" t="s">
        <v>163</v>
      </c>
      <c r="AT673" s="152" t="s">
        <v>159</v>
      </c>
      <c r="AU673" s="152" t="s">
        <v>164</v>
      </c>
      <c r="AY673" s="17" t="s">
        <v>156</v>
      </c>
      <c r="BE673" s="153">
        <f>IF(N673="základná",J673,0)</f>
        <v>0</v>
      </c>
      <c r="BF673" s="153">
        <f>IF(N673="znížená",J673,0)</f>
        <v>0</v>
      </c>
      <c r="BG673" s="153">
        <f>IF(N673="zákl. prenesená",J673,0)</f>
        <v>0</v>
      </c>
      <c r="BH673" s="153">
        <f>IF(N673="zníž. prenesená",J673,0)</f>
        <v>0</v>
      </c>
      <c r="BI673" s="153">
        <f>IF(N673="nulová",J673,0)</f>
        <v>0</v>
      </c>
      <c r="BJ673" s="17" t="s">
        <v>164</v>
      </c>
      <c r="BK673" s="153">
        <f>ROUND(I673*H673,2)</f>
        <v>0</v>
      </c>
      <c r="BL673" s="17" t="s">
        <v>163</v>
      </c>
      <c r="BM673" s="152" t="s">
        <v>1662</v>
      </c>
    </row>
    <row r="674" spans="2:65" s="12" customFormat="1">
      <c r="B674" s="159"/>
      <c r="D674" s="160" t="s">
        <v>205</v>
      </c>
      <c r="E674" s="161" t="s">
        <v>1</v>
      </c>
      <c r="F674" s="162" t="s">
        <v>1663</v>
      </c>
      <c r="H674" s="163">
        <v>143.52000000000001</v>
      </c>
      <c r="I674" s="164"/>
      <c r="L674" s="159"/>
      <c r="M674" s="165"/>
      <c r="T674" s="166"/>
      <c r="AT674" s="161" t="s">
        <v>205</v>
      </c>
      <c r="AU674" s="161" t="s">
        <v>164</v>
      </c>
      <c r="AV674" s="12" t="s">
        <v>164</v>
      </c>
      <c r="AW674" s="12" t="s">
        <v>3</v>
      </c>
      <c r="AX674" s="12" t="s">
        <v>75</v>
      </c>
      <c r="AY674" s="161" t="s">
        <v>156</v>
      </c>
    </row>
    <row r="675" spans="2:65" s="12" customFormat="1">
      <c r="B675" s="159"/>
      <c r="D675" s="160" t="s">
        <v>205</v>
      </c>
      <c r="E675" s="161" t="s">
        <v>1</v>
      </c>
      <c r="F675" s="162" t="s">
        <v>1664</v>
      </c>
      <c r="H675" s="163">
        <v>39</v>
      </c>
      <c r="I675" s="164"/>
      <c r="L675" s="159"/>
      <c r="M675" s="165"/>
      <c r="T675" s="166"/>
      <c r="AT675" s="161" t="s">
        <v>205</v>
      </c>
      <c r="AU675" s="161" t="s">
        <v>164</v>
      </c>
      <c r="AV675" s="12" t="s">
        <v>164</v>
      </c>
      <c r="AW675" s="12" t="s">
        <v>3</v>
      </c>
      <c r="AX675" s="12" t="s">
        <v>75</v>
      </c>
      <c r="AY675" s="161" t="s">
        <v>156</v>
      </c>
    </row>
    <row r="676" spans="2:65" s="14" customFormat="1">
      <c r="B676" s="184"/>
      <c r="D676" s="160" t="s">
        <v>205</v>
      </c>
      <c r="E676" s="185" t="s">
        <v>1</v>
      </c>
      <c r="F676" s="186" t="s">
        <v>226</v>
      </c>
      <c r="H676" s="187">
        <v>182.52</v>
      </c>
      <c r="I676" s="188"/>
      <c r="L676" s="184"/>
      <c r="M676" s="189"/>
      <c r="T676" s="190"/>
      <c r="AT676" s="185" t="s">
        <v>205</v>
      </c>
      <c r="AU676" s="185" t="s">
        <v>164</v>
      </c>
      <c r="AV676" s="14" t="s">
        <v>163</v>
      </c>
      <c r="AW676" s="14" t="s">
        <v>3</v>
      </c>
      <c r="AX676" s="14" t="s">
        <v>83</v>
      </c>
      <c r="AY676" s="185" t="s">
        <v>156</v>
      </c>
    </row>
    <row r="677" spans="2:65" s="1" customFormat="1" ht="24.15" customHeight="1">
      <c r="B677" s="139"/>
      <c r="C677" s="140" t="s">
        <v>1665</v>
      </c>
      <c r="D677" s="140" t="s">
        <v>159</v>
      </c>
      <c r="E677" s="141" t="s">
        <v>1666</v>
      </c>
      <c r="F677" s="142" t="s">
        <v>1667</v>
      </c>
      <c r="G677" s="143" t="s">
        <v>234</v>
      </c>
      <c r="H677" s="144">
        <v>32.494</v>
      </c>
      <c r="I677" s="145"/>
      <c r="J677" s="146">
        <f>ROUND(I677*H677,2)</f>
        <v>0</v>
      </c>
      <c r="K677" s="147"/>
      <c r="L677" s="32"/>
      <c r="M677" s="148" t="s">
        <v>1</v>
      </c>
      <c r="N677" s="149" t="s">
        <v>41</v>
      </c>
      <c r="P677" s="150">
        <f>O677*H677</f>
        <v>0</v>
      </c>
      <c r="Q677" s="150">
        <v>4.0000000000000003E-5</v>
      </c>
      <c r="R677" s="150">
        <f>Q677*H677</f>
        <v>1.2997600000000001E-3</v>
      </c>
      <c r="S677" s="150">
        <v>0</v>
      </c>
      <c r="T677" s="151">
        <f>S677*H677</f>
        <v>0</v>
      </c>
      <c r="AR677" s="152" t="s">
        <v>163</v>
      </c>
      <c r="AT677" s="152" t="s">
        <v>159</v>
      </c>
      <c r="AU677" s="152" t="s">
        <v>164</v>
      </c>
      <c r="AY677" s="17" t="s">
        <v>156</v>
      </c>
      <c r="BE677" s="153">
        <f>IF(N677="základná",J677,0)</f>
        <v>0</v>
      </c>
      <c r="BF677" s="153">
        <f>IF(N677="znížená",J677,0)</f>
        <v>0</v>
      </c>
      <c r="BG677" s="153">
        <f>IF(N677="zákl. prenesená",J677,0)</f>
        <v>0</v>
      </c>
      <c r="BH677" s="153">
        <f>IF(N677="zníž. prenesená",J677,0)</f>
        <v>0</v>
      </c>
      <c r="BI677" s="153">
        <f>IF(N677="nulová",J677,0)</f>
        <v>0</v>
      </c>
      <c r="BJ677" s="17" t="s">
        <v>164</v>
      </c>
      <c r="BK677" s="153">
        <f>ROUND(I677*H677,2)</f>
        <v>0</v>
      </c>
      <c r="BL677" s="17" t="s">
        <v>163</v>
      </c>
      <c r="BM677" s="152" t="s">
        <v>1668</v>
      </c>
    </row>
    <row r="678" spans="2:65" s="1" customFormat="1" ht="24.15" customHeight="1">
      <c r="B678" s="139"/>
      <c r="C678" s="140" t="s">
        <v>1669</v>
      </c>
      <c r="D678" s="140" t="s">
        <v>159</v>
      </c>
      <c r="E678" s="141" t="s">
        <v>1670</v>
      </c>
      <c r="F678" s="142" t="s">
        <v>1671</v>
      </c>
      <c r="G678" s="143" t="s">
        <v>234</v>
      </c>
      <c r="H678" s="144">
        <v>182.52</v>
      </c>
      <c r="I678" s="145"/>
      <c r="J678" s="146">
        <f>ROUND(I678*H678,2)</f>
        <v>0</v>
      </c>
      <c r="K678" s="147"/>
      <c r="L678" s="32"/>
      <c r="M678" s="148" t="s">
        <v>1</v>
      </c>
      <c r="N678" s="149" t="s">
        <v>41</v>
      </c>
      <c r="P678" s="150">
        <f>O678*H678</f>
        <v>0</v>
      </c>
      <c r="Q678" s="150">
        <v>0</v>
      </c>
      <c r="R678" s="150">
        <f>Q678*H678</f>
        <v>0</v>
      </c>
      <c r="S678" s="150">
        <v>0</v>
      </c>
      <c r="T678" s="151">
        <f>S678*H678</f>
        <v>0</v>
      </c>
      <c r="AR678" s="152" t="s">
        <v>163</v>
      </c>
      <c r="AT678" s="152" t="s">
        <v>159</v>
      </c>
      <c r="AU678" s="152" t="s">
        <v>164</v>
      </c>
      <c r="AY678" s="17" t="s">
        <v>156</v>
      </c>
      <c r="BE678" s="153">
        <f>IF(N678="základná",J678,0)</f>
        <v>0</v>
      </c>
      <c r="BF678" s="153">
        <f>IF(N678="znížená",J678,0)</f>
        <v>0</v>
      </c>
      <c r="BG678" s="153">
        <f>IF(N678="zákl. prenesená",J678,0)</f>
        <v>0</v>
      </c>
      <c r="BH678" s="153">
        <f>IF(N678="zníž. prenesená",J678,0)</f>
        <v>0</v>
      </c>
      <c r="BI678" s="153">
        <f>IF(N678="nulová",J678,0)</f>
        <v>0</v>
      </c>
      <c r="BJ678" s="17" t="s">
        <v>164</v>
      </c>
      <c r="BK678" s="153">
        <f>ROUND(I678*H678,2)</f>
        <v>0</v>
      </c>
      <c r="BL678" s="17" t="s">
        <v>163</v>
      </c>
      <c r="BM678" s="152" t="s">
        <v>1672</v>
      </c>
    </row>
    <row r="679" spans="2:65" s="11" customFormat="1" ht="22.95" customHeight="1">
      <c r="B679" s="127"/>
      <c r="D679" s="128" t="s">
        <v>74</v>
      </c>
      <c r="E679" s="137" t="s">
        <v>1673</v>
      </c>
      <c r="F679" s="137" t="s">
        <v>1674</v>
      </c>
      <c r="I679" s="130"/>
      <c r="J679" s="138">
        <f>BK679</f>
        <v>0</v>
      </c>
      <c r="L679" s="127"/>
      <c r="M679" s="132"/>
      <c r="P679" s="133">
        <f>SUM(P680:P681)</f>
        <v>0</v>
      </c>
      <c r="R679" s="133">
        <f>SUM(R680:R681)</f>
        <v>88.392860729999995</v>
      </c>
      <c r="T679" s="134">
        <f>SUM(T680:T681)</f>
        <v>0</v>
      </c>
      <c r="AR679" s="128" t="s">
        <v>83</v>
      </c>
      <c r="AT679" s="135" t="s">
        <v>74</v>
      </c>
      <c r="AU679" s="135" t="s">
        <v>83</v>
      </c>
      <c r="AY679" s="128" t="s">
        <v>156</v>
      </c>
      <c r="BK679" s="136">
        <f>SUM(BK680:BK681)</f>
        <v>0</v>
      </c>
    </row>
    <row r="680" spans="2:65" s="1" customFormat="1" ht="24.15" customHeight="1">
      <c r="B680" s="139"/>
      <c r="C680" s="140" t="s">
        <v>1675</v>
      </c>
      <c r="D680" s="140" t="s">
        <v>159</v>
      </c>
      <c r="E680" s="141" t="s">
        <v>1676</v>
      </c>
      <c r="F680" s="142" t="s">
        <v>1677</v>
      </c>
      <c r="G680" s="143" t="s">
        <v>210</v>
      </c>
      <c r="H680" s="144">
        <v>4.4610000000000003</v>
      </c>
      <c r="I680" s="145"/>
      <c r="J680" s="146">
        <f>ROUND(I680*H680,2)</f>
        <v>0</v>
      </c>
      <c r="K680" s="147"/>
      <c r="L680" s="32"/>
      <c r="M680" s="148" t="s">
        <v>1</v>
      </c>
      <c r="N680" s="149" t="s">
        <v>41</v>
      </c>
      <c r="P680" s="150">
        <f>O680*H680</f>
        <v>0</v>
      </c>
      <c r="Q680" s="150">
        <v>1.04853</v>
      </c>
      <c r="R680" s="150">
        <f>Q680*H680</f>
        <v>4.6774923299999998</v>
      </c>
      <c r="S680" s="150">
        <v>0</v>
      </c>
      <c r="T680" s="151">
        <f>S680*H680</f>
        <v>0</v>
      </c>
      <c r="AR680" s="152" t="s">
        <v>163</v>
      </c>
      <c r="AT680" s="152" t="s">
        <v>159</v>
      </c>
      <c r="AU680" s="152" t="s">
        <v>164</v>
      </c>
      <c r="AY680" s="17" t="s">
        <v>156</v>
      </c>
      <c r="BE680" s="153">
        <f>IF(N680="základná",J680,0)</f>
        <v>0</v>
      </c>
      <c r="BF680" s="153">
        <f>IF(N680="znížená",J680,0)</f>
        <v>0</v>
      </c>
      <c r="BG680" s="153">
        <f>IF(N680="zákl. prenesená",J680,0)</f>
        <v>0</v>
      </c>
      <c r="BH680" s="153">
        <f>IF(N680="zníž. prenesená",J680,0)</f>
        <v>0</v>
      </c>
      <c r="BI680" s="153">
        <f>IF(N680="nulová",J680,0)</f>
        <v>0</v>
      </c>
      <c r="BJ680" s="17" t="s">
        <v>164</v>
      </c>
      <c r="BK680" s="153">
        <f>ROUND(I680*H680,2)</f>
        <v>0</v>
      </c>
      <c r="BL680" s="17" t="s">
        <v>163</v>
      </c>
      <c r="BM680" s="152" t="s">
        <v>1678</v>
      </c>
    </row>
    <row r="681" spans="2:65" s="1" customFormat="1" ht="24.15" customHeight="1">
      <c r="B681" s="139"/>
      <c r="C681" s="140" t="s">
        <v>1679</v>
      </c>
      <c r="D681" s="140" t="s">
        <v>159</v>
      </c>
      <c r="E681" s="141" t="s">
        <v>1680</v>
      </c>
      <c r="F681" s="142" t="s">
        <v>1681</v>
      </c>
      <c r="G681" s="143" t="s">
        <v>210</v>
      </c>
      <c r="H681" s="144">
        <v>79.02</v>
      </c>
      <c r="I681" s="145"/>
      <c r="J681" s="146">
        <f>ROUND(I681*H681,2)</f>
        <v>0</v>
      </c>
      <c r="K681" s="147"/>
      <c r="L681" s="32"/>
      <c r="M681" s="148" t="s">
        <v>1</v>
      </c>
      <c r="N681" s="149" t="s">
        <v>41</v>
      </c>
      <c r="P681" s="150">
        <f>O681*H681</f>
        <v>0</v>
      </c>
      <c r="Q681" s="150">
        <v>1.05942</v>
      </c>
      <c r="R681" s="150">
        <f>Q681*H681</f>
        <v>83.715368400000003</v>
      </c>
      <c r="S681" s="150">
        <v>0</v>
      </c>
      <c r="T681" s="151">
        <f>S681*H681</f>
        <v>0</v>
      </c>
      <c r="AR681" s="152" t="s">
        <v>163</v>
      </c>
      <c r="AT681" s="152" t="s">
        <v>159</v>
      </c>
      <c r="AU681" s="152" t="s">
        <v>164</v>
      </c>
      <c r="AY681" s="17" t="s">
        <v>156</v>
      </c>
      <c r="BE681" s="153">
        <f>IF(N681="základná",J681,0)</f>
        <v>0</v>
      </c>
      <c r="BF681" s="153">
        <f>IF(N681="znížená",J681,0)</f>
        <v>0</v>
      </c>
      <c r="BG681" s="153">
        <f>IF(N681="zákl. prenesená",J681,0)</f>
        <v>0</v>
      </c>
      <c r="BH681" s="153">
        <f>IF(N681="zníž. prenesená",J681,0)</f>
        <v>0</v>
      </c>
      <c r="BI681" s="153">
        <f>IF(N681="nulová",J681,0)</f>
        <v>0</v>
      </c>
      <c r="BJ681" s="17" t="s">
        <v>164</v>
      </c>
      <c r="BK681" s="153">
        <f>ROUND(I681*H681,2)</f>
        <v>0</v>
      </c>
      <c r="BL681" s="17" t="s">
        <v>163</v>
      </c>
      <c r="BM681" s="152" t="s">
        <v>1682</v>
      </c>
    </row>
    <row r="682" spans="2:65" s="11" customFormat="1" ht="22.95" customHeight="1">
      <c r="B682" s="127"/>
      <c r="D682" s="128" t="s">
        <v>74</v>
      </c>
      <c r="E682" s="137" t="s">
        <v>1683</v>
      </c>
      <c r="F682" s="137" t="s">
        <v>1684</v>
      </c>
      <c r="I682" s="130"/>
      <c r="J682" s="138">
        <f>BK682</f>
        <v>0</v>
      </c>
      <c r="L682" s="127"/>
      <c r="M682" s="132"/>
      <c r="P682" s="133">
        <f>SUM(P683:P689)</f>
        <v>0</v>
      </c>
      <c r="R682" s="133">
        <f>SUM(R683:R689)</f>
        <v>225.2867248</v>
      </c>
      <c r="T682" s="134">
        <f>SUM(T683:T689)</f>
        <v>0</v>
      </c>
      <c r="AR682" s="128" t="s">
        <v>83</v>
      </c>
      <c r="AT682" s="135" t="s">
        <v>74</v>
      </c>
      <c r="AU682" s="135" t="s">
        <v>83</v>
      </c>
      <c r="AY682" s="128" t="s">
        <v>156</v>
      </c>
      <c r="BK682" s="136">
        <f>SUM(BK683:BK689)</f>
        <v>0</v>
      </c>
    </row>
    <row r="683" spans="2:65" s="1" customFormat="1" ht="24.15" customHeight="1">
      <c r="B683" s="139"/>
      <c r="C683" s="140" t="s">
        <v>1685</v>
      </c>
      <c r="D683" s="140" t="s">
        <v>159</v>
      </c>
      <c r="E683" s="141" t="s">
        <v>1686</v>
      </c>
      <c r="F683" s="142" t="s">
        <v>1687</v>
      </c>
      <c r="G683" s="143" t="s">
        <v>352</v>
      </c>
      <c r="H683" s="144">
        <v>18</v>
      </c>
      <c r="I683" s="145"/>
      <c r="J683" s="146">
        <f>ROUND(I683*H683,2)</f>
        <v>0</v>
      </c>
      <c r="K683" s="147"/>
      <c r="L683" s="32"/>
      <c r="M683" s="148" t="s">
        <v>1</v>
      </c>
      <c r="N683" s="149" t="s">
        <v>41</v>
      </c>
      <c r="P683" s="150">
        <f>O683*H683</f>
        <v>0</v>
      </c>
      <c r="Q683" s="150">
        <v>2.35528</v>
      </c>
      <c r="R683" s="150">
        <f>Q683*H683</f>
        <v>42.395040000000002</v>
      </c>
      <c r="S683" s="150">
        <v>0</v>
      </c>
      <c r="T683" s="151">
        <f>S683*H683</f>
        <v>0</v>
      </c>
      <c r="AR683" s="152" t="s">
        <v>163</v>
      </c>
      <c r="AT683" s="152" t="s">
        <v>159</v>
      </c>
      <c r="AU683" s="152" t="s">
        <v>164</v>
      </c>
      <c r="AY683" s="17" t="s">
        <v>156</v>
      </c>
      <c r="BE683" s="153">
        <f>IF(N683="základná",J683,0)</f>
        <v>0</v>
      </c>
      <c r="BF683" s="153">
        <f>IF(N683="znížená",J683,0)</f>
        <v>0</v>
      </c>
      <c r="BG683" s="153">
        <f>IF(N683="zákl. prenesená",J683,0)</f>
        <v>0</v>
      </c>
      <c r="BH683" s="153">
        <f>IF(N683="zníž. prenesená",J683,0)</f>
        <v>0</v>
      </c>
      <c r="BI683" s="153">
        <f>IF(N683="nulová",J683,0)</f>
        <v>0</v>
      </c>
      <c r="BJ683" s="17" t="s">
        <v>164</v>
      </c>
      <c r="BK683" s="153">
        <f>ROUND(I683*H683,2)</f>
        <v>0</v>
      </c>
      <c r="BL683" s="17" t="s">
        <v>163</v>
      </c>
      <c r="BM683" s="152" t="s">
        <v>1688</v>
      </c>
    </row>
    <row r="684" spans="2:65" s="13" customFormat="1" ht="20.399999999999999">
      <c r="B684" s="178"/>
      <c r="D684" s="160" t="s">
        <v>205</v>
      </c>
      <c r="E684" s="179" t="s">
        <v>1</v>
      </c>
      <c r="F684" s="180" t="s">
        <v>1689</v>
      </c>
      <c r="H684" s="179" t="s">
        <v>1</v>
      </c>
      <c r="I684" s="181"/>
      <c r="L684" s="178"/>
      <c r="M684" s="182"/>
      <c r="T684" s="183"/>
      <c r="AT684" s="179" t="s">
        <v>205</v>
      </c>
      <c r="AU684" s="179" t="s">
        <v>164</v>
      </c>
      <c r="AV684" s="13" t="s">
        <v>83</v>
      </c>
      <c r="AW684" s="13" t="s">
        <v>3</v>
      </c>
      <c r="AX684" s="13" t="s">
        <v>75</v>
      </c>
      <c r="AY684" s="179" t="s">
        <v>156</v>
      </c>
    </row>
    <row r="685" spans="2:65" s="12" customFormat="1">
      <c r="B685" s="159"/>
      <c r="D685" s="160" t="s">
        <v>205</v>
      </c>
      <c r="E685" s="161" t="s">
        <v>1</v>
      </c>
      <c r="F685" s="162" t="s">
        <v>1690</v>
      </c>
      <c r="H685" s="163">
        <v>18</v>
      </c>
      <c r="I685" s="164"/>
      <c r="L685" s="159"/>
      <c r="M685" s="165"/>
      <c r="T685" s="166"/>
      <c r="AT685" s="161" t="s">
        <v>205</v>
      </c>
      <c r="AU685" s="161" t="s">
        <v>164</v>
      </c>
      <c r="AV685" s="12" t="s">
        <v>164</v>
      </c>
      <c r="AW685" s="12" t="s">
        <v>3</v>
      </c>
      <c r="AX685" s="12" t="s">
        <v>83</v>
      </c>
      <c r="AY685" s="161" t="s">
        <v>156</v>
      </c>
    </row>
    <row r="686" spans="2:65" s="1" customFormat="1" ht="24.15" customHeight="1">
      <c r="B686" s="139"/>
      <c r="C686" s="140" t="s">
        <v>1691</v>
      </c>
      <c r="D686" s="140" t="s">
        <v>159</v>
      </c>
      <c r="E686" s="141" t="s">
        <v>1692</v>
      </c>
      <c r="F686" s="142" t="s">
        <v>1693</v>
      </c>
      <c r="G686" s="143" t="s">
        <v>352</v>
      </c>
      <c r="H686" s="144">
        <v>76.67</v>
      </c>
      <c r="I686" s="145"/>
      <c r="J686" s="146">
        <f>ROUND(I686*H686,2)</f>
        <v>0</v>
      </c>
      <c r="K686" s="147"/>
      <c r="L686" s="32"/>
      <c r="M686" s="148" t="s">
        <v>1</v>
      </c>
      <c r="N686" s="149" t="s">
        <v>41</v>
      </c>
      <c r="P686" s="150">
        <f>O686*H686</f>
        <v>0</v>
      </c>
      <c r="Q686" s="150">
        <v>2.38544</v>
      </c>
      <c r="R686" s="150">
        <f>Q686*H686</f>
        <v>182.89168480000001</v>
      </c>
      <c r="S686" s="150">
        <v>0</v>
      </c>
      <c r="T686" s="151">
        <f>S686*H686</f>
        <v>0</v>
      </c>
      <c r="AR686" s="152" t="s">
        <v>163</v>
      </c>
      <c r="AT686" s="152" t="s">
        <v>159</v>
      </c>
      <c r="AU686" s="152" t="s">
        <v>164</v>
      </c>
      <c r="AY686" s="17" t="s">
        <v>156</v>
      </c>
      <c r="BE686" s="153">
        <f>IF(N686="základná",J686,0)</f>
        <v>0</v>
      </c>
      <c r="BF686" s="153">
        <f>IF(N686="znížená",J686,0)</f>
        <v>0</v>
      </c>
      <c r="BG686" s="153">
        <f>IF(N686="zákl. prenesená",J686,0)</f>
        <v>0</v>
      </c>
      <c r="BH686" s="153">
        <f>IF(N686="zníž. prenesená",J686,0)</f>
        <v>0</v>
      </c>
      <c r="BI686" s="153">
        <f>IF(N686="nulová",J686,0)</f>
        <v>0</v>
      </c>
      <c r="BJ686" s="17" t="s">
        <v>164</v>
      </c>
      <c r="BK686" s="153">
        <f>ROUND(I686*H686,2)</f>
        <v>0</v>
      </c>
      <c r="BL686" s="17" t="s">
        <v>163</v>
      </c>
      <c r="BM686" s="152" t="s">
        <v>1694</v>
      </c>
    </row>
    <row r="687" spans="2:65" s="12" customFormat="1">
      <c r="B687" s="159"/>
      <c r="D687" s="160" t="s">
        <v>205</v>
      </c>
      <c r="E687" s="161" t="s">
        <v>1</v>
      </c>
      <c r="F687" s="162" t="s">
        <v>1695</v>
      </c>
      <c r="H687" s="163">
        <v>63.14</v>
      </c>
      <c r="I687" s="164"/>
      <c r="L687" s="159"/>
      <c r="M687" s="165"/>
      <c r="T687" s="166"/>
      <c r="AT687" s="161" t="s">
        <v>205</v>
      </c>
      <c r="AU687" s="161" t="s">
        <v>164</v>
      </c>
      <c r="AV687" s="12" t="s">
        <v>164</v>
      </c>
      <c r="AW687" s="12" t="s">
        <v>3</v>
      </c>
      <c r="AX687" s="12" t="s">
        <v>75</v>
      </c>
      <c r="AY687" s="161" t="s">
        <v>156</v>
      </c>
    </row>
    <row r="688" spans="2:65" s="12" customFormat="1">
      <c r="B688" s="159"/>
      <c r="D688" s="160" t="s">
        <v>205</v>
      </c>
      <c r="E688" s="161" t="s">
        <v>1</v>
      </c>
      <c r="F688" s="162" t="s">
        <v>1696</v>
      </c>
      <c r="H688" s="163">
        <v>13.53</v>
      </c>
      <c r="I688" s="164"/>
      <c r="L688" s="159"/>
      <c r="M688" s="165"/>
      <c r="T688" s="166"/>
      <c r="AT688" s="161" t="s">
        <v>205</v>
      </c>
      <c r="AU688" s="161" t="s">
        <v>164</v>
      </c>
      <c r="AV688" s="12" t="s">
        <v>164</v>
      </c>
      <c r="AW688" s="12" t="s">
        <v>3</v>
      </c>
      <c r="AX688" s="12" t="s">
        <v>75</v>
      </c>
      <c r="AY688" s="161" t="s">
        <v>156</v>
      </c>
    </row>
    <row r="689" spans="2:65" s="14" customFormat="1">
      <c r="B689" s="184"/>
      <c r="D689" s="160" t="s">
        <v>205</v>
      </c>
      <c r="E689" s="185" t="s">
        <v>1</v>
      </c>
      <c r="F689" s="186" t="s">
        <v>226</v>
      </c>
      <c r="H689" s="187">
        <v>76.67</v>
      </c>
      <c r="I689" s="188"/>
      <c r="L689" s="184"/>
      <c r="M689" s="189"/>
      <c r="T689" s="190"/>
      <c r="AT689" s="185" t="s">
        <v>205</v>
      </c>
      <c r="AU689" s="185" t="s">
        <v>164</v>
      </c>
      <c r="AV689" s="14" t="s">
        <v>163</v>
      </c>
      <c r="AW689" s="14" t="s">
        <v>3</v>
      </c>
      <c r="AX689" s="14" t="s">
        <v>83</v>
      </c>
      <c r="AY689" s="185" t="s">
        <v>156</v>
      </c>
    </row>
    <row r="690" spans="2:65" s="11" customFormat="1" ht="22.95" customHeight="1">
      <c r="B690" s="127"/>
      <c r="D690" s="128" t="s">
        <v>74</v>
      </c>
      <c r="E690" s="137" t="s">
        <v>1697</v>
      </c>
      <c r="F690" s="137" t="s">
        <v>1698</v>
      </c>
      <c r="I690" s="130"/>
      <c r="J690" s="138">
        <f>BK690</f>
        <v>0</v>
      </c>
      <c r="L690" s="127"/>
      <c r="M690" s="132"/>
      <c r="P690" s="133">
        <f>SUM(P691:P697)</f>
        <v>0</v>
      </c>
      <c r="R690" s="133">
        <f>SUM(R691:R697)</f>
        <v>5.7517754999999999</v>
      </c>
      <c r="T690" s="134">
        <f>SUM(T691:T697)</f>
        <v>0</v>
      </c>
      <c r="AR690" s="128" t="s">
        <v>83</v>
      </c>
      <c r="AT690" s="135" t="s">
        <v>74</v>
      </c>
      <c r="AU690" s="135" t="s">
        <v>83</v>
      </c>
      <c r="AY690" s="128" t="s">
        <v>156</v>
      </c>
      <c r="BK690" s="136">
        <f>SUM(BK691:BK697)</f>
        <v>0</v>
      </c>
    </row>
    <row r="691" spans="2:65" s="1" customFormat="1" ht="24.15" customHeight="1">
      <c r="B691" s="139"/>
      <c r="C691" s="140" t="s">
        <v>1699</v>
      </c>
      <c r="D691" s="140" t="s">
        <v>159</v>
      </c>
      <c r="E691" s="141" t="s">
        <v>1700</v>
      </c>
      <c r="F691" s="142" t="s">
        <v>1701</v>
      </c>
      <c r="G691" s="143" t="s">
        <v>234</v>
      </c>
      <c r="H691" s="144">
        <v>461.99</v>
      </c>
      <c r="I691" s="145"/>
      <c r="J691" s="146">
        <f>ROUND(I691*H691,2)</f>
        <v>0</v>
      </c>
      <c r="K691" s="147"/>
      <c r="L691" s="32"/>
      <c r="M691" s="148" t="s">
        <v>1</v>
      </c>
      <c r="N691" s="149" t="s">
        <v>41</v>
      </c>
      <c r="P691" s="150">
        <f>O691*H691</f>
        <v>0</v>
      </c>
      <c r="Q691" s="150">
        <v>1.2449999999999999E-2</v>
      </c>
      <c r="R691" s="150">
        <f>Q691*H691</f>
        <v>5.7517754999999999</v>
      </c>
      <c r="S691" s="150">
        <v>0</v>
      </c>
      <c r="T691" s="151">
        <f>S691*H691</f>
        <v>0</v>
      </c>
      <c r="AR691" s="152" t="s">
        <v>163</v>
      </c>
      <c r="AT691" s="152" t="s">
        <v>159</v>
      </c>
      <c r="AU691" s="152" t="s">
        <v>164</v>
      </c>
      <c r="AY691" s="17" t="s">
        <v>156</v>
      </c>
      <c r="BE691" s="153">
        <f>IF(N691="základná",J691,0)</f>
        <v>0</v>
      </c>
      <c r="BF691" s="153">
        <f>IF(N691="znížená",J691,0)</f>
        <v>0</v>
      </c>
      <c r="BG691" s="153">
        <f>IF(N691="zákl. prenesená",J691,0)</f>
        <v>0</v>
      </c>
      <c r="BH691" s="153">
        <f>IF(N691="zníž. prenesená",J691,0)</f>
        <v>0</v>
      </c>
      <c r="BI691" s="153">
        <f>IF(N691="nulová",J691,0)</f>
        <v>0</v>
      </c>
      <c r="BJ691" s="17" t="s">
        <v>164</v>
      </c>
      <c r="BK691" s="153">
        <f>ROUND(I691*H691,2)</f>
        <v>0</v>
      </c>
      <c r="BL691" s="17" t="s">
        <v>163</v>
      </c>
      <c r="BM691" s="152" t="s">
        <v>1702</v>
      </c>
    </row>
    <row r="692" spans="2:65" s="12" customFormat="1">
      <c r="B692" s="159"/>
      <c r="D692" s="160" t="s">
        <v>205</v>
      </c>
      <c r="E692" s="161" t="s">
        <v>1</v>
      </c>
      <c r="F692" s="162" t="s">
        <v>1703</v>
      </c>
      <c r="H692" s="163">
        <v>396.76</v>
      </c>
      <c r="I692" s="164"/>
      <c r="L692" s="159"/>
      <c r="M692" s="165"/>
      <c r="T692" s="166"/>
      <c r="AT692" s="161" t="s">
        <v>205</v>
      </c>
      <c r="AU692" s="161" t="s">
        <v>164</v>
      </c>
      <c r="AV692" s="12" t="s">
        <v>164</v>
      </c>
      <c r="AW692" s="12" t="s">
        <v>3</v>
      </c>
      <c r="AX692" s="12" t="s">
        <v>75</v>
      </c>
      <c r="AY692" s="161" t="s">
        <v>156</v>
      </c>
    </row>
    <row r="693" spans="2:65" s="12" customFormat="1">
      <c r="B693" s="159"/>
      <c r="D693" s="160" t="s">
        <v>205</v>
      </c>
      <c r="E693" s="161" t="s">
        <v>1</v>
      </c>
      <c r="F693" s="162" t="s">
        <v>1704</v>
      </c>
      <c r="H693" s="163">
        <v>6.3</v>
      </c>
      <c r="I693" s="164"/>
      <c r="L693" s="159"/>
      <c r="M693" s="165"/>
      <c r="T693" s="166"/>
      <c r="AT693" s="161" t="s">
        <v>205</v>
      </c>
      <c r="AU693" s="161" t="s">
        <v>164</v>
      </c>
      <c r="AV693" s="12" t="s">
        <v>164</v>
      </c>
      <c r="AW693" s="12" t="s">
        <v>3</v>
      </c>
      <c r="AX693" s="12" t="s">
        <v>75</v>
      </c>
      <c r="AY693" s="161" t="s">
        <v>156</v>
      </c>
    </row>
    <row r="694" spans="2:65" s="12" customFormat="1">
      <c r="B694" s="159"/>
      <c r="D694" s="160" t="s">
        <v>205</v>
      </c>
      <c r="E694" s="161" t="s">
        <v>1</v>
      </c>
      <c r="F694" s="162" t="s">
        <v>1705</v>
      </c>
      <c r="H694" s="163">
        <v>57.58</v>
      </c>
      <c r="I694" s="164"/>
      <c r="L694" s="159"/>
      <c r="M694" s="165"/>
      <c r="T694" s="166"/>
      <c r="AT694" s="161" t="s">
        <v>205</v>
      </c>
      <c r="AU694" s="161" t="s">
        <v>164</v>
      </c>
      <c r="AV694" s="12" t="s">
        <v>164</v>
      </c>
      <c r="AW694" s="12" t="s">
        <v>3</v>
      </c>
      <c r="AX694" s="12" t="s">
        <v>75</v>
      </c>
      <c r="AY694" s="161" t="s">
        <v>156</v>
      </c>
    </row>
    <row r="695" spans="2:65" s="12" customFormat="1">
      <c r="B695" s="159"/>
      <c r="D695" s="160" t="s">
        <v>205</v>
      </c>
      <c r="E695" s="161" t="s">
        <v>1</v>
      </c>
      <c r="F695" s="162" t="s">
        <v>1706</v>
      </c>
      <c r="H695" s="163">
        <v>1.35</v>
      </c>
      <c r="I695" s="164"/>
      <c r="L695" s="159"/>
      <c r="M695" s="165"/>
      <c r="T695" s="166"/>
      <c r="AT695" s="161" t="s">
        <v>205</v>
      </c>
      <c r="AU695" s="161" t="s">
        <v>164</v>
      </c>
      <c r="AV695" s="12" t="s">
        <v>164</v>
      </c>
      <c r="AW695" s="12" t="s">
        <v>3</v>
      </c>
      <c r="AX695" s="12" t="s">
        <v>75</v>
      </c>
      <c r="AY695" s="161" t="s">
        <v>156</v>
      </c>
    </row>
    <row r="696" spans="2:65" s="14" customFormat="1">
      <c r="B696" s="184"/>
      <c r="D696" s="160" t="s">
        <v>205</v>
      </c>
      <c r="E696" s="185" t="s">
        <v>1</v>
      </c>
      <c r="F696" s="186" t="s">
        <v>226</v>
      </c>
      <c r="H696" s="187">
        <v>461.99</v>
      </c>
      <c r="I696" s="188"/>
      <c r="L696" s="184"/>
      <c r="M696" s="189"/>
      <c r="T696" s="190"/>
      <c r="AT696" s="185" t="s">
        <v>205</v>
      </c>
      <c r="AU696" s="185" t="s">
        <v>164</v>
      </c>
      <c r="AV696" s="14" t="s">
        <v>163</v>
      </c>
      <c r="AW696" s="14" t="s">
        <v>3</v>
      </c>
      <c r="AX696" s="14" t="s">
        <v>83</v>
      </c>
      <c r="AY696" s="185" t="s">
        <v>156</v>
      </c>
    </row>
    <row r="697" spans="2:65" s="1" customFormat="1" ht="24.15" customHeight="1">
      <c r="B697" s="139"/>
      <c r="C697" s="140" t="s">
        <v>1707</v>
      </c>
      <c r="D697" s="140" t="s">
        <v>159</v>
      </c>
      <c r="E697" s="141" t="s">
        <v>1708</v>
      </c>
      <c r="F697" s="142" t="s">
        <v>1709</v>
      </c>
      <c r="G697" s="143" t="s">
        <v>234</v>
      </c>
      <c r="H697" s="144">
        <v>541.99</v>
      </c>
      <c r="I697" s="145"/>
      <c r="J697" s="146">
        <f>ROUND(I697*H697,2)</f>
        <v>0</v>
      </c>
      <c r="K697" s="147"/>
      <c r="L697" s="32"/>
      <c r="M697" s="148" t="s">
        <v>1</v>
      </c>
      <c r="N697" s="149" t="s">
        <v>41</v>
      </c>
      <c r="P697" s="150">
        <f>O697*H697</f>
        <v>0</v>
      </c>
      <c r="Q697" s="150">
        <v>0</v>
      </c>
      <c r="R697" s="150">
        <f>Q697*H697</f>
        <v>0</v>
      </c>
      <c r="S697" s="150">
        <v>0</v>
      </c>
      <c r="T697" s="151">
        <f>S697*H697</f>
        <v>0</v>
      </c>
      <c r="AR697" s="152" t="s">
        <v>163</v>
      </c>
      <c r="AT697" s="152" t="s">
        <v>159</v>
      </c>
      <c r="AU697" s="152" t="s">
        <v>164</v>
      </c>
      <c r="AY697" s="17" t="s">
        <v>156</v>
      </c>
      <c r="BE697" s="153">
        <f>IF(N697="základná",J697,0)</f>
        <v>0</v>
      </c>
      <c r="BF697" s="153">
        <f>IF(N697="znížená",J697,0)</f>
        <v>0</v>
      </c>
      <c r="BG697" s="153">
        <f>IF(N697="zákl. prenesená",J697,0)</f>
        <v>0</v>
      </c>
      <c r="BH697" s="153">
        <f>IF(N697="zníž. prenesená",J697,0)</f>
        <v>0</v>
      </c>
      <c r="BI697" s="153">
        <f>IF(N697="nulová",J697,0)</f>
        <v>0</v>
      </c>
      <c r="BJ697" s="17" t="s">
        <v>164</v>
      </c>
      <c r="BK697" s="153">
        <f>ROUND(I697*H697,2)</f>
        <v>0</v>
      </c>
      <c r="BL697" s="17" t="s">
        <v>163</v>
      </c>
      <c r="BM697" s="152" t="s">
        <v>1710</v>
      </c>
    </row>
    <row r="698" spans="2:65" s="11" customFormat="1" ht="22.95" customHeight="1">
      <c r="B698" s="127"/>
      <c r="D698" s="128" t="s">
        <v>74</v>
      </c>
      <c r="E698" s="137" t="s">
        <v>1711</v>
      </c>
      <c r="F698" s="137" t="s">
        <v>1712</v>
      </c>
      <c r="I698" s="130"/>
      <c r="J698" s="138">
        <f>BK698</f>
        <v>0</v>
      </c>
      <c r="L698" s="127"/>
      <c r="M698" s="132"/>
      <c r="P698" s="133">
        <f>SUM(P699:P706)</f>
        <v>0</v>
      </c>
      <c r="R698" s="133">
        <f>SUM(R699:R706)</f>
        <v>15.192416920000001</v>
      </c>
      <c r="T698" s="134">
        <f>SUM(T699:T706)</f>
        <v>0</v>
      </c>
      <c r="AR698" s="128" t="s">
        <v>83</v>
      </c>
      <c r="AT698" s="135" t="s">
        <v>74</v>
      </c>
      <c r="AU698" s="135" t="s">
        <v>83</v>
      </c>
      <c r="AY698" s="128" t="s">
        <v>156</v>
      </c>
      <c r="BK698" s="136">
        <f>SUM(BK699:BK706)</f>
        <v>0</v>
      </c>
    </row>
    <row r="699" spans="2:65" s="1" customFormat="1" ht="24.15" customHeight="1">
      <c r="B699" s="139"/>
      <c r="C699" s="140" t="s">
        <v>1713</v>
      </c>
      <c r="D699" s="140" t="s">
        <v>159</v>
      </c>
      <c r="E699" s="141" t="s">
        <v>1714</v>
      </c>
      <c r="F699" s="142" t="s">
        <v>1715</v>
      </c>
      <c r="G699" s="143" t="s">
        <v>234</v>
      </c>
      <c r="H699" s="144">
        <v>139.22999999999999</v>
      </c>
      <c r="I699" s="145"/>
      <c r="J699" s="146">
        <f>ROUND(I699*H699,2)</f>
        <v>0</v>
      </c>
      <c r="K699" s="147"/>
      <c r="L699" s="32"/>
      <c r="M699" s="148" t="s">
        <v>1</v>
      </c>
      <c r="N699" s="149" t="s">
        <v>41</v>
      </c>
      <c r="P699" s="150">
        <f>O699*H699</f>
        <v>0</v>
      </c>
      <c r="Q699" s="150">
        <v>3.5610000000000003E-2</v>
      </c>
      <c r="R699" s="150">
        <f>Q699*H699</f>
        <v>4.9579803</v>
      </c>
      <c r="S699" s="150">
        <v>0</v>
      </c>
      <c r="T699" s="151">
        <f>S699*H699</f>
        <v>0</v>
      </c>
      <c r="AR699" s="152" t="s">
        <v>163</v>
      </c>
      <c r="AT699" s="152" t="s">
        <v>159</v>
      </c>
      <c r="AU699" s="152" t="s">
        <v>164</v>
      </c>
      <c r="AY699" s="17" t="s">
        <v>156</v>
      </c>
      <c r="BE699" s="153">
        <f>IF(N699="základná",J699,0)</f>
        <v>0</v>
      </c>
      <c r="BF699" s="153">
        <f>IF(N699="znížená",J699,0)</f>
        <v>0</v>
      </c>
      <c r="BG699" s="153">
        <f>IF(N699="zákl. prenesená",J699,0)</f>
        <v>0</v>
      </c>
      <c r="BH699" s="153">
        <f>IF(N699="zníž. prenesená",J699,0)</f>
        <v>0</v>
      </c>
      <c r="BI699" s="153">
        <f>IF(N699="nulová",J699,0)</f>
        <v>0</v>
      </c>
      <c r="BJ699" s="17" t="s">
        <v>164</v>
      </c>
      <c r="BK699" s="153">
        <f>ROUND(I699*H699,2)</f>
        <v>0</v>
      </c>
      <c r="BL699" s="17" t="s">
        <v>163</v>
      </c>
      <c r="BM699" s="152" t="s">
        <v>1716</v>
      </c>
    </row>
    <row r="700" spans="2:65" s="12" customFormat="1" ht="20.399999999999999">
      <c r="B700" s="159"/>
      <c r="D700" s="160" t="s">
        <v>205</v>
      </c>
      <c r="E700" s="161" t="s">
        <v>1</v>
      </c>
      <c r="F700" s="162" t="s">
        <v>1717</v>
      </c>
      <c r="H700" s="163">
        <v>139.22999999999999</v>
      </c>
      <c r="I700" s="164"/>
      <c r="L700" s="159"/>
      <c r="M700" s="165"/>
      <c r="T700" s="166"/>
      <c r="AT700" s="161" t="s">
        <v>205</v>
      </c>
      <c r="AU700" s="161" t="s">
        <v>164</v>
      </c>
      <c r="AV700" s="12" t="s">
        <v>164</v>
      </c>
      <c r="AW700" s="12" t="s">
        <v>3</v>
      </c>
      <c r="AX700" s="12" t="s">
        <v>83</v>
      </c>
      <c r="AY700" s="161" t="s">
        <v>156</v>
      </c>
    </row>
    <row r="701" spans="2:65" s="1" customFormat="1" ht="16.5" customHeight="1">
      <c r="B701" s="139"/>
      <c r="C701" s="167" t="s">
        <v>1718</v>
      </c>
      <c r="D701" s="167" t="s">
        <v>207</v>
      </c>
      <c r="E701" s="168" t="s">
        <v>1719</v>
      </c>
      <c r="F701" s="169" t="s">
        <v>1720</v>
      </c>
      <c r="G701" s="170" t="s">
        <v>234</v>
      </c>
      <c r="H701" s="171">
        <v>146.19200000000001</v>
      </c>
      <c r="I701" s="172"/>
      <c r="J701" s="173">
        <f>ROUND(I701*H701,2)</f>
        <v>0</v>
      </c>
      <c r="K701" s="174"/>
      <c r="L701" s="175"/>
      <c r="M701" s="176" t="s">
        <v>1</v>
      </c>
      <c r="N701" s="177" t="s">
        <v>41</v>
      </c>
      <c r="P701" s="150">
        <f>O701*H701</f>
        <v>0</v>
      </c>
      <c r="Q701" s="150">
        <v>9.8999999999999999E-4</v>
      </c>
      <c r="R701" s="150">
        <f>Q701*H701</f>
        <v>0.14473008000000001</v>
      </c>
      <c r="S701" s="150">
        <v>0</v>
      </c>
      <c r="T701" s="151">
        <f>S701*H701</f>
        <v>0</v>
      </c>
      <c r="AR701" s="152" t="s">
        <v>211</v>
      </c>
      <c r="AT701" s="152" t="s">
        <v>207</v>
      </c>
      <c r="AU701" s="152" t="s">
        <v>164</v>
      </c>
      <c r="AY701" s="17" t="s">
        <v>156</v>
      </c>
      <c r="BE701" s="153">
        <f>IF(N701="základná",J701,0)</f>
        <v>0</v>
      </c>
      <c r="BF701" s="153">
        <f>IF(N701="znížená",J701,0)</f>
        <v>0</v>
      </c>
      <c r="BG701" s="153">
        <f>IF(N701="zákl. prenesená",J701,0)</f>
        <v>0</v>
      </c>
      <c r="BH701" s="153">
        <f>IF(N701="zníž. prenesená",J701,0)</f>
        <v>0</v>
      </c>
      <c r="BI701" s="153">
        <f>IF(N701="nulová",J701,0)</f>
        <v>0</v>
      </c>
      <c r="BJ701" s="17" t="s">
        <v>164</v>
      </c>
      <c r="BK701" s="153">
        <f>ROUND(I701*H701,2)</f>
        <v>0</v>
      </c>
      <c r="BL701" s="17" t="s">
        <v>163</v>
      </c>
      <c r="BM701" s="152" t="s">
        <v>1721</v>
      </c>
    </row>
    <row r="702" spans="2:65" s="12" customFormat="1">
      <c r="B702" s="159"/>
      <c r="D702" s="160" t="s">
        <v>205</v>
      </c>
      <c r="E702" s="161" t="s">
        <v>1</v>
      </c>
      <c r="F702" s="162" t="s">
        <v>1722</v>
      </c>
      <c r="H702" s="163">
        <v>146.19200000000001</v>
      </c>
      <c r="I702" s="164"/>
      <c r="L702" s="159"/>
      <c r="M702" s="165"/>
      <c r="T702" s="166"/>
      <c r="AT702" s="161" t="s">
        <v>205</v>
      </c>
      <c r="AU702" s="161" t="s">
        <v>164</v>
      </c>
      <c r="AV702" s="12" t="s">
        <v>164</v>
      </c>
      <c r="AW702" s="12" t="s">
        <v>3</v>
      </c>
      <c r="AX702" s="12" t="s">
        <v>83</v>
      </c>
      <c r="AY702" s="161" t="s">
        <v>156</v>
      </c>
    </row>
    <row r="703" spans="2:65" s="1" customFormat="1" ht="24.15" customHeight="1">
      <c r="B703" s="139"/>
      <c r="C703" s="140" t="s">
        <v>1723</v>
      </c>
      <c r="D703" s="140" t="s">
        <v>159</v>
      </c>
      <c r="E703" s="141" t="s">
        <v>1724</v>
      </c>
      <c r="F703" s="142" t="s">
        <v>1725</v>
      </c>
      <c r="G703" s="143" t="s">
        <v>234</v>
      </c>
      <c r="H703" s="144">
        <v>158.59299999999999</v>
      </c>
      <c r="I703" s="145"/>
      <c r="J703" s="146">
        <f>ROUND(I703*H703,2)</f>
        <v>0</v>
      </c>
      <c r="K703" s="147"/>
      <c r="L703" s="32"/>
      <c r="M703" s="148" t="s">
        <v>1</v>
      </c>
      <c r="N703" s="149" t="s">
        <v>41</v>
      </c>
      <c r="P703" s="150">
        <f>O703*H703</f>
        <v>0</v>
      </c>
      <c r="Q703" s="150">
        <v>3.98E-3</v>
      </c>
      <c r="R703" s="150">
        <f>Q703*H703</f>
        <v>0.63120013999999991</v>
      </c>
      <c r="S703" s="150">
        <v>0</v>
      </c>
      <c r="T703" s="151">
        <f>S703*H703</f>
        <v>0</v>
      </c>
      <c r="AR703" s="152" t="s">
        <v>163</v>
      </c>
      <c r="AT703" s="152" t="s">
        <v>159</v>
      </c>
      <c r="AU703" s="152" t="s">
        <v>164</v>
      </c>
      <c r="AY703" s="17" t="s">
        <v>156</v>
      </c>
      <c r="BE703" s="153">
        <f>IF(N703="základná",J703,0)</f>
        <v>0</v>
      </c>
      <c r="BF703" s="153">
        <f>IF(N703="znížená",J703,0)</f>
        <v>0</v>
      </c>
      <c r="BG703" s="153">
        <f>IF(N703="zákl. prenesená",J703,0)</f>
        <v>0</v>
      </c>
      <c r="BH703" s="153">
        <f>IF(N703="zníž. prenesená",J703,0)</f>
        <v>0</v>
      </c>
      <c r="BI703" s="153">
        <f>IF(N703="nulová",J703,0)</f>
        <v>0</v>
      </c>
      <c r="BJ703" s="17" t="s">
        <v>164</v>
      </c>
      <c r="BK703" s="153">
        <f>ROUND(I703*H703,2)</f>
        <v>0</v>
      </c>
      <c r="BL703" s="17" t="s">
        <v>163</v>
      </c>
      <c r="BM703" s="152" t="s">
        <v>1726</v>
      </c>
    </row>
    <row r="704" spans="2:65" s="12" customFormat="1" ht="20.399999999999999">
      <c r="B704" s="159"/>
      <c r="D704" s="160" t="s">
        <v>205</v>
      </c>
      <c r="E704" s="161" t="s">
        <v>1</v>
      </c>
      <c r="F704" s="162" t="s">
        <v>1727</v>
      </c>
      <c r="H704" s="163">
        <v>158.59299999999999</v>
      </c>
      <c r="I704" s="164"/>
      <c r="L704" s="159"/>
      <c r="M704" s="165"/>
      <c r="T704" s="166"/>
      <c r="AT704" s="161" t="s">
        <v>205</v>
      </c>
      <c r="AU704" s="161" t="s">
        <v>164</v>
      </c>
      <c r="AV704" s="12" t="s">
        <v>164</v>
      </c>
      <c r="AW704" s="12" t="s">
        <v>3</v>
      </c>
      <c r="AX704" s="12" t="s">
        <v>83</v>
      </c>
      <c r="AY704" s="161" t="s">
        <v>156</v>
      </c>
    </row>
    <row r="705" spans="2:65" s="1" customFormat="1" ht="24.15" customHeight="1">
      <c r="B705" s="139"/>
      <c r="C705" s="167" t="s">
        <v>1728</v>
      </c>
      <c r="D705" s="167" t="s">
        <v>207</v>
      </c>
      <c r="E705" s="168" t="s">
        <v>1729</v>
      </c>
      <c r="F705" s="169" t="s">
        <v>1730</v>
      </c>
      <c r="G705" s="170" t="s">
        <v>234</v>
      </c>
      <c r="H705" s="171">
        <v>166.523</v>
      </c>
      <c r="I705" s="172"/>
      <c r="J705" s="173">
        <f>ROUND(I705*H705,2)</f>
        <v>0</v>
      </c>
      <c r="K705" s="174"/>
      <c r="L705" s="175"/>
      <c r="M705" s="176" t="s">
        <v>1</v>
      </c>
      <c r="N705" s="177" t="s">
        <v>41</v>
      </c>
      <c r="P705" s="150">
        <f>O705*H705</f>
        <v>0</v>
      </c>
      <c r="Q705" s="150">
        <v>5.6800000000000003E-2</v>
      </c>
      <c r="R705" s="150">
        <f>Q705*H705</f>
        <v>9.458506400000001</v>
      </c>
      <c r="S705" s="150">
        <v>0</v>
      </c>
      <c r="T705" s="151">
        <f>S705*H705</f>
        <v>0</v>
      </c>
      <c r="AR705" s="152" t="s">
        <v>211</v>
      </c>
      <c r="AT705" s="152" t="s">
        <v>207</v>
      </c>
      <c r="AU705" s="152" t="s">
        <v>164</v>
      </c>
      <c r="AY705" s="17" t="s">
        <v>156</v>
      </c>
      <c r="BE705" s="153">
        <f>IF(N705="základná",J705,0)</f>
        <v>0</v>
      </c>
      <c r="BF705" s="153">
        <f>IF(N705="znížená",J705,0)</f>
        <v>0</v>
      </c>
      <c r="BG705" s="153">
        <f>IF(N705="zákl. prenesená",J705,0)</f>
        <v>0</v>
      </c>
      <c r="BH705" s="153">
        <f>IF(N705="zníž. prenesená",J705,0)</f>
        <v>0</v>
      </c>
      <c r="BI705" s="153">
        <f>IF(N705="nulová",J705,0)</f>
        <v>0</v>
      </c>
      <c r="BJ705" s="17" t="s">
        <v>164</v>
      </c>
      <c r="BK705" s="153">
        <f>ROUND(I705*H705,2)</f>
        <v>0</v>
      </c>
      <c r="BL705" s="17" t="s">
        <v>163</v>
      </c>
      <c r="BM705" s="152" t="s">
        <v>1731</v>
      </c>
    </row>
    <row r="706" spans="2:65" s="12" customFormat="1">
      <c r="B706" s="159"/>
      <c r="D706" s="160" t="s">
        <v>205</v>
      </c>
      <c r="E706" s="161" t="s">
        <v>1</v>
      </c>
      <c r="F706" s="162" t="s">
        <v>1732</v>
      </c>
      <c r="H706" s="163">
        <v>166.523</v>
      </c>
      <c r="I706" s="164"/>
      <c r="L706" s="159"/>
      <c r="M706" s="165"/>
      <c r="T706" s="166"/>
      <c r="AT706" s="161" t="s">
        <v>205</v>
      </c>
      <c r="AU706" s="161" t="s">
        <v>164</v>
      </c>
      <c r="AV706" s="12" t="s">
        <v>164</v>
      </c>
      <c r="AW706" s="12" t="s">
        <v>3</v>
      </c>
      <c r="AX706" s="12" t="s">
        <v>83</v>
      </c>
      <c r="AY706" s="161" t="s">
        <v>156</v>
      </c>
    </row>
    <row r="707" spans="2:65" s="11" customFormat="1" ht="22.95" customHeight="1">
      <c r="B707" s="127"/>
      <c r="D707" s="128" t="s">
        <v>74</v>
      </c>
      <c r="E707" s="137" t="s">
        <v>1733</v>
      </c>
      <c r="F707" s="137" t="s">
        <v>1734</v>
      </c>
      <c r="I707" s="130"/>
      <c r="J707" s="138">
        <f>BK707</f>
        <v>0</v>
      </c>
      <c r="L707" s="127"/>
      <c r="M707" s="132"/>
      <c r="P707" s="133">
        <f>P708</f>
        <v>0</v>
      </c>
      <c r="R707" s="133">
        <f>R708</f>
        <v>20.865746999999999</v>
      </c>
      <c r="T707" s="134">
        <f>T708</f>
        <v>0</v>
      </c>
      <c r="AR707" s="128" t="s">
        <v>83</v>
      </c>
      <c r="AT707" s="135" t="s">
        <v>74</v>
      </c>
      <c r="AU707" s="135" t="s">
        <v>83</v>
      </c>
      <c r="AY707" s="128" t="s">
        <v>156</v>
      </c>
      <c r="BK707" s="136">
        <f>BK708</f>
        <v>0</v>
      </c>
    </row>
    <row r="708" spans="2:65" s="1" customFormat="1" ht="24.15" customHeight="1">
      <c r="B708" s="139"/>
      <c r="C708" s="140" t="s">
        <v>1735</v>
      </c>
      <c r="D708" s="140" t="s">
        <v>159</v>
      </c>
      <c r="E708" s="141" t="s">
        <v>1736</v>
      </c>
      <c r="F708" s="142" t="s">
        <v>1737</v>
      </c>
      <c r="G708" s="143" t="s">
        <v>210</v>
      </c>
      <c r="H708" s="144">
        <v>19.899999999999999</v>
      </c>
      <c r="I708" s="145"/>
      <c r="J708" s="146">
        <f>ROUND(I708*H708,2)</f>
        <v>0</v>
      </c>
      <c r="K708" s="147"/>
      <c r="L708" s="32"/>
      <c r="M708" s="148" t="s">
        <v>1</v>
      </c>
      <c r="N708" s="149" t="s">
        <v>41</v>
      </c>
      <c r="P708" s="150">
        <f>O708*H708</f>
        <v>0</v>
      </c>
      <c r="Q708" s="150">
        <v>1.04853</v>
      </c>
      <c r="R708" s="150">
        <f>Q708*H708</f>
        <v>20.865746999999999</v>
      </c>
      <c r="S708" s="150">
        <v>0</v>
      </c>
      <c r="T708" s="151">
        <f>S708*H708</f>
        <v>0</v>
      </c>
      <c r="AR708" s="152" t="s">
        <v>163</v>
      </c>
      <c r="AT708" s="152" t="s">
        <v>159</v>
      </c>
      <c r="AU708" s="152" t="s">
        <v>164</v>
      </c>
      <c r="AY708" s="17" t="s">
        <v>156</v>
      </c>
      <c r="BE708" s="153">
        <f>IF(N708="základná",J708,0)</f>
        <v>0</v>
      </c>
      <c r="BF708" s="153">
        <f>IF(N708="znížená",J708,0)</f>
        <v>0</v>
      </c>
      <c r="BG708" s="153">
        <f>IF(N708="zákl. prenesená",J708,0)</f>
        <v>0</v>
      </c>
      <c r="BH708" s="153">
        <f>IF(N708="zníž. prenesená",J708,0)</f>
        <v>0</v>
      </c>
      <c r="BI708" s="153">
        <f>IF(N708="nulová",J708,0)</f>
        <v>0</v>
      </c>
      <c r="BJ708" s="17" t="s">
        <v>164</v>
      </c>
      <c r="BK708" s="153">
        <f>ROUND(I708*H708,2)</f>
        <v>0</v>
      </c>
      <c r="BL708" s="17" t="s">
        <v>163</v>
      </c>
      <c r="BM708" s="152" t="s">
        <v>1738</v>
      </c>
    </row>
    <row r="709" spans="2:65" s="11" customFormat="1" ht="22.95" customHeight="1">
      <c r="B709" s="127"/>
      <c r="D709" s="128" t="s">
        <v>74</v>
      </c>
      <c r="E709" s="137" t="s">
        <v>1739</v>
      </c>
      <c r="F709" s="137" t="s">
        <v>1740</v>
      </c>
      <c r="I709" s="130"/>
      <c r="J709" s="138">
        <f>BK709</f>
        <v>0</v>
      </c>
      <c r="L709" s="127"/>
      <c r="M709" s="132"/>
      <c r="P709" s="133">
        <f>SUM(P710:P712)</f>
        <v>0</v>
      </c>
      <c r="R709" s="133">
        <f>SUM(R710:R712)</f>
        <v>15.76372248</v>
      </c>
      <c r="T709" s="134">
        <f>SUM(T710:T712)</f>
        <v>0</v>
      </c>
      <c r="AR709" s="128" t="s">
        <v>83</v>
      </c>
      <c r="AT709" s="135" t="s">
        <v>74</v>
      </c>
      <c r="AU709" s="135" t="s">
        <v>83</v>
      </c>
      <c r="AY709" s="128" t="s">
        <v>156</v>
      </c>
      <c r="BK709" s="136">
        <f>SUM(BK710:BK712)</f>
        <v>0</v>
      </c>
    </row>
    <row r="710" spans="2:65" s="1" customFormat="1" ht="24.15" customHeight="1">
      <c r="B710" s="139"/>
      <c r="C710" s="140" t="s">
        <v>1741</v>
      </c>
      <c r="D710" s="140" t="s">
        <v>159</v>
      </c>
      <c r="E710" s="141" t="s">
        <v>1742</v>
      </c>
      <c r="F710" s="142" t="s">
        <v>1743</v>
      </c>
      <c r="G710" s="143" t="s">
        <v>234</v>
      </c>
      <c r="H710" s="144">
        <v>35.064</v>
      </c>
      <c r="I710" s="145"/>
      <c r="J710" s="146">
        <f>ROUND(I710*H710,2)</f>
        <v>0</v>
      </c>
      <c r="K710" s="147"/>
      <c r="L710" s="32"/>
      <c r="M710" s="148" t="s">
        <v>1</v>
      </c>
      <c r="N710" s="149" t="s">
        <v>41</v>
      </c>
      <c r="P710" s="150">
        <f>O710*H710</f>
        <v>0</v>
      </c>
      <c r="Q710" s="150">
        <v>0.44957000000000003</v>
      </c>
      <c r="R710" s="150">
        <f>Q710*H710</f>
        <v>15.76372248</v>
      </c>
      <c r="S710" s="150">
        <v>0</v>
      </c>
      <c r="T710" s="151">
        <f>S710*H710</f>
        <v>0</v>
      </c>
      <c r="AR710" s="152" t="s">
        <v>163</v>
      </c>
      <c r="AT710" s="152" t="s">
        <v>159</v>
      </c>
      <c r="AU710" s="152" t="s">
        <v>164</v>
      </c>
      <c r="AY710" s="17" t="s">
        <v>156</v>
      </c>
      <c r="BE710" s="153">
        <f>IF(N710="základná",J710,0)</f>
        <v>0</v>
      </c>
      <c r="BF710" s="153">
        <f>IF(N710="znížená",J710,0)</f>
        <v>0</v>
      </c>
      <c r="BG710" s="153">
        <f>IF(N710="zákl. prenesená",J710,0)</f>
        <v>0</v>
      </c>
      <c r="BH710" s="153">
        <f>IF(N710="zníž. prenesená",J710,0)</f>
        <v>0</v>
      </c>
      <c r="BI710" s="153">
        <f>IF(N710="nulová",J710,0)</f>
        <v>0</v>
      </c>
      <c r="BJ710" s="17" t="s">
        <v>164</v>
      </c>
      <c r="BK710" s="153">
        <f>ROUND(I710*H710,2)</f>
        <v>0</v>
      </c>
      <c r="BL710" s="17" t="s">
        <v>163</v>
      </c>
      <c r="BM710" s="152" t="s">
        <v>1744</v>
      </c>
    </row>
    <row r="711" spans="2:65" s="13" customFormat="1">
      <c r="B711" s="178"/>
      <c r="D711" s="160" t="s">
        <v>205</v>
      </c>
      <c r="E711" s="179" t="s">
        <v>1</v>
      </c>
      <c r="F711" s="180" t="s">
        <v>1745</v>
      </c>
      <c r="H711" s="179" t="s">
        <v>1</v>
      </c>
      <c r="I711" s="181"/>
      <c r="L711" s="178"/>
      <c r="M711" s="182"/>
      <c r="T711" s="183"/>
      <c r="AT711" s="179" t="s">
        <v>205</v>
      </c>
      <c r="AU711" s="179" t="s">
        <v>164</v>
      </c>
      <c r="AV711" s="13" t="s">
        <v>83</v>
      </c>
      <c r="AW711" s="13" t="s">
        <v>3</v>
      </c>
      <c r="AX711" s="13" t="s">
        <v>75</v>
      </c>
      <c r="AY711" s="179" t="s">
        <v>156</v>
      </c>
    </row>
    <row r="712" spans="2:65" s="12" customFormat="1">
      <c r="B712" s="159"/>
      <c r="D712" s="160" t="s">
        <v>205</v>
      </c>
      <c r="E712" s="161" t="s">
        <v>1</v>
      </c>
      <c r="F712" s="162" t="s">
        <v>1746</v>
      </c>
      <c r="H712" s="163">
        <v>35.064</v>
      </c>
      <c r="I712" s="164"/>
      <c r="L712" s="159"/>
      <c r="M712" s="165"/>
      <c r="T712" s="166"/>
      <c r="AT712" s="161" t="s">
        <v>205</v>
      </c>
      <c r="AU712" s="161" t="s">
        <v>164</v>
      </c>
      <c r="AV712" s="12" t="s">
        <v>164</v>
      </c>
      <c r="AW712" s="12" t="s">
        <v>3</v>
      </c>
      <c r="AX712" s="12" t="s">
        <v>83</v>
      </c>
      <c r="AY712" s="161" t="s">
        <v>156</v>
      </c>
    </row>
    <row r="713" spans="2:65" s="11" customFormat="1" ht="22.95" customHeight="1">
      <c r="B713" s="127"/>
      <c r="D713" s="128" t="s">
        <v>74</v>
      </c>
      <c r="E713" s="137" t="s">
        <v>1747</v>
      </c>
      <c r="F713" s="137" t="s">
        <v>1748</v>
      </c>
      <c r="I713" s="130"/>
      <c r="J713" s="138">
        <f>BK713</f>
        <v>0</v>
      </c>
      <c r="L713" s="127"/>
      <c r="M713" s="132"/>
      <c r="P713" s="133">
        <f>SUM(P714:P721)</f>
        <v>0</v>
      </c>
      <c r="R713" s="133">
        <f>SUM(R714:R721)</f>
        <v>2353.7656000000002</v>
      </c>
      <c r="T713" s="134">
        <f>SUM(T714:T721)</f>
        <v>0</v>
      </c>
      <c r="AR713" s="128" t="s">
        <v>83</v>
      </c>
      <c r="AT713" s="135" t="s">
        <v>74</v>
      </c>
      <c r="AU713" s="135" t="s">
        <v>83</v>
      </c>
      <c r="AY713" s="128" t="s">
        <v>156</v>
      </c>
      <c r="BK713" s="136">
        <f>SUM(BK714:BK721)</f>
        <v>0</v>
      </c>
    </row>
    <row r="714" spans="2:65" s="1" customFormat="1" ht="33" customHeight="1">
      <c r="B714" s="139"/>
      <c r="C714" s="140" t="s">
        <v>1749</v>
      </c>
      <c r="D714" s="140" t="s">
        <v>159</v>
      </c>
      <c r="E714" s="141" t="s">
        <v>1750</v>
      </c>
      <c r="F714" s="142" t="s">
        <v>1751</v>
      </c>
      <c r="G714" s="143" t="s">
        <v>203</v>
      </c>
      <c r="H714" s="144">
        <v>17</v>
      </c>
      <c r="I714" s="145"/>
      <c r="J714" s="146">
        <f>ROUND(I714*H714,2)</f>
        <v>0</v>
      </c>
      <c r="K714" s="147"/>
      <c r="L714" s="32"/>
      <c r="M714" s="148" t="s">
        <v>1</v>
      </c>
      <c r="N714" s="149" t="s">
        <v>41</v>
      </c>
      <c r="P714" s="150">
        <f>O714*H714</f>
        <v>0</v>
      </c>
      <c r="Q714" s="150">
        <v>7.1000000000000004E-3</v>
      </c>
      <c r="R714" s="150">
        <f>Q714*H714</f>
        <v>0.1207</v>
      </c>
      <c r="S714" s="150">
        <v>0</v>
      </c>
      <c r="T714" s="151">
        <f>S714*H714</f>
        <v>0</v>
      </c>
      <c r="AR714" s="152" t="s">
        <v>163</v>
      </c>
      <c r="AT714" s="152" t="s">
        <v>159</v>
      </c>
      <c r="AU714" s="152" t="s">
        <v>164</v>
      </c>
      <c r="AY714" s="17" t="s">
        <v>156</v>
      </c>
      <c r="BE714" s="153">
        <f>IF(N714="základná",J714,0)</f>
        <v>0</v>
      </c>
      <c r="BF714" s="153">
        <f>IF(N714="znížená",J714,0)</f>
        <v>0</v>
      </c>
      <c r="BG714" s="153">
        <f>IF(N714="zákl. prenesená",J714,0)</f>
        <v>0</v>
      </c>
      <c r="BH714" s="153">
        <f>IF(N714="zníž. prenesená",J714,0)</f>
        <v>0</v>
      </c>
      <c r="BI714" s="153">
        <f>IF(N714="nulová",J714,0)</f>
        <v>0</v>
      </c>
      <c r="BJ714" s="17" t="s">
        <v>164</v>
      </c>
      <c r="BK714" s="153">
        <f>ROUND(I714*H714,2)</f>
        <v>0</v>
      </c>
      <c r="BL714" s="17" t="s">
        <v>163</v>
      </c>
      <c r="BM714" s="152" t="s">
        <v>1752</v>
      </c>
    </row>
    <row r="715" spans="2:65" s="13" customFormat="1">
      <c r="B715" s="178"/>
      <c r="D715" s="160" t="s">
        <v>205</v>
      </c>
      <c r="E715" s="179" t="s">
        <v>1</v>
      </c>
      <c r="F715" s="180" t="s">
        <v>1753</v>
      </c>
      <c r="H715" s="179" t="s">
        <v>1</v>
      </c>
      <c r="I715" s="181"/>
      <c r="L715" s="178"/>
      <c r="M715" s="182"/>
      <c r="T715" s="183"/>
      <c r="AT715" s="179" t="s">
        <v>205</v>
      </c>
      <c r="AU715" s="179" t="s">
        <v>164</v>
      </c>
      <c r="AV715" s="13" t="s">
        <v>83</v>
      </c>
      <c r="AW715" s="13" t="s">
        <v>3</v>
      </c>
      <c r="AX715" s="13" t="s">
        <v>75</v>
      </c>
      <c r="AY715" s="179" t="s">
        <v>156</v>
      </c>
    </row>
    <row r="716" spans="2:65" s="12" customFormat="1">
      <c r="B716" s="159"/>
      <c r="D716" s="160" t="s">
        <v>205</v>
      </c>
      <c r="E716" s="161" t="s">
        <v>1</v>
      </c>
      <c r="F716" s="162" t="s">
        <v>1754</v>
      </c>
      <c r="H716" s="163">
        <v>17</v>
      </c>
      <c r="I716" s="164"/>
      <c r="L716" s="159"/>
      <c r="M716" s="165"/>
      <c r="T716" s="166"/>
      <c r="AT716" s="161" t="s">
        <v>205</v>
      </c>
      <c r="AU716" s="161" t="s">
        <v>164</v>
      </c>
      <c r="AV716" s="12" t="s">
        <v>164</v>
      </c>
      <c r="AW716" s="12" t="s">
        <v>3</v>
      </c>
      <c r="AX716" s="12" t="s">
        <v>83</v>
      </c>
      <c r="AY716" s="161" t="s">
        <v>156</v>
      </c>
    </row>
    <row r="717" spans="2:65" s="1" customFormat="1" ht="37.950000000000003" customHeight="1">
      <c r="B717" s="139"/>
      <c r="C717" s="167" t="s">
        <v>1755</v>
      </c>
      <c r="D717" s="167" t="s">
        <v>207</v>
      </c>
      <c r="E717" s="168" t="s">
        <v>1756</v>
      </c>
      <c r="F717" s="169" t="s">
        <v>1757</v>
      </c>
      <c r="G717" s="170" t="s">
        <v>203</v>
      </c>
      <c r="H717" s="171">
        <v>17</v>
      </c>
      <c r="I717" s="172"/>
      <c r="J717" s="173">
        <f>ROUND(I717*H717,2)</f>
        <v>0</v>
      </c>
      <c r="K717" s="174"/>
      <c r="L717" s="175"/>
      <c r="M717" s="176" t="s">
        <v>1</v>
      </c>
      <c r="N717" s="177" t="s">
        <v>41</v>
      </c>
      <c r="P717" s="150">
        <f>O717*H717</f>
        <v>0</v>
      </c>
      <c r="Q717" s="150">
        <v>17.3</v>
      </c>
      <c r="R717" s="150">
        <f>Q717*H717</f>
        <v>294.10000000000002</v>
      </c>
      <c r="S717" s="150">
        <v>0</v>
      </c>
      <c r="T717" s="151">
        <f>S717*H717</f>
        <v>0</v>
      </c>
      <c r="AR717" s="152" t="s">
        <v>211</v>
      </c>
      <c r="AT717" s="152" t="s">
        <v>207</v>
      </c>
      <c r="AU717" s="152" t="s">
        <v>164</v>
      </c>
      <c r="AY717" s="17" t="s">
        <v>156</v>
      </c>
      <c r="BE717" s="153">
        <f>IF(N717="základná",J717,0)</f>
        <v>0</v>
      </c>
      <c r="BF717" s="153">
        <f>IF(N717="znížená",J717,0)</f>
        <v>0</v>
      </c>
      <c r="BG717" s="153">
        <f>IF(N717="zákl. prenesená",J717,0)</f>
        <v>0</v>
      </c>
      <c r="BH717" s="153">
        <f>IF(N717="zníž. prenesená",J717,0)</f>
        <v>0</v>
      </c>
      <c r="BI717" s="153">
        <f>IF(N717="nulová",J717,0)</f>
        <v>0</v>
      </c>
      <c r="BJ717" s="17" t="s">
        <v>164</v>
      </c>
      <c r="BK717" s="153">
        <f>ROUND(I717*H717,2)</f>
        <v>0</v>
      </c>
      <c r="BL717" s="17" t="s">
        <v>163</v>
      </c>
      <c r="BM717" s="152" t="s">
        <v>1758</v>
      </c>
    </row>
    <row r="718" spans="2:65" s="1" customFormat="1" ht="24.15" customHeight="1">
      <c r="B718" s="139"/>
      <c r="C718" s="140" t="s">
        <v>1759</v>
      </c>
      <c r="D718" s="140" t="s">
        <v>159</v>
      </c>
      <c r="E718" s="141" t="s">
        <v>1760</v>
      </c>
      <c r="F718" s="142" t="s">
        <v>1761</v>
      </c>
      <c r="G718" s="143" t="s">
        <v>203</v>
      </c>
      <c r="H718" s="144">
        <v>119</v>
      </c>
      <c r="I718" s="145"/>
      <c r="J718" s="146">
        <f>ROUND(I718*H718,2)</f>
        <v>0</v>
      </c>
      <c r="K718" s="147"/>
      <c r="L718" s="32"/>
      <c r="M718" s="148" t="s">
        <v>1</v>
      </c>
      <c r="N718" s="149" t="s">
        <v>41</v>
      </c>
      <c r="P718" s="150">
        <f>O718*H718</f>
        <v>0</v>
      </c>
      <c r="Q718" s="150">
        <v>7.1000000000000004E-3</v>
      </c>
      <c r="R718" s="150">
        <f>Q718*H718</f>
        <v>0.8449000000000001</v>
      </c>
      <c r="S718" s="150">
        <v>0</v>
      </c>
      <c r="T718" s="151">
        <f>S718*H718</f>
        <v>0</v>
      </c>
      <c r="AR718" s="152" t="s">
        <v>163</v>
      </c>
      <c r="AT718" s="152" t="s">
        <v>159</v>
      </c>
      <c r="AU718" s="152" t="s">
        <v>164</v>
      </c>
      <c r="AY718" s="17" t="s">
        <v>156</v>
      </c>
      <c r="BE718" s="153">
        <f>IF(N718="základná",J718,0)</f>
        <v>0</v>
      </c>
      <c r="BF718" s="153">
        <f>IF(N718="znížená",J718,0)</f>
        <v>0</v>
      </c>
      <c r="BG718" s="153">
        <f>IF(N718="zákl. prenesená",J718,0)</f>
        <v>0</v>
      </c>
      <c r="BH718" s="153">
        <f>IF(N718="zníž. prenesená",J718,0)</f>
        <v>0</v>
      </c>
      <c r="BI718" s="153">
        <f>IF(N718="nulová",J718,0)</f>
        <v>0</v>
      </c>
      <c r="BJ718" s="17" t="s">
        <v>164</v>
      </c>
      <c r="BK718" s="153">
        <f>ROUND(I718*H718,2)</f>
        <v>0</v>
      </c>
      <c r="BL718" s="17" t="s">
        <v>163</v>
      </c>
      <c r="BM718" s="152" t="s">
        <v>1762</v>
      </c>
    </row>
    <row r="719" spans="2:65" s="13" customFormat="1">
      <c r="B719" s="178"/>
      <c r="D719" s="160" t="s">
        <v>205</v>
      </c>
      <c r="E719" s="179" t="s">
        <v>1</v>
      </c>
      <c r="F719" s="180" t="s">
        <v>1753</v>
      </c>
      <c r="H719" s="179" t="s">
        <v>1</v>
      </c>
      <c r="I719" s="181"/>
      <c r="L719" s="178"/>
      <c r="M719" s="182"/>
      <c r="T719" s="183"/>
      <c r="AT719" s="179" t="s">
        <v>205</v>
      </c>
      <c r="AU719" s="179" t="s">
        <v>164</v>
      </c>
      <c r="AV719" s="13" t="s">
        <v>83</v>
      </c>
      <c r="AW719" s="13" t="s">
        <v>3</v>
      </c>
      <c r="AX719" s="13" t="s">
        <v>75</v>
      </c>
      <c r="AY719" s="179" t="s">
        <v>156</v>
      </c>
    </row>
    <row r="720" spans="2:65" s="12" customFormat="1">
      <c r="B720" s="159"/>
      <c r="D720" s="160" t="s">
        <v>205</v>
      </c>
      <c r="E720" s="161" t="s">
        <v>1</v>
      </c>
      <c r="F720" s="162" t="s">
        <v>1763</v>
      </c>
      <c r="H720" s="163">
        <v>119</v>
      </c>
      <c r="I720" s="164"/>
      <c r="L720" s="159"/>
      <c r="M720" s="165"/>
      <c r="T720" s="166"/>
      <c r="AT720" s="161" t="s">
        <v>205</v>
      </c>
      <c r="AU720" s="161" t="s">
        <v>164</v>
      </c>
      <c r="AV720" s="12" t="s">
        <v>164</v>
      </c>
      <c r="AW720" s="12" t="s">
        <v>3</v>
      </c>
      <c r="AX720" s="12" t="s">
        <v>83</v>
      </c>
      <c r="AY720" s="161" t="s">
        <v>156</v>
      </c>
    </row>
    <row r="721" spans="2:65" s="1" customFormat="1" ht="37.950000000000003" customHeight="1">
      <c r="B721" s="139"/>
      <c r="C721" s="167" t="s">
        <v>1764</v>
      </c>
      <c r="D721" s="167" t="s">
        <v>207</v>
      </c>
      <c r="E721" s="168" t="s">
        <v>1765</v>
      </c>
      <c r="F721" s="169" t="s">
        <v>1766</v>
      </c>
      <c r="G721" s="170" t="s">
        <v>203</v>
      </c>
      <c r="H721" s="171">
        <v>119</v>
      </c>
      <c r="I721" s="172"/>
      <c r="J721" s="173">
        <f>ROUND(I721*H721,2)</f>
        <v>0</v>
      </c>
      <c r="K721" s="174"/>
      <c r="L721" s="175"/>
      <c r="M721" s="176" t="s">
        <v>1</v>
      </c>
      <c r="N721" s="177" t="s">
        <v>41</v>
      </c>
      <c r="P721" s="150">
        <f>O721*H721</f>
        <v>0</v>
      </c>
      <c r="Q721" s="150">
        <v>17.3</v>
      </c>
      <c r="R721" s="150">
        <f>Q721*H721</f>
        <v>2058.7000000000003</v>
      </c>
      <c r="S721" s="150">
        <v>0</v>
      </c>
      <c r="T721" s="151">
        <f>S721*H721</f>
        <v>0</v>
      </c>
      <c r="AR721" s="152" t="s">
        <v>211</v>
      </c>
      <c r="AT721" s="152" t="s">
        <v>207</v>
      </c>
      <c r="AU721" s="152" t="s">
        <v>164</v>
      </c>
      <c r="AY721" s="17" t="s">
        <v>156</v>
      </c>
      <c r="BE721" s="153">
        <f>IF(N721="základná",J721,0)</f>
        <v>0</v>
      </c>
      <c r="BF721" s="153">
        <f>IF(N721="znížená",J721,0)</f>
        <v>0</v>
      </c>
      <c r="BG721" s="153">
        <f>IF(N721="zákl. prenesená",J721,0)</f>
        <v>0</v>
      </c>
      <c r="BH721" s="153">
        <f>IF(N721="zníž. prenesená",J721,0)</f>
        <v>0</v>
      </c>
      <c r="BI721" s="153">
        <f>IF(N721="nulová",J721,0)</f>
        <v>0</v>
      </c>
      <c r="BJ721" s="17" t="s">
        <v>164</v>
      </c>
      <c r="BK721" s="153">
        <f>ROUND(I721*H721,2)</f>
        <v>0</v>
      </c>
      <c r="BL721" s="17" t="s">
        <v>163</v>
      </c>
      <c r="BM721" s="152" t="s">
        <v>1767</v>
      </c>
    </row>
    <row r="722" spans="2:65" s="11" customFormat="1" ht="22.95" customHeight="1">
      <c r="B722" s="127"/>
      <c r="D722" s="128" t="s">
        <v>74</v>
      </c>
      <c r="E722" s="137" t="s">
        <v>1768</v>
      </c>
      <c r="F722" s="137" t="s">
        <v>1769</v>
      </c>
      <c r="I722" s="130"/>
      <c r="J722" s="138">
        <f>BK722</f>
        <v>0</v>
      </c>
      <c r="L722" s="127"/>
      <c r="M722" s="132"/>
      <c r="P722" s="133">
        <f>SUM(P723:P724)</f>
        <v>0</v>
      </c>
      <c r="R722" s="133">
        <f>SUM(R723:R724)</f>
        <v>0.81600000000000006</v>
      </c>
      <c r="T722" s="134">
        <f>SUM(T723:T724)</f>
        <v>0</v>
      </c>
      <c r="AR722" s="128" t="s">
        <v>83</v>
      </c>
      <c r="AT722" s="135" t="s">
        <v>74</v>
      </c>
      <c r="AU722" s="135" t="s">
        <v>83</v>
      </c>
      <c r="AY722" s="128" t="s">
        <v>156</v>
      </c>
      <c r="BK722" s="136">
        <f>SUM(BK723:BK724)</f>
        <v>0</v>
      </c>
    </row>
    <row r="723" spans="2:65" s="1" customFormat="1" ht="24.15" customHeight="1">
      <c r="B723" s="139"/>
      <c r="C723" s="140" t="s">
        <v>1770</v>
      </c>
      <c r="D723" s="140" t="s">
        <v>159</v>
      </c>
      <c r="E723" s="141" t="s">
        <v>1771</v>
      </c>
      <c r="F723" s="142" t="s">
        <v>1772</v>
      </c>
      <c r="G723" s="143" t="s">
        <v>203</v>
      </c>
      <c r="H723" s="144">
        <v>272</v>
      </c>
      <c r="I723" s="145"/>
      <c r="J723" s="146">
        <f>ROUND(I723*H723,2)</f>
        <v>0</v>
      </c>
      <c r="K723" s="147"/>
      <c r="L723" s="32"/>
      <c r="M723" s="148" t="s">
        <v>1</v>
      </c>
      <c r="N723" s="149" t="s">
        <v>41</v>
      </c>
      <c r="P723" s="150">
        <f>O723*H723</f>
        <v>0</v>
      </c>
      <c r="Q723" s="150">
        <v>0</v>
      </c>
      <c r="R723" s="150">
        <f>Q723*H723</f>
        <v>0</v>
      </c>
      <c r="S723" s="150">
        <v>0</v>
      </c>
      <c r="T723" s="151">
        <f>S723*H723</f>
        <v>0</v>
      </c>
      <c r="AR723" s="152" t="s">
        <v>163</v>
      </c>
      <c r="AT723" s="152" t="s">
        <v>159</v>
      </c>
      <c r="AU723" s="152" t="s">
        <v>164</v>
      </c>
      <c r="AY723" s="17" t="s">
        <v>156</v>
      </c>
      <c r="BE723" s="153">
        <f>IF(N723="základná",J723,0)</f>
        <v>0</v>
      </c>
      <c r="BF723" s="153">
        <f>IF(N723="znížená",J723,0)</f>
        <v>0</v>
      </c>
      <c r="BG723" s="153">
        <f>IF(N723="zákl. prenesená",J723,0)</f>
        <v>0</v>
      </c>
      <c r="BH723" s="153">
        <f>IF(N723="zníž. prenesená",J723,0)</f>
        <v>0</v>
      </c>
      <c r="BI723" s="153">
        <f>IF(N723="nulová",J723,0)</f>
        <v>0</v>
      </c>
      <c r="BJ723" s="17" t="s">
        <v>164</v>
      </c>
      <c r="BK723" s="153">
        <f>ROUND(I723*H723,2)</f>
        <v>0</v>
      </c>
      <c r="BL723" s="17" t="s">
        <v>163</v>
      </c>
      <c r="BM723" s="152" t="s">
        <v>1773</v>
      </c>
    </row>
    <row r="724" spans="2:65" s="1" customFormat="1" ht="16.5" customHeight="1">
      <c r="B724" s="139"/>
      <c r="C724" s="167" t="s">
        <v>1774</v>
      </c>
      <c r="D724" s="167" t="s">
        <v>207</v>
      </c>
      <c r="E724" s="168" t="s">
        <v>1775</v>
      </c>
      <c r="F724" s="169" t="s">
        <v>1776</v>
      </c>
      <c r="G724" s="170" t="s">
        <v>203</v>
      </c>
      <c r="H724" s="171">
        <v>272</v>
      </c>
      <c r="I724" s="172"/>
      <c r="J724" s="173">
        <f>ROUND(I724*H724,2)</f>
        <v>0</v>
      </c>
      <c r="K724" s="174"/>
      <c r="L724" s="175"/>
      <c r="M724" s="176" t="s">
        <v>1</v>
      </c>
      <c r="N724" s="177" t="s">
        <v>41</v>
      </c>
      <c r="P724" s="150">
        <f>O724*H724</f>
        <v>0</v>
      </c>
      <c r="Q724" s="150">
        <v>3.0000000000000001E-3</v>
      </c>
      <c r="R724" s="150">
        <f>Q724*H724</f>
        <v>0.81600000000000006</v>
      </c>
      <c r="S724" s="150">
        <v>0</v>
      </c>
      <c r="T724" s="151">
        <f>S724*H724</f>
        <v>0</v>
      </c>
      <c r="AR724" s="152" t="s">
        <v>211</v>
      </c>
      <c r="AT724" s="152" t="s">
        <v>207</v>
      </c>
      <c r="AU724" s="152" t="s">
        <v>164</v>
      </c>
      <c r="AY724" s="17" t="s">
        <v>156</v>
      </c>
      <c r="BE724" s="153">
        <f>IF(N724="základná",J724,0)</f>
        <v>0</v>
      </c>
      <c r="BF724" s="153">
        <f>IF(N724="znížená",J724,0)</f>
        <v>0</v>
      </c>
      <c r="BG724" s="153">
        <f>IF(N724="zákl. prenesená",J724,0)</f>
        <v>0</v>
      </c>
      <c r="BH724" s="153">
        <f>IF(N724="zníž. prenesená",J724,0)</f>
        <v>0</v>
      </c>
      <c r="BI724" s="153">
        <f>IF(N724="nulová",J724,0)</f>
        <v>0</v>
      </c>
      <c r="BJ724" s="17" t="s">
        <v>164</v>
      </c>
      <c r="BK724" s="153">
        <f>ROUND(I724*H724,2)</f>
        <v>0</v>
      </c>
      <c r="BL724" s="17" t="s">
        <v>163</v>
      </c>
      <c r="BM724" s="152" t="s">
        <v>1777</v>
      </c>
    </row>
    <row r="725" spans="2:65" s="11" customFormat="1" ht="22.95" customHeight="1">
      <c r="B725" s="127"/>
      <c r="D725" s="128" t="s">
        <v>74</v>
      </c>
      <c r="E725" s="137" t="s">
        <v>1778</v>
      </c>
      <c r="F725" s="137" t="s">
        <v>1779</v>
      </c>
      <c r="I725" s="130"/>
      <c r="J725" s="138">
        <f>BK725</f>
        <v>0</v>
      </c>
      <c r="L725" s="127"/>
      <c r="M725" s="132"/>
      <c r="P725" s="133">
        <f>SUM(P726:P728)</f>
        <v>0</v>
      </c>
      <c r="R725" s="133">
        <f>SUM(R726:R728)</f>
        <v>0.21258160000000001</v>
      </c>
      <c r="T725" s="134">
        <f>SUM(T726:T728)</f>
        <v>0</v>
      </c>
      <c r="AR725" s="128" t="s">
        <v>83</v>
      </c>
      <c r="AT725" s="135" t="s">
        <v>74</v>
      </c>
      <c r="AU725" s="135" t="s">
        <v>83</v>
      </c>
      <c r="AY725" s="128" t="s">
        <v>156</v>
      </c>
      <c r="BK725" s="136">
        <f>SUM(BK726:BK728)</f>
        <v>0</v>
      </c>
    </row>
    <row r="726" spans="2:65" s="1" customFormat="1" ht="24.15" customHeight="1">
      <c r="B726" s="139"/>
      <c r="C726" s="140" t="s">
        <v>1780</v>
      </c>
      <c r="D726" s="140" t="s">
        <v>159</v>
      </c>
      <c r="E726" s="141" t="s">
        <v>1781</v>
      </c>
      <c r="F726" s="142" t="s">
        <v>1782</v>
      </c>
      <c r="G726" s="143" t="s">
        <v>402</v>
      </c>
      <c r="H726" s="144">
        <v>28.42</v>
      </c>
      <c r="I726" s="145"/>
      <c r="J726" s="146">
        <f>ROUND(I726*H726,2)</f>
        <v>0</v>
      </c>
      <c r="K726" s="147"/>
      <c r="L726" s="32"/>
      <c r="M726" s="148" t="s">
        <v>1</v>
      </c>
      <c r="N726" s="149" t="s">
        <v>41</v>
      </c>
      <c r="P726" s="150">
        <f>O726*H726</f>
        <v>0</v>
      </c>
      <c r="Q726" s="150">
        <v>7.4799999999999997E-3</v>
      </c>
      <c r="R726" s="150">
        <f>Q726*H726</f>
        <v>0.21258160000000001</v>
      </c>
      <c r="S726" s="150">
        <v>0</v>
      </c>
      <c r="T726" s="151">
        <f>S726*H726</f>
        <v>0</v>
      </c>
      <c r="AR726" s="152" t="s">
        <v>163</v>
      </c>
      <c r="AT726" s="152" t="s">
        <v>159</v>
      </c>
      <c r="AU726" s="152" t="s">
        <v>164</v>
      </c>
      <c r="AY726" s="17" t="s">
        <v>156</v>
      </c>
      <c r="BE726" s="153">
        <f>IF(N726="základná",J726,0)</f>
        <v>0</v>
      </c>
      <c r="BF726" s="153">
        <f>IF(N726="znížená",J726,0)</f>
        <v>0</v>
      </c>
      <c r="BG726" s="153">
        <f>IF(N726="zákl. prenesená",J726,0)</f>
        <v>0</v>
      </c>
      <c r="BH726" s="153">
        <f>IF(N726="zníž. prenesená",J726,0)</f>
        <v>0</v>
      </c>
      <c r="BI726" s="153">
        <f>IF(N726="nulová",J726,0)</f>
        <v>0</v>
      </c>
      <c r="BJ726" s="17" t="s">
        <v>164</v>
      </c>
      <c r="BK726" s="153">
        <f>ROUND(I726*H726,2)</f>
        <v>0</v>
      </c>
      <c r="BL726" s="17" t="s">
        <v>163</v>
      </c>
      <c r="BM726" s="152" t="s">
        <v>1783</v>
      </c>
    </row>
    <row r="727" spans="2:65" s="13" customFormat="1">
      <c r="B727" s="178"/>
      <c r="D727" s="160" t="s">
        <v>205</v>
      </c>
      <c r="E727" s="179" t="s">
        <v>1</v>
      </c>
      <c r="F727" s="180" t="s">
        <v>1784</v>
      </c>
      <c r="H727" s="179" t="s">
        <v>1</v>
      </c>
      <c r="I727" s="181"/>
      <c r="L727" s="178"/>
      <c r="M727" s="182"/>
      <c r="T727" s="183"/>
      <c r="AT727" s="179" t="s">
        <v>205</v>
      </c>
      <c r="AU727" s="179" t="s">
        <v>164</v>
      </c>
      <c r="AV727" s="13" t="s">
        <v>83</v>
      </c>
      <c r="AW727" s="13" t="s">
        <v>3</v>
      </c>
      <c r="AX727" s="13" t="s">
        <v>75</v>
      </c>
      <c r="AY727" s="179" t="s">
        <v>156</v>
      </c>
    </row>
    <row r="728" spans="2:65" s="12" customFormat="1">
      <c r="B728" s="159"/>
      <c r="D728" s="160" t="s">
        <v>205</v>
      </c>
      <c r="E728" s="161" t="s">
        <v>1</v>
      </c>
      <c r="F728" s="162" t="s">
        <v>1785</v>
      </c>
      <c r="H728" s="163">
        <v>28.42</v>
      </c>
      <c r="I728" s="164"/>
      <c r="L728" s="159"/>
      <c r="M728" s="165"/>
      <c r="T728" s="166"/>
      <c r="AT728" s="161" t="s">
        <v>205</v>
      </c>
      <c r="AU728" s="161" t="s">
        <v>164</v>
      </c>
      <c r="AV728" s="12" t="s">
        <v>164</v>
      </c>
      <c r="AW728" s="12" t="s">
        <v>3</v>
      </c>
      <c r="AX728" s="12" t="s">
        <v>83</v>
      </c>
      <c r="AY728" s="161" t="s">
        <v>156</v>
      </c>
    </row>
    <row r="729" spans="2:65" s="11" customFormat="1" ht="22.95" customHeight="1">
      <c r="B729" s="127"/>
      <c r="D729" s="128" t="s">
        <v>74</v>
      </c>
      <c r="E729" s="137" t="s">
        <v>1786</v>
      </c>
      <c r="F729" s="137" t="s">
        <v>1787</v>
      </c>
      <c r="I729" s="130"/>
      <c r="J729" s="138">
        <f>BK729</f>
        <v>0</v>
      </c>
      <c r="L729" s="127"/>
      <c r="M729" s="132"/>
      <c r="P729" s="133">
        <f>P730</f>
        <v>0</v>
      </c>
      <c r="R729" s="133">
        <f>R730</f>
        <v>446.88000000000005</v>
      </c>
      <c r="T729" s="134">
        <f>T730</f>
        <v>0</v>
      </c>
      <c r="AR729" s="128" t="s">
        <v>83</v>
      </c>
      <c r="AT729" s="135" t="s">
        <v>74</v>
      </c>
      <c r="AU729" s="135" t="s">
        <v>83</v>
      </c>
      <c r="AY729" s="128" t="s">
        <v>156</v>
      </c>
      <c r="BK729" s="136">
        <f>BK730</f>
        <v>0</v>
      </c>
    </row>
    <row r="730" spans="2:65" s="1" customFormat="1" ht="24.15" customHeight="1">
      <c r="B730" s="139"/>
      <c r="C730" s="140" t="s">
        <v>1788</v>
      </c>
      <c r="D730" s="140" t="s">
        <v>159</v>
      </c>
      <c r="E730" s="141" t="s">
        <v>1789</v>
      </c>
      <c r="F730" s="142" t="s">
        <v>1790</v>
      </c>
      <c r="G730" s="143" t="s">
        <v>352</v>
      </c>
      <c r="H730" s="144">
        <v>182.4</v>
      </c>
      <c r="I730" s="145"/>
      <c r="J730" s="146">
        <f>ROUND(I730*H730,2)</f>
        <v>0</v>
      </c>
      <c r="K730" s="147"/>
      <c r="L730" s="32"/>
      <c r="M730" s="148" t="s">
        <v>1</v>
      </c>
      <c r="N730" s="149" t="s">
        <v>41</v>
      </c>
      <c r="P730" s="150">
        <f>O730*H730</f>
        <v>0</v>
      </c>
      <c r="Q730" s="150">
        <v>2.4500000000000002</v>
      </c>
      <c r="R730" s="150">
        <f>Q730*H730</f>
        <v>446.88000000000005</v>
      </c>
      <c r="S730" s="150">
        <v>0</v>
      </c>
      <c r="T730" s="151">
        <f>S730*H730</f>
        <v>0</v>
      </c>
      <c r="AR730" s="152" t="s">
        <v>163</v>
      </c>
      <c r="AT730" s="152" t="s">
        <v>159</v>
      </c>
      <c r="AU730" s="152" t="s">
        <v>164</v>
      </c>
      <c r="AY730" s="17" t="s">
        <v>156</v>
      </c>
      <c r="BE730" s="153">
        <f>IF(N730="základná",J730,0)</f>
        <v>0</v>
      </c>
      <c r="BF730" s="153">
        <f>IF(N730="znížená",J730,0)</f>
        <v>0</v>
      </c>
      <c r="BG730" s="153">
        <f>IF(N730="zákl. prenesená",J730,0)</f>
        <v>0</v>
      </c>
      <c r="BH730" s="153">
        <f>IF(N730="zníž. prenesená",J730,0)</f>
        <v>0</v>
      </c>
      <c r="BI730" s="153">
        <f>IF(N730="nulová",J730,0)</f>
        <v>0</v>
      </c>
      <c r="BJ730" s="17" t="s">
        <v>164</v>
      </c>
      <c r="BK730" s="153">
        <f>ROUND(I730*H730,2)</f>
        <v>0</v>
      </c>
      <c r="BL730" s="17" t="s">
        <v>163</v>
      </c>
      <c r="BM730" s="152" t="s">
        <v>1791</v>
      </c>
    </row>
    <row r="731" spans="2:65" s="11" customFormat="1" ht="22.95" customHeight="1">
      <c r="B731" s="127"/>
      <c r="D731" s="128" t="s">
        <v>74</v>
      </c>
      <c r="E731" s="137" t="s">
        <v>1792</v>
      </c>
      <c r="F731" s="137" t="s">
        <v>1793</v>
      </c>
      <c r="I731" s="130"/>
      <c r="J731" s="138">
        <f>BK731</f>
        <v>0</v>
      </c>
      <c r="L731" s="127"/>
      <c r="M731" s="132"/>
      <c r="P731" s="133">
        <f>SUM(P732:P734)</f>
        <v>0</v>
      </c>
      <c r="R731" s="133">
        <f>SUM(R732:R734)</f>
        <v>65.974000000000004</v>
      </c>
      <c r="T731" s="134">
        <f>SUM(T732:T734)</f>
        <v>0</v>
      </c>
      <c r="AR731" s="128" t="s">
        <v>83</v>
      </c>
      <c r="AT731" s="135" t="s">
        <v>74</v>
      </c>
      <c r="AU731" s="135" t="s">
        <v>83</v>
      </c>
      <c r="AY731" s="128" t="s">
        <v>156</v>
      </c>
      <c r="BK731" s="136">
        <f>SUM(BK732:BK734)</f>
        <v>0</v>
      </c>
    </row>
    <row r="732" spans="2:65" s="1" customFormat="1" ht="24.15" customHeight="1">
      <c r="B732" s="139"/>
      <c r="C732" s="140" t="s">
        <v>1794</v>
      </c>
      <c r="D732" s="140" t="s">
        <v>159</v>
      </c>
      <c r="E732" s="141" t="s">
        <v>1795</v>
      </c>
      <c r="F732" s="142" t="s">
        <v>1796</v>
      </c>
      <c r="G732" s="143" t="s">
        <v>352</v>
      </c>
      <c r="H732" s="144">
        <v>29.4</v>
      </c>
      <c r="I732" s="145"/>
      <c r="J732" s="146">
        <f>ROUND(I732*H732,2)</f>
        <v>0</v>
      </c>
      <c r="K732" s="147"/>
      <c r="L732" s="32"/>
      <c r="M732" s="148" t="s">
        <v>1</v>
      </c>
      <c r="N732" s="149" t="s">
        <v>41</v>
      </c>
      <c r="P732" s="150">
        <f>O732*H732</f>
        <v>0</v>
      </c>
      <c r="Q732" s="150">
        <v>0</v>
      </c>
      <c r="R732" s="150">
        <f>Q732*H732</f>
        <v>0</v>
      </c>
      <c r="S732" s="150">
        <v>0</v>
      </c>
      <c r="T732" s="151">
        <f>S732*H732</f>
        <v>0</v>
      </c>
      <c r="AR732" s="152" t="s">
        <v>163</v>
      </c>
      <c r="AT732" s="152" t="s">
        <v>159</v>
      </c>
      <c r="AU732" s="152" t="s">
        <v>164</v>
      </c>
      <c r="AY732" s="17" t="s">
        <v>156</v>
      </c>
      <c r="BE732" s="153">
        <f>IF(N732="základná",J732,0)</f>
        <v>0</v>
      </c>
      <c r="BF732" s="153">
        <f>IF(N732="znížená",J732,0)</f>
        <v>0</v>
      </c>
      <c r="BG732" s="153">
        <f>IF(N732="zákl. prenesená",J732,0)</f>
        <v>0</v>
      </c>
      <c r="BH732" s="153">
        <f>IF(N732="zníž. prenesená",J732,0)</f>
        <v>0</v>
      </c>
      <c r="BI732" s="153">
        <f>IF(N732="nulová",J732,0)</f>
        <v>0</v>
      </c>
      <c r="BJ732" s="17" t="s">
        <v>164</v>
      </c>
      <c r="BK732" s="153">
        <f>ROUND(I732*H732,2)</f>
        <v>0</v>
      </c>
      <c r="BL732" s="17" t="s">
        <v>163</v>
      </c>
      <c r="BM732" s="152" t="s">
        <v>1797</v>
      </c>
    </row>
    <row r="733" spans="2:65" s="1" customFormat="1" ht="16.5" customHeight="1">
      <c r="B733" s="139"/>
      <c r="C733" s="167" t="s">
        <v>1798</v>
      </c>
      <c r="D733" s="167" t="s">
        <v>207</v>
      </c>
      <c r="E733" s="168" t="s">
        <v>1799</v>
      </c>
      <c r="F733" s="169" t="s">
        <v>1800</v>
      </c>
      <c r="G733" s="170" t="s">
        <v>210</v>
      </c>
      <c r="H733" s="171">
        <v>65.974000000000004</v>
      </c>
      <c r="I733" s="172"/>
      <c r="J733" s="173">
        <f>ROUND(I733*H733,2)</f>
        <v>0</v>
      </c>
      <c r="K733" s="174"/>
      <c r="L733" s="175"/>
      <c r="M733" s="176" t="s">
        <v>1</v>
      </c>
      <c r="N733" s="177" t="s">
        <v>41</v>
      </c>
      <c r="P733" s="150">
        <f>O733*H733</f>
        <v>0</v>
      </c>
      <c r="Q733" s="150">
        <v>1</v>
      </c>
      <c r="R733" s="150">
        <f>Q733*H733</f>
        <v>65.974000000000004</v>
      </c>
      <c r="S733" s="150">
        <v>0</v>
      </c>
      <c r="T733" s="151">
        <f>S733*H733</f>
        <v>0</v>
      </c>
      <c r="AR733" s="152" t="s">
        <v>211</v>
      </c>
      <c r="AT733" s="152" t="s">
        <v>207</v>
      </c>
      <c r="AU733" s="152" t="s">
        <v>164</v>
      </c>
      <c r="AY733" s="17" t="s">
        <v>156</v>
      </c>
      <c r="BE733" s="153">
        <f>IF(N733="základná",J733,0)</f>
        <v>0</v>
      </c>
      <c r="BF733" s="153">
        <f>IF(N733="znížená",J733,0)</f>
        <v>0</v>
      </c>
      <c r="BG733" s="153">
        <f>IF(N733="zákl. prenesená",J733,0)</f>
        <v>0</v>
      </c>
      <c r="BH733" s="153">
        <f>IF(N733="zníž. prenesená",J733,0)</f>
        <v>0</v>
      </c>
      <c r="BI733" s="153">
        <f>IF(N733="nulová",J733,0)</f>
        <v>0</v>
      </c>
      <c r="BJ733" s="17" t="s">
        <v>164</v>
      </c>
      <c r="BK733" s="153">
        <f>ROUND(I733*H733,2)</f>
        <v>0</v>
      </c>
      <c r="BL733" s="17" t="s">
        <v>163</v>
      </c>
      <c r="BM733" s="152" t="s">
        <v>1801</v>
      </c>
    </row>
    <row r="734" spans="2:65" s="12" customFormat="1">
      <c r="B734" s="159"/>
      <c r="D734" s="160" t="s">
        <v>205</v>
      </c>
      <c r="E734" s="161" t="s">
        <v>1</v>
      </c>
      <c r="F734" s="162" t="s">
        <v>1802</v>
      </c>
      <c r="H734" s="163">
        <v>65.974000000000004</v>
      </c>
      <c r="I734" s="164"/>
      <c r="L734" s="159"/>
      <c r="M734" s="165"/>
      <c r="T734" s="166"/>
      <c r="AT734" s="161" t="s">
        <v>205</v>
      </c>
      <c r="AU734" s="161" t="s">
        <v>164</v>
      </c>
      <c r="AV734" s="12" t="s">
        <v>164</v>
      </c>
      <c r="AW734" s="12" t="s">
        <v>3</v>
      </c>
      <c r="AX734" s="12" t="s">
        <v>83</v>
      </c>
      <c r="AY734" s="161" t="s">
        <v>156</v>
      </c>
    </row>
    <row r="735" spans="2:65" s="11" customFormat="1" ht="22.95" customHeight="1">
      <c r="B735" s="127"/>
      <c r="D735" s="128" t="s">
        <v>74</v>
      </c>
      <c r="E735" s="137" t="s">
        <v>1803</v>
      </c>
      <c r="F735" s="137" t="s">
        <v>1804</v>
      </c>
      <c r="I735" s="130"/>
      <c r="J735" s="138">
        <f>BK735</f>
        <v>0</v>
      </c>
      <c r="L735" s="127"/>
      <c r="M735" s="132"/>
      <c r="P735" s="133">
        <f>SUM(P736:P746)</f>
        <v>0</v>
      </c>
      <c r="R735" s="133">
        <f>SUM(R736:R746)</f>
        <v>0.85854088000000006</v>
      </c>
      <c r="T735" s="134">
        <f>SUM(T736:T746)</f>
        <v>0</v>
      </c>
      <c r="AR735" s="128" t="s">
        <v>83</v>
      </c>
      <c r="AT735" s="135" t="s">
        <v>74</v>
      </c>
      <c r="AU735" s="135" t="s">
        <v>83</v>
      </c>
      <c r="AY735" s="128" t="s">
        <v>156</v>
      </c>
      <c r="BK735" s="136">
        <f>SUM(BK736:BK746)</f>
        <v>0</v>
      </c>
    </row>
    <row r="736" spans="2:65" s="1" customFormat="1" ht="24.15" customHeight="1">
      <c r="B736" s="139"/>
      <c r="C736" s="140" t="s">
        <v>1805</v>
      </c>
      <c r="D736" s="140" t="s">
        <v>159</v>
      </c>
      <c r="E736" s="141" t="s">
        <v>1806</v>
      </c>
      <c r="F736" s="142" t="s">
        <v>1807</v>
      </c>
      <c r="G736" s="143" t="s">
        <v>234</v>
      </c>
      <c r="H736" s="144">
        <v>29.629000000000001</v>
      </c>
      <c r="I736" s="145"/>
      <c r="J736" s="146">
        <f>ROUND(I736*H736,2)</f>
        <v>0</v>
      </c>
      <c r="K736" s="147"/>
      <c r="L736" s="32"/>
      <c r="M736" s="148" t="s">
        <v>1</v>
      </c>
      <c r="N736" s="149" t="s">
        <v>41</v>
      </c>
      <c r="P736" s="150">
        <f>O736*H736</f>
        <v>0</v>
      </c>
      <c r="Q736" s="150">
        <v>2.102E-2</v>
      </c>
      <c r="R736" s="150">
        <f>Q736*H736</f>
        <v>0.62280158000000008</v>
      </c>
      <c r="S736" s="150">
        <v>0</v>
      </c>
      <c r="T736" s="151">
        <f>S736*H736</f>
        <v>0</v>
      </c>
      <c r="AR736" s="152" t="s">
        <v>163</v>
      </c>
      <c r="AT736" s="152" t="s">
        <v>159</v>
      </c>
      <c r="AU736" s="152" t="s">
        <v>164</v>
      </c>
      <c r="AY736" s="17" t="s">
        <v>156</v>
      </c>
      <c r="BE736" s="153">
        <f>IF(N736="základná",J736,0)</f>
        <v>0</v>
      </c>
      <c r="BF736" s="153">
        <f>IF(N736="znížená",J736,0)</f>
        <v>0</v>
      </c>
      <c r="BG736" s="153">
        <f>IF(N736="zákl. prenesená",J736,0)</f>
        <v>0</v>
      </c>
      <c r="BH736" s="153">
        <f>IF(N736="zníž. prenesená",J736,0)</f>
        <v>0</v>
      </c>
      <c r="BI736" s="153">
        <f>IF(N736="nulová",J736,0)</f>
        <v>0</v>
      </c>
      <c r="BJ736" s="17" t="s">
        <v>164</v>
      </c>
      <c r="BK736" s="153">
        <f>ROUND(I736*H736,2)</f>
        <v>0</v>
      </c>
      <c r="BL736" s="17" t="s">
        <v>163</v>
      </c>
      <c r="BM736" s="152" t="s">
        <v>1808</v>
      </c>
    </row>
    <row r="737" spans="2:65" s="13" customFormat="1">
      <c r="B737" s="178"/>
      <c r="D737" s="160" t="s">
        <v>205</v>
      </c>
      <c r="E737" s="179" t="s">
        <v>1</v>
      </c>
      <c r="F737" s="180" t="s">
        <v>1346</v>
      </c>
      <c r="H737" s="179" t="s">
        <v>1</v>
      </c>
      <c r="I737" s="181"/>
      <c r="L737" s="178"/>
      <c r="M737" s="182"/>
      <c r="T737" s="183"/>
      <c r="AT737" s="179" t="s">
        <v>205</v>
      </c>
      <c r="AU737" s="179" t="s">
        <v>164</v>
      </c>
      <c r="AV737" s="13" t="s">
        <v>83</v>
      </c>
      <c r="AW737" s="13" t="s">
        <v>3</v>
      </c>
      <c r="AX737" s="13" t="s">
        <v>75</v>
      </c>
      <c r="AY737" s="179" t="s">
        <v>156</v>
      </c>
    </row>
    <row r="738" spans="2:65" s="12" customFormat="1">
      <c r="B738" s="159"/>
      <c r="D738" s="160" t="s">
        <v>205</v>
      </c>
      <c r="E738" s="161" t="s">
        <v>1</v>
      </c>
      <c r="F738" s="162" t="s">
        <v>1809</v>
      </c>
      <c r="H738" s="163">
        <v>5.1890000000000001</v>
      </c>
      <c r="I738" s="164"/>
      <c r="L738" s="159"/>
      <c r="M738" s="165"/>
      <c r="T738" s="166"/>
      <c r="AT738" s="161" t="s">
        <v>205</v>
      </c>
      <c r="AU738" s="161" t="s">
        <v>164</v>
      </c>
      <c r="AV738" s="12" t="s">
        <v>164</v>
      </c>
      <c r="AW738" s="12" t="s">
        <v>3</v>
      </c>
      <c r="AX738" s="12" t="s">
        <v>75</v>
      </c>
      <c r="AY738" s="161" t="s">
        <v>156</v>
      </c>
    </row>
    <row r="739" spans="2:65" s="12" customFormat="1">
      <c r="B739" s="159"/>
      <c r="D739" s="160" t="s">
        <v>205</v>
      </c>
      <c r="E739" s="161" t="s">
        <v>1</v>
      </c>
      <c r="F739" s="162" t="s">
        <v>1810</v>
      </c>
      <c r="H739" s="163">
        <v>18.414000000000001</v>
      </c>
      <c r="I739" s="164"/>
      <c r="L739" s="159"/>
      <c r="M739" s="165"/>
      <c r="T739" s="166"/>
      <c r="AT739" s="161" t="s">
        <v>205</v>
      </c>
      <c r="AU739" s="161" t="s">
        <v>164</v>
      </c>
      <c r="AV739" s="12" t="s">
        <v>164</v>
      </c>
      <c r="AW739" s="12" t="s">
        <v>3</v>
      </c>
      <c r="AX739" s="12" t="s">
        <v>75</v>
      </c>
      <c r="AY739" s="161" t="s">
        <v>156</v>
      </c>
    </row>
    <row r="740" spans="2:65" s="12" customFormat="1">
      <c r="B740" s="159"/>
      <c r="D740" s="160" t="s">
        <v>205</v>
      </c>
      <c r="E740" s="161" t="s">
        <v>1</v>
      </c>
      <c r="F740" s="162" t="s">
        <v>1811</v>
      </c>
      <c r="H740" s="163">
        <v>6.0259999999999998</v>
      </c>
      <c r="I740" s="164"/>
      <c r="L740" s="159"/>
      <c r="M740" s="165"/>
      <c r="T740" s="166"/>
      <c r="AT740" s="161" t="s">
        <v>205</v>
      </c>
      <c r="AU740" s="161" t="s">
        <v>164</v>
      </c>
      <c r="AV740" s="12" t="s">
        <v>164</v>
      </c>
      <c r="AW740" s="12" t="s">
        <v>3</v>
      </c>
      <c r="AX740" s="12" t="s">
        <v>75</v>
      </c>
      <c r="AY740" s="161" t="s">
        <v>156</v>
      </c>
    </row>
    <row r="741" spans="2:65" s="14" customFormat="1">
      <c r="B741" s="184"/>
      <c r="D741" s="160" t="s">
        <v>205</v>
      </c>
      <c r="E741" s="185" t="s">
        <v>1</v>
      </c>
      <c r="F741" s="186" t="s">
        <v>226</v>
      </c>
      <c r="H741" s="187">
        <v>29.629000000000001</v>
      </c>
      <c r="I741" s="188"/>
      <c r="L741" s="184"/>
      <c r="M741" s="189"/>
      <c r="T741" s="190"/>
      <c r="AT741" s="185" t="s">
        <v>205</v>
      </c>
      <c r="AU741" s="185" t="s">
        <v>164</v>
      </c>
      <c r="AV741" s="14" t="s">
        <v>163</v>
      </c>
      <c r="AW741" s="14" t="s">
        <v>3</v>
      </c>
      <c r="AX741" s="14" t="s">
        <v>83</v>
      </c>
      <c r="AY741" s="185" t="s">
        <v>156</v>
      </c>
    </row>
    <row r="742" spans="2:65" s="1" customFormat="1" ht="24.15" customHeight="1">
      <c r="B742" s="139"/>
      <c r="C742" s="140" t="s">
        <v>1812</v>
      </c>
      <c r="D742" s="140" t="s">
        <v>159</v>
      </c>
      <c r="E742" s="141" t="s">
        <v>1813</v>
      </c>
      <c r="F742" s="142" t="s">
        <v>1814</v>
      </c>
      <c r="G742" s="143" t="s">
        <v>234</v>
      </c>
      <c r="H742" s="144">
        <v>11.215</v>
      </c>
      <c r="I742" s="145"/>
      <c r="J742" s="146">
        <f>ROUND(I742*H742,2)</f>
        <v>0</v>
      </c>
      <c r="K742" s="147"/>
      <c r="L742" s="32"/>
      <c r="M742" s="148" t="s">
        <v>1</v>
      </c>
      <c r="N742" s="149" t="s">
        <v>41</v>
      </c>
      <c r="P742" s="150">
        <f>O742*H742</f>
        <v>0</v>
      </c>
      <c r="Q742" s="150">
        <v>2.102E-2</v>
      </c>
      <c r="R742" s="150">
        <f>Q742*H742</f>
        <v>0.23573930000000001</v>
      </c>
      <c r="S742" s="150">
        <v>0</v>
      </c>
      <c r="T742" s="151">
        <f>S742*H742</f>
        <v>0</v>
      </c>
      <c r="AR742" s="152" t="s">
        <v>163</v>
      </c>
      <c r="AT742" s="152" t="s">
        <v>159</v>
      </c>
      <c r="AU742" s="152" t="s">
        <v>164</v>
      </c>
      <c r="AY742" s="17" t="s">
        <v>156</v>
      </c>
      <c r="BE742" s="153">
        <f>IF(N742="základná",J742,0)</f>
        <v>0</v>
      </c>
      <c r="BF742" s="153">
        <f>IF(N742="znížená",J742,0)</f>
        <v>0</v>
      </c>
      <c r="BG742" s="153">
        <f>IF(N742="zákl. prenesená",J742,0)</f>
        <v>0</v>
      </c>
      <c r="BH742" s="153">
        <f>IF(N742="zníž. prenesená",J742,0)</f>
        <v>0</v>
      </c>
      <c r="BI742" s="153">
        <f>IF(N742="nulová",J742,0)</f>
        <v>0</v>
      </c>
      <c r="BJ742" s="17" t="s">
        <v>164</v>
      </c>
      <c r="BK742" s="153">
        <f>ROUND(I742*H742,2)</f>
        <v>0</v>
      </c>
      <c r="BL742" s="17" t="s">
        <v>163</v>
      </c>
      <c r="BM742" s="152" t="s">
        <v>1815</v>
      </c>
    </row>
    <row r="743" spans="2:65" s="13" customFormat="1">
      <c r="B743" s="178"/>
      <c r="D743" s="160" t="s">
        <v>205</v>
      </c>
      <c r="E743" s="179" t="s">
        <v>1</v>
      </c>
      <c r="F743" s="180" t="s">
        <v>1346</v>
      </c>
      <c r="H743" s="179" t="s">
        <v>1</v>
      </c>
      <c r="I743" s="181"/>
      <c r="L743" s="178"/>
      <c r="M743" s="182"/>
      <c r="T743" s="183"/>
      <c r="AT743" s="179" t="s">
        <v>205</v>
      </c>
      <c r="AU743" s="179" t="s">
        <v>164</v>
      </c>
      <c r="AV743" s="13" t="s">
        <v>83</v>
      </c>
      <c r="AW743" s="13" t="s">
        <v>3</v>
      </c>
      <c r="AX743" s="13" t="s">
        <v>75</v>
      </c>
      <c r="AY743" s="179" t="s">
        <v>156</v>
      </c>
    </row>
    <row r="744" spans="2:65" s="12" customFormat="1">
      <c r="B744" s="159"/>
      <c r="D744" s="160" t="s">
        <v>205</v>
      </c>
      <c r="E744" s="161" t="s">
        <v>1</v>
      </c>
      <c r="F744" s="162" t="s">
        <v>1809</v>
      </c>
      <c r="H744" s="163">
        <v>5.1890000000000001</v>
      </c>
      <c r="I744" s="164"/>
      <c r="L744" s="159"/>
      <c r="M744" s="165"/>
      <c r="T744" s="166"/>
      <c r="AT744" s="161" t="s">
        <v>205</v>
      </c>
      <c r="AU744" s="161" t="s">
        <v>164</v>
      </c>
      <c r="AV744" s="12" t="s">
        <v>164</v>
      </c>
      <c r="AW744" s="12" t="s">
        <v>3</v>
      </c>
      <c r="AX744" s="12" t="s">
        <v>75</v>
      </c>
      <c r="AY744" s="161" t="s">
        <v>156</v>
      </c>
    </row>
    <row r="745" spans="2:65" s="12" customFormat="1">
      <c r="B745" s="159"/>
      <c r="D745" s="160" t="s">
        <v>205</v>
      </c>
      <c r="E745" s="161" t="s">
        <v>1</v>
      </c>
      <c r="F745" s="162" t="s">
        <v>1811</v>
      </c>
      <c r="H745" s="163">
        <v>6.0259999999999998</v>
      </c>
      <c r="I745" s="164"/>
      <c r="L745" s="159"/>
      <c r="M745" s="165"/>
      <c r="T745" s="166"/>
      <c r="AT745" s="161" t="s">
        <v>205</v>
      </c>
      <c r="AU745" s="161" t="s">
        <v>164</v>
      </c>
      <c r="AV745" s="12" t="s">
        <v>164</v>
      </c>
      <c r="AW745" s="12" t="s">
        <v>3</v>
      </c>
      <c r="AX745" s="12" t="s">
        <v>75</v>
      </c>
      <c r="AY745" s="161" t="s">
        <v>156</v>
      </c>
    </row>
    <row r="746" spans="2:65" s="14" customFormat="1">
      <c r="B746" s="184"/>
      <c r="D746" s="160" t="s">
        <v>205</v>
      </c>
      <c r="E746" s="185" t="s">
        <v>1</v>
      </c>
      <c r="F746" s="186" t="s">
        <v>226</v>
      </c>
      <c r="H746" s="187">
        <v>11.215</v>
      </c>
      <c r="I746" s="188"/>
      <c r="L746" s="184"/>
      <c r="M746" s="189"/>
      <c r="T746" s="190"/>
      <c r="AT746" s="185" t="s">
        <v>205</v>
      </c>
      <c r="AU746" s="185" t="s">
        <v>164</v>
      </c>
      <c r="AV746" s="14" t="s">
        <v>163</v>
      </c>
      <c r="AW746" s="14" t="s">
        <v>3</v>
      </c>
      <c r="AX746" s="14" t="s">
        <v>83</v>
      </c>
      <c r="AY746" s="185" t="s">
        <v>156</v>
      </c>
    </row>
    <row r="747" spans="2:65" s="11" customFormat="1" ht="22.95" customHeight="1">
      <c r="B747" s="127"/>
      <c r="D747" s="128" t="s">
        <v>74</v>
      </c>
      <c r="E747" s="137" t="s">
        <v>1816</v>
      </c>
      <c r="F747" s="137" t="s">
        <v>1817</v>
      </c>
      <c r="I747" s="130"/>
      <c r="J747" s="138">
        <f>BK747</f>
        <v>0</v>
      </c>
      <c r="L747" s="127"/>
      <c r="M747" s="132"/>
      <c r="P747" s="133">
        <f>SUM(P748:P750)</f>
        <v>0</v>
      </c>
      <c r="R747" s="133">
        <f>SUM(R748:R750)</f>
        <v>373.73444999999998</v>
      </c>
      <c r="T747" s="134">
        <f>SUM(T748:T750)</f>
        <v>0</v>
      </c>
      <c r="AR747" s="128" t="s">
        <v>83</v>
      </c>
      <c r="AT747" s="135" t="s">
        <v>74</v>
      </c>
      <c r="AU747" s="135" t="s">
        <v>83</v>
      </c>
      <c r="AY747" s="128" t="s">
        <v>156</v>
      </c>
      <c r="BK747" s="136">
        <f>SUM(BK748:BK750)</f>
        <v>0</v>
      </c>
    </row>
    <row r="748" spans="2:65" s="1" customFormat="1" ht="44.25" customHeight="1">
      <c r="B748" s="139"/>
      <c r="C748" s="140" t="s">
        <v>1818</v>
      </c>
      <c r="D748" s="140" t="s">
        <v>159</v>
      </c>
      <c r="E748" s="141" t="s">
        <v>1819</v>
      </c>
      <c r="F748" s="142" t="s">
        <v>1820</v>
      </c>
      <c r="G748" s="143" t="s">
        <v>234</v>
      </c>
      <c r="H748" s="144">
        <v>365</v>
      </c>
      <c r="I748" s="145"/>
      <c r="J748" s="146">
        <f>ROUND(I748*H748,2)</f>
        <v>0</v>
      </c>
      <c r="K748" s="147"/>
      <c r="L748" s="32"/>
      <c r="M748" s="148" t="s">
        <v>1</v>
      </c>
      <c r="N748" s="149" t="s">
        <v>41</v>
      </c>
      <c r="P748" s="150">
        <f>O748*H748</f>
        <v>0</v>
      </c>
      <c r="Q748" s="150">
        <v>1.02393</v>
      </c>
      <c r="R748" s="150">
        <f>Q748*H748</f>
        <v>373.73444999999998</v>
      </c>
      <c r="S748" s="150">
        <v>0</v>
      </c>
      <c r="T748" s="151">
        <f>S748*H748</f>
        <v>0</v>
      </c>
      <c r="AR748" s="152" t="s">
        <v>163</v>
      </c>
      <c r="AT748" s="152" t="s">
        <v>159</v>
      </c>
      <c r="AU748" s="152" t="s">
        <v>164</v>
      </c>
      <c r="AY748" s="17" t="s">
        <v>156</v>
      </c>
      <c r="BE748" s="153">
        <f>IF(N748="základná",J748,0)</f>
        <v>0</v>
      </c>
      <c r="BF748" s="153">
        <f>IF(N748="znížená",J748,0)</f>
        <v>0</v>
      </c>
      <c r="BG748" s="153">
        <f>IF(N748="zákl. prenesená",J748,0)</f>
        <v>0</v>
      </c>
      <c r="BH748" s="153">
        <f>IF(N748="zníž. prenesená",J748,0)</f>
        <v>0</v>
      </c>
      <c r="BI748" s="153">
        <f>IF(N748="nulová",J748,0)</f>
        <v>0</v>
      </c>
      <c r="BJ748" s="17" t="s">
        <v>164</v>
      </c>
      <c r="BK748" s="153">
        <f>ROUND(I748*H748,2)</f>
        <v>0</v>
      </c>
      <c r="BL748" s="17" t="s">
        <v>163</v>
      </c>
      <c r="BM748" s="152" t="s">
        <v>1821</v>
      </c>
    </row>
    <row r="749" spans="2:65" s="13" customFormat="1">
      <c r="B749" s="178"/>
      <c r="D749" s="160" t="s">
        <v>205</v>
      </c>
      <c r="E749" s="179" t="s">
        <v>1</v>
      </c>
      <c r="F749" s="180" t="s">
        <v>1384</v>
      </c>
      <c r="H749" s="179" t="s">
        <v>1</v>
      </c>
      <c r="I749" s="181"/>
      <c r="L749" s="178"/>
      <c r="M749" s="182"/>
      <c r="T749" s="183"/>
      <c r="AT749" s="179" t="s">
        <v>205</v>
      </c>
      <c r="AU749" s="179" t="s">
        <v>164</v>
      </c>
      <c r="AV749" s="13" t="s">
        <v>83</v>
      </c>
      <c r="AW749" s="13" t="s">
        <v>3</v>
      </c>
      <c r="AX749" s="13" t="s">
        <v>75</v>
      </c>
      <c r="AY749" s="179" t="s">
        <v>156</v>
      </c>
    </row>
    <row r="750" spans="2:65" s="12" customFormat="1">
      <c r="B750" s="159"/>
      <c r="D750" s="160" t="s">
        <v>205</v>
      </c>
      <c r="E750" s="161" t="s">
        <v>1</v>
      </c>
      <c r="F750" s="162" t="s">
        <v>1822</v>
      </c>
      <c r="H750" s="163">
        <v>365</v>
      </c>
      <c r="I750" s="164"/>
      <c r="L750" s="159"/>
      <c r="M750" s="165"/>
      <c r="T750" s="166"/>
      <c r="AT750" s="161" t="s">
        <v>205</v>
      </c>
      <c r="AU750" s="161" t="s">
        <v>164</v>
      </c>
      <c r="AV750" s="12" t="s">
        <v>164</v>
      </c>
      <c r="AW750" s="12" t="s">
        <v>3</v>
      </c>
      <c r="AX750" s="12" t="s">
        <v>83</v>
      </c>
      <c r="AY750" s="161" t="s">
        <v>156</v>
      </c>
    </row>
    <row r="751" spans="2:65" s="11" customFormat="1" ht="22.95" customHeight="1">
      <c r="B751" s="127"/>
      <c r="D751" s="128" t="s">
        <v>74</v>
      </c>
      <c r="E751" s="137" t="s">
        <v>1823</v>
      </c>
      <c r="F751" s="137" t="s">
        <v>662</v>
      </c>
      <c r="I751" s="130"/>
      <c r="J751" s="138">
        <f>BK751</f>
        <v>0</v>
      </c>
      <c r="L751" s="127"/>
      <c r="M751" s="132"/>
      <c r="P751" s="133">
        <f>SUM(P752:P755)</f>
        <v>0</v>
      </c>
      <c r="R751" s="133">
        <f>SUM(R752:R755)</f>
        <v>1.06</v>
      </c>
      <c r="T751" s="134">
        <f>SUM(T752:T755)</f>
        <v>0</v>
      </c>
      <c r="AR751" s="128" t="s">
        <v>83</v>
      </c>
      <c r="AT751" s="135" t="s">
        <v>74</v>
      </c>
      <c r="AU751" s="135" t="s">
        <v>83</v>
      </c>
      <c r="AY751" s="128" t="s">
        <v>156</v>
      </c>
      <c r="BK751" s="136">
        <f>SUM(BK752:BK755)</f>
        <v>0</v>
      </c>
    </row>
    <row r="752" spans="2:65" s="1" customFormat="1" ht="24.15" customHeight="1">
      <c r="B752" s="139"/>
      <c r="C752" s="140" t="s">
        <v>1824</v>
      </c>
      <c r="D752" s="140" t="s">
        <v>159</v>
      </c>
      <c r="E752" s="141" t="s">
        <v>1825</v>
      </c>
      <c r="F752" s="142" t="s">
        <v>1826</v>
      </c>
      <c r="G752" s="143" t="s">
        <v>203</v>
      </c>
      <c r="H752" s="144">
        <v>4</v>
      </c>
      <c r="I752" s="145"/>
      <c r="J752" s="146">
        <f>ROUND(I752*H752,2)</f>
        <v>0</v>
      </c>
      <c r="K752" s="147"/>
      <c r="L752" s="32"/>
      <c r="M752" s="148" t="s">
        <v>1</v>
      </c>
      <c r="N752" s="149" t="s">
        <v>41</v>
      </c>
      <c r="P752" s="150">
        <f>O752*H752</f>
        <v>0</v>
      </c>
      <c r="Q752" s="150">
        <v>4.8500000000000001E-2</v>
      </c>
      <c r="R752" s="150">
        <f>Q752*H752</f>
        <v>0.19400000000000001</v>
      </c>
      <c r="S752" s="150">
        <v>0</v>
      </c>
      <c r="T752" s="151">
        <f>S752*H752</f>
        <v>0</v>
      </c>
      <c r="AR752" s="152" t="s">
        <v>163</v>
      </c>
      <c r="AT752" s="152" t="s">
        <v>159</v>
      </c>
      <c r="AU752" s="152" t="s">
        <v>164</v>
      </c>
      <c r="AY752" s="17" t="s">
        <v>156</v>
      </c>
      <c r="BE752" s="153">
        <f>IF(N752="základná",J752,0)</f>
        <v>0</v>
      </c>
      <c r="BF752" s="153">
        <f>IF(N752="znížená",J752,0)</f>
        <v>0</v>
      </c>
      <c r="BG752" s="153">
        <f>IF(N752="zákl. prenesená",J752,0)</f>
        <v>0</v>
      </c>
      <c r="BH752" s="153">
        <f>IF(N752="zníž. prenesená",J752,0)</f>
        <v>0</v>
      </c>
      <c r="BI752" s="153">
        <f>IF(N752="nulová",J752,0)</f>
        <v>0</v>
      </c>
      <c r="BJ752" s="17" t="s">
        <v>164</v>
      </c>
      <c r="BK752" s="153">
        <f>ROUND(I752*H752,2)</f>
        <v>0</v>
      </c>
      <c r="BL752" s="17" t="s">
        <v>163</v>
      </c>
      <c r="BM752" s="152" t="s">
        <v>1827</v>
      </c>
    </row>
    <row r="753" spans="2:65" s="1" customFormat="1" ht="37.950000000000003" customHeight="1">
      <c r="B753" s="139"/>
      <c r="C753" s="140" t="s">
        <v>1828</v>
      </c>
      <c r="D753" s="140" t="s">
        <v>159</v>
      </c>
      <c r="E753" s="141" t="s">
        <v>1829</v>
      </c>
      <c r="F753" s="142" t="s">
        <v>1830</v>
      </c>
      <c r="G753" s="143" t="s">
        <v>402</v>
      </c>
      <c r="H753" s="144">
        <v>14</v>
      </c>
      <c r="I753" s="145"/>
      <c r="J753" s="146">
        <f>ROUND(I753*H753,2)</f>
        <v>0</v>
      </c>
      <c r="K753" s="147"/>
      <c r="L753" s="32"/>
      <c r="M753" s="148" t="s">
        <v>1</v>
      </c>
      <c r="N753" s="149" t="s">
        <v>41</v>
      </c>
      <c r="P753" s="150">
        <f>O753*H753</f>
        <v>0</v>
      </c>
      <c r="Q753" s="150">
        <v>5.1999999999999998E-2</v>
      </c>
      <c r="R753" s="150">
        <f>Q753*H753</f>
        <v>0.72799999999999998</v>
      </c>
      <c r="S753" s="150">
        <v>0</v>
      </c>
      <c r="T753" s="151">
        <f>S753*H753</f>
        <v>0</v>
      </c>
      <c r="AR753" s="152" t="s">
        <v>163</v>
      </c>
      <c r="AT753" s="152" t="s">
        <v>159</v>
      </c>
      <c r="AU753" s="152" t="s">
        <v>164</v>
      </c>
      <c r="AY753" s="17" t="s">
        <v>156</v>
      </c>
      <c r="BE753" s="153">
        <f>IF(N753="základná",J753,0)</f>
        <v>0</v>
      </c>
      <c r="BF753" s="153">
        <f>IF(N753="znížená",J753,0)</f>
        <v>0</v>
      </c>
      <c r="BG753" s="153">
        <f>IF(N753="zákl. prenesená",J753,0)</f>
        <v>0</v>
      </c>
      <c r="BH753" s="153">
        <f>IF(N753="zníž. prenesená",J753,0)</f>
        <v>0</v>
      </c>
      <c r="BI753" s="153">
        <f>IF(N753="nulová",J753,0)</f>
        <v>0</v>
      </c>
      <c r="BJ753" s="17" t="s">
        <v>164</v>
      </c>
      <c r="BK753" s="153">
        <f>ROUND(I753*H753,2)</f>
        <v>0</v>
      </c>
      <c r="BL753" s="17" t="s">
        <v>163</v>
      </c>
      <c r="BM753" s="152" t="s">
        <v>1831</v>
      </c>
    </row>
    <row r="754" spans="2:65" s="12" customFormat="1">
      <c r="B754" s="159"/>
      <c r="D754" s="160" t="s">
        <v>205</v>
      </c>
      <c r="E754" s="161" t="s">
        <v>1</v>
      </c>
      <c r="F754" s="162" t="s">
        <v>1832</v>
      </c>
      <c r="H754" s="163">
        <v>14</v>
      </c>
      <c r="I754" s="164"/>
      <c r="L754" s="159"/>
      <c r="M754" s="165"/>
      <c r="T754" s="166"/>
      <c r="AT754" s="161" t="s">
        <v>205</v>
      </c>
      <c r="AU754" s="161" t="s">
        <v>164</v>
      </c>
      <c r="AV754" s="12" t="s">
        <v>164</v>
      </c>
      <c r="AW754" s="12" t="s">
        <v>3</v>
      </c>
      <c r="AX754" s="12" t="s">
        <v>83</v>
      </c>
      <c r="AY754" s="161" t="s">
        <v>156</v>
      </c>
    </row>
    <row r="755" spans="2:65" s="1" customFormat="1" ht="24.15" customHeight="1">
      <c r="B755" s="139"/>
      <c r="C755" s="140" t="s">
        <v>1833</v>
      </c>
      <c r="D755" s="140" t="s">
        <v>159</v>
      </c>
      <c r="E755" s="141" t="s">
        <v>1834</v>
      </c>
      <c r="F755" s="142" t="s">
        <v>1835</v>
      </c>
      <c r="G755" s="143" t="s">
        <v>203</v>
      </c>
      <c r="H755" s="144">
        <v>4</v>
      </c>
      <c r="I755" s="145"/>
      <c r="J755" s="146">
        <f>ROUND(I755*H755,2)</f>
        <v>0</v>
      </c>
      <c r="K755" s="147"/>
      <c r="L755" s="32"/>
      <c r="M755" s="148" t="s">
        <v>1</v>
      </c>
      <c r="N755" s="149" t="s">
        <v>41</v>
      </c>
      <c r="P755" s="150">
        <f>O755*H755</f>
        <v>0</v>
      </c>
      <c r="Q755" s="150">
        <v>3.4500000000000003E-2</v>
      </c>
      <c r="R755" s="150">
        <f>Q755*H755</f>
        <v>0.13800000000000001</v>
      </c>
      <c r="S755" s="150">
        <v>0</v>
      </c>
      <c r="T755" s="151">
        <f>S755*H755</f>
        <v>0</v>
      </c>
      <c r="AR755" s="152" t="s">
        <v>163</v>
      </c>
      <c r="AT755" s="152" t="s">
        <v>159</v>
      </c>
      <c r="AU755" s="152" t="s">
        <v>164</v>
      </c>
      <c r="AY755" s="17" t="s">
        <v>156</v>
      </c>
      <c r="BE755" s="153">
        <f>IF(N755="základná",J755,0)</f>
        <v>0</v>
      </c>
      <c r="BF755" s="153">
        <f>IF(N755="znížená",J755,0)</f>
        <v>0</v>
      </c>
      <c r="BG755" s="153">
        <f>IF(N755="zákl. prenesená",J755,0)</f>
        <v>0</v>
      </c>
      <c r="BH755" s="153">
        <f>IF(N755="zníž. prenesená",J755,0)</f>
        <v>0</v>
      </c>
      <c r="BI755" s="153">
        <f>IF(N755="nulová",J755,0)</f>
        <v>0</v>
      </c>
      <c r="BJ755" s="17" t="s">
        <v>164</v>
      </c>
      <c r="BK755" s="153">
        <f>ROUND(I755*H755,2)</f>
        <v>0</v>
      </c>
      <c r="BL755" s="17" t="s">
        <v>163</v>
      </c>
      <c r="BM755" s="152" t="s">
        <v>1836</v>
      </c>
    </row>
    <row r="756" spans="2:65" s="11" customFormat="1" ht="22.95" customHeight="1">
      <c r="B756" s="127"/>
      <c r="D756" s="128" t="s">
        <v>74</v>
      </c>
      <c r="E756" s="137" t="s">
        <v>1837</v>
      </c>
      <c r="F756" s="137" t="s">
        <v>1838</v>
      </c>
      <c r="I756" s="130"/>
      <c r="J756" s="138">
        <f>BK756</f>
        <v>0</v>
      </c>
      <c r="L756" s="127"/>
      <c r="M756" s="132"/>
      <c r="P756" s="133">
        <f>SUM(P757:P759)</f>
        <v>0</v>
      </c>
      <c r="R756" s="133">
        <f>SUM(R757:R759)</f>
        <v>261.3</v>
      </c>
      <c r="T756" s="134">
        <f>SUM(T757:T759)</f>
        <v>0</v>
      </c>
      <c r="AR756" s="128" t="s">
        <v>83</v>
      </c>
      <c r="AT756" s="135" t="s">
        <v>74</v>
      </c>
      <c r="AU756" s="135" t="s">
        <v>83</v>
      </c>
      <c r="AY756" s="128" t="s">
        <v>156</v>
      </c>
      <c r="BK756" s="136">
        <f>SUM(BK757:BK759)</f>
        <v>0</v>
      </c>
    </row>
    <row r="757" spans="2:65" s="1" customFormat="1" ht="24.15" customHeight="1">
      <c r="B757" s="139"/>
      <c r="C757" s="140" t="s">
        <v>1839</v>
      </c>
      <c r="D757" s="140" t="s">
        <v>159</v>
      </c>
      <c r="E757" s="141" t="s">
        <v>1840</v>
      </c>
      <c r="F757" s="142" t="s">
        <v>1841</v>
      </c>
      <c r="G757" s="143" t="s">
        <v>203</v>
      </c>
      <c r="H757" s="144">
        <v>78</v>
      </c>
      <c r="I757" s="145"/>
      <c r="J757" s="146">
        <f>ROUND(I757*H757,2)</f>
        <v>0</v>
      </c>
      <c r="K757" s="147"/>
      <c r="L757" s="32"/>
      <c r="M757" s="148" t="s">
        <v>1</v>
      </c>
      <c r="N757" s="149" t="s">
        <v>41</v>
      </c>
      <c r="P757" s="150">
        <f>O757*H757</f>
        <v>0</v>
      </c>
      <c r="Q757" s="150">
        <v>0</v>
      </c>
      <c r="R757" s="150">
        <f>Q757*H757</f>
        <v>0</v>
      </c>
      <c r="S757" s="150">
        <v>0</v>
      </c>
      <c r="T757" s="151">
        <f>S757*H757</f>
        <v>0</v>
      </c>
      <c r="AR757" s="152" t="s">
        <v>163</v>
      </c>
      <c r="AT757" s="152" t="s">
        <v>159</v>
      </c>
      <c r="AU757" s="152" t="s">
        <v>164</v>
      </c>
      <c r="AY757" s="17" t="s">
        <v>156</v>
      </c>
      <c r="BE757" s="153">
        <f>IF(N757="základná",J757,0)</f>
        <v>0</v>
      </c>
      <c r="BF757" s="153">
        <f>IF(N757="znížená",J757,0)</f>
        <v>0</v>
      </c>
      <c r="BG757" s="153">
        <f>IF(N757="zákl. prenesená",J757,0)</f>
        <v>0</v>
      </c>
      <c r="BH757" s="153">
        <f>IF(N757="zníž. prenesená",J757,0)</f>
        <v>0</v>
      </c>
      <c r="BI757" s="153">
        <f>IF(N757="nulová",J757,0)</f>
        <v>0</v>
      </c>
      <c r="BJ757" s="17" t="s">
        <v>164</v>
      </c>
      <c r="BK757" s="153">
        <f>ROUND(I757*H757,2)</f>
        <v>0</v>
      </c>
      <c r="BL757" s="17" t="s">
        <v>163</v>
      </c>
      <c r="BM757" s="152" t="s">
        <v>1842</v>
      </c>
    </row>
    <row r="758" spans="2:65" s="12" customFormat="1">
      <c r="B758" s="159"/>
      <c r="D758" s="160" t="s">
        <v>205</v>
      </c>
      <c r="E758" s="161" t="s">
        <v>1</v>
      </c>
      <c r="F758" s="162" t="s">
        <v>1843</v>
      </c>
      <c r="H758" s="163">
        <v>78</v>
      </c>
      <c r="I758" s="164"/>
      <c r="L758" s="159"/>
      <c r="M758" s="165"/>
      <c r="T758" s="166"/>
      <c r="AT758" s="161" t="s">
        <v>205</v>
      </c>
      <c r="AU758" s="161" t="s">
        <v>164</v>
      </c>
      <c r="AV758" s="12" t="s">
        <v>164</v>
      </c>
      <c r="AW758" s="12" t="s">
        <v>3</v>
      </c>
      <c r="AX758" s="12" t="s">
        <v>83</v>
      </c>
      <c r="AY758" s="161" t="s">
        <v>156</v>
      </c>
    </row>
    <row r="759" spans="2:65" s="1" customFormat="1" ht="37.950000000000003" customHeight="1">
      <c r="B759" s="139"/>
      <c r="C759" s="167" t="s">
        <v>1844</v>
      </c>
      <c r="D759" s="167" t="s">
        <v>207</v>
      </c>
      <c r="E759" s="168" t="s">
        <v>1845</v>
      </c>
      <c r="F759" s="169" t="s">
        <v>1846</v>
      </c>
      <c r="G759" s="170" t="s">
        <v>203</v>
      </c>
      <c r="H759" s="171">
        <v>78</v>
      </c>
      <c r="I759" s="172"/>
      <c r="J759" s="173">
        <f>ROUND(I759*H759,2)</f>
        <v>0</v>
      </c>
      <c r="K759" s="174"/>
      <c r="L759" s="175"/>
      <c r="M759" s="176" t="s">
        <v>1</v>
      </c>
      <c r="N759" s="177" t="s">
        <v>41</v>
      </c>
      <c r="P759" s="150">
        <f>O759*H759</f>
        <v>0</v>
      </c>
      <c r="Q759" s="150">
        <v>3.35</v>
      </c>
      <c r="R759" s="150">
        <f>Q759*H759</f>
        <v>261.3</v>
      </c>
      <c r="S759" s="150">
        <v>0</v>
      </c>
      <c r="T759" s="151">
        <f>S759*H759</f>
        <v>0</v>
      </c>
      <c r="AR759" s="152" t="s">
        <v>211</v>
      </c>
      <c r="AT759" s="152" t="s">
        <v>207</v>
      </c>
      <c r="AU759" s="152" t="s">
        <v>164</v>
      </c>
      <c r="AY759" s="17" t="s">
        <v>156</v>
      </c>
      <c r="BE759" s="153">
        <f>IF(N759="základná",J759,0)</f>
        <v>0</v>
      </c>
      <c r="BF759" s="153">
        <f>IF(N759="znížená",J759,0)</f>
        <v>0</v>
      </c>
      <c r="BG759" s="153">
        <f>IF(N759="zákl. prenesená",J759,0)</f>
        <v>0</v>
      </c>
      <c r="BH759" s="153">
        <f>IF(N759="zníž. prenesená",J759,0)</f>
        <v>0</v>
      </c>
      <c r="BI759" s="153">
        <f>IF(N759="nulová",J759,0)</f>
        <v>0</v>
      </c>
      <c r="BJ759" s="17" t="s">
        <v>164</v>
      </c>
      <c r="BK759" s="153">
        <f>ROUND(I759*H759,2)</f>
        <v>0</v>
      </c>
      <c r="BL759" s="17" t="s">
        <v>163</v>
      </c>
      <c r="BM759" s="152" t="s">
        <v>1847</v>
      </c>
    </row>
    <row r="760" spans="2:65" s="11" customFormat="1" ht="22.95" customHeight="1">
      <c r="B760" s="127"/>
      <c r="D760" s="128" t="s">
        <v>74</v>
      </c>
      <c r="E760" s="137" t="s">
        <v>1848</v>
      </c>
      <c r="F760" s="137" t="s">
        <v>1849</v>
      </c>
      <c r="I760" s="130"/>
      <c r="J760" s="138">
        <f>BK760</f>
        <v>0</v>
      </c>
      <c r="L760" s="127"/>
      <c r="M760" s="132"/>
      <c r="P760" s="133">
        <f>SUM(P761:P767)</f>
        <v>0</v>
      </c>
      <c r="R760" s="133">
        <f>SUM(R761:R767)</f>
        <v>0.10296</v>
      </c>
      <c r="T760" s="134">
        <f>SUM(T761:T767)</f>
        <v>0</v>
      </c>
      <c r="AR760" s="128" t="s">
        <v>83</v>
      </c>
      <c r="AT760" s="135" t="s">
        <v>74</v>
      </c>
      <c r="AU760" s="135" t="s">
        <v>83</v>
      </c>
      <c r="AY760" s="128" t="s">
        <v>156</v>
      </c>
      <c r="BK760" s="136">
        <f>SUM(BK761:BK767)</f>
        <v>0</v>
      </c>
    </row>
    <row r="761" spans="2:65" s="1" customFormat="1" ht="24.15" customHeight="1">
      <c r="B761" s="139"/>
      <c r="C761" s="140" t="s">
        <v>1850</v>
      </c>
      <c r="D761" s="140" t="s">
        <v>159</v>
      </c>
      <c r="E761" s="141" t="s">
        <v>1851</v>
      </c>
      <c r="F761" s="142" t="s">
        <v>1852</v>
      </c>
      <c r="G761" s="143" t="s">
        <v>402</v>
      </c>
      <c r="H761" s="144">
        <v>312</v>
      </c>
      <c r="I761" s="145"/>
      <c r="J761" s="146">
        <f>ROUND(I761*H761,2)</f>
        <v>0</v>
      </c>
      <c r="K761" s="147"/>
      <c r="L761" s="32"/>
      <c r="M761" s="148" t="s">
        <v>1</v>
      </c>
      <c r="N761" s="149" t="s">
        <v>41</v>
      </c>
      <c r="P761" s="150">
        <f>O761*H761</f>
        <v>0</v>
      </c>
      <c r="Q761" s="150">
        <v>3.3E-4</v>
      </c>
      <c r="R761" s="150">
        <f>Q761*H761</f>
        <v>0.10296</v>
      </c>
      <c r="S761" s="150">
        <v>0</v>
      </c>
      <c r="T761" s="151">
        <f>S761*H761</f>
        <v>0</v>
      </c>
      <c r="AR761" s="152" t="s">
        <v>163</v>
      </c>
      <c r="AT761" s="152" t="s">
        <v>159</v>
      </c>
      <c r="AU761" s="152" t="s">
        <v>164</v>
      </c>
      <c r="AY761" s="17" t="s">
        <v>156</v>
      </c>
      <c r="BE761" s="153">
        <f>IF(N761="základná",J761,0)</f>
        <v>0</v>
      </c>
      <c r="BF761" s="153">
        <f>IF(N761="znížená",J761,0)</f>
        <v>0</v>
      </c>
      <c r="BG761" s="153">
        <f>IF(N761="zákl. prenesená",J761,0)</f>
        <v>0</v>
      </c>
      <c r="BH761" s="153">
        <f>IF(N761="zníž. prenesená",J761,0)</f>
        <v>0</v>
      </c>
      <c r="BI761" s="153">
        <f>IF(N761="nulová",J761,0)</f>
        <v>0</v>
      </c>
      <c r="BJ761" s="17" t="s">
        <v>164</v>
      </c>
      <c r="BK761" s="153">
        <f>ROUND(I761*H761,2)</f>
        <v>0</v>
      </c>
      <c r="BL761" s="17" t="s">
        <v>163</v>
      </c>
      <c r="BM761" s="152" t="s">
        <v>1853</v>
      </c>
    </row>
    <row r="762" spans="2:65" s="13" customFormat="1">
      <c r="B762" s="178"/>
      <c r="D762" s="160" t="s">
        <v>205</v>
      </c>
      <c r="E762" s="179" t="s">
        <v>1</v>
      </c>
      <c r="F762" s="180" t="s">
        <v>1060</v>
      </c>
      <c r="H762" s="179" t="s">
        <v>1</v>
      </c>
      <c r="I762" s="181"/>
      <c r="L762" s="178"/>
      <c r="M762" s="182"/>
      <c r="T762" s="183"/>
      <c r="AT762" s="179" t="s">
        <v>205</v>
      </c>
      <c r="AU762" s="179" t="s">
        <v>164</v>
      </c>
      <c r="AV762" s="13" t="s">
        <v>83</v>
      </c>
      <c r="AW762" s="13" t="s">
        <v>3</v>
      </c>
      <c r="AX762" s="13" t="s">
        <v>75</v>
      </c>
      <c r="AY762" s="179" t="s">
        <v>156</v>
      </c>
    </row>
    <row r="763" spans="2:65" s="13" customFormat="1">
      <c r="B763" s="178"/>
      <c r="D763" s="160" t="s">
        <v>205</v>
      </c>
      <c r="E763" s="179" t="s">
        <v>1</v>
      </c>
      <c r="F763" s="180" t="s">
        <v>1854</v>
      </c>
      <c r="H763" s="179" t="s">
        <v>1</v>
      </c>
      <c r="I763" s="181"/>
      <c r="L763" s="178"/>
      <c r="M763" s="182"/>
      <c r="T763" s="183"/>
      <c r="AT763" s="179" t="s">
        <v>205</v>
      </c>
      <c r="AU763" s="179" t="s">
        <v>164</v>
      </c>
      <c r="AV763" s="13" t="s">
        <v>83</v>
      </c>
      <c r="AW763" s="13" t="s">
        <v>3</v>
      </c>
      <c r="AX763" s="13" t="s">
        <v>75</v>
      </c>
      <c r="AY763" s="179" t="s">
        <v>156</v>
      </c>
    </row>
    <row r="764" spans="2:65" s="13" customFormat="1">
      <c r="B764" s="178"/>
      <c r="D764" s="160" t="s">
        <v>205</v>
      </c>
      <c r="E764" s="179" t="s">
        <v>1</v>
      </c>
      <c r="F764" s="180" t="s">
        <v>1855</v>
      </c>
      <c r="H764" s="179" t="s">
        <v>1</v>
      </c>
      <c r="I764" s="181"/>
      <c r="L764" s="178"/>
      <c r="M764" s="182"/>
      <c r="T764" s="183"/>
      <c r="AT764" s="179" t="s">
        <v>205</v>
      </c>
      <c r="AU764" s="179" t="s">
        <v>164</v>
      </c>
      <c r="AV764" s="13" t="s">
        <v>83</v>
      </c>
      <c r="AW764" s="13" t="s">
        <v>3</v>
      </c>
      <c r="AX764" s="13" t="s">
        <v>75</v>
      </c>
      <c r="AY764" s="179" t="s">
        <v>156</v>
      </c>
    </row>
    <row r="765" spans="2:65" s="13" customFormat="1">
      <c r="B765" s="178"/>
      <c r="D765" s="160" t="s">
        <v>205</v>
      </c>
      <c r="E765" s="179" t="s">
        <v>1</v>
      </c>
      <c r="F765" s="180" t="s">
        <v>1063</v>
      </c>
      <c r="H765" s="179" t="s">
        <v>1</v>
      </c>
      <c r="I765" s="181"/>
      <c r="L765" s="178"/>
      <c r="M765" s="182"/>
      <c r="T765" s="183"/>
      <c r="AT765" s="179" t="s">
        <v>205</v>
      </c>
      <c r="AU765" s="179" t="s">
        <v>164</v>
      </c>
      <c r="AV765" s="13" t="s">
        <v>83</v>
      </c>
      <c r="AW765" s="13" t="s">
        <v>3</v>
      </c>
      <c r="AX765" s="13" t="s">
        <v>75</v>
      </c>
      <c r="AY765" s="179" t="s">
        <v>156</v>
      </c>
    </row>
    <row r="766" spans="2:65" s="12" customFormat="1">
      <c r="B766" s="159"/>
      <c r="D766" s="160" t="s">
        <v>205</v>
      </c>
      <c r="E766" s="161" t="s">
        <v>1</v>
      </c>
      <c r="F766" s="162" t="s">
        <v>1856</v>
      </c>
      <c r="H766" s="163">
        <v>312</v>
      </c>
      <c r="I766" s="164"/>
      <c r="L766" s="159"/>
      <c r="M766" s="165"/>
      <c r="T766" s="166"/>
      <c r="AT766" s="161" t="s">
        <v>205</v>
      </c>
      <c r="AU766" s="161" t="s">
        <v>164</v>
      </c>
      <c r="AV766" s="12" t="s">
        <v>164</v>
      </c>
      <c r="AW766" s="12" t="s">
        <v>3</v>
      </c>
      <c r="AX766" s="12" t="s">
        <v>83</v>
      </c>
      <c r="AY766" s="161" t="s">
        <v>156</v>
      </c>
    </row>
    <row r="767" spans="2:65" s="1" customFormat="1" ht="24.15" customHeight="1">
      <c r="B767" s="139"/>
      <c r="C767" s="167" t="s">
        <v>1857</v>
      </c>
      <c r="D767" s="167" t="s">
        <v>207</v>
      </c>
      <c r="E767" s="168" t="s">
        <v>1851</v>
      </c>
      <c r="F767" s="169" t="s">
        <v>1858</v>
      </c>
      <c r="G767" s="170" t="s">
        <v>983</v>
      </c>
      <c r="H767" s="171">
        <v>10770</v>
      </c>
      <c r="I767" s="172"/>
      <c r="J767" s="173">
        <f>ROUND(I767*H767,2)</f>
        <v>0</v>
      </c>
      <c r="K767" s="174"/>
      <c r="L767" s="175"/>
      <c r="M767" s="176" t="s">
        <v>1</v>
      </c>
      <c r="N767" s="177" t="s">
        <v>41</v>
      </c>
      <c r="P767" s="150">
        <f>O767*H767</f>
        <v>0</v>
      </c>
      <c r="Q767" s="150">
        <v>0</v>
      </c>
      <c r="R767" s="150">
        <f>Q767*H767</f>
        <v>0</v>
      </c>
      <c r="S767" s="150">
        <v>0</v>
      </c>
      <c r="T767" s="151">
        <f>S767*H767</f>
        <v>0</v>
      </c>
      <c r="AR767" s="152" t="s">
        <v>341</v>
      </c>
      <c r="AT767" s="152" t="s">
        <v>207</v>
      </c>
      <c r="AU767" s="152" t="s">
        <v>164</v>
      </c>
      <c r="AY767" s="17" t="s">
        <v>156</v>
      </c>
      <c r="BE767" s="153">
        <f>IF(N767="základná",J767,0)</f>
        <v>0</v>
      </c>
      <c r="BF767" s="153">
        <f>IF(N767="znížená",J767,0)</f>
        <v>0</v>
      </c>
      <c r="BG767" s="153">
        <f>IF(N767="zákl. prenesená",J767,0)</f>
        <v>0</v>
      </c>
      <c r="BH767" s="153">
        <f>IF(N767="zníž. prenesená",J767,0)</f>
        <v>0</v>
      </c>
      <c r="BI767" s="153">
        <f>IF(N767="nulová",J767,0)</f>
        <v>0</v>
      </c>
      <c r="BJ767" s="17" t="s">
        <v>164</v>
      </c>
      <c r="BK767" s="153">
        <f>ROUND(I767*H767,2)</f>
        <v>0</v>
      </c>
      <c r="BL767" s="17" t="s">
        <v>276</v>
      </c>
      <c r="BM767" s="152" t="s">
        <v>1859</v>
      </c>
    </row>
    <row r="768" spans="2:65" s="11" customFormat="1" ht="22.95" customHeight="1">
      <c r="B768" s="127"/>
      <c r="D768" s="128" t="s">
        <v>74</v>
      </c>
      <c r="E768" s="137" t="s">
        <v>1860</v>
      </c>
      <c r="F768" s="137" t="s">
        <v>1861</v>
      </c>
      <c r="I768" s="130"/>
      <c r="J768" s="138">
        <f>BK768</f>
        <v>0</v>
      </c>
      <c r="L768" s="127"/>
      <c r="M768" s="132"/>
      <c r="P768" s="133">
        <f>SUM(P769:P790)</f>
        <v>0</v>
      </c>
      <c r="R768" s="133">
        <f>SUM(R769:R790)</f>
        <v>1.512475</v>
      </c>
      <c r="T768" s="134">
        <f>SUM(T769:T790)</f>
        <v>0</v>
      </c>
      <c r="AR768" s="128" t="s">
        <v>83</v>
      </c>
      <c r="AT768" s="135" t="s">
        <v>74</v>
      </c>
      <c r="AU768" s="135" t="s">
        <v>83</v>
      </c>
      <c r="AY768" s="128" t="s">
        <v>156</v>
      </c>
      <c r="BK768" s="136">
        <f>SUM(BK769:BK790)</f>
        <v>0</v>
      </c>
    </row>
    <row r="769" spans="2:65" s="1" customFormat="1" ht="33" customHeight="1">
      <c r="B769" s="139"/>
      <c r="C769" s="140" t="s">
        <v>1862</v>
      </c>
      <c r="D769" s="140" t="s">
        <v>159</v>
      </c>
      <c r="E769" s="141" t="s">
        <v>1863</v>
      </c>
      <c r="F769" s="142" t="s">
        <v>1864</v>
      </c>
      <c r="G769" s="143" t="s">
        <v>203</v>
      </c>
      <c r="H769" s="144">
        <v>4</v>
      </c>
      <c r="I769" s="145"/>
      <c r="J769" s="146">
        <f>ROUND(I769*H769,2)</f>
        <v>0</v>
      </c>
      <c r="K769" s="147"/>
      <c r="L769" s="32"/>
      <c r="M769" s="148" t="s">
        <v>1</v>
      </c>
      <c r="N769" s="149" t="s">
        <v>41</v>
      </c>
      <c r="P769" s="150">
        <f>O769*H769</f>
        <v>0</v>
      </c>
      <c r="Q769" s="150">
        <v>0</v>
      </c>
      <c r="R769" s="150">
        <f>Q769*H769</f>
        <v>0</v>
      </c>
      <c r="S769" s="150">
        <v>0</v>
      </c>
      <c r="T769" s="151">
        <f>S769*H769</f>
        <v>0</v>
      </c>
      <c r="AR769" s="152" t="s">
        <v>163</v>
      </c>
      <c r="AT769" s="152" t="s">
        <v>159</v>
      </c>
      <c r="AU769" s="152" t="s">
        <v>164</v>
      </c>
      <c r="AY769" s="17" t="s">
        <v>156</v>
      </c>
      <c r="BE769" s="153">
        <f>IF(N769="základná",J769,0)</f>
        <v>0</v>
      </c>
      <c r="BF769" s="153">
        <f>IF(N769="znížená",J769,0)</f>
        <v>0</v>
      </c>
      <c r="BG769" s="153">
        <f>IF(N769="zákl. prenesená",J769,0)</f>
        <v>0</v>
      </c>
      <c r="BH769" s="153">
        <f>IF(N769="zníž. prenesená",J769,0)</f>
        <v>0</v>
      </c>
      <c r="BI769" s="153">
        <f>IF(N769="nulová",J769,0)</f>
        <v>0</v>
      </c>
      <c r="BJ769" s="17" t="s">
        <v>164</v>
      </c>
      <c r="BK769" s="153">
        <f>ROUND(I769*H769,2)</f>
        <v>0</v>
      </c>
      <c r="BL769" s="17" t="s">
        <v>163</v>
      </c>
      <c r="BM769" s="152" t="s">
        <v>1865</v>
      </c>
    </row>
    <row r="770" spans="2:65" s="1" customFormat="1" ht="24.15" customHeight="1">
      <c r="B770" s="139"/>
      <c r="C770" s="140" t="s">
        <v>1866</v>
      </c>
      <c r="D770" s="140" t="s">
        <v>159</v>
      </c>
      <c r="E770" s="141" t="s">
        <v>1867</v>
      </c>
      <c r="F770" s="142" t="s">
        <v>1868</v>
      </c>
      <c r="G770" s="143" t="s">
        <v>402</v>
      </c>
      <c r="H770" s="144">
        <v>142.46</v>
      </c>
      <c r="I770" s="145"/>
      <c r="J770" s="146">
        <f>ROUND(I770*H770,2)</f>
        <v>0</v>
      </c>
      <c r="K770" s="147"/>
      <c r="L770" s="32"/>
      <c r="M770" s="148" t="s">
        <v>1</v>
      </c>
      <c r="N770" s="149" t="s">
        <v>41</v>
      </c>
      <c r="P770" s="150">
        <f>O770*H770</f>
        <v>0</v>
      </c>
      <c r="Q770" s="150">
        <v>0</v>
      </c>
      <c r="R770" s="150">
        <f>Q770*H770</f>
        <v>0</v>
      </c>
      <c r="S770" s="150">
        <v>0</v>
      </c>
      <c r="T770" s="151">
        <f>S770*H770</f>
        <v>0</v>
      </c>
      <c r="AR770" s="152" t="s">
        <v>163</v>
      </c>
      <c r="AT770" s="152" t="s">
        <v>159</v>
      </c>
      <c r="AU770" s="152" t="s">
        <v>164</v>
      </c>
      <c r="AY770" s="17" t="s">
        <v>156</v>
      </c>
      <c r="BE770" s="153">
        <f>IF(N770="základná",J770,0)</f>
        <v>0</v>
      </c>
      <c r="BF770" s="153">
        <f>IF(N770="znížená",J770,0)</f>
        <v>0</v>
      </c>
      <c r="BG770" s="153">
        <f>IF(N770="zákl. prenesená",J770,0)</f>
        <v>0</v>
      </c>
      <c r="BH770" s="153">
        <f>IF(N770="zníž. prenesená",J770,0)</f>
        <v>0</v>
      </c>
      <c r="BI770" s="153">
        <f>IF(N770="nulová",J770,0)</f>
        <v>0</v>
      </c>
      <c r="BJ770" s="17" t="s">
        <v>164</v>
      </c>
      <c r="BK770" s="153">
        <f>ROUND(I770*H770,2)</f>
        <v>0</v>
      </c>
      <c r="BL770" s="17" t="s">
        <v>163</v>
      </c>
      <c r="BM770" s="152" t="s">
        <v>1869</v>
      </c>
    </row>
    <row r="771" spans="2:65" s="12" customFormat="1">
      <c r="B771" s="159"/>
      <c r="D771" s="160" t="s">
        <v>205</v>
      </c>
      <c r="E771" s="161" t="s">
        <v>1</v>
      </c>
      <c r="F771" s="162" t="s">
        <v>1870</v>
      </c>
      <c r="H771" s="163">
        <v>131.08000000000001</v>
      </c>
      <c r="I771" s="164"/>
      <c r="L771" s="159"/>
      <c r="M771" s="165"/>
      <c r="T771" s="166"/>
      <c r="AT771" s="161" t="s">
        <v>205</v>
      </c>
      <c r="AU771" s="161" t="s">
        <v>164</v>
      </c>
      <c r="AV771" s="12" t="s">
        <v>164</v>
      </c>
      <c r="AW771" s="12" t="s">
        <v>3</v>
      </c>
      <c r="AX771" s="12" t="s">
        <v>75</v>
      </c>
      <c r="AY771" s="161" t="s">
        <v>156</v>
      </c>
    </row>
    <row r="772" spans="2:65" s="12" customFormat="1">
      <c r="B772" s="159"/>
      <c r="D772" s="160" t="s">
        <v>205</v>
      </c>
      <c r="E772" s="161" t="s">
        <v>1</v>
      </c>
      <c r="F772" s="162" t="s">
        <v>1871</v>
      </c>
      <c r="H772" s="163">
        <v>11.38</v>
      </c>
      <c r="I772" s="164"/>
      <c r="L772" s="159"/>
      <c r="M772" s="165"/>
      <c r="T772" s="166"/>
      <c r="AT772" s="161" t="s">
        <v>205</v>
      </c>
      <c r="AU772" s="161" t="s">
        <v>164</v>
      </c>
      <c r="AV772" s="12" t="s">
        <v>164</v>
      </c>
      <c r="AW772" s="12" t="s">
        <v>3</v>
      </c>
      <c r="AX772" s="12" t="s">
        <v>75</v>
      </c>
      <c r="AY772" s="161" t="s">
        <v>156</v>
      </c>
    </row>
    <row r="773" spans="2:65" s="14" customFormat="1">
      <c r="B773" s="184"/>
      <c r="D773" s="160" t="s">
        <v>205</v>
      </c>
      <c r="E773" s="185" t="s">
        <v>1</v>
      </c>
      <c r="F773" s="186" t="s">
        <v>226</v>
      </c>
      <c r="H773" s="187">
        <v>142.46</v>
      </c>
      <c r="I773" s="188"/>
      <c r="L773" s="184"/>
      <c r="M773" s="189"/>
      <c r="T773" s="190"/>
      <c r="AT773" s="185" t="s">
        <v>205</v>
      </c>
      <c r="AU773" s="185" t="s">
        <v>164</v>
      </c>
      <c r="AV773" s="14" t="s">
        <v>163</v>
      </c>
      <c r="AW773" s="14" t="s">
        <v>3</v>
      </c>
      <c r="AX773" s="14" t="s">
        <v>83</v>
      </c>
      <c r="AY773" s="185" t="s">
        <v>156</v>
      </c>
    </row>
    <row r="774" spans="2:65" s="1" customFormat="1" ht="33" customHeight="1">
      <c r="B774" s="139"/>
      <c r="C774" s="167" t="s">
        <v>1872</v>
      </c>
      <c r="D774" s="167" t="s">
        <v>207</v>
      </c>
      <c r="E774" s="168" t="s">
        <v>1873</v>
      </c>
      <c r="F774" s="169" t="s">
        <v>1874</v>
      </c>
      <c r="G774" s="170" t="s">
        <v>402</v>
      </c>
      <c r="H774" s="171">
        <v>149.583</v>
      </c>
      <c r="I774" s="172"/>
      <c r="J774" s="173">
        <f>ROUND(I774*H774,2)</f>
        <v>0</v>
      </c>
      <c r="K774" s="174"/>
      <c r="L774" s="175"/>
      <c r="M774" s="176" t="s">
        <v>1</v>
      </c>
      <c r="N774" s="177" t="s">
        <v>41</v>
      </c>
      <c r="P774" s="150">
        <f>O774*H774</f>
        <v>0</v>
      </c>
      <c r="Q774" s="150">
        <v>5.0000000000000001E-3</v>
      </c>
      <c r="R774" s="150">
        <f>Q774*H774</f>
        <v>0.747915</v>
      </c>
      <c r="S774" s="150">
        <v>0</v>
      </c>
      <c r="T774" s="151">
        <f>S774*H774</f>
        <v>0</v>
      </c>
      <c r="AR774" s="152" t="s">
        <v>211</v>
      </c>
      <c r="AT774" s="152" t="s">
        <v>207</v>
      </c>
      <c r="AU774" s="152" t="s">
        <v>164</v>
      </c>
      <c r="AY774" s="17" t="s">
        <v>156</v>
      </c>
      <c r="BE774" s="153">
        <f>IF(N774="základná",J774,0)</f>
        <v>0</v>
      </c>
      <c r="BF774" s="153">
        <f>IF(N774="znížená",J774,0)</f>
        <v>0</v>
      </c>
      <c r="BG774" s="153">
        <f>IF(N774="zákl. prenesená",J774,0)</f>
        <v>0</v>
      </c>
      <c r="BH774" s="153">
        <f>IF(N774="zníž. prenesená",J774,0)</f>
        <v>0</v>
      </c>
      <c r="BI774" s="153">
        <f>IF(N774="nulová",J774,0)</f>
        <v>0</v>
      </c>
      <c r="BJ774" s="17" t="s">
        <v>164</v>
      </c>
      <c r="BK774" s="153">
        <f>ROUND(I774*H774,2)</f>
        <v>0</v>
      </c>
      <c r="BL774" s="17" t="s">
        <v>163</v>
      </c>
      <c r="BM774" s="152" t="s">
        <v>1875</v>
      </c>
    </row>
    <row r="775" spans="2:65" s="12" customFormat="1">
      <c r="B775" s="159"/>
      <c r="D775" s="160" t="s">
        <v>205</v>
      </c>
      <c r="E775" s="161" t="s">
        <v>1</v>
      </c>
      <c r="F775" s="162" t="s">
        <v>1876</v>
      </c>
      <c r="H775" s="163">
        <v>149.583</v>
      </c>
      <c r="I775" s="164"/>
      <c r="L775" s="159"/>
      <c r="M775" s="165"/>
      <c r="T775" s="166"/>
      <c r="AT775" s="161" t="s">
        <v>205</v>
      </c>
      <c r="AU775" s="161" t="s">
        <v>164</v>
      </c>
      <c r="AV775" s="12" t="s">
        <v>164</v>
      </c>
      <c r="AW775" s="12" t="s">
        <v>3</v>
      </c>
      <c r="AX775" s="12" t="s">
        <v>83</v>
      </c>
      <c r="AY775" s="161" t="s">
        <v>156</v>
      </c>
    </row>
    <row r="776" spans="2:65" s="1" customFormat="1" ht="24.15" customHeight="1">
      <c r="B776" s="139"/>
      <c r="C776" s="140" t="s">
        <v>1877</v>
      </c>
      <c r="D776" s="140" t="s">
        <v>159</v>
      </c>
      <c r="E776" s="141" t="s">
        <v>1878</v>
      </c>
      <c r="F776" s="142" t="s">
        <v>1879</v>
      </c>
      <c r="G776" s="143" t="s">
        <v>203</v>
      </c>
      <c r="H776" s="144">
        <v>88</v>
      </c>
      <c r="I776" s="145"/>
      <c r="J776" s="146">
        <f>ROUND(I776*H776,2)</f>
        <v>0</v>
      </c>
      <c r="K776" s="147"/>
      <c r="L776" s="32"/>
      <c r="M776" s="148" t="s">
        <v>1</v>
      </c>
      <c r="N776" s="149" t="s">
        <v>41</v>
      </c>
      <c r="P776" s="150">
        <f>O776*H776</f>
        <v>0</v>
      </c>
      <c r="Q776" s="150">
        <v>0</v>
      </c>
      <c r="R776" s="150">
        <f>Q776*H776</f>
        <v>0</v>
      </c>
      <c r="S776" s="150">
        <v>0</v>
      </c>
      <c r="T776" s="151">
        <f>S776*H776</f>
        <v>0</v>
      </c>
      <c r="AR776" s="152" t="s">
        <v>163</v>
      </c>
      <c r="AT776" s="152" t="s">
        <v>159</v>
      </c>
      <c r="AU776" s="152" t="s">
        <v>164</v>
      </c>
      <c r="AY776" s="17" t="s">
        <v>156</v>
      </c>
      <c r="BE776" s="153">
        <f>IF(N776="základná",J776,0)</f>
        <v>0</v>
      </c>
      <c r="BF776" s="153">
        <f>IF(N776="znížená",J776,0)</f>
        <v>0</v>
      </c>
      <c r="BG776" s="153">
        <f>IF(N776="zákl. prenesená",J776,0)</f>
        <v>0</v>
      </c>
      <c r="BH776" s="153">
        <f>IF(N776="zníž. prenesená",J776,0)</f>
        <v>0</v>
      </c>
      <c r="BI776" s="153">
        <f>IF(N776="nulová",J776,0)</f>
        <v>0</v>
      </c>
      <c r="BJ776" s="17" t="s">
        <v>164</v>
      </c>
      <c r="BK776" s="153">
        <f>ROUND(I776*H776,2)</f>
        <v>0</v>
      </c>
      <c r="BL776" s="17" t="s">
        <v>163</v>
      </c>
      <c r="BM776" s="152" t="s">
        <v>1880</v>
      </c>
    </row>
    <row r="777" spans="2:65" s="12" customFormat="1">
      <c r="B777" s="159"/>
      <c r="D777" s="160" t="s">
        <v>205</v>
      </c>
      <c r="E777" s="161" t="s">
        <v>1</v>
      </c>
      <c r="F777" s="162" t="s">
        <v>1881</v>
      </c>
      <c r="H777" s="163">
        <v>80</v>
      </c>
      <c r="I777" s="164"/>
      <c r="L777" s="159"/>
      <c r="M777" s="165"/>
      <c r="T777" s="166"/>
      <c r="AT777" s="161" t="s">
        <v>205</v>
      </c>
      <c r="AU777" s="161" t="s">
        <v>164</v>
      </c>
      <c r="AV777" s="12" t="s">
        <v>164</v>
      </c>
      <c r="AW777" s="12" t="s">
        <v>3</v>
      </c>
      <c r="AX777" s="12" t="s">
        <v>75</v>
      </c>
      <c r="AY777" s="161" t="s">
        <v>156</v>
      </c>
    </row>
    <row r="778" spans="2:65" s="12" customFormat="1">
      <c r="B778" s="159"/>
      <c r="D778" s="160" t="s">
        <v>205</v>
      </c>
      <c r="E778" s="161" t="s">
        <v>1</v>
      </c>
      <c r="F778" s="162" t="s">
        <v>1882</v>
      </c>
      <c r="H778" s="163">
        <v>4</v>
      </c>
      <c r="I778" s="164"/>
      <c r="L778" s="159"/>
      <c r="M778" s="165"/>
      <c r="T778" s="166"/>
      <c r="AT778" s="161" t="s">
        <v>205</v>
      </c>
      <c r="AU778" s="161" t="s">
        <v>164</v>
      </c>
      <c r="AV778" s="12" t="s">
        <v>164</v>
      </c>
      <c r="AW778" s="12" t="s">
        <v>3</v>
      </c>
      <c r="AX778" s="12" t="s">
        <v>75</v>
      </c>
      <c r="AY778" s="161" t="s">
        <v>156</v>
      </c>
    </row>
    <row r="779" spans="2:65" s="12" customFormat="1">
      <c r="B779" s="159"/>
      <c r="D779" s="160" t="s">
        <v>205</v>
      </c>
      <c r="E779" s="161" t="s">
        <v>1</v>
      </c>
      <c r="F779" s="162" t="s">
        <v>1883</v>
      </c>
      <c r="H779" s="163">
        <v>4</v>
      </c>
      <c r="I779" s="164"/>
      <c r="L779" s="159"/>
      <c r="M779" s="165"/>
      <c r="T779" s="166"/>
      <c r="AT779" s="161" t="s">
        <v>205</v>
      </c>
      <c r="AU779" s="161" t="s">
        <v>164</v>
      </c>
      <c r="AV779" s="12" t="s">
        <v>164</v>
      </c>
      <c r="AW779" s="12" t="s">
        <v>3</v>
      </c>
      <c r="AX779" s="12" t="s">
        <v>75</v>
      </c>
      <c r="AY779" s="161" t="s">
        <v>156</v>
      </c>
    </row>
    <row r="780" spans="2:65" s="14" customFormat="1">
      <c r="B780" s="184"/>
      <c r="D780" s="160" t="s">
        <v>205</v>
      </c>
      <c r="E780" s="185" t="s">
        <v>1</v>
      </c>
      <c r="F780" s="186" t="s">
        <v>226</v>
      </c>
      <c r="H780" s="187">
        <v>88</v>
      </c>
      <c r="I780" s="188"/>
      <c r="L780" s="184"/>
      <c r="M780" s="189"/>
      <c r="T780" s="190"/>
      <c r="AT780" s="185" t="s">
        <v>205</v>
      </c>
      <c r="AU780" s="185" t="s">
        <v>164</v>
      </c>
      <c r="AV780" s="14" t="s">
        <v>163</v>
      </c>
      <c r="AW780" s="14" t="s">
        <v>3</v>
      </c>
      <c r="AX780" s="14" t="s">
        <v>83</v>
      </c>
      <c r="AY780" s="185" t="s">
        <v>156</v>
      </c>
    </row>
    <row r="781" spans="2:65" s="1" customFormat="1" ht="16.5" customHeight="1">
      <c r="B781" s="139"/>
      <c r="C781" s="167" t="s">
        <v>1884</v>
      </c>
      <c r="D781" s="167" t="s">
        <v>207</v>
      </c>
      <c r="E781" s="168" t="s">
        <v>1885</v>
      </c>
      <c r="F781" s="169" t="s">
        <v>1886</v>
      </c>
      <c r="G781" s="170" t="s">
        <v>203</v>
      </c>
      <c r="H781" s="171">
        <v>80</v>
      </c>
      <c r="I781" s="172"/>
      <c r="J781" s="173">
        <f t="shared" ref="J781:J786" si="0">ROUND(I781*H781,2)</f>
        <v>0</v>
      </c>
      <c r="K781" s="174"/>
      <c r="L781" s="175"/>
      <c r="M781" s="176" t="s">
        <v>1</v>
      </c>
      <c r="N781" s="177" t="s">
        <v>41</v>
      </c>
      <c r="P781" s="150">
        <f t="shared" ref="P781:P786" si="1">O781*H781</f>
        <v>0</v>
      </c>
      <c r="Q781" s="150">
        <v>6.4999999999999997E-3</v>
      </c>
      <c r="R781" s="150">
        <f t="shared" ref="R781:R786" si="2">Q781*H781</f>
        <v>0.52</v>
      </c>
      <c r="S781" s="150">
        <v>0</v>
      </c>
      <c r="T781" s="151">
        <f t="shared" ref="T781:T786" si="3">S781*H781</f>
        <v>0</v>
      </c>
      <c r="AR781" s="152" t="s">
        <v>211</v>
      </c>
      <c r="AT781" s="152" t="s">
        <v>207</v>
      </c>
      <c r="AU781" s="152" t="s">
        <v>164</v>
      </c>
      <c r="AY781" s="17" t="s">
        <v>156</v>
      </c>
      <c r="BE781" s="153">
        <f t="shared" ref="BE781:BE786" si="4">IF(N781="základná",J781,0)</f>
        <v>0</v>
      </c>
      <c r="BF781" s="153">
        <f t="shared" ref="BF781:BF786" si="5">IF(N781="znížená",J781,0)</f>
        <v>0</v>
      </c>
      <c r="BG781" s="153">
        <f t="shared" ref="BG781:BG786" si="6">IF(N781="zákl. prenesená",J781,0)</f>
        <v>0</v>
      </c>
      <c r="BH781" s="153">
        <f t="shared" ref="BH781:BH786" si="7">IF(N781="zníž. prenesená",J781,0)</f>
        <v>0</v>
      </c>
      <c r="BI781" s="153">
        <f t="shared" ref="BI781:BI786" si="8">IF(N781="nulová",J781,0)</f>
        <v>0</v>
      </c>
      <c r="BJ781" s="17" t="s">
        <v>164</v>
      </c>
      <c r="BK781" s="153">
        <f t="shared" ref="BK781:BK786" si="9">ROUND(I781*H781,2)</f>
        <v>0</v>
      </c>
      <c r="BL781" s="17" t="s">
        <v>163</v>
      </c>
      <c r="BM781" s="152" t="s">
        <v>1887</v>
      </c>
    </row>
    <row r="782" spans="2:65" s="1" customFormat="1" ht="21.75" customHeight="1">
      <c r="B782" s="139"/>
      <c r="C782" s="167" t="s">
        <v>1888</v>
      </c>
      <c r="D782" s="167" t="s">
        <v>207</v>
      </c>
      <c r="E782" s="168" t="s">
        <v>1889</v>
      </c>
      <c r="F782" s="169" t="s">
        <v>1890</v>
      </c>
      <c r="G782" s="170" t="s">
        <v>203</v>
      </c>
      <c r="H782" s="171">
        <v>4</v>
      </c>
      <c r="I782" s="172"/>
      <c r="J782" s="173">
        <f t="shared" si="0"/>
        <v>0</v>
      </c>
      <c r="K782" s="174"/>
      <c r="L782" s="175"/>
      <c r="M782" s="176" t="s">
        <v>1</v>
      </c>
      <c r="N782" s="177" t="s">
        <v>41</v>
      </c>
      <c r="P782" s="150">
        <f t="shared" si="1"/>
        <v>0</v>
      </c>
      <c r="Q782" s="150">
        <v>6.4999999999999997E-3</v>
      </c>
      <c r="R782" s="150">
        <f t="shared" si="2"/>
        <v>2.5999999999999999E-2</v>
      </c>
      <c r="S782" s="150">
        <v>0</v>
      </c>
      <c r="T782" s="151">
        <f t="shared" si="3"/>
        <v>0</v>
      </c>
      <c r="AR782" s="152" t="s">
        <v>211</v>
      </c>
      <c r="AT782" s="152" t="s">
        <v>207</v>
      </c>
      <c r="AU782" s="152" t="s">
        <v>164</v>
      </c>
      <c r="AY782" s="17" t="s">
        <v>156</v>
      </c>
      <c r="BE782" s="153">
        <f t="shared" si="4"/>
        <v>0</v>
      </c>
      <c r="BF782" s="153">
        <f t="shared" si="5"/>
        <v>0</v>
      </c>
      <c r="BG782" s="153">
        <f t="shared" si="6"/>
        <v>0</v>
      </c>
      <c r="BH782" s="153">
        <f t="shared" si="7"/>
        <v>0</v>
      </c>
      <c r="BI782" s="153">
        <f t="shared" si="8"/>
        <v>0</v>
      </c>
      <c r="BJ782" s="17" t="s">
        <v>164</v>
      </c>
      <c r="BK782" s="153">
        <f t="shared" si="9"/>
        <v>0</v>
      </c>
      <c r="BL782" s="17" t="s">
        <v>163</v>
      </c>
      <c r="BM782" s="152" t="s">
        <v>1891</v>
      </c>
    </row>
    <row r="783" spans="2:65" s="1" customFormat="1" ht="16.5" customHeight="1">
      <c r="B783" s="139"/>
      <c r="C783" s="167" t="s">
        <v>1892</v>
      </c>
      <c r="D783" s="167" t="s">
        <v>207</v>
      </c>
      <c r="E783" s="168" t="s">
        <v>1893</v>
      </c>
      <c r="F783" s="169" t="s">
        <v>1894</v>
      </c>
      <c r="G783" s="170" t="s">
        <v>203</v>
      </c>
      <c r="H783" s="171">
        <v>4</v>
      </c>
      <c r="I783" s="172"/>
      <c r="J783" s="173">
        <f t="shared" si="0"/>
        <v>0</v>
      </c>
      <c r="K783" s="174"/>
      <c r="L783" s="175"/>
      <c r="M783" s="176" t="s">
        <v>1</v>
      </c>
      <c r="N783" s="177" t="s">
        <v>41</v>
      </c>
      <c r="P783" s="150">
        <f t="shared" si="1"/>
        <v>0</v>
      </c>
      <c r="Q783" s="150">
        <v>6.4999999999999997E-3</v>
      </c>
      <c r="R783" s="150">
        <f t="shared" si="2"/>
        <v>2.5999999999999999E-2</v>
      </c>
      <c r="S783" s="150">
        <v>0</v>
      </c>
      <c r="T783" s="151">
        <f t="shared" si="3"/>
        <v>0</v>
      </c>
      <c r="AR783" s="152" t="s">
        <v>211</v>
      </c>
      <c r="AT783" s="152" t="s">
        <v>207</v>
      </c>
      <c r="AU783" s="152" t="s">
        <v>164</v>
      </c>
      <c r="AY783" s="17" t="s">
        <v>156</v>
      </c>
      <c r="BE783" s="153">
        <f t="shared" si="4"/>
        <v>0</v>
      </c>
      <c r="BF783" s="153">
        <f t="shared" si="5"/>
        <v>0</v>
      </c>
      <c r="BG783" s="153">
        <f t="shared" si="6"/>
        <v>0</v>
      </c>
      <c r="BH783" s="153">
        <f t="shared" si="7"/>
        <v>0</v>
      </c>
      <c r="BI783" s="153">
        <f t="shared" si="8"/>
        <v>0</v>
      </c>
      <c r="BJ783" s="17" t="s">
        <v>164</v>
      </c>
      <c r="BK783" s="153">
        <f t="shared" si="9"/>
        <v>0</v>
      </c>
      <c r="BL783" s="17" t="s">
        <v>163</v>
      </c>
      <c r="BM783" s="152" t="s">
        <v>1895</v>
      </c>
    </row>
    <row r="784" spans="2:65" s="1" customFormat="1" ht="24.15" customHeight="1">
      <c r="B784" s="139"/>
      <c r="C784" s="140" t="s">
        <v>1896</v>
      </c>
      <c r="D784" s="140" t="s">
        <v>159</v>
      </c>
      <c r="E784" s="141" t="s">
        <v>1897</v>
      </c>
      <c r="F784" s="142" t="s">
        <v>1898</v>
      </c>
      <c r="G784" s="143" t="s">
        <v>203</v>
      </c>
      <c r="H784" s="144">
        <v>16</v>
      </c>
      <c r="I784" s="145"/>
      <c r="J784" s="146">
        <f t="shared" si="0"/>
        <v>0</v>
      </c>
      <c r="K784" s="147"/>
      <c r="L784" s="32"/>
      <c r="M784" s="148" t="s">
        <v>1</v>
      </c>
      <c r="N784" s="149" t="s">
        <v>41</v>
      </c>
      <c r="P784" s="150">
        <f t="shared" si="1"/>
        <v>0</v>
      </c>
      <c r="Q784" s="150">
        <v>1.1E-4</v>
      </c>
      <c r="R784" s="150">
        <f t="shared" si="2"/>
        <v>1.7600000000000001E-3</v>
      </c>
      <c r="S784" s="150">
        <v>0</v>
      </c>
      <c r="T784" s="151">
        <f t="shared" si="3"/>
        <v>0</v>
      </c>
      <c r="AR784" s="152" t="s">
        <v>163</v>
      </c>
      <c r="AT784" s="152" t="s">
        <v>159</v>
      </c>
      <c r="AU784" s="152" t="s">
        <v>164</v>
      </c>
      <c r="AY784" s="17" t="s">
        <v>156</v>
      </c>
      <c r="BE784" s="153">
        <f t="shared" si="4"/>
        <v>0</v>
      </c>
      <c r="BF784" s="153">
        <f t="shared" si="5"/>
        <v>0</v>
      </c>
      <c r="BG784" s="153">
        <f t="shared" si="6"/>
        <v>0</v>
      </c>
      <c r="BH784" s="153">
        <f t="shared" si="7"/>
        <v>0</v>
      </c>
      <c r="BI784" s="153">
        <f t="shared" si="8"/>
        <v>0</v>
      </c>
      <c r="BJ784" s="17" t="s">
        <v>164</v>
      </c>
      <c r="BK784" s="153">
        <f t="shared" si="9"/>
        <v>0</v>
      </c>
      <c r="BL784" s="17" t="s">
        <v>163</v>
      </c>
      <c r="BM784" s="152" t="s">
        <v>1899</v>
      </c>
    </row>
    <row r="785" spans="2:65" s="1" customFormat="1" ht="44.25" customHeight="1">
      <c r="B785" s="139"/>
      <c r="C785" s="167" t="s">
        <v>1900</v>
      </c>
      <c r="D785" s="167" t="s">
        <v>207</v>
      </c>
      <c r="E785" s="168" t="s">
        <v>1901</v>
      </c>
      <c r="F785" s="169" t="s">
        <v>1902</v>
      </c>
      <c r="G785" s="170" t="s">
        <v>203</v>
      </c>
      <c r="H785" s="171">
        <v>16</v>
      </c>
      <c r="I785" s="172"/>
      <c r="J785" s="173">
        <f t="shared" si="0"/>
        <v>0</v>
      </c>
      <c r="K785" s="174"/>
      <c r="L785" s="175"/>
      <c r="M785" s="176" t="s">
        <v>1</v>
      </c>
      <c r="N785" s="177" t="s">
        <v>41</v>
      </c>
      <c r="P785" s="150">
        <f t="shared" si="1"/>
        <v>0</v>
      </c>
      <c r="Q785" s="150">
        <v>3.0000000000000001E-3</v>
      </c>
      <c r="R785" s="150">
        <f t="shared" si="2"/>
        <v>4.8000000000000001E-2</v>
      </c>
      <c r="S785" s="150">
        <v>0</v>
      </c>
      <c r="T785" s="151">
        <f t="shared" si="3"/>
        <v>0</v>
      </c>
      <c r="AR785" s="152" t="s">
        <v>211</v>
      </c>
      <c r="AT785" s="152" t="s">
        <v>207</v>
      </c>
      <c r="AU785" s="152" t="s">
        <v>164</v>
      </c>
      <c r="AY785" s="17" t="s">
        <v>156</v>
      </c>
      <c r="BE785" s="153">
        <f t="shared" si="4"/>
        <v>0</v>
      </c>
      <c r="BF785" s="153">
        <f t="shared" si="5"/>
        <v>0</v>
      </c>
      <c r="BG785" s="153">
        <f t="shared" si="6"/>
        <v>0</v>
      </c>
      <c r="BH785" s="153">
        <f t="shared" si="7"/>
        <v>0</v>
      </c>
      <c r="BI785" s="153">
        <f t="shared" si="8"/>
        <v>0</v>
      </c>
      <c r="BJ785" s="17" t="s">
        <v>164</v>
      </c>
      <c r="BK785" s="153">
        <f t="shared" si="9"/>
        <v>0</v>
      </c>
      <c r="BL785" s="17" t="s">
        <v>163</v>
      </c>
      <c r="BM785" s="152" t="s">
        <v>1903</v>
      </c>
    </row>
    <row r="786" spans="2:65" s="1" customFormat="1" ht="24.15" customHeight="1">
      <c r="B786" s="139"/>
      <c r="C786" s="140" t="s">
        <v>1904</v>
      </c>
      <c r="D786" s="140" t="s">
        <v>159</v>
      </c>
      <c r="E786" s="141" t="s">
        <v>1905</v>
      </c>
      <c r="F786" s="142" t="s">
        <v>1906</v>
      </c>
      <c r="G786" s="143" t="s">
        <v>203</v>
      </c>
      <c r="H786" s="144">
        <v>84</v>
      </c>
      <c r="I786" s="145"/>
      <c r="J786" s="146">
        <f t="shared" si="0"/>
        <v>0</v>
      </c>
      <c r="K786" s="147"/>
      <c r="L786" s="32"/>
      <c r="M786" s="148" t="s">
        <v>1</v>
      </c>
      <c r="N786" s="149" t="s">
        <v>41</v>
      </c>
      <c r="P786" s="150">
        <f t="shared" si="1"/>
        <v>0</v>
      </c>
      <c r="Q786" s="150">
        <v>0</v>
      </c>
      <c r="R786" s="150">
        <f t="shared" si="2"/>
        <v>0</v>
      </c>
      <c r="S786" s="150">
        <v>0</v>
      </c>
      <c r="T786" s="151">
        <f t="shared" si="3"/>
        <v>0</v>
      </c>
      <c r="AR786" s="152" t="s">
        <v>163</v>
      </c>
      <c r="AT786" s="152" t="s">
        <v>159</v>
      </c>
      <c r="AU786" s="152" t="s">
        <v>164</v>
      </c>
      <c r="AY786" s="17" t="s">
        <v>156</v>
      </c>
      <c r="BE786" s="153">
        <f t="shared" si="4"/>
        <v>0</v>
      </c>
      <c r="BF786" s="153">
        <f t="shared" si="5"/>
        <v>0</v>
      </c>
      <c r="BG786" s="153">
        <f t="shared" si="6"/>
        <v>0</v>
      </c>
      <c r="BH786" s="153">
        <f t="shared" si="7"/>
        <v>0</v>
      </c>
      <c r="BI786" s="153">
        <f t="shared" si="8"/>
        <v>0</v>
      </c>
      <c r="BJ786" s="17" t="s">
        <v>164</v>
      </c>
      <c r="BK786" s="153">
        <f t="shared" si="9"/>
        <v>0</v>
      </c>
      <c r="BL786" s="17" t="s">
        <v>163</v>
      </c>
      <c r="BM786" s="152" t="s">
        <v>1907</v>
      </c>
    </row>
    <row r="787" spans="2:65" s="12" customFormat="1">
      <c r="B787" s="159"/>
      <c r="D787" s="160" t="s">
        <v>205</v>
      </c>
      <c r="E787" s="161" t="s">
        <v>1</v>
      </c>
      <c r="F787" s="162" t="s">
        <v>1908</v>
      </c>
      <c r="H787" s="163">
        <v>72</v>
      </c>
      <c r="I787" s="164"/>
      <c r="L787" s="159"/>
      <c r="M787" s="165"/>
      <c r="T787" s="166"/>
      <c r="AT787" s="161" t="s">
        <v>205</v>
      </c>
      <c r="AU787" s="161" t="s">
        <v>164</v>
      </c>
      <c r="AV787" s="12" t="s">
        <v>164</v>
      </c>
      <c r="AW787" s="12" t="s">
        <v>3</v>
      </c>
      <c r="AX787" s="12" t="s">
        <v>75</v>
      </c>
      <c r="AY787" s="161" t="s">
        <v>156</v>
      </c>
    </row>
    <row r="788" spans="2:65" s="12" customFormat="1">
      <c r="B788" s="159"/>
      <c r="D788" s="160" t="s">
        <v>205</v>
      </c>
      <c r="E788" s="161" t="s">
        <v>1</v>
      </c>
      <c r="F788" s="162" t="s">
        <v>1909</v>
      </c>
      <c r="H788" s="163">
        <v>12</v>
      </c>
      <c r="I788" s="164"/>
      <c r="L788" s="159"/>
      <c r="M788" s="165"/>
      <c r="T788" s="166"/>
      <c r="AT788" s="161" t="s">
        <v>205</v>
      </c>
      <c r="AU788" s="161" t="s">
        <v>164</v>
      </c>
      <c r="AV788" s="12" t="s">
        <v>164</v>
      </c>
      <c r="AW788" s="12" t="s">
        <v>3</v>
      </c>
      <c r="AX788" s="12" t="s">
        <v>75</v>
      </c>
      <c r="AY788" s="161" t="s">
        <v>156</v>
      </c>
    </row>
    <row r="789" spans="2:65" s="14" customFormat="1">
      <c r="B789" s="184"/>
      <c r="D789" s="160" t="s">
        <v>205</v>
      </c>
      <c r="E789" s="185" t="s">
        <v>1</v>
      </c>
      <c r="F789" s="186" t="s">
        <v>226</v>
      </c>
      <c r="H789" s="187">
        <v>84</v>
      </c>
      <c r="I789" s="188"/>
      <c r="L789" s="184"/>
      <c r="M789" s="189"/>
      <c r="T789" s="190"/>
      <c r="AT789" s="185" t="s">
        <v>205</v>
      </c>
      <c r="AU789" s="185" t="s">
        <v>164</v>
      </c>
      <c r="AV789" s="14" t="s">
        <v>163</v>
      </c>
      <c r="AW789" s="14" t="s">
        <v>3</v>
      </c>
      <c r="AX789" s="14" t="s">
        <v>83</v>
      </c>
      <c r="AY789" s="185" t="s">
        <v>156</v>
      </c>
    </row>
    <row r="790" spans="2:65" s="1" customFormat="1" ht="24.15" customHeight="1">
      <c r="B790" s="139"/>
      <c r="C790" s="167" t="s">
        <v>1910</v>
      </c>
      <c r="D790" s="167" t="s">
        <v>207</v>
      </c>
      <c r="E790" s="168" t="s">
        <v>1911</v>
      </c>
      <c r="F790" s="169" t="s">
        <v>1912</v>
      </c>
      <c r="G790" s="170" t="s">
        <v>203</v>
      </c>
      <c r="H790" s="171">
        <v>84</v>
      </c>
      <c r="I790" s="172"/>
      <c r="J790" s="173">
        <f>ROUND(I790*H790,2)</f>
        <v>0</v>
      </c>
      <c r="K790" s="174"/>
      <c r="L790" s="175"/>
      <c r="M790" s="176" t="s">
        <v>1</v>
      </c>
      <c r="N790" s="177" t="s">
        <v>41</v>
      </c>
      <c r="P790" s="150">
        <f>O790*H790</f>
        <v>0</v>
      </c>
      <c r="Q790" s="150">
        <v>1.6999999999999999E-3</v>
      </c>
      <c r="R790" s="150">
        <f>Q790*H790</f>
        <v>0.14279999999999998</v>
      </c>
      <c r="S790" s="150">
        <v>0</v>
      </c>
      <c r="T790" s="151">
        <f>S790*H790</f>
        <v>0</v>
      </c>
      <c r="AR790" s="152" t="s">
        <v>211</v>
      </c>
      <c r="AT790" s="152" t="s">
        <v>207</v>
      </c>
      <c r="AU790" s="152" t="s">
        <v>164</v>
      </c>
      <c r="AY790" s="17" t="s">
        <v>156</v>
      </c>
      <c r="BE790" s="153">
        <f>IF(N790="základná",J790,0)</f>
        <v>0</v>
      </c>
      <c r="BF790" s="153">
        <f>IF(N790="znížená",J790,0)</f>
        <v>0</v>
      </c>
      <c r="BG790" s="153">
        <f>IF(N790="zákl. prenesená",J790,0)</f>
        <v>0</v>
      </c>
      <c r="BH790" s="153">
        <f>IF(N790="zníž. prenesená",J790,0)</f>
        <v>0</v>
      </c>
      <c r="BI790" s="153">
        <f>IF(N790="nulová",J790,0)</f>
        <v>0</v>
      </c>
      <c r="BJ790" s="17" t="s">
        <v>164</v>
      </c>
      <c r="BK790" s="153">
        <f>ROUND(I790*H790,2)</f>
        <v>0</v>
      </c>
      <c r="BL790" s="17" t="s">
        <v>163</v>
      </c>
      <c r="BM790" s="152" t="s">
        <v>1913</v>
      </c>
    </row>
    <row r="791" spans="2:65" s="11" customFormat="1" ht="22.95" customHeight="1">
      <c r="B791" s="127"/>
      <c r="D791" s="128" t="s">
        <v>74</v>
      </c>
      <c r="E791" s="137" t="s">
        <v>1914</v>
      </c>
      <c r="F791" s="137" t="s">
        <v>1915</v>
      </c>
      <c r="I791" s="130"/>
      <c r="J791" s="138">
        <f>BK791</f>
        <v>0</v>
      </c>
      <c r="L791" s="127"/>
      <c r="M791" s="132"/>
      <c r="P791" s="133">
        <f>SUM(P792:P806)</f>
        <v>0</v>
      </c>
      <c r="R791" s="133">
        <f>SUM(R792:R806)</f>
        <v>2.4565299999999999</v>
      </c>
      <c r="T791" s="134">
        <f>SUM(T792:T806)</f>
        <v>0</v>
      </c>
      <c r="AR791" s="128" t="s">
        <v>83</v>
      </c>
      <c r="AT791" s="135" t="s">
        <v>74</v>
      </c>
      <c r="AU791" s="135" t="s">
        <v>83</v>
      </c>
      <c r="AY791" s="128" t="s">
        <v>156</v>
      </c>
      <c r="BK791" s="136">
        <f>SUM(BK792:BK806)</f>
        <v>0</v>
      </c>
    </row>
    <row r="792" spans="2:65" s="1" customFormat="1" ht="33" customHeight="1">
      <c r="B792" s="139"/>
      <c r="C792" s="140" t="s">
        <v>1916</v>
      </c>
      <c r="D792" s="140" t="s">
        <v>159</v>
      </c>
      <c r="E792" s="141" t="s">
        <v>1917</v>
      </c>
      <c r="F792" s="142" t="s">
        <v>1918</v>
      </c>
      <c r="G792" s="143" t="s">
        <v>402</v>
      </c>
      <c r="H792" s="144">
        <v>68.5</v>
      </c>
      <c r="I792" s="145"/>
      <c r="J792" s="146">
        <f>ROUND(I792*H792,2)</f>
        <v>0</v>
      </c>
      <c r="K792" s="147"/>
      <c r="L792" s="32"/>
      <c r="M792" s="148" t="s">
        <v>1</v>
      </c>
      <c r="N792" s="149" t="s">
        <v>41</v>
      </c>
      <c r="P792" s="150">
        <f>O792*H792</f>
        <v>0</v>
      </c>
      <c r="Q792" s="150">
        <v>9.8999999999999999E-4</v>
      </c>
      <c r="R792" s="150">
        <f>Q792*H792</f>
        <v>6.7815E-2</v>
      </c>
      <c r="S792" s="150">
        <v>0</v>
      </c>
      <c r="T792" s="151">
        <f>S792*H792</f>
        <v>0</v>
      </c>
      <c r="AR792" s="152" t="s">
        <v>163</v>
      </c>
      <c r="AT792" s="152" t="s">
        <v>159</v>
      </c>
      <c r="AU792" s="152" t="s">
        <v>164</v>
      </c>
      <c r="AY792" s="17" t="s">
        <v>156</v>
      </c>
      <c r="BE792" s="153">
        <f>IF(N792="základná",J792,0)</f>
        <v>0</v>
      </c>
      <c r="BF792" s="153">
        <f>IF(N792="znížená",J792,0)</f>
        <v>0</v>
      </c>
      <c r="BG792" s="153">
        <f>IF(N792="zákl. prenesená",J792,0)</f>
        <v>0</v>
      </c>
      <c r="BH792" s="153">
        <f>IF(N792="zníž. prenesená",J792,0)</f>
        <v>0</v>
      </c>
      <c r="BI792" s="153">
        <f>IF(N792="nulová",J792,0)</f>
        <v>0</v>
      </c>
      <c r="BJ792" s="17" t="s">
        <v>164</v>
      </c>
      <c r="BK792" s="153">
        <f>ROUND(I792*H792,2)</f>
        <v>0</v>
      </c>
      <c r="BL792" s="17" t="s">
        <v>163</v>
      </c>
      <c r="BM792" s="152" t="s">
        <v>1919</v>
      </c>
    </row>
    <row r="793" spans="2:65" s="12" customFormat="1">
      <c r="B793" s="159"/>
      <c r="D793" s="160" t="s">
        <v>205</v>
      </c>
      <c r="E793" s="161" t="s">
        <v>1</v>
      </c>
      <c r="F793" s="162" t="s">
        <v>1920</v>
      </c>
      <c r="H793" s="163">
        <v>28.5</v>
      </c>
      <c r="I793" s="164"/>
      <c r="L793" s="159"/>
      <c r="M793" s="165"/>
      <c r="T793" s="166"/>
      <c r="AT793" s="161" t="s">
        <v>205</v>
      </c>
      <c r="AU793" s="161" t="s">
        <v>164</v>
      </c>
      <c r="AV793" s="12" t="s">
        <v>164</v>
      </c>
      <c r="AW793" s="12" t="s">
        <v>3</v>
      </c>
      <c r="AX793" s="12" t="s">
        <v>75</v>
      </c>
      <c r="AY793" s="161" t="s">
        <v>156</v>
      </c>
    </row>
    <row r="794" spans="2:65" s="12" customFormat="1">
      <c r="B794" s="159"/>
      <c r="D794" s="160" t="s">
        <v>205</v>
      </c>
      <c r="E794" s="161" t="s">
        <v>1</v>
      </c>
      <c r="F794" s="162" t="s">
        <v>1921</v>
      </c>
      <c r="H794" s="163">
        <v>2</v>
      </c>
      <c r="I794" s="164"/>
      <c r="L794" s="159"/>
      <c r="M794" s="165"/>
      <c r="T794" s="166"/>
      <c r="AT794" s="161" t="s">
        <v>205</v>
      </c>
      <c r="AU794" s="161" t="s">
        <v>164</v>
      </c>
      <c r="AV794" s="12" t="s">
        <v>164</v>
      </c>
      <c r="AW794" s="12" t="s">
        <v>3</v>
      </c>
      <c r="AX794" s="12" t="s">
        <v>75</v>
      </c>
      <c r="AY794" s="161" t="s">
        <v>156</v>
      </c>
    </row>
    <row r="795" spans="2:65" s="15" customFormat="1">
      <c r="B795" s="191"/>
      <c r="D795" s="160" t="s">
        <v>205</v>
      </c>
      <c r="E795" s="192" t="s">
        <v>1</v>
      </c>
      <c r="F795" s="193" t="s">
        <v>356</v>
      </c>
      <c r="H795" s="194">
        <v>30.5</v>
      </c>
      <c r="I795" s="195"/>
      <c r="L795" s="191"/>
      <c r="M795" s="196"/>
      <c r="T795" s="197"/>
      <c r="AT795" s="192" t="s">
        <v>205</v>
      </c>
      <c r="AU795" s="192" t="s">
        <v>164</v>
      </c>
      <c r="AV795" s="15" t="s">
        <v>169</v>
      </c>
      <c r="AW795" s="15" t="s">
        <v>3</v>
      </c>
      <c r="AX795" s="15" t="s">
        <v>75</v>
      </c>
      <c r="AY795" s="192" t="s">
        <v>156</v>
      </c>
    </row>
    <row r="796" spans="2:65" s="12" customFormat="1">
      <c r="B796" s="159"/>
      <c r="D796" s="160" t="s">
        <v>205</v>
      </c>
      <c r="E796" s="161" t="s">
        <v>1</v>
      </c>
      <c r="F796" s="162" t="s">
        <v>1922</v>
      </c>
      <c r="H796" s="163">
        <v>38</v>
      </c>
      <c r="I796" s="164"/>
      <c r="L796" s="159"/>
      <c r="M796" s="165"/>
      <c r="T796" s="166"/>
      <c r="AT796" s="161" t="s">
        <v>205</v>
      </c>
      <c r="AU796" s="161" t="s">
        <v>164</v>
      </c>
      <c r="AV796" s="12" t="s">
        <v>164</v>
      </c>
      <c r="AW796" s="12" t="s">
        <v>3</v>
      </c>
      <c r="AX796" s="12" t="s">
        <v>75</v>
      </c>
      <c r="AY796" s="161" t="s">
        <v>156</v>
      </c>
    </row>
    <row r="797" spans="2:65" s="14" customFormat="1">
      <c r="B797" s="184"/>
      <c r="D797" s="160" t="s">
        <v>205</v>
      </c>
      <c r="E797" s="185" t="s">
        <v>1</v>
      </c>
      <c r="F797" s="186" t="s">
        <v>226</v>
      </c>
      <c r="H797" s="187">
        <v>68.5</v>
      </c>
      <c r="I797" s="188"/>
      <c r="L797" s="184"/>
      <c r="M797" s="189"/>
      <c r="T797" s="190"/>
      <c r="AT797" s="185" t="s">
        <v>205</v>
      </c>
      <c r="AU797" s="185" t="s">
        <v>164</v>
      </c>
      <c r="AV797" s="14" t="s">
        <v>163</v>
      </c>
      <c r="AW797" s="14" t="s">
        <v>3</v>
      </c>
      <c r="AX797" s="14" t="s">
        <v>83</v>
      </c>
      <c r="AY797" s="185" t="s">
        <v>156</v>
      </c>
    </row>
    <row r="798" spans="2:65" s="1" customFormat="1" ht="24.15" customHeight="1">
      <c r="B798" s="139"/>
      <c r="C798" s="140" t="s">
        <v>1923</v>
      </c>
      <c r="D798" s="140" t="s">
        <v>159</v>
      </c>
      <c r="E798" s="141" t="s">
        <v>1924</v>
      </c>
      <c r="F798" s="142" t="s">
        <v>1925</v>
      </c>
      <c r="G798" s="143" t="s">
        <v>402</v>
      </c>
      <c r="H798" s="144">
        <v>68.5</v>
      </c>
      <c r="I798" s="145"/>
      <c r="J798" s="146">
        <f>ROUND(I798*H798,2)</f>
        <v>0</v>
      </c>
      <c r="K798" s="147"/>
      <c r="L798" s="32"/>
      <c r="M798" s="148" t="s">
        <v>1</v>
      </c>
      <c r="N798" s="149" t="s">
        <v>41</v>
      </c>
      <c r="P798" s="150">
        <f>O798*H798</f>
        <v>0</v>
      </c>
      <c r="Q798" s="150">
        <v>1.6000000000000001E-4</v>
      </c>
      <c r="R798" s="150">
        <f>Q798*H798</f>
        <v>1.0960000000000001E-2</v>
      </c>
      <c r="S798" s="150">
        <v>0</v>
      </c>
      <c r="T798" s="151">
        <f>S798*H798</f>
        <v>0</v>
      </c>
      <c r="AR798" s="152" t="s">
        <v>163</v>
      </c>
      <c r="AT798" s="152" t="s">
        <v>159</v>
      </c>
      <c r="AU798" s="152" t="s">
        <v>164</v>
      </c>
      <c r="AY798" s="17" t="s">
        <v>156</v>
      </c>
      <c r="BE798" s="153">
        <f>IF(N798="základná",J798,0)</f>
        <v>0</v>
      </c>
      <c r="BF798" s="153">
        <f>IF(N798="znížená",J798,0)</f>
        <v>0</v>
      </c>
      <c r="BG798" s="153">
        <f>IF(N798="zákl. prenesená",J798,0)</f>
        <v>0</v>
      </c>
      <c r="BH798" s="153">
        <f>IF(N798="zníž. prenesená",J798,0)</f>
        <v>0</v>
      </c>
      <c r="BI798" s="153">
        <f>IF(N798="nulová",J798,0)</f>
        <v>0</v>
      </c>
      <c r="BJ798" s="17" t="s">
        <v>164</v>
      </c>
      <c r="BK798" s="153">
        <f>ROUND(I798*H798,2)</f>
        <v>0</v>
      </c>
      <c r="BL798" s="17" t="s">
        <v>163</v>
      </c>
      <c r="BM798" s="152" t="s">
        <v>1926</v>
      </c>
    </row>
    <row r="799" spans="2:65" s="12" customFormat="1">
      <c r="B799" s="159"/>
      <c r="D799" s="160" t="s">
        <v>205</v>
      </c>
      <c r="E799" s="161" t="s">
        <v>1</v>
      </c>
      <c r="F799" s="162" t="s">
        <v>1920</v>
      </c>
      <c r="H799" s="163">
        <v>28.5</v>
      </c>
      <c r="I799" s="164"/>
      <c r="L799" s="159"/>
      <c r="M799" s="165"/>
      <c r="T799" s="166"/>
      <c r="AT799" s="161" t="s">
        <v>205</v>
      </c>
      <c r="AU799" s="161" t="s">
        <v>164</v>
      </c>
      <c r="AV799" s="12" t="s">
        <v>164</v>
      </c>
      <c r="AW799" s="12" t="s">
        <v>3</v>
      </c>
      <c r="AX799" s="12" t="s">
        <v>75</v>
      </c>
      <c r="AY799" s="161" t="s">
        <v>156</v>
      </c>
    </row>
    <row r="800" spans="2:65" s="12" customFormat="1">
      <c r="B800" s="159"/>
      <c r="D800" s="160" t="s">
        <v>205</v>
      </c>
      <c r="E800" s="161" t="s">
        <v>1</v>
      </c>
      <c r="F800" s="162" t="s">
        <v>1921</v>
      </c>
      <c r="H800" s="163">
        <v>2</v>
      </c>
      <c r="I800" s="164"/>
      <c r="L800" s="159"/>
      <c r="M800" s="165"/>
      <c r="T800" s="166"/>
      <c r="AT800" s="161" t="s">
        <v>205</v>
      </c>
      <c r="AU800" s="161" t="s">
        <v>164</v>
      </c>
      <c r="AV800" s="12" t="s">
        <v>164</v>
      </c>
      <c r="AW800" s="12" t="s">
        <v>3</v>
      </c>
      <c r="AX800" s="12" t="s">
        <v>75</v>
      </c>
      <c r="AY800" s="161" t="s">
        <v>156</v>
      </c>
    </row>
    <row r="801" spans="2:65" s="15" customFormat="1">
      <c r="B801" s="191"/>
      <c r="D801" s="160" t="s">
        <v>205</v>
      </c>
      <c r="E801" s="192" t="s">
        <v>1</v>
      </c>
      <c r="F801" s="193" t="s">
        <v>356</v>
      </c>
      <c r="H801" s="194">
        <v>30.5</v>
      </c>
      <c r="I801" s="195"/>
      <c r="L801" s="191"/>
      <c r="M801" s="196"/>
      <c r="T801" s="197"/>
      <c r="AT801" s="192" t="s">
        <v>205</v>
      </c>
      <c r="AU801" s="192" t="s">
        <v>164</v>
      </c>
      <c r="AV801" s="15" t="s">
        <v>169</v>
      </c>
      <c r="AW801" s="15" t="s">
        <v>3</v>
      </c>
      <c r="AX801" s="15" t="s">
        <v>75</v>
      </c>
      <c r="AY801" s="192" t="s">
        <v>156</v>
      </c>
    </row>
    <row r="802" spans="2:65" s="12" customFormat="1">
      <c r="B802" s="159"/>
      <c r="D802" s="160" t="s">
        <v>205</v>
      </c>
      <c r="E802" s="161" t="s">
        <v>1</v>
      </c>
      <c r="F802" s="162" t="s">
        <v>1922</v>
      </c>
      <c r="H802" s="163">
        <v>38</v>
      </c>
      <c r="I802" s="164"/>
      <c r="L802" s="159"/>
      <c r="M802" s="165"/>
      <c r="T802" s="166"/>
      <c r="AT802" s="161" t="s">
        <v>205</v>
      </c>
      <c r="AU802" s="161" t="s">
        <v>164</v>
      </c>
      <c r="AV802" s="12" t="s">
        <v>164</v>
      </c>
      <c r="AW802" s="12" t="s">
        <v>3</v>
      </c>
      <c r="AX802" s="12" t="s">
        <v>75</v>
      </c>
      <c r="AY802" s="161" t="s">
        <v>156</v>
      </c>
    </row>
    <row r="803" spans="2:65" s="14" customFormat="1">
      <c r="B803" s="184"/>
      <c r="D803" s="160" t="s">
        <v>205</v>
      </c>
      <c r="E803" s="185" t="s">
        <v>1</v>
      </c>
      <c r="F803" s="186" t="s">
        <v>226</v>
      </c>
      <c r="H803" s="187">
        <v>68.5</v>
      </c>
      <c r="I803" s="188"/>
      <c r="L803" s="184"/>
      <c r="M803" s="189"/>
      <c r="T803" s="190"/>
      <c r="AT803" s="185" t="s">
        <v>205</v>
      </c>
      <c r="AU803" s="185" t="s">
        <v>164</v>
      </c>
      <c r="AV803" s="14" t="s">
        <v>163</v>
      </c>
      <c r="AW803" s="14" t="s">
        <v>3</v>
      </c>
      <c r="AX803" s="14" t="s">
        <v>83</v>
      </c>
      <c r="AY803" s="185" t="s">
        <v>156</v>
      </c>
    </row>
    <row r="804" spans="2:65" s="1" customFormat="1" ht="24.15" customHeight="1">
      <c r="B804" s="139"/>
      <c r="C804" s="140" t="s">
        <v>1927</v>
      </c>
      <c r="D804" s="140" t="s">
        <v>159</v>
      </c>
      <c r="E804" s="141" t="s">
        <v>1928</v>
      </c>
      <c r="F804" s="142" t="s">
        <v>1929</v>
      </c>
      <c r="G804" s="143" t="s">
        <v>352</v>
      </c>
      <c r="H804" s="144">
        <v>2.5649999999999999</v>
      </c>
      <c r="I804" s="145"/>
      <c r="J804" s="146">
        <f>ROUND(I804*H804,2)</f>
        <v>0</v>
      </c>
      <c r="K804" s="147"/>
      <c r="L804" s="32"/>
      <c r="M804" s="148" t="s">
        <v>1</v>
      </c>
      <c r="N804" s="149" t="s">
        <v>41</v>
      </c>
      <c r="P804" s="150">
        <f>O804*H804</f>
        <v>0</v>
      </c>
      <c r="Q804" s="150">
        <v>0.92700000000000005</v>
      </c>
      <c r="R804" s="150">
        <f>Q804*H804</f>
        <v>2.3777550000000001</v>
      </c>
      <c r="S804" s="150">
        <v>0</v>
      </c>
      <c r="T804" s="151">
        <f>S804*H804</f>
        <v>0</v>
      </c>
      <c r="AR804" s="152" t="s">
        <v>163</v>
      </c>
      <c r="AT804" s="152" t="s">
        <v>159</v>
      </c>
      <c r="AU804" s="152" t="s">
        <v>164</v>
      </c>
      <c r="AY804" s="17" t="s">
        <v>156</v>
      </c>
      <c r="BE804" s="153">
        <f>IF(N804="základná",J804,0)</f>
        <v>0</v>
      </c>
      <c r="BF804" s="153">
        <f>IF(N804="znížená",J804,0)</f>
        <v>0</v>
      </c>
      <c r="BG804" s="153">
        <f>IF(N804="zákl. prenesená",J804,0)</f>
        <v>0</v>
      </c>
      <c r="BH804" s="153">
        <f>IF(N804="zníž. prenesená",J804,0)</f>
        <v>0</v>
      </c>
      <c r="BI804" s="153">
        <f>IF(N804="nulová",J804,0)</f>
        <v>0</v>
      </c>
      <c r="BJ804" s="17" t="s">
        <v>164</v>
      </c>
      <c r="BK804" s="153">
        <f>ROUND(I804*H804,2)</f>
        <v>0</v>
      </c>
      <c r="BL804" s="17" t="s">
        <v>163</v>
      </c>
      <c r="BM804" s="152" t="s">
        <v>1930</v>
      </c>
    </row>
    <row r="805" spans="2:65" s="13" customFormat="1">
      <c r="B805" s="178"/>
      <c r="D805" s="160" t="s">
        <v>205</v>
      </c>
      <c r="E805" s="179" t="s">
        <v>1</v>
      </c>
      <c r="F805" s="180" t="s">
        <v>1931</v>
      </c>
      <c r="H805" s="179" t="s">
        <v>1</v>
      </c>
      <c r="I805" s="181"/>
      <c r="L805" s="178"/>
      <c r="M805" s="182"/>
      <c r="T805" s="183"/>
      <c r="AT805" s="179" t="s">
        <v>205</v>
      </c>
      <c r="AU805" s="179" t="s">
        <v>164</v>
      </c>
      <c r="AV805" s="13" t="s">
        <v>83</v>
      </c>
      <c r="AW805" s="13" t="s">
        <v>3</v>
      </c>
      <c r="AX805" s="13" t="s">
        <v>75</v>
      </c>
      <c r="AY805" s="179" t="s">
        <v>156</v>
      </c>
    </row>
    <row r="806" spans="2:65" s="12" customFormat="1">
      <c r="B806" s="159"/>
      <c r="D806" s="160" t="s">
        <v>205</v>
      </c>
      <c r="E806" s="161" t="s">
        <v>1</v>
      </c>
      <c r="F806" s="162" t="s">
        <v>1932</v>
      </c>
      <c r="H806" s="163">
        <v>2.5649999999999999</v>
      </c>
      <c r="I806" s="164"/>
      <c r="L806" s="159"/>
      <c r="M806" s="165"/>
      <c r="T806" s="166"/>
      <c r="AT806" s="161" t="s">
        <v>205</v>
      </c>
      <c r="AU806" s="161" t="s">
        <v>164</v>
      </c>
      <c r="AV806" s="12" t="s">
        <v>164</v>
      </c>
      <c r="AW806" s="12" t="s">
        <v>3</v>
      </c>
      <c r="AX806" s="12" t="s">
        <v>83</v>
      </c>
      <c r="AY806" s="161" t="s">
        <v>156</v>
      </c>
    </row>
    <row r="807" spans="2:65" s="11" customFormat="1" ht="22.95" customHeight="1">
      <c r="B807" s="127"/>
      <c r="D807" s="128" t="s">
        <v>74</v>
      </c>
      <c r="E807" s="137" t="s">
        <v>1933</v>
      </c>
      <c r="F807" s="137" t="s">
        <v>1934</v>
      </c>
      <c r="I807" s="130"/>
      <c r="J807" s="138">
        <f>BK807</f>
        <v>0</v>
      </c>
      <c r="L807" s="127"/>
      <c r="M807" s="132"/>
      <c r="P807" s="133">
        <f>SUM(P808:P813)</f>
        <v>0</v>
      </c>
      <c r="R807" s="133">
        <f>SUM(R808:R813)</f>
        <v>0.15938170000000002</v>
      </c>
      <c r="T807" s="134">
        <f>SUM(T808:T813)</f>
        <v>0</v>
      </c>
      <c r="AR807" s="128" t="s">
        <v>83</v>
      </c>
      <c r="AT807" s="135" t="s">
        <v>74</v>
      </c>
      <c r="AU807" s="135" t="s">
        <v>83</v>
      </c>
      <c r="AY807" s="128" t="s">
        <v>156</v>
      </c>
      <c r="BK807" s="136">
        <f>SUM(BK808:BK813)</f>
        <v>0</v>
      </c>
    </row>
    <row r="808" spans="2:65" s="1" customFormat="1" ht="24.15" customHeight="1">
      <c r="B808" s="139"/>
      <c r="C808" s="140" t="s">
        <v>1935</v>
      </c>
      <c r="D808" s="140" t="s">
        <v>159</v>
      </c>
      <c r="E808" s="141" t="s">
        <v>1936</v>
      </c>
      <c r="F808" s="142" t="s">
        <v>1937</v>
      </c>
      <c r="G808" s="143" t="s">
        <v>234</v>
      </c>
      <c r="H808" s="144">
        <v>169.55500000000001</v>
      </c>
      <c r="I808" s="145"/>
      <c r="J808" s="146">
        <f>ROUND(I808*H808,2)</f>
        <v>0</v>
      </c>
      <c r="K808" s="147"/>
      <c r="L808" s="32"/>
      <c r="M808" s="148" t="s">
        <v>1</v>
      </c>
      <c r="N808" s="149" t="s">
        <v>41</v>
      </c>
      <c r="P808" s="150">
        <f>O808*H808</f>
        <v>0</v>
      </c>
      <c r="Q808" s="150">
        <v>9.3999999999999997E-4</v>
      </c>
      <c r="R808" s="150">
        <f>Q808*H808</f>
        <v>0.15938170000000002</v>
      </c>
      <c r="S808" s="150">
        <v>0</v>
      </c>
      <c r="T808" s="151">
        <f>S808*H808</f>
        <v>0</v>
      </c>
      <c r="AR808" s="152" t="s">
        <v>163</v>
      </c>
      <c r="AT808" s="152" t="s">
        <v>159</v>
      </c>
      <c r="AU808" s="152" t="s">
        <v>164</v>
      </c>
      <c r="AY808" s="17" t="s">
        <v>156</v>
      </c>
      <c r="BE808" s="153">
        <f>IF(N808="základná",J808,0)</f>
        <v>0</v>
      </c>
      <c r="BF808" s="153">
        <f>IF(N808="znížená",J808,0)</f>
        <v>0</v>
      </c>
      <c r="BG808" s="153">
        <f>IF(N808="zákl. prenesená",J808,0)</f>
        <v>0</v>
      </c>
      <c r="BH808" s="153">
        <f>IF(N808="zníž. prenesená",J808,0)</f>
        <v>0</v>
      </c>
      <c r="BI808" s="153">
        <f>IF(N808="nulová",J808,0)</f>
        <v>0</v>
      </c>
      <c r="BJ808" s="17" t="s">
        <v>164</v>
      </c>
      <c r="BK808" s="153">
        <f>ROUND(I808*H808,2)</f>
        <v>0</v>
      </c>
      <c r="BL808" s="17" t="s">
        <v>163</v>
      </c>
      <c r="BM808" s="152" t="s">
        <v>1938</v>
      </c>
    </row>
    <row r="809" spans="2:65" s="12" customFormat="1" ht="20.399999999999999">
      <c r="B809" s="159"/>
      <c r="D809" s="160" t="s">
        <v>205</v>
      </c>
      <c r="E809" s="161" t="s">
        <v>1</v>
      </c>
      <c r="F809" s="162" t="s">
        <v>1939</v>
      </c>
      <c r="H809" s="163">
        <v>123.16500000000001</v>
      </c>
      <c r="I809" s="164"/>
      <c r="L809" s="159"/>
      <c r="M809" s="165"/>
      <c r="T809" s="166"/>
      <c r="AT809" s="161" t="s">
        <v>205</v>
      </c>
      <c r="AU809" s="161" t="s">
        <v>164</v>
      </c>
      <c r="AV809" s="12" t="s">
        <v>164</v>
      </c>
      <c r="AW809" s="12" t="s">
        <v>3</v>
      </c>
      <c r="AX809" s="12" t="s">
        <v>75</v>
      </c>
      <c r="AY809" s="161" t="s">
        <v>156</v>
      </c>
    </row>
    <row r="810" spans="2:65" s="12" customFormat="1" ht="20.399999999999999">
      <c r="B810" s="159"/>
      <c r="D810" s="160" t="s">
        <v>205</v>
      </c>
      <c r="E810" s="161" t="s">
        <v>1</v>
      </c>
      <c r="F810" s="162" t="s">
        <v>1940</v>
      </c>
      <c r="H810" s="163">
        <v>35.19</v>
      </c>
      <c r="I810" s="164"/>
      <c r="L810" s="159"/>
      <c r="M810" s="165"/>
      <c r="T810" s="166"/>
      <c r="AT810" s="161" t="s">
        <v>205</v>
      </c>
      <c r="AU810" s="161" t="s">
        <v>164</v>
      </c>
      <c r="AV810" s="12" t="s">
        <v>164</v>
      </c>
      <c r="AW810" s="12" t="s">
        <v>3</v>
      </c>
      <c r="AX810" s="12" t="s">
        <v>75</v>
      </c>
      <c r="AY810" s="161" t="s">
        <v>156</v>
      </c>
    </row>
    <row r="811" spans="2:65" s="15" customFormat="1">
      <c r="B811" s="191"/>
      <c r="D811" s="160" t="s">
        <v>205</v>
      </c>
      <c r="E811" s="192" t="s">
        <v>1</v>
      </c>
      <c r="F811" s="193" t="s">
        <v>356</v>
      </c>
      <c r="H811" s="194">
        <v>158.35499999999999</v>
      </c>
      <c r="I811" s="195"/>
      <c r="L811" s="191"/>
      <c r="M811" s="196"/>
      <c r="T811" s="197"/>
      <c r="AT811" s="192" t="s">
        <v>205</v>
      </c>
      <c r="AU811" s="192" t="s">
        <v>164</v>
      </c>
      <c r="AV811" s="15" t="s">
        <v>169</v>
      </c>
      <c r="AW811" s="15" t="s">
        <v>3</v>
      </c>
      <c r="AX811" s="15" t="s">
        <v>75</v>
      </c>
      <c r="AY811" s="192" t="s">
        <v>156</v>
      </c>
    </row>
    <row r="812" spans="2:65" s="12" customFormat="1">
      <c r="B812" s="159"/>
      <c r="D812" s="160" t="s">
        <v>205</v>
      </c>
      <c r="E812" s="161" t="s">
        <v>1</v>
      </c>
      <c r="F812" s="162" t="s">
        <v>1941</v>
      </c>
      <c r="H812" s="163">
        <v>11.2</v>
      </c>
      <c r="I812" s="164"/>
      <c r="L812" s="159"/>
      <c r="M812" s="165"/>
      <c r="T812" s="166"/>
      <c r="AT812" s="161" t="s">
        <v>205</v>
      </c>
      <c r="AU812" s="161" t="s">
        <v>164</v>
      </c>
      <c r="AV812" s="12" t="s">
        <v>164</v>
      </c>
      <c r="AW812" s="12" t="s">
        <v>3</v>
      </c>
      <c r="AX812" s="12" t="s">
        <v>75</v>
      </c>
      <c r="AY812" s="161" t="s">
        <v>156</v>
      </c>
    </row>
    <row r="813" spans="2:65" s="14" customFormat="1">
      <c r="B813" s="184"/>
      <c r="D813" s="160" t="s">
        <v>205</v>
      </c>
      <c r="E813" s="185" t="s">
        <v>1</v>
      </c>
      <c r="F813" s="186" t="s">
        <v>226</v>
      </c>
      <c r="H813" s="187">
        <v>169.55500000000001</v>
      </c>
      <c r="I813" s="188"/>
      <c r="L813" s="184"/>
      <c r="M813" s="189"/>
      <c r="T813" s="190"/>
      <c r="AT813" s="185" t="s">
        <v>205</v>
      </c>
      <c r="AU813" s="185" t="s">
        <v>164</v>
      </c>
      <c r="AV813" s="14" t="s">
        <v>163</v>
      </c>
      <c r="AW813" s="14" t="s">
        <v>3</v>
      </c>
      <c r="AX813" s="14" t="s">
        <v>83</v>
      </c>
      <c r="AY813" s="185" t="s">
        <v>156</v>
      </c>
    </row>
    <row r="814" spans="2:65" s="11" customFormat="1" ht="22.95" customHeight="1">
      <c r="B814" s="127"/>
      <c r="D814" s="128" t="s">
        <v>74</v>
      </c>
      <c r="E814" s="137" t="s">
        <v>1942</v>
      </c>
      <c r="F814" s="137" t="s">
        <v>1943</v>
      </c>
      <c r="I814" s="130"/>
      <c r="J814" s="138">
        <f>BK814</f>
        <v>0</v>
      </c>
      <c r="L814" s="127"/>
      <c r="M814" s="132"/>
      <c r="P814" s="133">
        <f>SUM(P815:P818)</f>
        <v>0</v>
      </c>
      <c r="R814" s="133">
        <f>SUM(R815:R818)</f>
        <v>2.7747999999999998E-2</v>
      </c>
      <c r="T814" s="134">
        <f>SUM(T815:T818)</f>
        <v>0</v>
      </c>
      <c r="AR814" s="128" t="s">
        <v>83</v>
      </c>
      <c r="AT814" s="135" t="s">
        <v>74</v>
      </c>
      <c r="AU814" s="135" t="s">
        <v>83</v>
      </c>
      <c r="AY814" s="128" t="s">
        <v>156</v>
      </c>
      <c r="BK814" s="136">
        <f>SUM(BK815:BK818)</f>
        <v>0</v>
      </c>
    </row>
    <row r="815" spans="2:65" s="1" customFormat="1" ht="24.15" customHeight="1">
      <c r="B815" s="139"/>
      <c r="C815" s="140" t="s">
        <v>1944</v>
      </c>
      <c r="D815" s="140" t="s">
        <v>159</v>
      </c>
      <c r="E815" s="141" t="s">
        <v>1945</v>
      </c>
      <c r="F815" s="142" t="s">
        <v>1946</v>
      </c>
      <c r="G815" s="143" t="s">
        <v>402</v>
      </c>
      <c r="H815" s="144">
        <v>89.6</v>
      </c>
      <c r="I815" s="145"/>
      <c r="J815" s="146">
        <f>ROUND(I815*H815,2)</f>
        <v>0</v>
      </c>
      <c r="K815" s="147"/>
      <c r="L815" s="32"/>
      <c r="M815" s="148" t="s">
        <v>1</v>
      </c>
      <c r="N815" s="149" t="s">
        <v>41</v>
      </c>
      <c r="P815" s="150">
        <f>O815*H815</f>
        <v>0</v>
      </c>
      <c r="Q815" s="150">
        <v>1.2999999999999999E-4</v>
      </c>
      <c r="R815" s="150">
        <f>Q815*H815</f>
        <v>1.1647999999999999E-2</v>
      </c>
      <c r="S815" s="150">
        <v>0</v>
      </c>
      <c r="T815" s="151">
        <f>S815*H815</f>
        <v>0</v>
      </c>
      <c r="AR815" s="152" t="s">
        <v>163</v>
      </c>
      <c r="AT815" s="152" t="s">
        <v>159</v>
      </c>
      <c r="AU815" s="152" t="s">
        <v>164</v>
      </c>
      <c r="AY815" s="17" t="s">
        <v>156</v>
      </c>
      <c r="BE815" s="153">
        <f>IF(N815="základná",J815,0)</f>
        <v>0</v>
      </c>
      <c r="BF815" s="153">
        <f>IF(N815="znížená",J815,0)</f>
        <v>0</v>
      </c>
      <c r="BG815" s="153">
        <f>IF(N815="zákl. prenesená",J815,0)</f>
        <v>0</v>
      </c>
      <c r="BH815" s="153">
        <f>IF(N815="zníž. prenesená",J815,0)</f>
        <v>0</v>
      </c>
      <c r="BI815" s="153">
        <f>IF(N815="nulová",J815,0)</f>
        <v>0</v>
      </c>
      <c r="BJ815" s="17" t="s">
        <v>164</v>
      </c>
      <c r="BK815" s="153">
        <f>ROUND(I815*H815,2)</f>
        <v>0</v>
      </c>
      <c r="BL815" s="17" t="s">
        <v>163</v>
      </c>
      <c r="BM815" s="152" t="s">
        <v>1947</v>
      </c>
    </row>
    <row r="816" spans="2:65" s="12" customFormat="1">
      <c r="B816" s="159"/>
      <c r="D816" s="160" t="s">
        <v>205</v>
      </c>
      <c r="E816" s="161" t="s">
        <v>1</v>
      </c>
      <c r="F816" s="162" t="s">
        <v>1948</v>
      </c>
      <c r="H816" s="163">
        <v>89.6</v>
      </c>
      <c r="I816" s="164"/>
      <c r="L816" s="159"/>
      <c r="M816" s="165"/>
      <c r="T816" s="166"/>
      <c r="AT816" s="161" t="s">
        <v>205</v>
      </c>
      <c r="AU816" s="161" t="s">
        <v>164</v>
      </c>
      <c r="AV816" s="12" t="s">
        <v>164</v>
      </c>
      <c r="AW816" s="12" t="s">
        <v>3</v>
      </c>
      <c r="AX816" s="12" t="s">
        <v>83</v>
      </c>
      <c r="AY816" s="161" t="s">
        <v>156</v>
      </c>
    </row>
    <row r="817" spans="2:65" s="1" customFormat="1" ht="37.950000000000003" customHeight="1">
      <c r="B817" s="139"/>
      <c r="C817" s="140" t="s">
        <v>1949</v>
      </c>
      <c r="D817" s="140" t="s">
        <v>159</v>
      </c>
      <c r="E817" s="141" t="s">
        <v>1950</v>
      </c>
      <c r="F817" s="142" t="s">
        <v>1951</v>
      </c>
      <c r="G817" s="143" t="s">
        <v>402</v>
      </c>
      <c r="H817" s="144">
        <v>35</v>
      </c>
      <c r="I817" s="145"/>
      <c r="J817" s="146">
        <f>ROUND(I817*H817,2)</f>
        <v>0</v>
      </c>
      <c r="K817" s="147"/>
      <c r="L817" s="32"/>
      <c r="M817" s="148" t="s">
        <v>1</v>
      </c>
      <c r="N817" s="149" t="s">
        <v>41</v>
      </c>
      <c r="P817" s="150">
        <f>O817*H817</f>
        <v>0</v>
      </c>
      <c r="Q817" s="150">
        <v>4.6000000000000001E-4</v>
      </c>
      <c r="R817" s="150">
        <f>Q817*H817</f>
        <v>1.61E-2</v>
      </c>
      <c r="S817" s="150">
        <v>0</v>
      </c>
      <c r="T817" s="151">
        <f>S817*H817</f>
        <v>0</v>
      </c>
      <c r="AR817" s="152" t="s">
        <v>163</v>
      </c>
      <c r="AT817" s="152" t="s">
        <v>159</v>
      </c>
      <c r="AU817" s="152" t="s">
        <v>164</v>
      </c>
      <c r="AY817" s="17" t="s">
        <v>156</v>
      </c>
      <c r="BE817" s="153">
        <f>IF(N817="základná",J817,0)</f>
        <v>0</v>
      </c>
      <c r="BF817" s="153">
        <f>IF(N817="znížená",J817,0)</f>
        <v>0</v>
      </c>
      <c r="BG817" s="153">
        <f>IF(N817="zákl. prenesená",J817,0)</f>
        <v>0</v>
      </c>
      <c r="BH817" s="153">
        <f>IF(N817="zníž. prenesená",J817,0)</f>
        <v>0</v>
      </c>
      <c r="BI817" s="153">
        <f>IF(N817="nulová",J817,0)</f>
        <v>0</v>
      </c>
      <c r="BJ817" s="17" t="s">
        <v>164</v>
      </c>
      <c r="BK817" s="153">
        <f>ROUND(I817*H817,2)</f>
        <v>0</v>
      </c>
      <c r="BL817" s="17" t="s">
        <v>163</v>
      </c>
      <c r="BM817" s="152" t="s">
        <v>1952</v>
      </c>
    </row>
    <row r="818" spans="2:65" s="12" customFormat="1">
      <c r="B818" s="159"/>
      <c r="D818" s="160" t="s">
        <v>205</v>
      </c>
      <c r="E818" s="161" t="s">
        <v>1</v>
      </c>
      <c r="F818" s="162" t="s">
        <v>1953</v>
      </c>
      <c r="H818" s="163">
        <v>35</v>
      </c>
      <c r="I818" s="164"/>
      <c r="L818" s="159"/>
      <c r="M818" s="165"/>
      <c r="T818" s="166"/>
      <c r="AT818" s="161" t="s">
        <v>205</v>
      </c>
      <c r="AU818" s="161" t="s">
        <v>164</v>
      </c>
      <c r="AV818" s="12" t="s">
        <v>164</v>
      </c>
      <c r="AW818" s="12" t="s">
        <v>3</v>
      </c>
      <c r="AX818" s="12" t="s">
        <v>83</v>
      </c>
      <c r="AY818" s="161" t="s">
        <v>156</v>
      </c>
    </row>
    <row r="819" spans="2:65" s="11" customFormat="1" ht="22.95" customHeight="1">
      <c r="B819" s="127"/>
      <c r="D819" s="128" t="s">
        <v>74</v>
      </c>
      <c r="E819" s="137" t="s">
        <v>1954</v>
      </c>
      <c r="F819" s="137" t="s">
        <v>1955</v>
      </c>
      <c r="I819" s="130"/>
      <c r="J819" s="138">
        <f>BK819</f>
        <v>0</v>
      </c>
      <c r="L819" s="127"/>
      <c r="M819" s="132"/>
      <c r="P819" s="133">
        <f>SUM(P820:P822)</f>
        <v>0</v>
      </c>
      <c r="R819" s="133">
        <f>SUM(R820:R822)</f>
        <v>113.517477</v>
      </c>
      <c r="T819" s="134">
        <f>SUM(T820:T822)</f>
        <v>0</v>
      </c>
      <c r="AR819" s="128" t="s">
        <v>83</v>
      </c>
      <c r="AT819" s="135" t="s">
        <v>74</v>
      </c>
      <c r="AU819" s="135" t="s">
        <v>83</v>
      </c>
      <c r="AY819" s="128" t="s">
        <v>156</v>
      </c>
      <c r="BK819" s="136">
        <f>SUM(BK820:BK822)</f>
        <v>0</v>
      </c>
    </row>
    <row r="820" spans="2:65" s="1" customFormat="1" ht="24.15" customHeight="1">
      <c r="B820" s="139"/>
      <c r="C820" s="140" t="s">
        <v>1956</v>
      </c>
      <c r="D820" s="140" t="s">
        <v>159</v>
      </c>
      <c r="E820" s="141" t="s">
        <v>1957</v>
      </c>
      <c r="F820" s="142" t="s">
        <v>1958</v>
      </c>
      <c r="G820" s="143" t="s">
        <v>402</v>
      </c>
      <c r="H820" s="144">
        <v>144.44999999999999</v>
      </c>
      <c r="I820" s="145"/>
      <c r="J820" s="146">
        <f>ROUND(I820*H820,2)</f>
        <v>0</v>
      </c>
      <c r="K820" s="147"/>
      <c r="L820" s="32"/>
      <c r="M820" s="148" t="s">
        <v>1</v>
      </c>
      <c r="N820" s="149" t="s">
        <v>41</v>
      </c>
      <c r="P820" s="150">
        <f>O820*H820</f>
        <v>0</v>
      </c>
      <c r="Q820" s="150">
        <v>6.8599999999999998E-3</v>
      </c>
      <c r="R820" s="150">
        <f>Q820*H820</f>
        <v>0.99092699999999989</v>
      </c>
      <c r="S820" s="150">
        <v>0</v>
      </c>
      <c r="T820" s="151">
        <f>S820*H820</f>
        <v>0</v>
      </c>
      <c r="AR820" s="152" t="s">
        <v>163</v>
      </c>
      <c r="AT820" s="152" t="s">
        <v>159</v>
      </c>
      <c r="AU820" s="152" t="s">
        <v>164</v>
      </c>
      <c r="AY820" s="17" t="s">
        <v>156</v>
      </c>
      <c r="BE820" s="153">
        <f>IF(N820="základná",J820,0)</f>
        <v>0</v>
      </c>
      <c r="BF820" s="153">
        <f>IF(N820="znížená",J820,0)</f>
        <v>0</v>
      </c>
      <c r="BG820" s="153">
        <f>IF(N820="zákl. prenesená",J820,0)</f>
        <v>0</v>
      </c>
      <c r="BH820" s="153">
        <f>IF(N820="zníž. prenesená",J820,0)</f>
        <v>0</v>
      </c>
      <c r="BI820" s="153">
        <f>IF(N820="nulová",J820,0)</f>
        <v>0</v>
      </c>
      <c r="BJ820" s="17" t="s">
        <v>164</v>
      </c>
      <c r="BK820" s="153">
        <f>ROUND(I820*H820,2)</f>
        <v>0</v>
      </c>
      <c r="BL820" s="17" t="s">
        <v>163</v>
      </c>
      <c r="BM820" s="152" t="s">
        <v>1959</v>
      </c>
    </row>
    <row r="821" spans="2:65" s="12" customFormat="1">
      <c r="B821" s="159"/>
      <c r="D821" s="160" t="s">
        <v>205</v>
      </c>
      <c r="E821" s="161" t="s">
        <v>1</v>
      </c>
      <c r="F821" s="162" t="s">
        <v>1960</v>
      </c>
      <c r="H821" s="163">
        <v>144.44999999999999</v>
      </c>
      <c r="I821" s="164"/>
      <c r="L821" s="159"/>
      <c r="M821" s="165"/>
      <c r="T821" s="166"/>
      <c r="AT821" s="161" t="s">
        <v>205</v>
      </c>
      <c r="AU821" s="161" t="s">
        <v>164</v>
      </c>
      <c r="AV821" s="12" t="s">
        <v>164</v>
      </c>
      <c r="AW821" s="12" t="s">
        <v>3</v>
      </c>
      <c r="AX821" s="12" t="s">
        <v>83</v>
      </c>
      <c r="AY821" s="161" t="s">
        <v>156</v>
      </c>
    </row>
    <row r="822" spans="2:65" s="1" customFormat="1" ht="49.2" customHeight="1">
      <c r="B822" s="139"/>
      <c r="C822" s="167" t="s">
        <v>1961</v>
      </c>
      <c r="D822" s="167" t="s">
        <v>207</v>
      </c>
      <c r="E822" s="168" t="s">
        <v>1962</v>
      </c>
      <c r="F822" s="169" t="s">
        <v>1963</v>
      </c>
      <c r="G822" s="170" t="s">
        <v>402</v>
      </c>
      <c r="H822" s="171">
        <v>144.44999999999999</v>
      </c>
      <c r="I822" s="172"/>
      <c r="J822" s="173">
        <f>ROUND(I822*H822,2)</f>
        <v>0</v>
      </c>
      <c r="K822" s="174"/>
      <c r="L822" s="175"/>
      <c r="M822" s="176" t="s">
        <v>1</v>
      </c>
      <c r="N822" s="177" t="s">
        <v>41</v>
      </c>
      <c r="P822" s="150">
        <f>O822*H822</f>
        <v>0</v>
      </c>
      <c r="Q822" s="150">
        <v>0.77900000000000003</v>
      </c>
      <c r="R822" s="150">
        <f>Q822*H822</f>
        <v>112.52655</v>
      </c>
      <c r="S822" s="150">
        <v>0</v>
      </c>
      <c r="T822" s="151">
        <f>S822*H822</f>
        <v>0</v>
      </c>
      <c r="AR822" s="152" t="s">
        <v>211</v>
      </c>
      <c r="AT822" s="152" t="s">
        <v>207</v>
      </c>
      <c r="AU822" s="152" t="s">
        <v>164</v>
      </c>
      <c r="AY822" s="17" t="s">
        <v>156</v>
      </c>
      <c r="BE822" s="153">
        <f>IF(N822="základná",J822,0)</f>
        <v>0</v>
      </c>
      <c r="BF822" s="153">
        <f>IF(N822="znížená",J822,0)</f>
        <v>0</v>
      </c>
      <c r="BG822" s="153">
        <f>IF(N822="zákl. prenesená",J822,0)</f>
        <v>0</v>
      </c>
      <c r="BH822" s="153">
        <f>IF(N822="zníž. prenesená",J822,0)</f>
        <v>0</v>
      </c>
      <c r="BI822" s="153">
        <f>IF(N822="nulová",J822,0)</f>
        <v>0</v>
      </c>
      <c r="BJ822" s="17" t="s">
        <v>164</v>
      </c>
      <c r="BK822" s="153">
        <f>ROUND(I822*H822,2)</f>
        <v>0</v>
      </c>
      <c r="BL822" s="17" t="s">
        <v>163</v>
      </c>
      <c r="BM822" s="152" t="s">
        <v>1964</v>
      </c>
    </row>
    <row r="823" spans="2:65" s="11" customFormat="1" ht="22.95" customHeight="1">
      <c r="B823" s="127"/>
      <c r="D823" s="128" t="s">
        <v>74</v>
      </c>
      <c r="E823" s="137" t="s">
        <v>1965</v>
      </c>
      <c r="F823" s="137" t="s">
        <v>1966</v>
      </c>
      <c r="I823" s="130"/>
      <c r="J823" s="138">
        <f>BK823</f>
        <v>0</v>
      </c>
      <c r="L823" s="127"/>
      <c r="M823" s="132"/>
      <c r="P823" s="133">
        <f>SUM(P824:P825)</f>
        <v>0</v>
      </c>
      <c r="R823" s="133">
        <f>SUM(R824:R825)</f>
        <v>86.4</v>
      </c>
      <c r="T823" s="134">
        <f>SUM(T824:T825)</f>
        <v>0</v>
      </c>
      <c r="AR823" s="128" t="s">
        <v>83</v>
      </c>
      <c r="AT823" s="135" t="s">
        <v>74</v>
      </c>
      <c r="AU823" s="135" t="s">
        <v>83</v>
      </c>
      <c r="AY823" s="128" t="s">
        <v>156</v>
      </c>
      <c r="BK823" s="136">
        <f>SUM(BK824:BK825)</f>
        <v>0</v>
      </c>
    </row>
    <row r="824" spans="2:65" s="1" customFormat="1" ht="24.15" customHeight="1">
      <c r="B824" s="139"/>
      <c r="C824" s="140" t="s">
        <v>1967</v>
      </c>
      <c r="D824" s="140" t="s">
        <v>159</v>
      </c>
      <c r="E824" s="141" t="s">
        <v>1968</v>
      </c>
      <c r="F824" s="142" t="s">
        <v>1969</v>
      </c>
      <c r="G824" s="143" t="s">
        <v>234</v>
      </c>
      <c r="H824" s="144">
        <v>86.4</v>
      </c>
      <c r="I824" s="145"/>
      <c r="J824" s="146">
        <f>ROUND(I824*H824,2)</f>
        <v>0</v>
      </c>
      <c r="K824" s="147"/>
      <c r="L824" s="32"/>
      <c r="M824" s="148" t="s">
        <v>1</v>
      </c>
      <c r="N824" s="149" t="s">
        <v>41</v>
      </c>
      <c r="P824" s="150">
        <f>O824*H824</f>
        <v>0</v>
      </c>
      <c r="Q824" s="150">
        <v>0</v>
      </c>
      <c r="R824" s="150">
        <f>Q824*H824</f>
        <v>0</v>
      </c>
      <c r="S824" s="150">
        <v>0</v>
      </c>
      <c r="T824" s="151">
        <f>S824*H824</f>
        <v>0</v>
      </c>
      <c r="AR824" s="152" t="s">
        <v>163</v>
      </c>
      <c r="AT824" s="152" t="s">
        <v>159</v>
      </c>
      <c r="AU824" s="152" t="s">
        <v>164</v>
      </c>
      <c r="AY824" s="17" t="s">
        <v>156</v>
      </c>
      <c r="BE824" s="153">
        <f>IF(N824="základná",J824,0)</f>
        <v>0</v>
      </c>
      <c r="BF824" s="153">
        <f>IF(N824="znížená",J824,0)</f>
        <v>0</v>
      </c>
      <c r="BG824" s="153">
        <f>IF(N824="zákl. prenesená",J824,0)</f>
        <v>0</v>
      </c>
      <c r="BH824" s="153">
        <f>IF(N824="zníž. prenesená",J824,0)</f>
        <v>0</v>
      </c>
      <c r="BI824" s="153">
        <f>IF(N824="nulová",J824,0)</f>
        <v>0</v>
      </c>
      <c r="BJ824" s="17" t="s">
        <v>164</v>
      </c>
      <c r="BK824" s="153">
        <f>ROUND(I824*H824,2)</f>
        <v>0</v>
      </c>
      <c r="BL824" s="17" t="s">
        <v>163</v>
      </c>
      <c r="BM824" s="152" t="s">
        <v>1970</v>
      </c>
    </row>
    <row r="825" spans="2:65" s="1" customFormat="1" ht="37.950000000000003" customHeight="1">
      <c r="B825" s="139"/>
      <c r="C825" s="167" t="s">
        <v>1971</v>
      </c>
      <c r="D825" s="167" t="s">
        <v>207</v>
      </c>
      <c r="E825" s="168" t="s">
        <v>1972</v>
      </c>
      <c r="F825" s="169" t="s">
        <v>1973</v>
      </c>
      <c r="G825" s="170" t="s">
        <v>234</v>
      </c>
      <c r="H825" s="171">
        <v>86.4</v>
      </c>
      <c r="I825" s="172"/>
      <c r="J825" s="173">
        <f>ROUND(I825*H825,2)</f>
        <v>0</v>
      </c>
      <c r="K825" s="174"/>
      <c r="L825" s="175"/>
      <c r="M825" s="176" t="s">
        <v>1</v>
      </c>
      <c r="N825" s="177" t="s">
        <v>41</v>
      </c>
      <c r="P825" s="150">
        <f>O825*H825</f>
        <v>0</v>
      </c>
      <c r="Q825" s="150">
        <v>1</v>
      </c>
      <c r="R825" s="150">
        <f>Q825*H825</f>
        <v>86.4</v>
      </c>
      <c r="S825" s="150">
        <v>0</v>
      </c>
      <c r="T825" s="151">
        <f>S825*H825</f>
        <v>0</v>
      </c>
      <c r="AR825" s="152" t="s">
        <v>211</v>
      </c>
      <c r="AT825" s="152" t="s">
        <v>207</v>
      </c>
      <c r="AU825" s="152" t="s">
        <v>164</v>
      </c>
      <c r="AY825" s="17" t="s">
        <v>156</v>
      </c>
      <c r="BE825" s="153">
        <f>IF(N825="základná",J825,0)</f>
        <v>0</v>
      </c>
      <c r="BF825" s="153">
        <f>IF(N825="znížená",J825,0)</f>
        <v>0</v>
      </c>
      <c r="BG825" s="153">
        <f>IF(N825="zákl. prenesená",J825,0)</f>
        <v>0</v>
      </c>
      <c r="BH825" s="153">
        <f>IF(N825="zníž. prenesená",J825,0)</f>
        <v>0</v>
      </c>
      <c r="BI825" s="153">
        <f>IF(N825="nulová",J825,0)</f>
        <v>0</v>
      </c>
      <c r="BJ825" s="17" t="s">
        <v>164</v>
      </c>
      <c r="BK825" s="153">
        <f>ROUND(I825*H825,2)</f>
        <v>0</v>
      </c>
      <c r="BL825" s="17" t="s">
        <v>163</v>
      </c>
      <c r="BM825" s="152" t="s">
        <v>1974</v>
      </c>
    </row>
    <row r="826" spans="2:65" s="11" customFormat="1" ht="22.95" customHeight="1">
      <c r="B826" s="127"/>
      <c r="D826" s="128" t="s">
        <v>74</v>
      </c>
      <c r="E826" s="137" t="s">
        <v>1975</v>
      </c>
      <c r="F826" s="137" t="s">
        <v>1976</v>
      </c>
      <c r="I826" s="130"/>
      <c r="J826" s="138">
        <f>BK826</f>
        <v>0</v>
      </c>
      <c r="L826" s="127"/>
      <c r="M826" s="132"/>
      <c r="P826" s="133">
        <f>SUM(P827:P848)</f>
        <v>0</v>
      </c>
      <c r="R826" s="133">
        <f>SUM(R827:R848)</f>
        <v>0</v>
      </c>
      <c r="T826" s="134">
        <f>SUM(T827:T848)</f>
        <v>0</v>
      </c>
      <c r="AR826" s="128" t="s">
        <v>83</v>
      </c>
      <c r="AT826" s="135" t="s">
        <v>74</v>
      </c>
      <c r="AU826" s="135" t="s">
        <v>83</v>
      </c>
      <c r="AY826" s="128" t="s">
        <v>156</v>
      </c>
      <c r="BK826" s="136">
        <f>SUM(BK827:BK848)</f>
        <v>0</v>
      </c>
    </row>
    <row r="827" spans="2:65" s="1" customFormat="1" ht="24.15" customHeight="1">
      <c r="B827" s="139"/>
      <c r="C827" s="140" t="s">
        <v>1977</v>
      </c>
      <c r="D827" s="140" t="s">
        <v>159</v>
      </c>
      <c r="E827" s="141" t="s">
        <v>1978</v>
      </c>
      <c r="F827" s="142" t="s">
        <v>1979</v>
      </c>
      <c r="G827" s="143" t="s">
        <v>203</v>
      </c>
      <c r="H827" s="144">
        <v>2</v>
      </c>
      <c r="I827" s="145"/>
      <c r="J827" s="146">
        <f>ROUND(I827*H827,2)</f>
        <v>0</v>
      </c>
      <c r="K827" s="147"/>
      <c r="L827" s="32"/>
      <c r="M827" s="148" t="s">
        <v>1</v>
      </c>
      <c r="N827" s="149" t="s">
        <v>41</v>
      </c>
      <c r="P827" s="150">
        <f>O827*H827</f>
        <v>0</v>
      </c>
      <c r="Q827" s="150">
        <v>0</v>
      </c>
      <c r="R827" s="150">
        <f>Q827*H827</f>
        <v>0</v>
      </c>
      <c r="S827" s="150">
        <v>0</v>
      </c>
      <c r="T827" s="151">
        <f>S827*H827</f>
        <v>0</v>
      </c>
      <c r="AR827" s="152" t="s">
        <v>163</v>
      </c>
      <c r="AT827" s="152" t="s">
        <v>159</v>
      </c>
      <c r="AU827" s="152" t="s">
        <v>164</v>
      </c>
      <c r="AY827" s="17" t="s">
        <v>156</v>
      </c>
      <c r="BE827" s="153">
        <f>IF(N827="základná",J827,0)</f>
        <v>0</v>
      </c>
      <c r="BF827" s="153">
        <f>IF(N827="znížená",J827,0)</f>
        <v>0</v>
      </c>
      <c r="BG827" s="153">
        <f>IF(N827="zákl. prenesená",J827,0)</f>
        <v>0</v>
      </c>
      <c r="BH827" s="153">
        <f>IF(N827="zníž. prenesená",J827,0)</f>
        <v>0</v>
      </c>
      <c r="BI827" s="153">
        <f>IF(N827="nulová",J827,0)</f>
        <v>0</v>
      </c>
      <c r="BJ827" s="17" t="s">
        <v>164</v>
      </c>
      <c r="BK827" s="153">
        <f>ROUND(I827*H827,2)</f>
        <v>0</v>
      </c>
      <c r="BL827" s="17" t="s">
        <v>163</v>
      </c>
      <c r="BM827" s="152" t="s">
        <v>1980</v>
      </c>
    </row>
    <row r="828" spans="2:65" s="13" customFormat="1">
      <c r="B828" s="178"/>
      <c r="D828" s="160" t="s">
        <v>205</v>
      </c>
      <c r="E828" s="179" t="s">
        <v>1</v>
      </c>
      <c r="F828" s="180" t="s">
        <v>1981</v>
      </c>
      <c r="H828" s="179" t="s">
        <v>1</v>
      </c>
      <c r="I828" s="181"/>
      <c r="L828" s="178"/>
      <c r="M828" s="182"/>
      <c r="T828" s="183"/>
      <c r="AT828" s="179" t="s">
        <v>205</v>
      </c>
      <c r="AU828" s="179" t="s">
        <v>164</v>
      </c>
      <c r="AV828" s="13" t="s">
        <v>83</v>
      </c>
      <c r="AW828" s="13" t="s">
        <v>3</v>
      </c>
      <c r="AX828" s="13" t="s">
        <v>75</v>
      </c>
      <c r="AY828" s="179" t="s">
        <v>156</v>
      </c>
    </row>
    <row r="829" spans="2:65" s="12" customFormat="1">
      <c r="B829" s="159"/>
      <c r="D829" s="160" t="s">
        <v>205</v>
      </c>
      <c r="E829" s="161" t="s">
        <v>1</v>
      </c>
      <c r="F829" s="162" t="s">
        <v>1982</v>
      </c>
      <c r="H829" s="163">
        <v>1</v>
      </c>
      <c r="I829" s="164"/>
      <c r="L829" s="159"/>
      <c r="M829" s="165"/>
      <c r="T829" s="166"/>
      <c r="AT829" s="161" t="s">
        <v>205</v>
      </c>
      <c r="AU829" s="161" t="s">
        <v>164</v>
      </c>
      <c r="AV829" s="12" t="s">
        <v>164</v>
      </c>
      <c r="AW829" s="12" t="s">
        <v>3</v>
      </c>
      <c r="AX829" s="12" t="s">
        <v>75</v>
      </c>
      <c r="AY829" s="161" t="s">
        <v>156</v>
      </c>
    </row>
    <row r="830" spans="2:65" s="12" customFormat="1">
      <c r="B830" s="159"/>
      <c r="D830" s="160" t="s">
        <v>205</v>
      </c>
      <c r="E830" s="161" t="s">
        <v>1</v>
      </c>
      <c r="F830" s="162" t="s">
        <v>1983</v>
      </c>
      <c r="H830" s="163">
        <v>1</v>
      </c>
      <c r="I830" s="164"/>
      <c r="L830" s="159"/>
      <c r="M830" s="165"/>
      <c r="T830" s="166"/>
      <c r="AT830" s="161" t="s">
        <v>205</v>
      </c>
      <c r="AU830" s="161" t="s">
        <v>164</v>
      </c>
      <c r="AV830" s="12" t="s">
        <v>164</v>
      </c>
      <c r="AW830" s="12" t="s">
        <v>3</v>
      </c>
      <c r="AX830" s="12" t="s">
        <v>75</v>
      </c>
      <c r="AY830" s="161" t="s">
        <v>156</v>
      </c>
    </row>
    <row r="831" spans="2:65" s="14" customFormat="1">
      <c r="B831" s="184"/>
      <c r="D831" s="160" t="s">
        <v>205</v>
      </c>
      <c r="E831" s="185" t="s">
        <v>1</v>
      </c>
      <c r="F831" s="186" t="s">
        <v>226</v>
      </c>
      <c r="H831" s="187">
        <v>2</v>
      </c>
      <c r="I831" s="188"/>
      <c r="L831" s="184"/>
      <c r="M831" s="189"/>
      <c r="T831" s="190"/>
      <c r="AT831" s="185" t="s">
        <v>205</v>
      </c>
      <c r="AU831" s="185" t="s">
        <v>164</v>
      </c>
      <c r="AV831" s="14" t="s">
        <v>163</v>
      </c>
      <c r="AW831" s="14" t="s">
        <v>3</v>
      </c>
      <c r="AX831" s="14" t="s">
        <v>83</v>
      </c>
      <c r="AY831" s="185" t="s">
        <v>156</v>
      </c>
    </row>
    <row r="832" spans="2:65" s="1" customFormat="1" ht="24.15" customHeight="1">
      <c r="B832" s="139"/>
      <c r="C832" s="140" t="s">
        <v>1984</v>
      </c>
      <c r="D832" s="140" t="s">
        <v>159</v>
      </c>
      <c r="E832" s="141" t="s">
        <v>1985</v>
      </c>
      <c r="F832" s="142" t="s">
        <v>1986</v>
      </c>
      <c r="G832" s="143" t="s">
        <v>203</v>
      </c>
      <c r="H832" s="144">
        <v>2</v>
      </c>
      <c r="I832" s="145"/>
      <c r="J832" s="146">
        <f>ROUND(I832*H832,2)</f>
        <v>0</v>
      </c>
      <c r="K832" s="147"/>
      <c r="L832" s="32"/>
      <c r="M832" s="148" t="s">
        <v>1</v>
      </c>
      <c r="N832" s="149" t="s">
        <v>41</v>
      </c>
      <c r="P832" s="150">
        <f>O832*H832</f>
        <v>0</v>
      </c>
      <c r="Q832" s="150">
        <v>0</v>
      </c>
      <c r="R832" s="150">
        <f>Q832*H832</f>
        <v>0</v>
      </c>
      <c r="S832" s="150">
        <v>0</v>
      </c>
      <c r="T832" s="151">
        <f>S832*H832</f>
        <v>0</v>
      </c>
      <c r="AR832" s="152" t="s">
        <v>163</v>
      </c>
      <c r="AT832" s="152" t="s">
        <v>159</v>
      </c>
      <c r="AU832" s="152" t="s">
        <v>164</v>
      </c>
      <c r="AY832" s="17" t="s">
        <v>156</v>
      </c>
      <c r="BE832" s="153">
        <f>IF(N832="základná",J832,0)</f>
        <v>0</v>
      </c>
      <c r="BF832" s="153">
        <f>IF(N832="znížená",J832,0)</f>
        <v>0</v>
      </c>
      <c r="BG832" s="153">
        <f>IF(N832="zákl. prenesená",J832,0)</f>
        <v>0</v>
      </c>
      <c r="BH832" s="153">
        <f>IF(N832="zníž. prenesená",J832,0)</f>
        <v>0</v>
      </c>
      <c r="BI832" s="153">
        <f>IF(N832="nulová",J832,0)</f>
        <v>0</v>
      </c>
      <c r="BJ832" s="17" t="s">
        <v>164</v>
      </c>
      <c r="BK832" s="153">
        <f>ROUND(I832*H832,2)</f>
        <v>0</v>
      </c>
      <c r="BL832" s="17" t="s">
        <v>163</v>
      </c>
      <c r="BM832" s="152" t="s">
        <v>1987</v>
      </c>
    </row>
    <row r="833" spans="2:65" s="13" customFormat="1">
      <c r="B833" s="178"/>
      <c r="D833" s="160" t="s">
        <v>205</v>
      </c>
      <c r="E833" s="179" t="s">
        <v>1</v>
      </c>
      <c r="F833" s="180" t="s">
        <v>1060</v>
      </c>
      <c r="H833" s="179" t="s">
        <v>1</v>
      </c>
      <c r="I833" s="181"/>
      <c r="L833" s="178"/>
      <c r="M833" s="182"/>
      <c r="T833" s="183"/>
      <c r="AT833" s="179" t="s">
        <v>205</v>
      </c>
      <c r="AU833" s="179" t="s">
        <v>164</v>
      </c>
      <c r="AV833" s="13" t="s">
        <v>83</v>
      </c>
      <c r="AW833" s="13" t="s">
        <v>3</v>
      </c>
      <c r="AX833" s="13" t="s">
        <v>75</v>
      </c>
      <c r="AY833" s="179" t="s">
        <v>156</v>
      </c>
    </row>
    <row r="834" spans="2:65" s="13" customFormat="1">
      <c r="B834" s="178"/>
      <c r="D834" s="160" t="s">
        <v>205</v>
      </c>
      <c r="E834" s="179" t="s">
        <v>1</v>
      </c>
      <c r="F834" s="180" t="s">
        <v>1988</v>
      </c>
      <c r="H834" s="179" t="s">
        <v>1</v>
      </c>
      <c r="I834" s="181"/>
      <c r="L834" s="178"/>
      <c r="M834" s="182"/>
      <c r="T834" s="183"/>
      <c r="AT834" s="179" t="s">
        <v>205</v>
      </c>
      <c r="AU834" s="179" t="s">
        <v>164</v>
      </c>
      <c r="AV834" s="13" t="s">
        <v>83</v>
      </c>
      <c r="AW834" s="13" t="s">
        <v>3</v>
      </c>
      <c r="AX834" s="13" t="s">
        <v>75</v>
      </c>
      <c r="AY834" s="179" t="s">
        <v>156</v>
      </c>
    </row>
    <row r="835" spans="2:65" s="13" customFormat="1">
      <c r="B835" s="178"/>
      <c r="D835" s="160" t="s">
        <v>205</v>
      </c>
      <c r="E835" s="179" t="s">
        <v>1</v>
      </c>
      <c r="F835" s="180" t="s">
        <v>1989</v>
      </c>
      <c r="H835" s="179" t="s">
        <v>1</v>
      </c>
      <c r="I835" s="181"/>
      <c r="L835" s="178"/>
      <c r="M835" s="182"/>
      <c r="T835" s="183"/>
      <c r="AT835" s="179" t="s">
        <v>205</v>
      </c>
      <c r="AU835" s="179" t="s">
        <v>164</v>
      </c>
      <c r="AV835" s="13" t="s">
        <v>83</v>
      </c>
      <c r="AW835" s="13" t="s">
        <v>3</v>
      </c>
      <c r="AX835" s="13" t="s">
        <v>75</v>
      </c>
      <c r="AY835" s="179" t="s">
        <v>156</v>
      </c>
    </row>
    <row r="836" spans="2:65" s="13" customFormat="1">
      <c r="B836" s="178"/>
      <c r="D836" s="160" t="s">
        <v>205</v>
      </c>
      <c r="E836" s="179" t="s">
        <v>1</v>
      </c>
      <c r="F836" s="180" t="s">
        <v>1990</v>
      </c>
      <c r="H836" s="179" t="s">
        <v>1</v>
      </c>
      <c r="I836" s="181"/>
      <c r="L836" s="178"/>
      <c r="M836" s="182"/>
      <c r="T836" s="183"/>
      <c r="AT836" s="179" t="s">
        <v>205</v>
      </c>
      <c r="AU836" s="179" t="s">
        <v>164</v>
      </c>
      <c r="AV836" s="13" t="s">
        <v>83</v>
      </c>
      <c r="AW836" s="13" t="s">
        <v>3</v>
      </c>
      <c r="AX836" s="13" t="s">
        <v>75</v>
      </c>
      <c r="AY836" s="179" t="s">
        <v>156</v>
      </c>
    </row>
    <row r="837" spans="2:65" s="13" customFormat="1" ht="20.399999999999999">
      <c r="B837" s="178"/>
      <c r="D837" s="160" t="s">
        <v>205</v>
      </c>
      <c r="E837" s="179" t="s">
        <v>1</v>
      </c>
      <c r="F837" s="180" t="s">
        <v>1991</v>
      </c>
      <c r="H837" s="179" t="s">
        <v>1</v>
      </c>
      <c r="I837" s="181"/>
      <c r="L837" s="178"/>
      <c r="M837" s="182"/>
      <c r="T837" s="183"/>
      <c r="AT837" s="179" t="s">
        <v>205</v>
      </c>
      <c r="AU837" s="179" t="s">
        <v>164</v>
      </c>
      <c r="AV837" s="13" t="s">
        <v>83</v>
      </c>
      <c r="AW837" s="13" t="s">
        <v>3</v>
      </c>
      <c r="AX837" s="13" t="s">
        <v>75</v>
      </c>
      <c r="AY837" s="179" t="s">
        <v>156</v>
      </c>
    </row>
    <row r="838" spans="2:65" s="13" customFormat="1" ht="20.399999999999999">
      <c r="B838" s="178"/>
      <c r="D838" s="160" t="s">
        <v>205</v>
      </c>
      <c r="E838" s="179" t="s">
        <v>1</v>
      </c>
      <c r="F838" s="180" t="s">
        <v>1992</v>
      </c>
      <c r="H838" s="179" t="s">
        <v>1</v>
      </c>
      <c r="I838" s="181"/>
      <c r="L838" s="178"/>
      <c r="M838" s="182"/>
      <c r="T838" s="183"/>
      <c r="AT838" s="179" t="s">
        <v>205</v>
      </c>
      <c r="AU838" s="179" t="s">
        <v>164</v>
      </c>
      <c r="AV838" s="13" t="s">
        <v>83</v>
      </c>
      <c r="AW838" s="13" t="s">
        <v>3</v>
      </c>
      <c r="AX838" s="13" t="s">
        <v>75</v>
      </c>
      <c r="AY838" s="179" t="s">
        <v>156</v>
      </c>
    </row>
    <row r="839" spans="2:65" s="13" customFormat="1">
      <c r="B839" s="178"/>
      <c r="D839" s="160" t="s">
        <v>205</v>
      </c>
      <c r="E839" s="179" t="s">
        <v>1</v>
      </c>
      <c r="F839" s="180" t="s">
        <v>1993</v>
      </c>
      <c r="H839" s="179" t="s">
        <v>1</v>
      </c>
      <c r="I839" s="181"/>
      <c r="L839" s="178"/>
      <c r="M839" s="182"/>
      <c r="T839" s="183"/>
      <c r="AT839" s="179" t="s">
        <v>205</v>
      </c>
      <c r="AU839" s="179" t="s">
        <v>164</v>
      </c>
      <c r="AV839" s="13" t="s">
        <v>83</v>
      </c>
      <c r="AW839" s="13" t="s">
        <v>3</v>
      </c>
      <c r="AX839" s="13" t="s">
        <v>75</v>
      </c>
      <c r="AY839" s="179" t="s">
        <v>156</v>
      </c>
    </row>
    <row r="840" spans="2:65" s="12" customFormat="1">
      <c r="B840" s="159"/>
      <c r="D840" s="160" t="s">
        <v>205</v>
      </c>
      <c r="E840" s="161" t="s">
        <v>1</v>
      </c>
      <c r="F840" s="162" t="s">
        <v>1994</v>
      </c>
      <c r="H840" s="163">
        <v>1</v>
      </c>
      <c r="I840" s="164"/>
      <c r="L840" s="159"/>
      <c r="M840" s="165"/>
      <c r="T840" s="166"/>
      <c r="AT840" s="161" t="s">
        <v>205</v>
      </c>
      <c r="AU840" s="161" t="s">
        <v>164</v>
      </c>
      <c r="AV840" s="12" t="s">
        <v>164</v>
      </c>
      <c r="AW840" s="12" t="s">
        <v>3</v>
      </c>
      <c r="AX840" s="12" t="s">
        <v>75</v>
      </c>
      <c r="AY840" s="161" t="s">
        <v>156</v>
      </c>
    </row>
    <row r="841" spans="2:65" s="12" customFormat="1">
      <c r="B841" s="159"/>
      <c r="D841" s="160" t="s">
        <v>205</v>
      </c>
      <c r="E841" s="161" t="s">
        <v>1</v>
      </c>
      <c r="F841" s="162" t="s">
        <v>1983</v>
      </c>
      <c r="H841" s="163">
        <v>1</v>
      </c>
      <c r="I841" s="164"/>
      <c r="L841" s="159"/>
      <c r="M841" s="165"/>
      <c r="T841" s="166"/>
      <c r="AT841" s="161" t="s">
        <v>205</v>
      </c>
      <c r="AU841" s="161" t="s">
        <v>164</v>
      </c>
      <c r="AV841" s="12" t="s">
        <v>164</v>
      </c>
      <c r="AW841" s="12" t="s">
        <v>3</v>
      </c>
      <c r="AX841" s="12" t="s">
        <v>75</v>
      </c>
      <c r="AY841" s="161" t="s">
        <v>156</v>
      </c>
    </row>
    <row r="842" spans="2:65" s="14" customFormat="1">
      <c r="B842" s="184"/>
      <c r="D842" s="160" t="s">
        <v>205</v>
      </c>
      <c r="E842" s="185" t="s">
        <v>1</v>
      </c>
      <c r="F842" s="186" t="s">
        <v>226</v>
      </c>
      <c r="H842" s="187">
        <v>2</v>
      </c>
      <c r="I842" s="188"/>
      <c r="L842" s="184"/>
      <c r="M842" s="189"/>
      <c r="T842" s="190"/>
      <c r="AT842" s="185" t="s">
        <v>205</v>
      </c>
      <c r="AU842" s="185" t="s">
        <v>164</v>
      </c>
      <c r="AV842" s="14" t="s">
        <v>163</v>
      </c>
      <c r="AW842" s="14" t="s">
        <v>3</v>
      </c>
      <c r="AX842" s="14" t="s">
        <v>83</v>
      </c>
      <c r="AY842" s="185" t="s">
        <v>156</v>
      </c>
    </row>
    <row r="843" spans="2:65" s="1" customFormat="1" ht="33" customHeight="1">
      <c r="B843" s="139"/>
      <c r="C843" s="140" t="s">
        <v>1995</v>
      </c>
      <c r="D843" s="140" t="s">
        <v>159</v>
      </c>
      <c r="E843" s="141" t="s">
        <v>1996</v>
      </c>
      <c r="F843" s="142" t="s">
        <v>1997</v>
      </c>
      <c r="G843" s="143" t="s">
        <v>203</v>
      </c>
      <c r="H843" s="144">
        <v>10</v>
      </c>
      <c r="I843" s="145"/>
      <c r="J843" s="146">
        <f>ROUND(I843*H843,2)</f>
        <v>0</v>
      </c>
      <c r="K843" s="147"/>
      <c r="L843" s="32"/>
      <c r="M843" s="148" t="s">
        <v>1</v>
      </c>
      <c r="N843" s="149" t="s">
        <v>41</v>
      </c>
      <c r="P843" s="150">
        <f>O843*H843</f>
        <v>0</v>
      </c>
      <c r="Q843" s="150">
        <v>0</v>
      </c>
      <c r="R843" s="150">
        <f>Q843*H843</f>
        <v>0</v>
      </c>
      <c r="S843" s="150">
        <v>0</v>
      </c>
      <c r="T843" s="151">
        <f>S843*H843</f>
        <v>0</v>
      </c>
      <c r="AR843" s="152" t="s">
        <v>163</v>
      </c>
      <c r="AT843" s="152" t="s">
        <v>159</v>
      </c>
      <c r="AU843" s="152" t="s">
        <v>164</v>
      </c>
      <c r="AY843" s="17" t="s">
        <v>156</v>
      </c>
      <c r="BE843" s="153">
        <f>IF(N843="základná",J843,0)</f>
        <v>0</v>
      </c>
      <c r="BF843" s="153">
        <f>IF(N843="znížená",J843,0)</f>
        <v>0</v>
      </c>
      <c r="BG843" s="153">
        <f>IF(N843="zákl. prenesená",J843,0)</f>
        <v>0</v>
      </c>
      <c r="BH843" s="153">
        <f>IF(N843="zníž. prenesená",J843,0)</f>
        <v>0</v>
      </c>
      <c r="BI843" s="153">
        <f>IF(N843="nulová",J843,0)</f>
        <v>0</v>
      </c>
      <c r="BJ843" s="17" t="s">
        <v>164</v>
      </c>
      <c r="BK843" s="153">
        <f>ROUND(I843*H843,2)</f>
        <v>0</v>
      </c>
      <c r="BL843" s="17" t="s">
        <v>163</v>
      </c>
      <c r="BM843" s="152" t="s">
        <v>1998</v>
      </c>
    </row>
    <row r="844" spans="2:65" s="13" customFormat="1" ht="20.399999999999999">
      <c r="B844" s="178"/>
      <c r="D844" s="160" t="s">
        <v>205</v>
      </c>
      <c r="E844" s="179" t="s">
        <v>1</v>
      </c>
      <c r="F844" s="180" t="s">
        <v>1999</v>
      </c>
      <c r="H844" s="179" t="s">
        <v>1</v>
      </c>
      <c r="I844" s="181"/>
      <c r="L844" s="178"/>
      <c r="M844" s="182"/>
      <c r="T844" s="183"/>
      <c r="AT844" s="179" t="s">
        <v>205</v>
      </c>
      <c r="AU844" s="179" t="s">
        <v>164</v>
      </c>
      <c r="AV844" s="13" t="s">
        <v>83</v>
      </c>
      <c r="AW844" s="13" t="s">
        <v>3</v>
      </c>
      <c r="AX844" s="13" t="s">
        <v>75</v>
      </c>
      <c r="AY844" s="179" t="s">
        <v>156</v>
      </c>
    </row>
    <row r="845" spans="2:65" s="13" customFormat="1" ht="30.6">
      <c r="B845" s="178"/>
      <c r="D845" s="160" t="s">
        <v>205</v>
      </c>
      <c r="E845" s="179" t="s">
        <v>1</v>
      </c>
      <c r="F845" s="180" t="s">
        <v>2000</v>
      </c>
      <c r="H845" s="179" t="s">
        <v>1</v>
      </c>
      <c r="I845" s="181"/>
      <c r="L845" s="178"/>
      <c r="M845" s="182"/>
      <c r="T845" s="183"/>
      <c r="AT845" s="179" t="s">
        <v>205</v>
      </c>
      <c r="AU845" s="179" t="s">
        <v>164</v>
      </c>
      <c r="AV845" s="13" t="s">
        <v>83</v>
      </c>
      <c r="AW845" s="13" t="s">
        <v>3</v>
      </c>
      <c r="AX845" s="13" t="s">
        <v>75</v>
      </c>
      <c r="AY845" s="179" t="s">
        <v>156</v>
      </c>
    </row>
    <row r="846" spans="2:65" s="12" customFormat="1">
      <c r="B846" s="159"/>
      <c r="D846" s="160" t="s">
        <v>205</v>
      </c>
      <c r="E846" s="161" t="s">
        <v>1</v>
      </c>
      <c r="F846" s="162" t="s">
        <v>2001</v>
      </c>
      <c r="H846" s="163">
        <v>5</v>
      </c>
      <c r="I846" s="164"/>
      <c r="L846" s="159"/>
      <c r="M846" s="165"/>
      <c r="T846" s="166"/>
      <c r="AT846" s="161" t="s">
        <v>205</v>
      </c>
      <c r="AU846" s="161" t="s">
        <v>164</v>
      </c>
      <c r="AV846" s="12" t="s">
        <v>164</v>
      </c>
      <c r="AW846" s="12" t="s">
        <v>3</v>
      </c>
      <c r="AX846" s="12" t="s">
        <v>75</v>
      </c>
      <c r="AY846" s="161" t="s">
        <v>156</v>
      </c>
    </row>
    <row r="847" spans="2:65" s="12" customFormat="1">
      <c r="B847" s="159"/>
      <c r="D847" s="160" t="s">
        <v>205</v>
      </c>
      <c r="E847" s="161" t="s">
        <v>1</v>
      </c>
      <c r="F847" s="162" t="s">
        <v>2002</v>
      </c>
      <c r="H847" s="163">
        <v>5</v>
      </c>
      <c r="I847" s="164"/>
      <c r="L847" s="159"/>
      <c r="M847" s="165"/>
      <c r="T847" s="166"/>
      <c r="AT847" s="161" t="s">
        <v>205</v>
      </c>
      <c r="AU847" s="161" t="s">
        <v>164</v>
      </c>
      <c r="AV847" s="12" t="s">
        <v>164</v>
      </c>
      <c r="AW847" s="12" t="s">
        <v>3</v>
      </c>
      <c r="AX847" s="12" t="s">
        <v>75</v>
      </c>
      <c r="AY847" s="161" t="s">
        <v>156</v>
      </c>
    </row>
    <row r="848" spans="2:65" s="14" customFormat="1">
      <c r="B848" s="184"/>
      <c r="D848" s="160" t="s">
        <v>205</v>
      </c>
      <c r="E848" s="185" t="s">
        <v>1</v>
      </c>
      <c r="F848" s="186" t="s">
        <v>226</v>
      </c>
      <c r="H848" s="187">
        <v>10</v>
      </c>
      <c r="I848" s="188"/>
      <c r="L848" s="184"/>
      <c r="M848" s="189"/>
      <c r="T848" s="190"/>
      <c r="AT848" s="185" t="s">
        <v>205</v>
      </c>
      <c r="AU848" s="185" t="s">
        <v>164</v>
      </c>
      <c r="AV848" s="14" t="s">
        <v>163</v>
      </c>
      <c r="AW848" s="14" t="s">
        <v>3</v>
      </c>
      <c r="AX848" s="14" t="s">
        <v>83</v>
      </c>
      <c r="AY848" s="185" t="s">
        <v>156</v>
      </c>
    </row>
    <row r="849" spans="2:65" s="11" customFormat="1" ht="22.95" customHeight="1">
      <c r="B849" s="127"/>
      <c r="D849" s="128" t="s">
        <v>74</v>
      </c>
      <c r="E849" s="137" t="s">
        <v>2003</v>
      </c>
      <c r="F849" s="137" t="s">
        <v>2004</v>
      </c>
      <c r="I849" s="130"/>
      <c r="J849" s="138">
        <f>BK849</f>
        <v>0</v>
      </c>
      <c r="L849" s="127"/>
      <c r="M849" s="132"/>
      <c r="P849" s="133">
        <f>SUM(P850:P855)</f>
        <v>0</v>
      </c>
      <c r="R849" s="133">
        <f>SUM(R850:R855)</f>
        <v>0.47033999999999998</v>
      </c>
      <c r="T849" s="134">
        <f>SUM(T850:T855)</f>
        <v>0</v>
      </c>
      <c r="AR849" s="128" t="s">
        <v>83</v>
      </c>
      <c r="AT849" s="135" t="s">
        <v>74</v>
      </c>
      <c r="AU849" s="135" t="s">
        <v>83</v>
      </c>
      <c r="AY849" s="128" t="s">
        <v>156</v>
      </c>
      <c r="BK849" s="136">
        <f>SUM(BK850:BK855)</f>
        <v>0</v>
      </c>
    </row>
    <row r="850" spans="2:65" s="1" customFormat="1" ht="24.15" customHeight="1">
      <c r="B850" s="139"/>
      <c r="C850" s="140" t="s">
        <v>2005</v>
      </c>
      <c r="D850" s="140" t="s">
        <v>159</v>
      </c>
      <c r="E850" s="141" t="s">
        <v>2006</v>
      </c>
      <c r="F850" s="142" t="s">
        <v>2007</v>
      </c>
      <c r="G850" s="143" t="s">
        <v>203</v>
      </c>
      <c r="H850" s="144">
        <v>6</v>
      </c>
      <c r="I850" s="145"/>
      <c r="J850" s="146">
        <f>ROUND(I850*H850,2)</f>
        <v>0</v>
      </c>
      <c r="K850" s="147"/>
      <c r="L850" s="32"/>
      <c r="M850" s="148" t="s">
        <v>1</v>
      </c>
      <c r="N850" s="149" t="s">
        <v>41</v>
      </c>
      <c r="P850" s="150">
        <f>O850*H850</f>
        <v>0</v>
      </c>
      <c r="Q850" s="150">
        <v>7.7670000000000003E-2</v>
      </c>
      <c r="R850" s="150">
        <f>Q850*H850</f>
        <v>0.46601999999999999</v>
      </c>
      <c r="S850" s="150">
        <v>0</v>
      </c>
      <c r="T850" s="151">
        <f>S850*H850</f>
        <v>0</v>
      </c>
      <c r="AR850" s="152" t="s">
        <v>163</v>
      </c>
      <c r="AT850" s="152" t="s">
        <v>159</v>
      </c>
      <c r="AU850" s="152" t="s">
        <v>164</v>
      </c>
      <c r="AY850" s="17" t="s">
        <v>156</v>
      </c>
      <c r="BE850" s="153">
        <f>IF(N850="základná",J850,0)</f>
        <v>0</v>
      </c>
      <c r="BF850" s="153">
        <f>IF(N850="znížená",J850,0)</f>
        <v>0</v>
      </c>
      <c r="BG850" s="153">
        <f>IF(N850="zákl. prenesená",J850,0)</f>
        <v>0</v>
      </c>
      <c r="BH850" s="153">
        <f>IF(N850="zníž. prenesená",J850,0)</f>
        <v>0</v>
      </c>
      <c r="BI850" s="153">
        <f>IF(N850="nulová",J850,0)</f>
        <v>0</v>
      </c>
      <c r="BJ850" s="17" t="s">
        <v>164</v>
      </c>
      <c r="BK850" s="153">
        <f>ROUND(I850*H850,2)</f>
        <v>0</v>
      </c>
      <c r="BL850" s="17" t="s">
        <v>163</v>
      </c>
      <c r="BM850" s="152" t="s">
        <v>2008</v>
      </c>
    </row>
    <row r="851" spans="2:65" s="12" customFormat="1">
      <c r="B851" s="159"/>
      <c r="D851" s="160" t="s">
        <v>205</v>
      </c>
      <c r="E851" s="161" t="s">
        <v>1</v>
      </c>
      <c r="F851" s="162" t="s">
        <v>2009</v>
      </c>
      <c r="H851" s="163">
        <v>2</v>
      </c>
      <c r="I851" s="164"/>
      <c r="L851" s="159"/>
      <c r="M851" s="165"/>
      <c r="T851" s="166"/>
      <c r="AT851" s="161" t="s">
        <v>205</v>
      </c>
      <c r="AU851" s="161" t="s">
        <v>164</v>
      </c>
      <c r="AV851" s="12" t="s">
        <v>164</v>
      </c>
      <c r="AW851" s="12" t="s">
        <v>3</v>
      </c>
      <c r="AX851" s="12" t="s">
        <v>75</v>
      </c>
      <c r="AY851" s="161" t="s">
        <v>156</v>
      </c>
    </row>
    <row r="852" spans="2:65" s="12" customFormat="1">
      <c r="B852" s="159"/>
      <c r="D852" s="160" t="s">
        <v>205</v>
      </c>
      <c r="E852" s="161" t="s">
        <v>1</v>
      </c>
      <c r="F852" s="162" t="s">
        <v>2010</v>
      </c>
      <c r="H852" s="163">
        <v>2</v>
      </c>
      <c r="I852" s="164"/>
      <c r="L852" s="159"/>
      <c r="M852" s="165"/>
      <c r="T852" s="166"/>
      <c r="AT852" s="161" t="s">
        <v>205</v>
      </c>
      <c r="AU852" s="161" t="s">
        <v>164</v>
      </c>
      <c r="AV852" s="12" t="s">
        <v>164</v>
      </c>
      <c r="AW852" s="12" t="s">
        <v>3</v>
      </c>
      <c r="AX852" s="12" t="s">
        <v>75</v>
      </c>
      <c r="AY852" s="161" t="s">
        <v>156</v>
      </c>
    </row>
    <row r="853" spans="2:65" s="12" customFormat="1">
      <c r="B853" s="159"/>
      <c r="D853" s="160" t="s">
        <v>205</v>
      </c>
      <c r="E853" s="161" t="s">
        <v>1</v>
      </c>
      <c r="F853" s="162" t="s">
        <v>2011</v>
      </c>
      <c r="H853" s="163">
        <v>2</v>
      </c>
      <c r="I853" s="164"/>
      <c r="L853" s="159"/>
      <c r="M853" s="165"/>
      <c r="T853" s="166"/>
      <c r="AT853" s="161" t="s">
        <v>205</v>
      </c>
      <c r="AU853" s="161" t="s">
        <v>164</v>
      </c>
      <c r="AV853" s="12" t="s">
        <v>164</v>
      </c>
      <c r="AW853" s="12" t="s">
        <v>3</v>
      </c>
      <c r="AX853" s="12" t="s">
        <v>75</v>
      </c>
      <c r="AY853" s="161" t="s">
        <v>156</v>
      </c>
    </row>
    <row r="854" spans="2:65" s="14" customFormat="1">
      <c r="B854" s="184"/>
      <c r="D854" s="160" t="s">
        <v>205</v>
      </c>
      <c r="E854" s="185" t="s">
        <v>1</v>
      </c>
      <c r="F854" s="186" t="s">
        <v>226</v>
      </c>
      <c r="H854" s="187">
        <v>6</v>
      </c>
      <c r="I854" s="188"/>
      <c r="L854" s="184"/>
      <c r="M854" s="189"/>
      <c r="T854" s="190"/>
      <c r="AT854" s="185" t="s">
        <v>205</v>
      </c>
      <c r="AU854" s="185" t="s">
        <v>164</v>
      </c>
      <c r="AV854" s="14" t="s">
        <v>163</v>
      </c>
      <c r="AW854" s="14" t="s">
        <v>3</v>
      </c>
      <c r="AX854" s="14" t="s">
        <v>83</v>
      </c>
      <c r="AY854" s="185" t="s">
        <v>156</v>
      </c>
    </row>
    <row r="855" spans="2:65" s="1" customFormat="1" ht="16.5" customHeight="1">
      <c r="B855" s="139"/>
      <c r="C855" s="167" t="s">
        <v>2012</v>
      </c>
      <c r="D855" s="167" t="s">
        <v>207</v>
      </c>
      <c r="E855" s="168" t="s">
        <v>2013</v>
      </c>
      <c r="F855" s="169" t="s">
        <v>2014</v>
      </c>
      <c r="G855" s="170" t="s">
        <v>203</v>
      </c>
      <c r="H855" s="171">
        <v>6</v>
      </c>
      <c r="I855" s="172"/>
      <c r="J855" s="173">
        <f>ROUND(I855*H855,2)</f>
        <v>0</v>
      </c>
      <c r="K855" s="174"/>
      <c r="L855" s="175"/>
      <c r="M855" s="176" t="s">
        <v>1</v>
      </c>
      <c r="N855" s="177" t="s">
        <v>41</v>
      </c>
      <c r="P855" s="150">
        <f>O855*H855</f>
        <v>0</v>
      </c>
      <c r="Q855" s="150">
        <v>7.2000000000000005E-4</v>
      </c>
      <c r="R855" s="150">
        <f>Q855*H855</f>
        <v>4.3200000000000001E-3</v>
      </c>
      <c r="S855" s="150">
        <v>0</v>
      </c>
      <c r="T855" s="151">
        <f>S855*H855</f>
        <v>0</v>
      </c>
      <c r="AR855" s="152" t="s">
        <v>211</v>
      </c>
      <c r="AT855" s="152" t="s">
        <v>207</v>
      </c>
      <c r="AU855" s="152" t="s">
        <v>164</v>
      </c>
      <c r="AY855" s="17" t="s">
        <v>156</v>
      </c>
      <c r="BE855" s="153">
        <f>IF(N855="základná",J855,0)</f>
        <v>0</v>
      </c>
      <c r="BF855" s="153">
        <f>IF(N855="znížená",J855,0)</f>
        <v>0</v>
      </c>
      <c r="BG855" s="153">
        <f>IF(N855="zákl. prenesená",J855,0)</f>
        <v>0</v>
      </c>
      <c r="BH855" s="153">
        <f>IF(N855="zníž. prenesená",J855,0)</f>
        <v>0</v>
      </c>
      <c r="BI855" s="153">
        <f>IF(N855="nulová",J855,0)</f>
        <v>0</v>
      </c>
      <c r="BJ855" s="17" t="s">
        <v>164</v>
      </c>
      <c r="BK855" s="153">
        <f>ROUND(I855*H855,2)</f>
        <v>0</v>
      </c>
      <c r="BL855" s="17" t="s">
        <v>163</v>
      </c>
      <c r="BM855" s="152" t="s">
        <v>2015</v>
      </c>
    </row>
    <row r="856" spans="2:65" s="11" customFormat="1" ht="22.95" customHeight="1">
      <c r="B856" s="127"/>
      <c r="D856" s="128" t="s">
        <v>74</v>
      </c>
      <c r="E856" s="137" t="s">
        <v>2016</v>
      </c>
      <c r="F856" s="137" t="s">
        <v>2017</v>
      </c>
      <c r="I856" s="130"/>
      <c r="J856" s="138">
        <f>BK856</f>
        <v>0</v>
      </c>
      <c r="L856" s="127"/>
      <c r="M856" s="132"/>
      <c r="P856" s="133">
        <f>SUM(P857:P864)</f>
        <v>0</v>
      </c>
      <c r="R856" s="133">
        <f>SUM(R857:R864)</f>
        <v>1.4260000000000002E-2</v>
      </c>
      <c r="T856" s="134">
        <f>SUM(T857:T864)</f>
        <v>0</v>
      </c>
      <c r="AR856" s="128" t="s">
        <v>83</v>
      </c>
      <c r="AT856" s="135" t="s">
        <v>74</v>
      </c>
      <c r="AU856" s="135" t="s">
        <v>83</v>
      </c>
      <c r="AY856" s="128" t="s">
        <v>156</v>
      </c>
      <c r="BK856" s="136">
        <f>SUM(BK857:BK864)</f>
        <v>0</v>
      </c>
    </row>
    <row r="857" spans="2:65" s="1" customFormat="1" ht="24.15" customHeight="1">
      <c r="B857" s="139"/>
      <c r="C857" s="140" t="s">
        <v>2018</v>
      </c>
      <c r="D857" s="140" t="s">
        <v>159</v>
      </c>
      <c r="E857" s="141" t="s">
        <v>2019</v>
      </c>
      <c r="F857" s="142" t="s">
        <v>2020</v>
      </c>
      <c r="G857" s="143" t="s">
        <v>203</v>
      </c>
      <c r="H857" s="144">
        <v>56</v>
      </c>
      <c r="I857" s="145"/>
      <c r="J857" s="146">
        <f>ROUND(I857*H857,2)</f>
        <v>0</v>
      </c>
      <c r="K857" s="147"/>
      <c r="L857" s="32"/>
      <c r="M857" s="148" t="s">
        <v>1</v>
      </c>
      <c r="N857" s="149" t="s">
        <v>41</v>
      </c>
      <c r="P857" s="150">
        <f>O857*H857</f>
        <v>0</v>
      </c>
      <c r="Q857" s="150">
        <v>2.3000000000000001E-4</v>
      </c>
      <c r="R857" s="150">
        <f>Q857*H857</f>
        <v>1.2880000000000001E-2</v>
      </c>
      <c r="S857" s="150">
        <v>0</v>
      </c>
      <c r="T857" s="151">
        <f>S857*H857</f>
        <v>0</v>
      </c>
      <c r="AR857" s="152" t="s">
        <v>163</v>
      </c>
      <c r="AT857" s="152" t="s">
        <v>159</v>
      </c>
      <c r="AU857" s="152" t="s">
        <v>164</v>
      </c>
      <c r="AY857" s="17" t="s">
        <v>156</v>
      </c>
      <c r="BE857" s="153">
        <f>IF(N857="základná",J857,0)</f>
        <v>0</v>
      </c>
      <c r="BF857" s="153">
        <f>IF(N857="znížená",J857,0)</f>
        <v>0</v>
      </c>
      <c r="BG857" s="153">
        <f>IF(N857="zákl. prenesená",J857,0)</f>
        <v>0</v>
      </c>
      <c r="BH857" s="153">
        <f>IF(N857="zníž. prenesená",J857,0)</f>
        <v>0</v>
      </c>
      <c r="BI857" s="153">
        <f>IF(N857="nulová",J857,0)</f>
        <v>0</v>
      </c>
      <c r="BJ857" s="17" t="s">
        <v>164</v>
      </c>
      <c r="BK857" s="153">
        <f>ROUND(I857*H857,2)</f>
        <v>0</v>
      </c>
      <c r="BL857" s="17" t="s">
        <v>163</v>
      </c>
      <c r="BM857" s="152" t="s">
        <v>2021</v>
      </c>
    </row>
    <row r="858" spans="2:65" s="13" customFormat="1">
      <c r="B858" s="178"/>
      <c r="D858" s="160" t="s">
        <v>205</v>
      </c>
      <c r="E858" s="179" t="s">
        <v>1</v>
      </c>
      <c r="F858" s="180" t="s">
        <v>2022</v>
      </c>
      <c r="H858" s="179" t="s">
        <v>1</v>
      </c>
      <c r="I858" s="181"/>
      <c r="L858" s="178"/>
      <c r="M858" s="182"/>
      <c r="T858" s="183"/>
      <c r="AT858" s="179" t="s">
        <v>205</v>
      </c>
      <c r="AU858" s="179" t="s">
        <v>164</v>
      </c>
      <c r="AV858" s="13" t="s">
        <v>83</v>
      </c>
      <c r="AW858" s="13" t="s">
        <v>3</v>
      </c>
      <c r="AX858" s="13" t="s">
        <v>75</v>
      </c>
      <c r="AY858" s="179" t="s">
        <v>156</v>
      </c>
    </row>
    <row r="859" spans="2:65" s="12" customFormat="1">
      <c r="B859" s="159"/>
      <c r="D859" s="160" t="s">
        <v>205</v>
      </c>
      <c r="E859" s="161" t="s">
        <v>1</v>
      </c>
      <c r="F859" s="162" t="s">
        <v>2023</v>
      </c>
      <c r="H859" s="163">
        <v>20</v>
      </c>
      <c r="I859" s="164"/>
      <c r="L859" s="159"/>
      <c r="M859" s="165"/>
      <c r="T859" s="166"/>
      <c r="AT859" s="161" t="s">
        <v>205</v>
      </c>
      <c r="AU859" s="161" t="s">
        <v>164</v>
      </c>
      <c r="AV859" s="12" t="s">
        <v>164</v>
      </c>
      <c r="AW859" s="12" t="s">
        <v>3</v>
      </c>
      <c r="AX859" s="12" t="s">
        <v>75</v>
      </c>
      <c r="AY859" s="161" t="s">
        <v>156</v>
      </c>
    </row>
    <row r="860" spans="2:65" s="12" customFormat="1">
      <c r="B860" s="159"/>
      <c r="D860" s="160" t="s">
        <v>205</v>
      </c>
      <c r="E860" s="161" t="s">
        <v>1</v>
      </c>
      <c r="F860" s="162" t="s">
        <v>2024</v>
      </c>
      <c r="H860" s="163">
        <v>18</v>
      </c>
      <c r="I860" s="164"/>
      <c r="L860" s="159"/>
      <c r="M860" s="165"/>
      <c r="T860" s="166"/>
      <c r="AT860" s="161" t="s">
        <v>205</v>
      </c>
      <c r="AU860" s="161" t="s">
        <v>164</v>
      </c>
      <c r="AV860" s="12" t="s">
        <v>164</v>
      </c>
      <c r="AW860" s="12" t="s">
        <v>3</v>
      </c>
      <c r="AX860" s="12" t="s">
        <v>75</v>
      </c>
      <c r="AY860" s="161" t="s">
        <v>156</v>
      </c>
    </row>
    <row r="861" spans="2:65" s="12" customFormat="1">
      <c r="B861" s="159"/>
      <c r="D861" s="160" t="s">
        <v>205</v>
      </c>
      <c r="E861" s="161" t="s">
        <v>1</v>
      </c>
      <c r="F861" s="162" t="s">
        <v>2025</v>
      </c>
      <c r="H861" s="163">
        <v>18</v>
      </c>
      <c r="I861" s="164"/>
      <c r="L861" s="159"/>
      <c r="M861" s="165"/>
      <c r="T861" s="166"/>
      <c r="AT861" s="161" t="s">
        <v>205</v>
      </c>
      <c r="AU861" s="161" t="s">
        <v>164</v>
      </c>
      <c r="AV861" s="12" t="s">
        <v>164</v>
      </c>
      <c r="AW861" s="12" t="s">
        <v>3</v>
      </c>
      <c r="AX861" s="12" t="s">
        <v>75</v>
      </c>
      <c r="AY861" s="161" t="s">
        <v>156</v>
      </c>
    </row>
    <row r="862" spans="2:65" s="14" customFormat="1">
      <c r="B862" s="184"/>
      <c r="D862" s="160" t="s">
        <v>205</v>
      </c>
      <c r="E862" s="185" t="s">
        <v>1</v>
      </c>
      <c r="F862" s="186" t="s">
        <v>226</v>
      </c>
      <c r="H862" s="187">
        <v>56</v>
      </c>
      <c r="I862" s="188"/>
      <c r="L862" s="184"/>
      <c r="M862" s="189"/>
      <c r="T862" s="190"/>
      <c r="AT862" s="185" t="s">
        <v>205</v>
      </c>
      <c r="AU862" s="185" t="s">
        <v>164</v>
      </c>
      <c r="AV862" s="14" t="s">
        <v>163</v>
      </c>
      <c r="AW862" s="14" t="s">
        <v>3</v>
      </c>
      <c r="AX862" s="14" t="s">
        <v>83</v>
      </c>
      <c r="AY862" s="185" t="s">
        <v>156</v>
      </c>
    </row>
    <row r="863" spans="2:65" s="1" customFormat="1" ht="24.15" customHeight="1">
      <c r="B863" s="139"/>
      <c r="C863" s="140" t="s">
        <v>2026</v>
      </c>
      <c r="D863" s="140" t="s">
        <v>159</v>
      </c>
      <c r="E863" s="141" t="s">
        <v>2027</v>
      </c>
      <c r="F863" s="142" t="s">
        <v>2028</v>
      </c>
      <c r="G863" s="143" t="s">
        <v>203</v>
      </c>
      <c r="H863" s="144">
        <v>4</v>
      </c>
      <c r="I863" s="145"/>
      <c r="J863" s="146">
        <f>ROUND(I863*H863,2)</f>
        <v>0</v>
      </c>
      <c r="K863" s="147"/>
      <c r="L863" s="32"/>
      <c r="M863" s="148" t="s">
        <v>1</v>
      </c>
      <c r="N863" s="149" t="s">
        <v>41</v>
      </c>
      <c r="P863" s="150">
        <f>O863*H863</f>
        <v>0</v>
      </c>
      <c r="Q863" s="150">
        <v>2.3000000000000001E-4</v>
      </c>
      <c r="R863" s="150">
        <f>Q863*H863</f>
        <v>9.2000000000000003E-4</v>
      </c>
      <c r="S863" s="150">
        <v>0</v>
      </c>
      <c r="T863" s="151">
        <f>S863*H863</f>
        <v>0</v>
      </c>
      <c r="AR863" s="152" t="s">
        <v>163</v>
      </c>
      <c r="AT863" s="152" t="s">
        <v>159</v>
      </c>
      <c r="AU863" s="152" t="s">
        <v>164</v>
      </c>
      <c r="AY863" s="17" t="s">
        <v>156</v>
      </c>
      <c r="BE863" s="153">
        <f>IF(N863="základná",J863,0)</f>
        <v>0</v>
      </c>
      <c r="BF863" s="153">
        <f>IF(N863="znížená",J863,0)</f>
        <v>0</v>
      </c>
      <c r="BG863" s="153">
        <f>IF(N863="zákl. prenesená",J863,0)</f>
        <v>0</v>
      </c>
      <c r="BH863" s="153">
        <f>IF(N863="zníž. prenesená",J863,0)</f>
        <v>0</v>
      </c>
      <c r="BI863" s="153">
        <f>IF(N863="nulová",J863,0)</f>
        <v>0</v>
      </c>
      <c r="BJ863" s="17" t="s">
        <v>164</v>
      </c>
      <c r="BK863" s="153">
        <f>ROUND(I863*H863,2)</f>
        <v>0</v>
      </c>
      <c r="BL863" s="17" t="s">
        <v>163</v>
      </c>
      <c r="BM863" s="152" t="s">
        <v>2029</v>
      </c>
    </row>
    <row r="864" spans="2:65" s="1" customFormat="1" ht="24.15" customHeight="1">
      <c r="B864" s="139"/>
      <c r="C864" s="140" t="s">
        <v>2030</v>
      </c>
      <c r="D864" s="140" t="s">
        <v>159</v>
      </c>
      <c r="E864" s="141" t="s">
        <v>2031</v>
      </c>
      <c r="F864" s="142" t="s">
        <v>2032</v>
      </c>
      <c r="G864" s="143" t="s">
        <v>203</v>
      </c>
      <c r="H864" s="144">
        <v>2</v>
      </c>
      <c r="I864" s="145"/>
      <c r="J864" s="146">
        <f>ROUND(I864*H864,2)</f>
        <v>0</v>
      </c>
      <c r="K864" s="147"/>
      <c r="L864" s="32"/>
      <c r="M864" s="148" t="s">
        <v>1</v>
      </c>
      <c r="N864" s="149" t="s">
        <v>41</v>
      </c>
      <c r="P864" s="150">
        <f>O864*H864</f>
        <v>0</v>
      </c>
      <c r="Q864" s="150">
        <v>2.3000000000000001E-4</v>
      </c>
      <c r="R864" s="150">
        <f>Q864*H864</f>
        <v>4.6000000000000001E-4</v>
      </c>
      <c r="S864" s="150">
        <v>0</v>
      </c>
      <c r="T864" s="151">
        <f>S864*H864</f>
        <v>0</v>
      </c>
      <c r="AR864" s="152" t="s">
        <v>163</v>
      </c>
      <c r="AT864" s="152" t="s">
        <v>159</v>
      </c>
      <c r="AU864" s="152" t="s">
        <v>164</v>
      </c>
      <c r="AY864" s="17" t="s">
        <v>156</v>
      </c>
      <c r="BE864" s="153">
        <f>IF(N864="základná",J864,0)</f>
        <v>0</v>
      </c>
      <c r="BF864" s="153">
        <f>IF(N864="znížená",J864,0)</f>
        <v>0</v>
      </c>
      <c r="BG864" s="153">
        <f>IF(N864="zákl. prenesená",J864,0)</f>
        <v>0</v>
      </c>
      <c r="BH864" s="153">
        <f>IF(N864="zníž. prenesená",J864,0)</f>
        <v>0</v>
      </c>
      <c r="BI864" s="153">
        <f>IF(N864="nulová",J864,0)</f>
        <v>0</v>
      </c>
      <c r="BJ864" s="17" t="s">
        <v>164</v>
      </c>
      <c r="BK864" s="153">
        <f>ROUND(I864*H864,2)</f>
        <v>0</v>
      </c>
      <c r="BL864" s="17" t="s">
        <v>163</v>
      </c>
      <c r="BM864" s="152" t="s">
        <v>2033</v>
      </c>
    </row>
    <row r="865" spans="2:65" s="11" customFormat="1" ht="22.95" customHeight="1">
      <c r="B865" s="127"/>
      <c r="D865" s="128" t="s">
        <v>74</v>
      </c>
      <c r="E865" s="137" t="s">
        <v>2034</v>
      </c>
      <c r="F865" s="137" t="s">
        <v>2035</v>
      </c>
      <c r="I865" s="130"/>
      <c r="J865" s="138">
        <f>BK865</f>
        <v>0</v>
      </c>
      <c r="L865" s="127"/>
      <c r="M865" s="132"/>
      <c r="P865" s="133">
        <f>SUM(P866:P873)</f>
        <v>0</v>
      </c>
      <c r="R865" s="133">
        <f>SUM(R866:R873)</f>
        <v>6.0000000000000002E-5</v>
      </c>
      <c r="T865" s="134">
        <f>SUM(T866:T873)</f>
        <v>0</v>
      </c>
      <c r="AR865" s="128" t="s">
        <v>83</v>
      </c>
      <c r="AT865" s="135" t="s">
        <v>74</v>
      </c>
      <c r="AU865" s="135" t="s">
        <v>83</v>
      </c>
      <c r="AY865" s="128" t="s">
        <v>156</v>
      </c>
      <c r="BK865" s="136">
        <f>SUM(BK866:BK873)</f>
        <v>0</v>
      </c>
    </row>
    <row r="866" spans="2:65" s="1" customFormat="1" ht="24.15" customHeight="1">
      <c r="B866" s="139"/>
      <c r="C866" s="140" t="s">
        <v>2036</v>
      </c>
      <c r="D866" s="140" t="s">
        <v>159</v>
      </c>
      <c r="E866" s="141" t="s">
        <v>2037</v>
      </c>
      <c r="F866" s="142" t="s">
        <v>2038</v>
      </c>
      <c r="G866" s="143" t="s">
        <v>162</v>
      </c>
      <c r="H866" s="144">
        <v>1</v>
      </c>
      <c r="I866" s="145"/>
      <c r="J866" s="146">
        <f>ROUND(I866*H866,2)</f>
        <v>0</v>
      </c>
      <c r="K866" s="147"/>
      <c r="L866" s="32"/>
      <c r="M866" s="148" t="s">
        <v>1</v>
      </c>
      <c r="N866" s="149" t="s">
        <v>41</v>
      </c>
      <c r="P866" s="150">
        <f>O866*H866</f>
        <v>0</v>
      </c>
      <c r="Q866" s="150">
        <v>6.0000000000000002E-5</v>
      </c>
      <c r="R866" s="150">
        <f>Q866*H866</f>
        <v>6.0000000000000002E-5</v>
      </c>
      <c r="S866" s="150">
        <v>0</v>
      </c>
      <c r="T866" s="151">
        <f>S866*H866</f>
        <v>0</v>
      </c>
      <c r="AR866" s="152" t="s">
        <v>163</v>
      </c>
      <c r="AT866" s="152" t="s">
        <v>159</v>
      </c>
      <c r="AU866" s="152" t="s">
        <v>164</v>
      </c>
      <c r="AY866" s="17" t="s">
        <v>156</v>
      </c>
      <c r="BE866" s="153">
        <f>IF(N866="základná",J866,0)</f>
        <v>0</v>
      </c>
      <c r="BF866" s="153">
        <f>IF(N866="znížená",J866,0)</f>
        <v>0</v>
      </c>
      <c r="BG866" s="153">
        <f>IF(N866="zákl. prenesená",J866,0)</f>
        <v>0</v>
      </c>
      <c r="BH866" s="153">
        <f>IF(N866="zníž. prenesená",J866,0)</f>
        <v>0</v>
      </c>
      <c r="BI866" s="153">
        <f>IF(N866="nulová",J866,0)</f>
        <v>0</v>
      </c>
      <c r="BJ866" s="17" t="s">
        <v>164</v>
      </c>
      <c r="BK866" s="153">
        <f>ROUND(I866*H866,2)</f>
        <v>0</v>
      </c>
      <c r="BL866" s="17" t="s">
        <v>163</v>
      </c>
      <c r="BM866" s="152" t="s">
        <v>2039</v>
      </c>
    </row>
    <row r="867" spans="2:65" s="13" customFormat="1">
      <c r="B867" s="178"/>
      <c r="D867" s="160" t="s">
        <v>205</v>
      </c>
      <c r="E867" s="179" t="s">
        <v>1</v>
      </c>
      <c r="F867" s="180" t="s">
        <v>2040</v>
      </c>
      <c r="H867" s="179" t="s">
        <v>1</v>
      </c>
      <c r="I867" s="181"/>
      <c r="L867" s="178"/>
      <c r="M867" s="182"/>
      <c r="T867" s="183"/>
      <c r="AT867" s="179" t="s">
        <v>205</v>
      </c>
      <c r="AU867" s="179" t="s">
        <v>164</v>
      </c>
      <c r="AV867" s="13" t="s">
        <v>83</v>
      </c>
      <c r="AW867" s="13" t="s">
        <v>3</v>
      </c>
      <c r="AX867" s="13" t="s">
        <v>75</v>
      </c>
      <c r="AY867" s="179" t="s">
        <v>156</v>
      </c>
    </row>
    <row r="868" spans="2:65" s="13" customFormat="1">
      <c r="B868" s="178"/>
      <c r="D868" s="160" t="s">
        <v>205</v>
      </c>
      <c r="E868" s="179" t="s">
        <v>1</v>
      </c>
      <c r="F868" s="180" t="s">
        <v>2041</v>
      </c>
      <c r="H868" s="179" t="s">
        <v>1</v>
      </c>
      <c r="I868" s="181"/>
      <c r="L868" s="178"/>
      <c r="M868" s="182"/>
      <c r="T868" s="183"/>
      <c r="AT868" s="179" t="s">
        <v>205</v>
      </c>
      <c r="AU868" s="179" t="s">
        <v>164</v>
      </c>
      <c r="AV868" s="13" t="s">
        <v>83</v>
      </c>
      <c r="AW868" s="13" t="s">
        <v>3</v>
      </c>
      <c r="AX868" s="13" t="s">
        <v>75</v>
      </c>
      <c r="AY868" s="179" t="s">
        <v>156</v>
      </c>
    </row>
    <row r="869" spans="2:65" s="13" customFormat="1">
      <c r="B869" s="178"/>
      <c r="D869" s="160" t="s">
        <v>205</v>
      </c>
      <c r="E869" s="179" t="s">
        <v>1</v>
      </c>
      <c r="F869" s="180" t="s">
        <v>2042</v>
      </c>
      <c r="H869" s="179" t="s">
        <v>1</v>
      </c>
      <c r="I869" s="181"/>
      <c r="L869" s="178"/>
      <c r="M869" s="182"/>
      <c r="T869" s="183"/>
      <c r="AT869" s="179" t="s">
        <v>205</v>
      </c>
      <c r="AU869" s="179" t="s">
        <v>164</v>
      </c>
      <c r="AV869" s="13" t="s">
        <v>83</v>
      </c>
      <c r="AW869" s="13" t="s">
        <v>3</v>
      </c>
      <c r="AX869" s="13" t="s">
        <v>75</v>
      </c>
      <c r="AY869" s="179" t="s">
        <v>156</v>
      </c>
    </row>
    <row r="870" spans="2:65" s="13" customFormat="1">
      <c r="B870" s="178"/>
      <c r="D870" s="160" t="s">
        <v>205</v>
      </c>
      <c r="E870" s="179" t="s">
        <v>1</v>
      </c>
      <c r="F870" s="180" t="s">
        <v>2043</v>
      </c>
      <c r="H870" s="179" t="s">
        <v>1</v>
      </c>
      <c r="I870" s="181"/>
      <c r="L870" s="178"/>
      <c r="M870" s="182"/>
      <c r="T870" s="183"/>
      <c r="AT870" s="179" t="s">
        <v>205</v>
      </c>
      <c r="AU870" s="179" t="s">
        <v>164</v>
      </c>
      <c r="AV870" s="13" t="s">
        <v>83</v>
      </c>
      <c r="AW870" s="13" t="s">
        <v>3</v>
      </c>
      <c r="AX870" s="13" t="s">
        <v>75</v>
      </c>
      <c r="AY870" s="179" t="s">
        <v>156</v>
      </c>
    </row>
    <row r="871" spans="2:65" s="13" customFormat="1">
      <c r="B871" s="178"/>
      <c r="D871" s="160" t="s">
        <v>205</v>
      </c>
      <c r="E871" s="179" t="s">
        <v>1</v>
      </c>
      <c r="F871" s="180" t="s">
        <v>2044</v>
      </c>
      <c r="H871" s="179" t="s">
        <v>1</v>
      </c>
      <c r="I871" s="181"/>
      <c r="L871" s="178"/>
      <c r="M871" s="182"/>
      <c r="T871" s="183"/>
      <c r="AT871" s="179" t="s">
        <v>205</v>
      </c>
      <c r="AU871" s="179" t="s">
        <v>164</v>
      </c>
      <c r="AV871" s="13" t="s">
        <v>83</v>
      </c>
      <c r="AW871" s="13" t="s">
        <v>3</v>
      </c>
      <c r="AX871" s="13" t="s">
        <v>75</v>
      </c>
      <c r="AY871" s="179" t="s">
        <v>156</v>
      </c>
    </row>
    <row r="872" spans="2:65" s="13" customFormat="1">
      <c r="B872" s="178"/>
      <c r="D872" s="160" t="s">
        <v>205</v>
      </c>
      <c r="E872" s="179" t="s">
        <v>1</v>
      </c>
      <c r="F872" s="180" t="s">
        <v>2045</v>
      </c>
      <c r="H872" s="179" t="s">
        <v>1</v>
      </c>
      <c r="I872" s="181"/>
      <c r="L872" s="178"/>
      <c r="M872" s="182"/>
      <c r="T872" s="183"/>
      <c r="AT872" s="179" t="s">
        <v>205</v>
      </c>
      <c r="AU872" s="179" t="s">
        <v>164</v>
      </c>
      <c r="AV872" s="13" t="s">
        <v>83</v>
      </c>
      <c r="AW872" s="13" t="s">
        <v>3</v>
      </c>
      <c r="AX872" s="13" t="s">
        <v>75</v>
      </c>
      <c r="AY872" s="179" t="s">
        <v>156</v>
      </c>
    </row>
    <row r="873" spans="2:65" s="12" customFormat="1">
      <c r="B873" s="159"/>
      <c r="D873" s="160" t="s">
        <v>205</v>
      </c>
      <c r="E873" s="161" t="s">
        <v>1</v>
      </c>
      <c r="F873" s="162" t="s">
        <v>2046</v>
      </c>
      <c r="H873" s="163">
        <v>1</v>
      </c>
      <c r="I873" s="164"/>
      <c r="L873" s="159"/>
      <c r="M873" s="165"/>
      <c r="T873" s="166"/>
      <c r="AT873" s="161" t="s">
        <v>205</v>
      </c>
      <c r="AU873" s="161" t="s">
        <v>164</v>
      </c>
      <c r="AV873" s="12" t="s">
        <v>164</v>
      </c>
      <c r="AW873" s="12" t="s">
        <v>3</v>
      </c>
      <c r="AX873" s="12" t="s">
        <v>83</v>
      </c>
      <c r="AY873" s="161" t="s">
        <v>156</v>
      </c>
    </row>
    <row r="874" spans="2:65" s="11" customFormat="1" ht="22.95" customHeight="1">
      <c r="B874" s="127"/>
      <c r="D874" s="128" t="s">
        <v>74</v>
      </c>
      <c r="E874" s="137" t="s">
        <v>2047</v>
      </c>
      <c r="F874" s="137" t="s">
        <v>2048</v>
      </c>
      <c r="I874" s="130"/>
      <c r="J874" s="138">
        <f>BK874</f>
        <v>0</v>
      </c>
      <c r="L874" s="127"/>
      <c r="M874" s="132"/>
      <c r="P874" s="133">
        <f>SUM(P875:P892)</f>
        <v>0</v>
      </c>
      <c r="R874" s="133">
        <f>SUM(R875:R892)</f>
        <v>7.2207660000000007E-2</v>
      </c>
      <c r="T874" s="134">
        <f>SUM(T875:T892)</f>
        <v>0</v>
      </c>
      <c r="AR874" s="128" t="s">
        <v>83</v>
      </c>
      <c r="AT874" s="135" t="s">
        <v>74</v>
      </c>
      <c r="AU874" s="135" t="s">
        <v>83</v>
      </c>
      <c r="AY874" s="128" t="s">
        <v>156</v>
      </c>
      <c r="BK874" s="136">
        <f>SUM(BK875:BK892)</f>
        <v>0</v>
      </c>
    </row>
    <row r="875" spans="2:65" s="1" customFormat="1" ht="24.15" customHeight="1">
      <c r="B875" s="139"/>
      <c r="C875" s="140" t="s">
        <v>2049</v>
      </c>
      <c r="D875" s="140" t="s">
        <v>159</v>
      </c>
      <c r="E875" s="141" t="s">
        <v>2050</v>
      </c>
      <c r="F875" s="142" t="s">
        <v>2051</v>
      </c>
      <c r="G875" s="143" t="s">
        <v>234</v>
      </c>
      <c r="H875" s="144">
        <v>171.923</v>
      </c>
      <c r="I875" s="145"/>
      <c r="J875" s="146">
        <f>ROUND(I875*H875,2)</f>
        <v>0</v>
      </c>
      <c r="K875" s="147"/>
      <c r="L875" s="32"/>
      <c r="M875" s="148" t="s">
        <v>1</v>
      </c>
      <c r="N875" s="149" t="s">
        <v>41</v>
      </c>
      <c r="P875" s="150">
        <f>O875*H875</f>
        <v>0</v>
      </c>
      <c r="Q875" s="150">
        <v>4.2000000000000002E-4</v>
      </c>
      <c r="R875" s="150">
        <f>Q875*H875</f>
        <v>7.2207660000000007E-2</v>
      </c>
      <c r="S875" s="150">
        <v>0</v>
      </c>
      <c r="T875" s="151">
        <f>S875*H875</f>
        <v>0</v>
      </c>
      <c r="AR875" s="152" t="s">
        <v>163</v>
      </c>
      <c r="AT875" s="152" t="s">
        <v>159</v>
      </c>
      <c r="AU875" s="152" t="s">
        <v>164</v>
      </c>
      <c r="AY875" s="17" t="s">
        <v>156</v>
      </c>
      <c r="BE875" s="153">
        <f>IF(N875="základná",J875,0)</f>
        <v>0</v>
      </c>
      <c r="BF875" s="153">
        <f>IF(N875="znížená",J875,0)</f>
        <v>0</v>
      </c>
      <c r="BG875" s="153">
        <f>IF(N875="zákl. prenesená",J875,0)</f>
        <v>0</v>
      </c>
      <c r="BH875" s="153">
        <f>IF(N875="zníž. prenesená",J875,0)</f>
        <v>0</v>
      </c>
      <c r="BI875" s="153">
        <f>IF(N875="nulová",J875,0)</f>
        <v>0</v>
      </c>
      <c r="BJ875" s="17" t="s">
        <v>164</v>
      </c>
      <c r="BK875" s="153">
        <f>ROUND(I875*H875,2)</f>
        <v>0</v>
      </c>
      <c r="BL875" s="17" t="s">
        <v>163</v>
      </c>
      <c r="BM875" s="152" t="s">
        <v>2052</v>
      </c>
    </row>
    <row r="876" spans="2:65" s="13" customFormat="1">
      <c r="B876" s="178"/>
      <c r="D876" s="160" t="s">
        <v>205</v>
      </c>
      <c r="E876" s="179" t="s">
        <v>1</v>
      </c>
      <c r="F876" s="180" t="s">
        <v>2053</v>
      </c>
      <c r="H876" s="179" t="s">
        <v>1</v>
      </c>
      <c r="I876" s="181"/>
      <c r="L876" s="178"/>
      <c r="M876" s="182"/>
      <c r="T876" s="183"/>
      <c r="AT876" s="179" t="s">
        <v>205</v>
      </c>
      <c r="AU876" s="179" t="s">
        <v>164</v>
      </c>
      <c r="AV876" s="13" t="s">
        <v>83</v>
      </c>
      <c r="AW876" s="13" t="s">
        <v>3</v>
      </c>
      <c r="AX876" s="13" t="s">
        <v>75</v>
      </c>
      <c r="AY876" s="179" t="s">
        <v>156</v>
      </c>
    </row>
    <row r="877" spans="2:65" s="12" customFormat="1">
      <c r="B877" s="159"/>
      <c r="D877" s="160" t="s">
        <v>205</v>
      </c>
      <c r="E877" s="161" t="s">
        <v>1</v>
      </c>
      <c r="F877" s="162" t="s">
        <v>2054</v>
      </c>
      <c r="H877" s="163">
        <v>0.2</v>
      </c>
      <c r="I877" s="164"/>
      <c r="L877" s="159"/>
      <c r="M877" s="165"/>
      <c r="T877" s="166"/>
      <c r="AT877" s="161" t="s">
        <v>205</v>
      </c>
      <c r="AU877" s="161" t="s">
        <v>164</v>
      </c>
      <c r="AV877" s="12" t="s">
        <v>164</v>
      </c>
      <c r="AW877" s="12" t="s">
        <v>3</v>
      </c>
      <c r="AX877" s="12" t="s">
        <v>75</v>
      </c>
      <c r="AY877" s="161" t="s">
        <v>156</v>
      </c>
    </row>
    <row r="878" spans="2:65" s="12" customFormat="1">
      <c r="B878" s="159"/>
      <c r="D878" s="160" t="s">
        <v>205</v>
      </c>
      <c r="E878" s="161" t="s">
        <v>1</v>
      </c>
      <c r="F878" s="162" t="s">
        <v>2055</v>
      </c>
      <c r="H878" s="163">
        <v>0.5</v>
      </c>
      <c r="I878" s="164"/>
      <c r="L878" s="159"/>
      <c r="M878" s="165"/>
      <c r="T878" s="166"/>
      <c r="AT878" s="161" t="s">
        <v>205</v>
      </c>
      <c r="AU878" s="161" t="s">
        <v>164</v>
      </c>
      <c r="AV878" s="12" t="s">
        <v>164</v>
      </c>
      <c r="AW878" s="12" t="s">
        <v>3</v>
      </c>
      <c r="AX878" s="12" t="s">
        <v>75</v>
      </c>
      <c r="AY878" s="161" t="s">
        <v>156</v>
      </c>
    </row>
    <row r="879" spans="2:65" s="12" customFormat="1">
      <c r="B879" s="159"/>
      <c r="D879" s="160" t="s">
        <v>205</v>
      </c>
      <c r="E879" s="161" t="s">
        <v>1</v>
      </c>
      <c r="F879" s="162" t="s">
        <v>2056</v>
      </c>
      <c r="H879" s="163">
        <v>0.25</v>
      </c>
      <c r="I879" s="164"/>
      <c r="L879" s="159"/>
      <c r="M879" s="165"/>
      <c r="T879" s="166"/>
      <c r="AT879" s="161" t="s">
        <v>205</v>
      </c>
      <c r="AU879" s="161" t="s">
        <v>164</v>
      </c>
      <c r="AV879" s="12" t="s">
        <v>164</v>
      </c>
      <c r="AW879" s="12" t="s">
        <v>3</v>
      </c>
      <c r="AX879" s="12" t="s">
        <v>75</v>
      </c>
      <c r="AY879" s="161" t="s">
        <v>156</v>
      </c>
    </row>
    <row r="880" spans="2:65" s="12" customFormat="1">
      <c r="B880" s="159"/>
      <c r="D880" s="160" t="s">
        <v>205</v>
      </c>
      <c r="E880" s="161" t="s">
        <v>1</v>
      </c>
      <c r="F880" s="162" t="s">
        <v>2057</v>
      </c>
      <c r="H880" s="163">
        <v>0.75</v>
      </c>
      <c r="I880" s="164"/>
      <c r="L880" s="159"/>
      <c r="M880" s="165"/>
      <c r="T880" s="166"/>
      <c r="AT880" s="161" t="s">
        <v>205</v>
      </c>
      <c r="AU880" s="161" t="s">
        <v>164</v>
      </c>
      <c r="AV880" s="12" t="s">
        <v>164</v>
      </c>
      <c r="AW880" s="12" t="s">
        <v>3</v>
      </c>
      <c r="AX880" s="12" t="s">
        <v>75</v>
      </c>
      <c r="AY880" s="161" t="s">
        <v>156</v>
      </c>
    </row>
    <row r="881" spans="2:65" s="12" customFormat="1">
      <c r="B881" s="159"/>
      <c r="D881" s="160" t="s">
        <v>205</v>
      </c>
      <c r="E881" s="161" t="s">
        <v>1</v>
      </c>
      <c r="F881" s="162" t="s">
        <v>2058</v>
      </c>
      <c r="H881" s="163">
        <v>0.25</v>
      </c>
      <c r="I881" s="164"/>
      <c r="L881" s="159"/>
      <c r="M881" s="165"/>
      <c r="T881" s="166"/>
      <c r="AT881" s="161" t="s">
        <v>205</v>
      </c>
      <c r="AU881" s="161" t="s">
        <v>164</v>
      </c>
      <c r="AV881" s="12" t="s">
        <v>164</v>
      </c>
      <c r="AW881" s="12" t="s">
        <v>3</v>
      </c>
      <c r="AX881" s="12" t="s">
        <v>75</v>
      </c>
      <c r="AY881" s="161" t="s">
        <v>156</v>
      </c>
    </row>
    <row r="882" spans="2:65" s="12" customFormat="1">
      <c r="B882" s="159"/>
      <c r="D882" s="160" t="s">
        <v>205</v>
      </c>
      <c r="E882" s="161" t="s">
        <v>1</v>
      </c>
      <c r="F882" s="162" t="s">
        <v>2059</v>
      </c>
      <c r="H882" s="163">
        <v>0.245</v>
      </c>
      <c r="I882" s="164"/>
      <c r="L882" s="159"/>
      <c r="M882" s="165"/>
      <c r="T882" s="166"/>
      <c r="AT882" s="161" t="s">
        <v>205</v>
      </c>
      <c r="AU882" s="161" t="s">
        <v>164</v>
      </c>
      <c r="AV882" s="12" t="s">
        <v>164</v>
      </c>
      <c r="AW882" s="12" t="s">
        <v>3</v>
      </c>
      <c r="AX882" s="12" t="s">
        <v>75</v>
      </c>
      <c r="AY882" s="161" t="s">
        <v>156</v>
      </c>
    </row>
    <row r="883" spans="2:65" s="15" customFormat="1">
      <c r="B883" s="191"/>
      <c r="D883" s="160" t="s">
        <v>205</v>
      </c>
      <c r="E883" s="192" t="s">
        <v>1</v>
      </c>
      <c r="F883" s="193" t="s">
        <v>356</v>
      </c>
      <c r="H883" s="194">
        <v>2.1949999999999998</v>
      </c>
      <c r="I883" s="195"/>
      <c r="L883" s="191"/>
      <c r="M883" s="196"/>
      <c r="T883" s="197"/>
      <c r="AT883" s="192" t="s">
        <v>205</v>
      </c>
      <c r="AU883" s="192" t="s">
        <v>164</v>
      </c>
      <c r="AV883" s="15" t="s">
        <v>169</v>
      </c>
      <c r="AW883" s="15" t="s">
        <v>3</v>
      </c>
      <c r="AX883" s="15" t="s">
        <v>75</v>
      </c>
      <c r="AY883" s="192" t="s">
        <v>156</v>
      </c>
    </row>
    <row r="884" spans="2:65" s="13" customFormat="1">
      <c r="B884" s="178"/>
      <c r="D884" s="160" t="s">
        <v>205</v>
      </c>
      <c r="E884" s="179" t="s">
        <v>1</v>
      </c>
      <c r="F884" s="180" t="s">
        <v>2060</v>
      </c>
      <c r="H884" s="179" t="s">
        <v>1</v>
      </c>
      <c r="I884" s="181"/>
      <c r="L884" s="178"/>
      <c r="M884" s="182"/>
      <c r="T884" s="183"/>
      <c r="AT884" s="179" t="s">
        <v>205</v>
      </c>
      <c r="AU884" s="179" t="s">
        <v>164</v>
      </c>
      <c r="AV884" s="13" t="s">
        <v>83</v>
      </c>
      <c r="AW884" s="13" t="s">
        <v>3</v>
      </c>
      <c r="AX884" s="13" t="s">
        <v>75</v>
      </c>
      <c r="AY884" s="179" t="s">
        <v>156</v>
      </c>
    </row>
    <row r="885" spans="2:65" s="12" customFormat="1" ht="20.399999999999999">
      <c r="B885" s="159"/>
      <c r="D885" s="160" t="s">
        <v>205</v>
      </c>
      <c r="E885" s="161" t="s">
        <v>1</v>
      </c>
      <c r="F885" s="162" t="s">
        <v>2061</v>
      </c>
      <c r="H885" s="163">
        <v>86.429000000000002</v>
      </c>
      <c r="I885" s="164"/>
      <c r="L885" s="159"/>
      <c r="M885" s="165"/>
      <c r="T885" s="166"/>
      <c r="AT885" s="161" t="s">
        <v>205</v>
      </c>
      <c r="AU885" s="161" t="s">
        <v>164</v>
      </c>
      <c r="AV885" s="12" t="s">
        <v>164</v>
      </c>
      <c r="AW885" s="12" t="s">
        <v>3</v>
      </c>
      <c r="AX885" s="12" t="s">
        <v>75</v>
      </c>
      <c r="AY885" s="161" t="s">
        <v>156</v>
      </c>
    </row>
    <row r="886" spans="2:65" s="12" customFormat="1" ht="20.399999999999999">
      <c r="B886" s="159"/>
      <c r="D886" s="160" t="s">
        <v>205</v>
      </c>
      <c r="E886" s="161" t="s">
        <v>1</v>
      </c>
      <c r="F886" s="162" t="s">
        <v>2062</v>
      </c>
      <c r="H886" s="163">
        <v>58.52</v>
      </c>
      <c r="I886" s="164"/>
      <c r="L886" s="159"/>
      <c r="M886" s="165"/>
      <c r="T886" s="166"/>
      <c r="AT886" s="161" t="s">
        <v>205</v>
      </c>
      <c r="AU886" s="161" t="s">
        <v>164</v>
      </c>
      <c r="AV886" s="12" t="s">
        <v>164</v>
      </c>
      <c r="AW886" s="12" t="s">
        <v>3</v>
      </c>
      <c r="AX886" s="12" t="s">
        <v>75</v>
      </c>
      <c r="AY886" s="161" t="s">
        <v>156</v>
      </c>
    </row>
    <row r="887" spans="2:65" s="12" customFormat="1" ht="20.399999999999999">
      <c r="B887" s="159"/>
      <c r="D887" s="160" t="s">
        <v>205</v>
      </c>
      <c r="E887" s="161" t="s">
        <v>1</v>
      </c>
      <c r="F887" s="162" t="s">
        <v>2063</v>
      </c>
      <c r="H887" s="163">
        <v>23.151</v>
      </c>
      <c r="I887" s="164"/>
      <c r="L887" s="159"/>
      <c r="M887" s="165"/>
      <c r="T887" s="166"/>
      <c r="AT887" s="161" t="s">
        <v>205</v>
      </c>
      <c r="AU887" s="161" t="s">
        <v>164</v>
      </c>
      <c r="AV887" s="12" t="s">
        <v>164</v>
      </c>
      <c r="AW887" s="12" t="s">
        <v>3</v>
      </c>
      <c r="AX887" s="12" t="s">
        <v>75</v>
      </c>
      <c r="AY887" s="161" t="s">
        <v>156</v>
      </c>
    </row>
    <row r="888" spans="2:65" s="15" customFormat="1">
      <c r="B888" s="191"/>
      <c r="D888" s="160" t="s">
        <v>205</v>
      </c>
      <c r="E888" s="192" t="s">
        <v>1</v>
      </c>
      <c r="F888" s="193" t="s">
        <v>356</v>
      </c>
      <c r="H888" s="194">
        <v>168.1</v>
      </c>
      <c r="I888" s="195"/>
      <c r="L888" s="191"/>
      <c r="M888" s="196"/>
      <c r="T888" s="197"/>
      <c r="AT888" s="192" t="s">
        <v>205</v>
      </c>
      <c r="AU888" s="192" t="s">
        <v>164</v>
      </c>
      <c r="AV888" s="15" t="s">
        <v>169</v>
      </c>
      <c r="AW888" s="15" t="s">
        <v>3</v>
      </c>
      <c r="AX888" s="15" t="s">
        <v>75</v>
      </c>
      <c r="AY888" s="192" t="s">
        <v>156</v>
      </c>
    </row>
    <row r="889" spans="2:65" s="13" customFormat="1">
      <c r="B889" s="178"/>
      <c r="D889" s="160" t="s">
        <v>205</v>
      </c>
      <c r="E889" s="179" t="s">
        <v>1</v>
      </c>
      <c r="F889" s="180" t="s">
        <v>2064</v>
      </c>
      <c r="H889" s="179" t="s">
        <v>1</v>
      </c>
      <c r="I889" s="181"/>
      <c r="L889" s="178"/>
      <c r="M889" s="182"/>
      <c r="T889" s="183"/>
      <c r="AT889" s="179" t="s">
        <v>205</v>
      </c>
      <c r="AU889" s="179" t="s">
        <v>164</v>
      </c>
      <c r="AV889" s="13" t="s">
        <v>83</v>
      </c>
      <c r="AW889" s="13" t="s">
        <v>3</v>
      </c>
      <c r="AX889" s="13" t="s">
        <v>75</v>
      </c>
      <c r="AY889" s="179" t="s">
        <v>156</v>
      </c>
    </row>
    <row r="890" spans="2:65" s="12" customFormat="1" ht="20.399999999999999">
      <c r="B890" s="159"/>
      <c r="D890" s="160" t="s">
        <v>205</v>
      </c>
      <c r="E890" s="161" t="s">
        <v>1</v>
      </c>
      <c r="F890" s="162" t="s">
        <v>2065</v>
      </c>
      <c r="H890" s="163">
        <v>1.6279999999999999</v>
      </c>
      <c r="I890" s="164"/>
      <c r="L890" s="159"/>
      <c r="M890" s="165"/>
      <c r="T890" s="166"/>
      <c r="AT890" s="161" t="s">
        <v>205</v>
      </c>
      <c r="AU890" s="161" t="s">
        <v>164</v>
      </c>
      <c r="AV890" s="12" t="s">
        <v>164</v>
      </c>
      <c r="AW890" s="12" t="s">
        <v>3</v>
      </c>
      <c r="AX890" s="12" t="s">
        <v>75</v>
      </c>
      <c r="AY890" s="161" t="s">
        <v>156</v>
      </c>
    </row>
    <row r="891" spans="2:65" s="15" customFormat="1">
      <c r="B891" s="191"/>
      <c r="D891" s="160" t="s">
        <v>205</v>
      </c>
      <c r="E891" s="192" t="s">
        <v>1</v>
      </c>
      <c r="F891" s="193" t="s">
        <v>356</v>
      </c>
      <c r="H891" s="194">
        <v>1.6279999999999999</v>
      </c>
      <c r="I891" s="195"/>
      <c r="L891" s="191"/>
      <c r="M891" s="196"/>
      <c r="T891" s="197"/>
      <c r="AT891" s="192" t="s">
        <v>205</v>
      </c>
      <c r="AU891" s="192" t="s">
        <v>164</v>
      </c>
      <c r="AV891" s="15" t="s">
        <v>169</v>
      </c>
      <c r="AW891" s="15" t="s">
        <v>3</v>
      </c>
      <c r="AX891" s="15" t="s">
        <v>75</v>
      </c>
      <c r="AY891" s="192" t="s">
        <v>156</v>
      </c>
    </row>
    <row r="892" spans="2:65" s="14" customFormat="1">
      <c r="B892" s="184"/>
      <c r="D892" s="160" t="s">
        <v>205</v>
      </c>
      <c r="E892" s="185" t="s">
        <v>1</v>
      </c>
      <c r="F892" s="186" t="s">
        <v>226</v>
      </c>
      <c r="H892" s="187">
        <v>171.923</v>
      </c>
      <c r="I892" s="188"/>
      <c r="L892" s="184"/>
      <c r="M892" s="189"/>
      <c r="T892" s="190"/>
      <c r="AT892" s="185" t="s">
        <v>205</v>
      </c>
      <c r="AU892" s="185" t="s">
        <v>164</v>
      </c>
      <c r="AV892" s="14" t="s">
        <v>163</v>
      </c>
      <c r="AW892" s="14" t="s">
        <v>3</v>
      </c>
      <c r="AX892" s="14" t="s">
        <v>83</v>
      </c>
      <c r="AY892" s="185" t="s">
        <v>156</v>
      </c>
    </row>
    <row r="893" spans="2:65" s="11" customFormat="1" ht="25.95" customHeight="1">
      <c r="B893" s="127"/>
      <c r="D893" s="128" t="s">
        <v>74</v>
      </c>
      <c r="E893" s="129" t="s">
        <v>986</v>
      </c>
      <c r="F893" s="129" t="s">
        <v>987</v>
      </c>
      <c r="I893" s="130"/>
      <c r="J893" s="131">
        <f>BK893</f>
        <v>0</v>
      </c>
      <c r="L893" s="127"/>
      <c r="M893" s="132"/>
      <c r="P893" s="133">
        <f>P894+P898+P902+P911+P922+P931+P941</f>
        <v>0</v>
      </c>
      <c r="R893" s="133">
        <f>R894+R898+R902+R911+R922+R931+R941</f>
        <v>21.862733839999997</v>
      </c>
      <c r="T893" s="134">
        <f>T894+T898+T902+T911+T922+T931+T941</f>
        <v>0</v>
      </c>
      <c r="AR893" s="128" t="s">
        <v>83</v>
      </c>
      <c r="AT893" s="135" t="s">
        <v>74</v>
      </c>
      <c r="AU893" s="135" t="s">
        <v>75</v>
      </c>
      <c r="AY893" s="128" t="s">
        <v>156</v>
      </c>
      <c r="BK893" s="136">
        <f>BK894+BK898+BK902+BK911+BK922+BK931+BK941</f>
        <v>0</v>
      </c>
    </row>
    <row r="894" spans="2:65" s="11" customFormat="1" ht="22.95" customHeight="1">
      <c r="B894" s="127"/>
      <c r="D894" s="128" t="s">
        <v>74</v>
      </c>
      <c r="E894" s="137" t="s">
        <v>2066</v>
      </c>
      <c r="F894" s="137" t="s">
        <v>2067</v>
      </c>
      <c r="I894" s="130"/>
      <c r="J894" s="138">
        <f>BK894</f>
        <v>0</v>
      </c>
      <c r="L894" s="127"/>
      <c r="M894" s="132"/>
      <c r="P894" s="133">
        <f>SUM(P895:P897)</f>
        <v>0</v>
      </c>
      <c r="R894" s="133">
        <f>SUM(R895:R897)</f>
        <v>0.28370816000000004</v>
      </c>
      <c r="T894" s="134">
        <f>SUM(T895:T897)</f>
        <v>0</v>
      </c>
      <c r="AR894" s="128" t="s">
        <v>83</v>
      </c>
      <c r="AT894" s="135" t="s">
        <v>74</v>
      </c>
      <c r="AU894" s="135" t="s">
        <v>83</v>
      </c>
      <c r="AY894" s="128" t="s">
        <v>156</v>
      </c>
      <c r="BK894" s="136">
        <f>SUM(BK895:BK897)</f>
        <v>0</v>
      </c>
    </row>
    <row r="895" spans="2:65" s="1" customFormat="1" ht="24.15" customHeight="1">
      <c r="B895" s="139"/>
      <c r="C895" s="140" t="s">
        <v>2068</v>
      </c>
      <c r="D895" s="140" t="s">
        <v>159</v>
      </c>
      <c r="E895" s="141" t="s">
        <v>2069</v>
      </c>
      <c r="F895" s="142" t="s">
        <v>2070</v>
      </c>
      <c r="G895" s="143" t="s">
        <v>352</v>
      </c>
      <c r="H895" s="144">
        <v>0.128</v>
      </c>
      <c r="I895" s="145"/>
      <c r="J895" s="146">
        <f>ROUND(I895*H895,2)</f>
        <v>0</v>
      </c>
      <c r="K895" s="147"/>
      <c r="L895" s="32"/>
      <c r="M895" s="148" t="s">
        <v>1</v>
      </c>
      <c r="N895" s="149" t="s">
        <v>41</v>
      </c>
      <c r="P895" s="150">
        <f>O895*H895</f>
        <v>0</v>
      </c>
      <c r="Q895" s="150">
        <v>2.2164700000000002</v>
      </c>
      <c r="R895" s="150">
        <f>Q895*H895</f>
        <v>0.28370816000000004</v>
      </c>
      <c r="S895" s="150">
        <v>0</v>
      </c>
      <c r="T895" s="151">
        <f>S895*H895</f>
        <v>0</v>
      </c>
      <c r="AR895" s="152" t="s">
        <v>163</v>
      </c>
      <c r="AT895" s="152" t="s">
        <v>159</v>
      </c>
      <c r="AU895" s="152" t="s">
        <v>164</v>
      </c>
      <c r="AY895" s="17" t="s">
        <v>156</v>
      </c>
      <c r="BE895" s="153">
        <f>IF(N895="základná",J895,0)</f>
        <v>0</v>
      </c>
      <c r="BF895" s="153">
        <f>IF(N895="znížená",J895,0)</f>
        <v>0</v>
      </c>
      <c r="BG895" s="153">
        <f>IF(N895="zákl. prenesená",J895,0)</f>
        <v>0</v>
      </c>
      <c r="BH895" s="153">
        <f>IF(N895="zníž. prenesená",J895,0)</f>
        <v>0</v>
      </c>
      <c r="BI895" s="153">
        <f>IF(N895="nulová",J895,0)</f>
        <v>0</v>
      </c>
      <c r="BJ895" s="17" t="s">
        <v>164</v>
      </c>
      <c r="BK895" s="153">
        <f>ROUND(I895*H895,2)</f>
        <v>0</v>
      </c>
      <c r="BL895" s="17" t="s">
        <v>163</v>
      </c>
      <c r="BM895" s="152" t="s">
        <v>2071</v>
      </c>
    </row>
    <row r="896" spans="2:65" s="13" customFormat="1">
      <c r="B896" s="178"/>
      <c r="D896" s="160" t="s">
        <v>205</v>
      </c>
      <c r="E896" s="179" t="s">
        <v>1</v>
      </c>
      <c r="F896" s="180" t="s">
        <v>1251</v>
      </c>
      <c r="H896" s="179" t="s">
        <v>1</v>
      </c>
      <c r="I896" s="181"/>
      <c r="L896" s="178"/>
      <c r="M896" s="182"/>
      <c r="T896" s="183"/>
      <c r="AT896" s="179" t="s">
        <v>205</v>
      </c>
      <c r="AU896" s="179" t="s">
        <v>164</v>
      </c>
      <c r="AV896" s="13" t="s">
        <v>83</v>
      </c>
      <c r="AW896" s="13" t="s">
        <v>3</v>
      </c>
      <c r="AX896" s="13" t="s">
        <v>75</v>
      </c>
      <c r="AY896" s="179" t="s">
        <v>156</v>
      </c>
    </row>
    <row r="897" spans="2:65" s="12" customFormat="1">
      <c r="B897" s="159"/>
      <c r="D897" s="160" t="s">
        <v>205</v>
      </c>
      <c r="E897" s="161" t="s">
        <v>1</v>
      </c>
      <c r="F897" s="162" t="s">
        <v>2072</v>
      </c>
      <c r="H897" s="163">
        <v>0.128</v>
      </c>
      <c r="I897" s="164"/>
      <c r="L897" s="159"/>
      <c r="M897" s="165"/>
      <c r="T897" s="166"/>
      <c r="AT897" s="161" t="s">
        <v>205</v>
      </c>
      <c r="AU897" s="161" t="s">
        <v>164</v>
      </c>
      <c r="AV897" s="12" t="s">
        <v>164</v>
      </c>
      <c r="AW897" s="12" t="s">
        <v>3</v>
      </c>
      <c r="AX897" s="12" t="s">
        <v>83</v>
      </c>
      <c r="AY897" s="161" t="s">
        <v>156</v>
      </c>
    </row>
    <row r="898" spans="2:65" s="11" customFormat="1" ht="22.95" customHeight="1">
      <c r="B898" s="127"/>
      <c r="D898" s="128" t="s">
        <v>74</v>
      </c>
      <c r="E898" s="137" t="s">
        <v>2073</v>
      </c>
      <c r="F898" s="137" t="s">
        <v>2074</v>
      </c>
      <c r="I898" s="130"/>
      <c r="J898" s="138">
        <f>BK898</f>
        <v>0</v>
      </c>
      <c r="L898" s="127"/>
      <c r="M898" s="132"/>
      <c r="P898" s="133">
        <f>SUM(P899:P901)</f>
        <v>0</v>
      </c>
      <c r="R898" s="133">
        <f>SUM(R899:R901)</f>
        <v>12.098592</v>
      </c>
      <c r="T898" s="134">
        <f>SUM(T899:T901)</f>
        <v>0</v>
      </c>
      <c r="AR898" s="128" t="s">
        <v>83</v>
      </c>
      <c r="AT898" s="135" t="s">
        <v>74</v>
      </c>
      <c r="AU898" s="135" t="s">
        <v>83</v>
      </c>
      <c r="AY898" s="128" t="s">
        <v>156</v>
      </c>
      <c r="BK898" s="136">
        <f>SUM(BK899:BK901)</f>
        <v>0</v>
      </c>
    </row>
    <row r="899" spans="2:65" s="1" customFormat="1" ht="33" customHeight="1">
      <c r="B899" s="139"/>
      <c r="C899" s="140" t="s">
        <v>2075</v>
      </c>
      <c r="D899" s="140" t="s">
        <v>159</v>
      </c>
      <c r="E899" s="141" t="s">
        <v>2076</v>
      </c>
      <c r="F899" s="142" t="s">
        <v>2077</v>
      </c>
      <c r="G899" s="143" t="s">
        <v>352</v>
      </c>
      <c r="H899" s="144">
        <v>5.4</v>
      </c>
      <c r="I899" s="145"/>
      <c r="J899" s="146">
        <f>ROUND(I899*H899,2)</f>
        <v>0</v>
      </c>
      <c r="K899" s="147"/>
      <c r="L899" s="32"/>
      <c r="M899" s="148" t="s">
        <v>1</v>
      </c>
      <c r="N899" s="149" t="s">
        <v>41</v>
      </c>
      <c r="P899" s="150">
        <f>O899*H899</f>
        <v>0</v>
      </c>
      <c r="Q899" s="150">
        <v>2.2404799999999998</v>
      </c>
      <c r="R899" s="150">
        <f>Q899*H899</f>
        <v>12.098592</v>
      </c>
      <c r="S899" s="150">
        <v>0</v>
      </c>
      <c r="T899" s="151">
        <f>S899*H899</f>
        <v>0</v>
      </c>
      <c r="AR899" s="152" t="s">
        <v>163</v>
      </c>
      <c r="AT899" s="152" t="s">
        <v>159</v>
      </c>
      <c r="AU899" s="152" t="s">
        <v>164</v>
      </c>
      <c r="AY899" s="17" t="s">
        <v>156</v>
      </c>
      <c r="BE899" s="153">
        <f>IF(N899="základná",J899,0)</f>
        <v>0</v>
      </c>
      <c r="BF899" s="153">
        <f>IF(N899="znížená",J899,0)</f>
        <v>0</v>
      </c>
      <c r="BG899" s="153">
        <f>IF(N899="zákl. prenesená",J899,0)</f>
        <v>0</v>
      </c>
      <c r="BH899" s="153">
        <f>IF(N899="zníž. prenesená",J899,0)</f>
        <v>0</v>
      </c>
      <c r="BI899" s="153">
        <f>IF(N899="nulová",J899,0)</f>
        <v>0</v>
      </c>
      <c r="BJ899" s="17" t="s">
        <v>164</v>
      </c>
      <c r="BK899" s="153">
        <f>ROUND(I899*H899,2)</f>
        <v>0</v>
      </c>
      <c r="BL899" s="17" t="s">
        <v>163</v>
      </c>
      <c r="BM899" s="152" t="s">
        <v>2078</v>
      </c>
    </row>
    <row r="900" spans="2:65" s="13" customFormat="1">
      <c r="B900" s="178"/>
      <c r="D900" s="160" t="s">
        <v>205</v>
      </c>
      <c r="E900" s="179" t="s">
        <v>1</v>
      </c>
      <c r="F900" s="180" t="s">
        <v>1251</v>
      </c>
      <c r="H900" s="179" t="s">
        <v>1</v>
      </c>
      <c r="I900" s="181"/>
      <c r="L900" s="178"/>
      <c r="M900" s="182"/>
      <c r="T900" s="183"/>
      <c r="AT900" s="179" t="s">
        <v>205</v>
      </c>
      <c r="AU900" s="179" t="s">
        <v>164</v>
      </c>
      <c r="AV900" s="13" t="s">
        <v>83</v>
      </c>
      <c r="AW900" s="13" t="s">
        <v>3</v>
      </c>
      <c r="AX900" s="13" t="s">
        <v>75</v>
      </c>
      <c r="AY900" s="179" t="s">
        <v>156</v>
      </c>
    </row>
    <row r="901" spans="2:65" s="12" customFormat="1">
      <c r="B901" s="159"/>
      <c r="D901" s="160" t="s">
        <v>205</v>
      </c>
      <c r="E901" s="161" t="s">
        <v>1</v>
      </c>
      <c r="F901" s="162" t="s">
        <v>2079</v>
      </c>
      <c r="H901" s="163">
        <v>5.4</v>
      </c>
      <c r="I901" s="164"/>
      <c r="L901" s="159"/>
      <c r="M901" s="165"/>
      <c r="T901" s="166"/>
      <c r="AT901" s="161" t="s">
        <v>205</v>
      </c>
      <c r="AU901" s="161" t="s">
        <v>164</v>
      </c>
      <c r="AV901" s="12" t="s">
        <v>164</v>
      </c>
      <c r="AW901" s="12" t="s">
        <v>3</v>
      </c>
      <c r="AX901" s="12" t="s">
        <v>83</v>
      </c>
      <c r="AY901" s="161" t="s">
        <v>156</v>
      </c>
    </row>
    <row r="902" spans="2:65" s="11" customFormat="1" ht="22.95" customHeight="1">
      <c r="B902" s="127"/>
      <c r="D902" s="128" t="s">
        <v>74</v>
      </c>
      <c r="E902" s="137" t="s">
        <v>2080</v>
      </c>
      <c r="F902" s="137" t="s">
        <v>2081</v>
      </c>
      <c r="I902" s="130"/>
      <c r="J902" s="138">
        <f>BK902</f>
        <v>0</v>
      </c>
      <c r="L902" s="127"/>
      <c r="M902" s="132"/>
      <c r="P902" s="133">
        <f>SUM(P903:P910)</f>
        <v>0</v>
      </c>
      <c r="R902" s="133">
        <f>SUM(R903:R910)</f>
        <v>0.13993</v>
      </c>
      <c r="T902" s="134">
        <f>SUM(T903:T910)</f>
        <v>0</v>
      </c>
      <c r="AR902" s="128" t="s">
        <v>83</v>
      </c>
      <c r="AT902" s="135" t="s">
        <v>74</v>
      </c>
      <c r="AU902" s="135" t="s">
        <v>83</v>
      </c>
      <c r="AY902" s="128" t="s">
        <v>156</v>
      </c>
      <c r="BK902" s="136">
        <f>SUM(BK903:BK910)</f>
        <v>0</v>
      </c>
    </row>
    <row r="903" spans="2:65" s="1" customFormat="1" ht="24.15" customHeight="1">
      <c r="B903" s="139"/>
      <c r="C903" s="140" t="s">
        <v>2082</v>
      </c>
      <c r="D903" s="140" t="s">
        <v>159</v>
      </c>
      <c r="E903" s="141" t="s">
        <v>2083</v>
      </c>
      <c r="F903" s="142" t="s">
        <v>2084</v>
      </c>
      <c r="G903" s="143" t="s">
        <v>402</v>
      </c>
      <c r="H903" s="144">
        <v>5</v>
      </c>
      <c r="I903" s="145"/>
      <c r="J903" s="146">
        <f>ROUND(I903*H903,2)</f>
        <v>0</v>
      </c>
      <c r="K903" s="147"/>
      <c r="L903" s="32"/>
      <c r="M903" s="148" t="s">
        <v>1</v>
      </c>
      <c r="N903" s="149" t="s">
        <v>41</v>
      </c>
      <c r="P903" s="150">
        <f>O903*H903</f>
        <v>0</v>
      </c>
      <c r="Q903" s="150">
        <v>1.0000000000000001E-5</v>
      </c>
      <c r="R903" s="150">
        <f>Q903*H903</f>
        <v>5.0000000000000002E-5</v>
      </c>
      <c r="S903" s="150">
        <v>0</v>
      </c>
      <c r="T903" s="151">
        <f>S903*H903</f>
        <v>0</v>
      </c>
      <c r="AR903" s="152" t="s">
        <v>163</v>
      </c>
      <c r="AT903" s="152" t="s">
        <v>159</v>
      </c>
      <c r="AU903" s="152" t="s">
        <v>164</v>
      </c>
      <c r="AY903" s="17" t="s">
        <v>156</v>
      </c>
      <c r="BE903" s="153">
        <f>IF(N903="základná",J903,0)</f>
        <v>0</v>
      </c>
      <c r="BF903" s="153">
        <f>IF(N903="znížená",J903,0)</f>
        <v>0</v>
      </c>
      <c r="BG903" s="153">
        <f>IF(N903="zákl. prenesená",J903,0)</f>
        <v>0</v>
      </c>
      <c r="BH903" s="153">
        <f>IF(N903="zníž. prenesená",J903,0)</f>
        <v>0</v>
      </c>
      <c r="BI903" s="153">
        <f>IF(N903="nulová",J903,0)</f>
        <v>0</v>
      </c>
      <c r="BJ903" s="17" t="s">
        <v>164</v>
      </c>
      <c r="BK903" s="153">
        <f>ROUND(I903*H903,2)</f>
        <v>0</v>
      </c>
      <c r="BL903" s="17" t="s">
        <v>163</v>
      </c>
      <c r="BM903" s="152" t="s">
        <v>2085</v>
      </c>
    </row>
    <row r="904" spans="2:65" s="13" customFormat="1">
      <c r="B904" s="178"/>
      <c r="D904" s="160" t="s">
        <v>205</v>
      </c>
      <c r="E904" s="179" t="s">
        <v>1</v>
      </c>
      <c r="F904" s="180" t="s">
        <v>1251</v>
      </c>
      <c r="H904" s="179" t="s">
        <v>1</v>
      </c>
      <c r="I904" s="181"/>
      <c r="L904" s="178"/>
      <c r="M904" s="182"/>
      <c r="T904" s="183"/>
      <c r="AT904" s="179" t="s">
        <v>205</v>
      </c>
      <c r="AU904" s="179" t="s">
        <v>164</v>
      </c>
      <c r="AV904" s="13" t="s">
        <v>83</v>
      </c>
      <c r="AW904" s="13" t="s">
        <v>3</v>
      </c>
      <c r="AX904" s="13" t="s">
        <v>75</v>
      </c>
      <c r="AY904" s="179" t="s">
        <v>156</v>
      </c>
    </row>
    <row r="905" spans="2:65" s="12" customFormat="1">
      <c r="B905" s="159"/>
      <c r="D905" s="160" t="s">
        <v>205</v>
      </c>
      <c r="E905" s="161" t="s">
        <v>1</v>
      </c>
      <c r="F905" s="162" t="s">
        <v>2086</v>
      </c>
      <c r="H905" s="163">
        <v>5</v>
      </c>
      <c r="I905" s="164"/>
      <c r="L905" s="159"/>
      <c r="M905" s="165"/>
      <c r="T905" s="166"/>
      <c r="AT905" s="161" t="s">
        <v>205</v>
      </c>
      <c r="AU905" s="161" t="s">
        <v>164</v>
      </c>
      <c r="AV905" s="12" t="s">
        <v>164</v>
      </c>
      <c r="AW905" s="12" t="s">
        <v>3</v>
      </c>
      <c r="AX905" s="12" t="s">
        <v>83</v>
      </c>
      <c r="AY905" s="161" t="s">
        <v>156</v>
      </c>
    </row>
    <row r="906" spans="2:65" s="1" customFormat="1" ht="33" customHeight="1">
      <c r="B906" s="139"/>
      <c r="C906" s="167" t="s">
        <v>2087</v>
      </c>
      <c r="D906" s="167" t="s">
        <v>207</v>
      </c>
      <c r="E906" s="168" t="s">
        <v>2088</v>
      </c>
      <c r="F906" s="169" t="s">
        <v>2089</v>
      </c>
      <c r="G906" s="170" t="s">
        <v>203</v>
      </c>
      <c r="H906" s="171">
        <v>1</v>
      </c>
      <c r="I906" s="172"/>
      <c r="J906" s="173">
        <f>ROUND(I906*H906,2)</f>
        <v>0</v>
      </c>
      <c r="K906" s="174"/>
      <c r="L906" s="175"/>
      <c r="M906" s="176" t="s">
        <v>1</v>
      </c>
      <c r="N906" s="177" t="s">
        <v>41</v>
      </c>
      <c r="P906" s="150">
        <f>O906*H906</f>
        <v>0</v>
      </c>
      <c r="Q906" s="150">
        <v>1.384E-2</v>
      </c>
      <c r="R906" s="150">
        <f>Q906*H906</f>
        <v>1.384E-2</v>
      </c>
      <c r="S906" s="150">
        <v>0</v>
      </c>
      <c r="T906" s="151">
        <f>S906*H906</f>
        <v>0</v>
      </c>
      <c r="AR906" s="152" t="s">
        <v>211</v>
      </c>
      <c r="AT906" s="152" t="s">
        <v>207</v>
      </c>
      <c r="AU906" s="152" t="s">
        <v>164</v>
      </c>
      <c r="AY906" s="17" t="s">
        <v>156</v>
      </c>
      <c r="BE906" s="153">
        <f>IF(N906="základná",J906,0)</f>
        <v>0</v>
      </c>
      <c r="BF906" s="153">
        <f>IF(N906="znížená",J906,0)</f>
        <v>0</v>
      </c>
      <c r="BG906" s="153">
        <f>IF(N906="zákl. prenesená",J906,0)</f>
        <v>0</v>
      </c>
      <c r="BH906" s="153">
        <f>IF(N906="zníž. prenesená",J906,0)</f>
        <v>0</v>
      </c>
      <c r="BI906" s="153">
        <f>IF(N906="nulová",J906,0)</f>
        <v>0</v>
      </c>
      <c r="BJ906" s="17" t="s">
        <v>164</v>
      </c>
      <c r="BK906" s="153">
        <f>ROUND(I906*H906,2)</f>
        <v>0</v>
      </c>
      <c r="BL906" s="17" t="s">
        <v>163</v>
      </c>
      <c r="BM906" s="152" t="s">
        <v>2090</v>
      </c>
    </row>
    <row r="907" spans="2:65" s="1" customFormat="1" ht="24.15" customHeight="1">
      <c r="B907" s="139"/>
      <c r="C907" s="140" t="s">
        <v>2091</v>
      </c>
      <c r="D907" s="140" t="s">
        <v>159</v>
      </c>
      <c r="E907" s="141" t="s">
        <v>2092</v>
      </c>
      <c r="F907" s="142" t="s">
        <v>2093</v>
      </c>
      <c r="G907" s="143" t="s">
        <v>402</v>
      </c>
      <c r="H907" s="144">
        <v>22</v>
      </c>
      <c r="I907" s="145"/>
      <c r="J907" s="146">
        <f>ROUND(I907*H907,2)</f>
        <v>0</v>
      </c>
      <c r="K907" s="147"/>
      <c r="L907" s="32"/>
      <c r="M907" s="148" t="s">
        <v>1</v>
      </c>
      <c r="N907" s="149" t="s">
        <v>41</v>
      </c>
      <c r="P907" s="150">
        <f>O907*H907</f>
        <v>0</v>
      </c>
      <c r="Q907" s="150">
        <v>2.0000000000000002E-5</v>
      </c>
      <c r="R907" s="150">
        <f>Q907*H907</f>
        <v>4.4000000000000002E-4</v>
      </c>
      <c r="S907" s="150">
        <v>0</v>
      </c>
      <c r="T907" s="151">
        <f>S907*H907</f>
        <v>0</v>
      </c>
      <c r="AR907" s="152" t="s">
        <v>163</v>
      </c>
      <c r="AT907" s="152" t="s">
        <v>159</v>
      </c>
      <c r="AU907" s="152" t="s">
        <v>164</v>
      </c>
      <c r="AY907" s="17" t="s">
        <v>156</v>
      </c>
      <c r="BE907" s="153">
        <f>IF(N907="základná",J907,0)</f>
        <v>0</v>
      </c>
      <c r="BF907" s="153">
        <f>IF(N907="znížená",J907,0)</f>
        <v>0</v>
      </c>
      <c r="BG907" s="153">
        <f>IF(N907="zákl. prenesená",J907,0)</f>
        <v>0</v>
      </c>
      <c r="BH907" s="153">
        <f>IF(N907="zníž. prenesená",J907,0)</f>
        <v>0</v>
      </c>
      <c r="BI907" s="153">
        <f>IF(N907="nulová",J907,0)</f>
        <v>0</v>
      </c>
      <c r="BJ907" s="17" t="s">
        <v>164</v>
      </c>
      <c r="BK907" s="153">
        <f>ROUND(I907*H907,2)</f>
        <v>0</v>
      </c>
      <c r="BL907" s="17" t="s">
        <v>163</v>
      </c>
      <c r="BM907" s="152" t="s">
        <v>2094</v>
      </c>
    </row>
    <row r="908" spans="2:65" s="13" customFormat="1">
      <c r="B908" s="178"/>
      <c r="D908" s="160" t="s">
        <v>205</v>
      </c>
      <c r="E908" s="179" t="s">
        <v>1</v>
      </c>
      <c r="F908" s="180" t="s">
        <v>1251</v>
      </c>
      <c r="H908" s="179" t="s">
        <v>1</v>
      </c>
      <c r="I908" s="181"/>
      <c r="L908" s="178"/>
      <c r="M908" s="182"/>
      <c r="T908" s="183"/>
      <c r="AT908" s="179" t="s">
        <v>205</v>
      </c>
      <c r="AU908" s="179" t="s">
        <v>164</v>
      </c>
      <c r="AV908" s="13" t="s">
        <v>83</v>
      </c>
      <c r="AW908" s="13" t="s">
        <v>3</v>
      </c>
      <c r="AX908" s="13" t="s">
        <v>75</v>
      </c>
      <c r="AY908" s="179" t="s">
        <v>156</v>
      </c>
    </row>
    <row r="909" spans="2:65" s="12" customFormat="1">
      <c r="B909" s="159"/>
      <c r="D909" s="160" t="s">
        <v>205</v>
      </c>
      <c r="E909" s="161" t="s">
        <v>1</v>
      </c>
      <c r="F909" s="162" t="s">
        <v>2095</v>
      </c>
      <c r="H909" s="163">
        <v>22</v>
      </c>
      <c r="I909" s="164"/>
      <c r="L909" s="159"/>
      <c r="M909" s="165"/>
      <c r="T909" s="166"/>
      <c r="AT909" s="161" t="s">
        <v>205</v>
      </c>
      <c r="AU909" s="161" t="s">
        <v>164</v>
      </c>
      <c r="AV909" s="12" t="s">
        <v>164</v>
      </c>
      <c r="AW909" s="12" t="s">
        <v>3</v>
      </c>
      <c r="AX909" s="12" t="s">
        <v>83</v>
      </c>
      <c r="AY909" s="161" t="s">
        <v>156</v>
      </c>
    </row>
    <row r="910" spans="2:65" s="1" customFormat="1" ht="33" customHeight="1">
      <c r="B910" s="139"/>
      <c r="C910" s="167" t="s">
        <v>2096</v>
      </c>
      <c r="D910" s="167" t="s">
        <v>207</v>
      </c>
      <c r="E910" s="168" t="s">
        <v>2097</v>
      </c>
      <c r="F910" s="169" t="s">
        <v>2098</v>
      </c>
      <c r="G910" s="170" t="s">
        <v>203</v>
      </c>
      <c r="H910" s="171">
        <v>4</v>
      </c>
      <c r="I910" s="172"/>
      <c r="J910" s="173">
        <f>ROUND(I910*H910,2)</f>
        <v>0</v>
      </c>
      <c r="K910" s="174"/>
      <c r="L910" s="175"/>
      <c r="M910" s="176" t="s">
        <v>1</v>
      </c>
      <c r="N910" s="177" t="s">
        <v>41</v>
      </c>
      <c r="P910" s="150">
        <f>O910*H910</f>
        <v>0</v>
      </c>
      <c r="Q910" s="150">
        <v>3.1399999999999997E-2</v>
      </c>
      <c r="R910" s="150">
        <f>Q910*H910</f>
        <v>0.12559999999999999</v>
      </c>
      <c r="S910" s="150">
        <v>0</v>
      </c>
      <c r="T910" s="151">
        <f>S910*H910</f>
        <v>0</v>
      </c>
      <c r="AR910" s="152" t="s">
        <v>211</v>
      </c>
      <c r="AT910" s="152" t="s">
        <v>207</v>
      </c>
      <c r="AU910" s="152" t="s">
        <v>164</v>
      </c>
      <c r="AY910" s="17" t="s">
        <v>156</v>
      </c>
      <c r="BE910" s="153">
        <f>IF(N910="základná",J910,0)</f>
        <v>0</v>
      </c>
      <c r="BF910" s="153">
        <f>IF(N910="znížená",J910,0)</f>
        <v>0</v>
      </c>
      <c r="BG910" s="153">
        <f>IF(N910="zákl. prenesená",J910,0)</f>
        <v>0</v>
      </c>
      <c r="BH910" s="153">
        <f>IF(N910="zníž. prenesená",J910,0)</f>
        <v>0</v>
      </c>
      <c r="BI910" s="153">
        <f>IF(N910="nulová",J910,0)</f>
        <v>0</v>
      </c>
      <c r="BJ910" s="17" t="s">
        <v>164</v>
      </c>
      <c r="BK910" s="153">
        <f>ROUND(I910*H910,2)</f>
        <v>0</v>
      </c>
      <c r="BL910" s="17" t="s">
        <v>163</v>
      </c>
      <c r="BM910" s="152" t="s">
        <v>2099</v>
      </c>
    </row>
    <row r="911" spans="2:65" s="11" customFormat="1" ht="22.95" customHeight="1">
      <c r="B911" s="127"/>
      <c r="D911" s="128" t="s">
        <v>74</v>
      </c>
      <c r="E911" s="137" t="s">
        <v>2100</v>
      </c>
      <c r="F911" s="137" t="s">
        <v>2101</v>
      </c>
      <c r="I911" s="130"/>
      <c r="J911" s="138">
        <f>BK911</f>
        <v>0</v>
      </c>
      <c r="L911" s="127"/>
      <c r="M911" s="132"/>
      <c r="P911" s="133">
        <f>SUM(P912:P921)</f>
        <v>0</v>
      </c>
      <c r="R911" s="133">
        <f>SUM(R912:R921)</f>
        <v>1.0659999999999999E-2</v>
      </c>
      <c r="T911" s="134">
        <f>SUM(T912:T921)</f>
        <v>0</v>
      </c>
      <c r="AR911" s="128" t="s">
        <v>83</v>
      </c>
      <c r="AT911" s="135" t="s">
        <v>74</v>
      </c>
      <c r="AU911" s="135" t="s">
        <v>83</v>
      </c>
      <c r="AY911" s="128" t="s">
        <v>156</v>
      </c>
      <c r="BK911" s="136">
        <f>SUM(BK912:BK921)</f>
        <v>0</v>
      </c>
    </row>
    <row r="912" spans="2:65" s="1" customFormat="1" ht="24.15" customHeight="1">
      <c r="B912" s="139"/>
      <c r="C912" s="140" t="s">
        <v>2102</v>
      </c>
      <c r="D912" s="140" t="s">
        <v>159</v>
      </c>
      <c r="E912" s="141" t="s">
        <v>2103</v>
      </c>
      <c r="F912" s="142" t="s">
        <v>2104</v>
      </c>
      <c r="G912" s="143" t="s">
        <v>203</v>
      </c>
      <c r="H912" s="144">
        <v>4</v>
      </c>
      <c r="I912" s="145"/>
      <c r="J912" s="146">
        <f>ROUND(I912*H912,2)</f>
        <v>0</v>
      </c>
      <c r="K912" s="147"/>
      <c r="L912" s="32"/>
      <c r="M912" s="148" t="s">
        <v>1</v>
      </c>
      <c r="N912" s="149" t="s">
        <v>41</v>
      </c>
      <c r="P912" s="150">
        <f>O912*H912</f>
        <v>0</v>
      </c>
      <c r="Q912" s="150">
        <v>6.9999999999999994E-5</v>
      </c>
      <c r="R912" s="150">
        <f>Q912*H912</f>
        <v>2.7999999999999998E-4</v>
      </c>
      <c r="S912" s="150">
        <v>0</v>
      </c>
      <c r="T912" s="151">
        <f>S912*H912</f>
        <v>0</v>
      </c>
      <c r="AR912" s="152" t="s">
        <v>163</v>
      </c>
      <c r="AT912" s="152" t="s">
        <v>159</v>
      </c>
      <c r="AU912" s="152" t="s">
        <v>164</v>
      </c>
      <c r="AY912" s="17" t="s">
        <v>156</v>
      </c>
      <c r="BE912" s="153">
        <f>IF(N912="základná",J912,0)</f>
        <v>0</v>
      </c>
      <c r="BF912" s="153">
        <f>IF(N912="znížená",J912,0)</f>
        <v>0</v>
      </c>
      <c r="BG912" s="153">
        <f>IF(N912="zákl. prenesená",J912,0)</f>
        <v>0</v>
      </c>
      <c r="BH912" s="153">
        <f>IF(N912="zníž. prenesená",J912,0)</f>
        <v>0</v>
      </c>
      <c r="BI912" s="153">
        <f>IF(N912="nulová",J912,0)</f>
        <v>0</v>
      </c>
      <c r="BJ912" s="17" t="s">
        <v>164</v>
      </c>
      <c r="BK912" s="153">
        <f>ROUND(I912*H912,2)</f>
        <v>0</v>
      </c>
      <c r="BL912" s="17" t="s">
        <v>163</v>
      </c>
      <c r="BM912" s="152" t="s">
        <v>2105</v>
      </c>
    </row>
    <row r="913" spans="2:65" s="13" customFormat="1">
      <c r="B913" s="178"/>
      <c r="D913" s="160" t="s">
        <v>205</v>
      </c>
      <c r="E913" s="179" t="s">
        <v>1</v>
      </c>
      <c r="F913" s="180" t="s">
        <v>2106</v>
      </c>
      <c r="H913" s="179" t="s">
        <v>1</v>
      </c>
      <c r="I913" s="181"/>
      <c r="L913" s="178"/>
      <c r="M913" s="182"/>
      <c r="T913" s="183"/>
      <c r="AT913" s="179" t="s">
        <v>205</v>
      </c>
      <c r="AU913" s="179" t="s">
        <v>164</v>
      </c>
      <c r="AV913" s="13" t="s">
        <v>83</v>
      </c>
      <c r="AW913" s="13" t="s">
        <v>3</v>
      </c>
      <c r="AX913" s="13" t="s">
        <v>75</v>
      </c>
      <c r="AY913" s="179" t="s">
        <v>156</v>
      </c>
    </row>
    <row r="914" spans="2:65" s="12" customFormat="1">
      <c r="B914" s="159"/>
      <c r="D914" s="160" t="s">
        <v>205</v>
      </c>
      <c r="E914" s="161" t="s">
        <v>1</v>
      </c>
      <c r="F914" s="162" t="s">
        <v>2107</v>
      </c>
      <c r="H914" s="163">
        <v>2</v>
      </c>
      <c r="I914" s="164"/>
      <c r="L914" s="159"/>
      <c r="M914" s="165"/>
      <c r="T914" s="166"/>
      <c r="AT914" s="161" t="s">
        <v>205</v>
      </c>
      <c r="AU914" s="161" t="s">
        <v>164</v>
      </c>
      <c r="AV914" s="12" t="s">
        <v>164</v>
      </c>
      <c r="AW914" s="12" t="s">
        <v>3</v>
      </c>
      <c r="AX914" s="12" t="s">
        <v>75</v>
      </c>
      <c r="AY914" s="161" t="s">
        <v>156</v>
      </c>
    </row>
    <row r="915" spans="2:65" s="12" customFormat="1">
      <c r="B915" s="159"/>
      <c r="D915" s="160" t="s">
        <v>205</v>
      </c>
      <c r="E915" s="161" t="s">
        <v>1</v>
      </c>
      <c r="F915" s="162" t="s">
        <v>2108</v>
      </c>
      <c r="H915" s="163">
        <v>2</v>
      </c>
      <c r="I915" s="164"/>
      <c r="L915" s="159"/>
      <c r="M915" s="165"/>
      <c r="T915" s="166"/>
      <c r="AT915" s="161" t="s">
        <v>205</v>
      </c>
      <c r="AU915" s="161" t="s">
        <v>164</v>
      </c>
      <c r="AV915" s="12" t="s">
        <v>164</v>
      </c>
      <c r="AW915" s="12" t="s">
        <v>3</v>
      </c>
      <c r="AX915" s="12" t="s">
        <v>75</v>
      </c>
      <c r="AY915" s="161" t="s">
        <v>156</v>
      </c>
    </row>
    <row r="916" spans="2:65" s="14" customFormat="1">
      <c r="B916" s="184"/>
      <c r="D916" s="160" t="s">
        <v>205</v>
      </c>
      <c r="E916" s="185" t="s">
        <v>1</v>
      </c>
      <c r="F916" s="186" t="s">
        <v>226</v>
      </c>
      <c r="H916" s="187">
        <v>4</v>
      </c>
      <c r="I916" s="188"/>
      <c r="L916" s="184"/>
      <c r="M916" s="189"/>
      <c r="T916" s="190"/>
      <c r="AT916" s="185" t="s">
        <v>205</v>
      </c>
      <c r="AU916" s="185" t="s">
        <v>164</v>
      </c>
      <c r="AV916" s="14" t="s">
        <v>163</v>
      </c>
      <c r="AW916" s="14" t="s">
        <v>3</v>
      </c>
      <c r="AX916" s="14" t="s">
        <v>83</v>
      </c>
      <c r="AY916" s="185" t="s">
        <v>156</v>
      </c>
    </row>
    <row r="917" spans="2:65" s="1" customFormat="1" ht="24.15" customHeight="1">
      <c r="B917" s="139"/>
      <c r="C917" s="167" t="s">
        <v>2109</v>
      </c>
      <c r="D917" s="167" t="s">
        <v>207</v>
      </c>
      <c r="E917" s="168" t="s">
        <v>2110</v>
      </c>
      <c r="F917" s="169" t="s">
        <v>2111</v>
      </c>
      <c r="G917" s="170" t="s">
        <v>203</v>
      </c>
      <c r="H917" s="171">
        <v>4</v>
      </c>
      <c r="I917" s="172"/>
      <c r="J917" s="173">
        <f>ROUND(I917*H917,2)</f>
        <v>0</v>
      </c>
      <c r="K917" s="174"/>
      <c r="L917" s="175"/>
      <c r="M917" s="176" t="s">
        <v>1</v>
      </c>
      <c r="N917" s="177" t="s">
        <v>41</v>
      </c>
      <c r="P917" s="150">
        <f>O917*H917</f>
        <v>0</v>
      </c>
      <c r="Q917" s="150">
        <v>1.42E-3</v>
      </c>
      <c r="R917" s="150">
        <f>Q917*H917</f>
        <v>5.6800000000000002E-3</v>
      </c>
      <c r="S917" s="150">
        <v>0</v>
      </c>
      <c r="T917" s="151">
        <f>S917*H917</f>
        <v>0</v>
      </c>
      <c r="AR917" s="152" t="s">
        <v>211</v>
      </c>
      <c r="AT917" s="152" t="s">
        <v>207</v>
      </c>
      <c r="AU917" s="152" t="s">
        <v>164</v>
      </c>
      <c r="AY917" s="17" t="s">
        <v>156</v>
      </c>
      <c r="BE917" s="153">
        <f>IF(N917="základná",J917,0)</f>
        <v>0</v>
      </c>
      <c r="BF917" s="153">
        <f>IF(N917="znížená",J917,0)</f>
        <v>0</v>
      </c>
      <c r="BG917" s="153">
        <f>IF(N917="zákl. prenesená",J917,0)</f>
        <v>0</v>
      </c>
      <c r="BH917" s="153">
        <f>IF(N917="zníž. prenesená",J917,0)</f>
        <v>0</v>
      </c>
      <c r="BI917" s="153">
        <f>IF(N917="nulová",J917,0)</f>
        <v>0</v>
      </c>
      <c r="BJ917" s="17" t="s">
        <v>164</v>
      </c>
      <c r="BK917" s="153">
        <f>ROUND(I917*H917,2)</f>
        <v>0</v>
      </c>
      <c r="BL917" s="17" t="s">
        <v>163</v>
      </c>
      <c r="BM917" s="152" t="s">
        <v>2112</v>
      </c>
    </row>
    <row r="918" spans="2:65" s="1" customFormat="1" ht="37.950000000000003" customHeight="1">
      <c r="B918" s="139"/>
      <c r="C918" s="140" t="s">
        <v>2113</v>
      </c>
      <c r="D918" s="140" t="s">
        <v>159</v>
      </c>
      <c r="E918" s="141" t="s">
        <v>2114</v>
      </c>
      <c r="F918" s="142" t="s">
        <v>2115</v>
      </c>
      <c r="G918" s="143" t="s">
        <v>203</v>
      </c>
      <c r="H918" s="144">
        <v>1</v>
      </c>
      <c r="I918" s="145"/>
      <c r="J918" s="146">
        <f>ROUND(I918*H918,2)</f>
        <v>0</v>
      </c>
      <c r="K918" s="147"/>
      <c r="L918" s="32"/>
      <c r="M918" s="148" t="s">
        <v>1</v>
      </c>
      <c r="N918" s="149" t="s">
        <v>41</v>
      </c>
      <c r="P918" s="150">
        <f>O918*H918</f>
        <v>0</v>
      </c>
      <c r="Q918" s="150">
        <v>1E-4</v>
      </c>
      <c r="R918" s="150">
        <f>Q918*H918</f>
        <v>1E-4</v>
      </c>
      <c r="S918" s="150">
        <v>0</v>
      </c>
      <c r="T918" s="151">
        <f>S918*H918</f>
        <v>0</v>
      </c>
      <c r="AR918" s="152" t="s">
        <v>163</v>
      </c>
      <c r="AT918" s="152" t="s">
        <v>159</v>
      </c>
      <c r="AU918" s="152" t="s">
        <v>164</v>
      </c>
      <c r="AY918" s="17" t="s">
        <v>156</v>
      </c>
      <c r="BE918" s="153">
        <f>IF(N918="základná",J918,0)</f>
        <v>0</v>
      </c>
      <c r="BF918" s="153">
        <f>IF(N918="znížená",J918,0)</f>
        <v>0</v>
      </c>
      <c r="BG918" s="153">
        <f>IF(N918="zákl. prenesená",J918,0)</f>
        <v>0</v>
      </c>
      <c r="BH918" s="153">
        <f>IF(N918="zníž. prenesená",J918,0)</f>
        <v>0</v>
      </c>
      <c r="BI918" s="153">
        <f>IF(N918="nulová",J918,0)</f>
        <v>0</v>
      </c>
      <c r="BJ918" s="17" t="s">
        <v>164</v>
      </c>
      <c r="BK918" s="153">
        <f>ROUND(I918*H918,2)</f>
        <v>0</v>
      </c>
      <c r="BL918" s="17" t="s">
        <v>163</v>
      </c>
      <c r="BM918" s="152" t="s">
        <v>2116</v>
      </c>
    </row>
    <row r="919" spans="2:65" s="13" customFormat="1" ht="20.399999999999999">
      <c r="B919" s="178"/>
      <c r="D919" s="160" t="s">
        <v>205</v>
      </c>
      <c r="E919" s="179" t="s">
        <v>1</v>
      </c>
      <c r="F919" s="180" t="s">
        <v>2117</v>
      </c>
      <c r="H919" s="179" t="s">
        <v>1</v>
      </c>
      <c r="I919" s="181"/>
      <c r="L919" s="178"/>
      <c r="M919" s="182"/>
      <c r="T919" s="183"/>
      <c r="AT919" s="179" t="s">
        <v>205</v>
      </c>
      <c r="AU919" s="179" t="s">
        <v>164</v>
      </c>
      <c r="AV919" s="13" t="s">
        <v>83</v>
      </c>
      <c r="AW919" s="13" t="s">
        <v>3</v>
      </c>
      <c r="AX919" s="13" t="s">
        <v>75</v>
      </c>
      <c r="AY919" s="179" t="s">
        <v>156</v>
      </c>
    </row>
    <row r="920" spans="2:65" s="12" customFormat="1">
      <c r="B920" s="159"/>
      <c r="D920" s="160" t="s">
        <v>205</v>
      </c>
      <c r="E920" s="161" t="s">
        <v>1</v>
      </c>
      <c r="F920" s="162" t="s">
        <v>2118</v>
      </c>
      <c r="H920" s="163">
        <v>1</v>
      </c>
      <c r="I920" s="164"/>
      <c r="L920" s="159"/>
      <c r="M920" s="165"/>
      <c r="T920" s="166"/>
      <c r="AT920" s="161" t="s">
        <v>205</v>
      </c>
      <c r="AU920" s="161" t="s">
        <v>164</v>
      </c>
      <c r="AV920" s="12" t="s">
        <v>164</v>
      </c>
      <c r="AW920" s="12" t="s">
        <v>3</v>
      </c>
      <c r="AX920" s="12" t="s">
        <v>83</v>
      </c>
      <c r="AY920" s="161" t="s">
        <v>156</v>
      </c>
    </row>
    <row r="921" spans="2:65" s="1" customFormat="1" ht="24.15" customHeight="1">
      <c r="B921" s="139"/>
      <c r="C921" s="167" t="s">
        <v>2119</v>
      </c>
      <c r="D921" s="167" t="s">
        <v>207</v>
      </c>
      <c r="E921" s="168" t="s">
        <v>2120</v>
      </c>
      <c r="F921" s="169" t="s">
        <v>2121</v>
      </c>
      <c r="G921" s="170" t="s">
        <v>203</v>
      </c>
      <c r="H921" s="171">
        <v>1</v>
      </c>
      <c r="I921" s="172"/>
      <c r="J921" s="173">
        <f>ROUND(I921*H921,2)</f>
        <v>0</v>
      </c>
      <c r="K921" s="174"/>
      <c r="L921" s="175"/>
      <c r="M921" s="176" t="s">
        <v>1</v>
      </c>
      <c r="N921" s="177" t="s">
        <v>41</v>
      </c>
      <c r="P921" s="150">
        <f>O921*H921</f>
        <v>0</v>
      </c>
      <c r="Q921" s="150">
        <v>4.5999999999999999E-3</v>
      </c>
      <c r="R921" s="150">
        <f>Q921*H921</f>
        <v>4.5999999999999999E-3</v>
      </c>
      <c r="S921" s="150">
        <v>0</v>
      </c>
      <c r="T921" s="151">
        <f>S921*H921</f>
        <v>0</v>
      </c>
      <c r="AR921" s="152" t="s">
        <v>211</v>
      </c>
      <c r="AT921" s="152" t="s">
        <v>207</v>
      </c>
      <c r="AU921" s="152" t="s">
        <v>164</v>
      </c>
      <c r="AY921" s="17" t="s">
        <v>156</v>
      </c>
      <c r="BE921" s="153">
        <f>IF(N921="základná",J921,0)</f>
        <v>0</v>
      </c>
      <c r="BF921" s="153">
        <f>IF(N921="znížená",J921,0)</f>
        <v>0</v>
      </c>
      <c r="BG921" s="153">
        <f>IF(N921="zákl. prenesená",J921,0)</f>
        <v>0</v>
      </c>
      <c r="BH921" s="153">
        <f>IF(N921="zníž. prenesená",J921,0)</f>
        <v>0</v>
      </c>
      <c r="BI921" s="153">
        <f>IF(N921="nulová",J921,0)</f>
        <v>0</v>
      </c>
      <c r="BJ921" s="17" t="s">
        <v>164</v>
      </c>
      <c r="BK921" s="153">
        <f>ROUND(I921*H921,2)</f>
        <v>0</v>
      </c>
      <c r="BL921" s="17" t="s">
        <v>163</v>
      </c>
      <c r="BM921" s="152" t="s">
        <v>2122</v>
      </c>
    </row>
    <row r="922" spans="2:65" s="11" customFormat="1" ht="22.95" customHeight="1">
      <c r="B922" s="127"/>
      <c r="D922" s="128" t="s">
        <v>74</v>
      </c>
      <c r="E922" s="137" t="s">
        <v>2123</v>
      </c>
      <c r="F922" s="137" t="s">
        <v>2124</v>
      </c>
      <c r="I922" s="130"/>
      <c r="J922" s="138">
        <f>BK922</f>
        <v>0</v>
      </c>
      <c r="L922" s="127"/>
      <c r="M922" s="132"/>
      <c r="P922" s="133">
        <f>SUM(P923:P930)</f>
        <v>0</v>
      </c>
      <c r="R922" s="133">
        <f>SUM(R923:R930)</f>
        <v>0.31685999999999998</v>
      </c>
      <c r="T922" s="134">
        <f>SUM(T923:T930)</f>
        <v>0</v>
      </c>
      <c r="AR922" s="128" t="s">
        <v>83</v>
      </c>
      <c r="AT922" s="135" t="s">
        <v>74</v>
      </c>
      <c r="AU922" s="135" t="s">
        <v>83</v>
      </c>
      <c r="AY922" s="128" t="s">
        <v>156</v>
      </c>
      <c r="BK922" s="136">
        <f>SUM(BK923:BK930)</f>
        <v>0</v>
      </c>
    </row>
    <row r="923" spans="2:65" s="1" customFormat="1" ht="37.950000000000003" customHeight="1">
      <c r="B923" s="139"/>
      <c r="C923" s="140" t="s">
        <v>2125</v>
      </c>
      <c r="D923" s="140" t="s">
        <v>159</v>
      </c>
      <c r="E923" s="141" t="s">
        <v>2126</v>
      </c>
      <c r="F923" s="142" t="s">
        <v>2127</v>
      </c>
      <c r="G923" s="143" t="s">
        <v>203</v>
      </c>
      <c r="H923" s="144">
        <v>1</v>
      </c>
      <c r="I923" s="145"/>
      <c r="J923" s="146">
        <f>ROUND(I923*H923,2)</f>
        <v>0</v>
      </c>
      <c r="K923" s="147"/>
      <c r="L923" s="32"/>
      <c r="M923" s="148" t="s">
        <v>1</v>
      </c>
      <c r="N923" s="149" t="s">
        <v>41</v>
      </c>
      <c r="P923" s="150">
        <f>O923*H923</f>
        <v>0</v>
      </c>
      <c r="Q923" s="150">
        <v>0</v>
      </c>
      <c r="R923" s="150">
        <f>Q923*H923</f>
        <v>0</v>
      </c>
      <c r="S923" s="150">
        <v>0</v>
      </c>
      <c r="T923" s="151">
        <f>S923*H923</f>
        <v>0</v>
      </c>
      <c r="AR923" s="152" t="s">
        <v>163</v>
      </c>
      <c r="AT923" s="152" t="s">
        <v>159</v>
      </c>
      <c r="AU923" s="152" t="s">
        <v>164</v>
      </c>
      <c r="AY923" s="17" t="s">
        <v>156</v>
      </c>
      <c r="BE923" s="153">
        <f>IF(N923="základná",J923,0)</f>
        <v>0</v>
      </c>
      <c r="BF923" s="153">
        <f>IF(N923="znížená",J923,0)</f>
        <v>0</v>
      </c>
      <c r="BG923" s="153">
        <f>IF(N923="zákl. prenesená",J923,0)</f>
        <v>0</v>
      </c>
      <c r="BH923" s="153">
        <f>IF(N923="zníž. prenesená",J923,0)</f>
        <v>0</v>
      </c>
      <c r="BI923" s="153">
        <f>IF(N923="nulová",J923,0)</f>
        <v>0</v>
      </c>
      <c r="BJ923" s="17" t="s">
        <v>164</v>
      </c>
      <c r="BK923" s="153">
        <f>ROUND(I923*H923,2)</f>
        <v>0</v>
      </c>
      <c r="BL923" s="17" t="s">
        <v>163</v>
      </c>
      <c r="BM923" s="152" t="s">
        <v>2128</v>
      </c>
    </row>
    <row r="924" spans="2:65" s="13" customFormat="1">
      <c r="B924" s="178"/>
      <c r="D924" s="160" t="s">
        <v>205</v>
      </c>
      <c r="E924" s="179" t="s">
        <v>1</v>
      </c>
      <c r="F924" s="180" t="s">
        <v>1251</v>
      </c>
      <c r="H924" s="179" t="s">
        <v>1</v>
      </c>
      <c r="I924" s="181"/>
      <c r="L924" s="178"/>
      <c r="M924" s="182"/>
      <c r="T924" s="183"/>
      <c r="AT924" s="179" t="s">
        <v>205</v>
      </c>
      <c r="AU924" s="179" t="s">
        <v>164</v>
      </c>
      <c r="AV924" s="13" t="s">
        <v>83</v>
      </c>
      <c r="AW924" s="13" t="s">
        <v>3</v>
      </c>
      <c r="AX924" s="13" t="s">
        <v>75</v>
      </c>
      <c r="AY924" s="179" t="s">
        <v>156</v>
      </c>
    </row>
    <row r="925" spans="2:65" s="12" customFormat="1">
      <c r="B925" s="159"/>
      <c r="D925" s="160" t="s">
        <v>205</v>
      </c>
      <c r="E925" s="161" t="s">
        <v>1</v>
      </c>
      <c r="F925" s="162" t="s">
        <v>2129</v>
      </c>
      <c r="H925" s="163">
        <v>1</v>
      </c>
      <c r="I925" s="164"/>
      <c r="L925" s="159"/>
      <c r="M925" s="165"/>
      <c r="T925" s="166"/>
      <c r="AT925" s="161" t="s">
        <v>205</v>
      </c>
      <c r="AU925" s="161" t="s">
        <v>164</v>
      </c>
      <c r="AV925" s="12" t="s">
        <v>164</v>
      </c>
      <c r="AW925" s="12" t="s">
        <v>3</v>
      </c>
      <c r="AX925" s="12" t="s">
        <v>83</v>
      </c>
      <c r="AY925" s="161" t="s">
        <v>156</v>
      </c>
    </row>
    <row r="926" spans="2:65" s="1" customFormat="1" ht="33" customHeight="1">
      <c r="B926" s="139"/>
      <c r="C926" s="167" t="s">
        <v>2130</v>
      </c>
      <c r="D926" s="167" t="s">
        <v>207</v>
      </c>
      <c r="E926" s="168" t="s">
        <v>2131</v>
      </c>
      <c r="F926" s="169" t="s">
        <v>2132</v>
      </c>
      <c r="G926" s="170" t="s">
        <v>203</v>
      </c>
      <c r="H926" s="171">
        <v>1</v>
      </c>
      <c r="I926" s="172"/>
      <c r="J926" s="173">
        <f>ROUND(I926*H926,2)</f>
        <v>0</v>
      </c>
      <c r="K926" s="174"/>
      <c r="L926" s="175"/>
      <c r="M926" s="176" t="s">
        <v>1</v>
      </c>
      <c r="N926" s="177" t="s">
        <v>41</v>
      </c>
      <c r="P926" s="150">
        <f>O926*H926</f>
        <v>0</v>
      </c>
      <c r="Q926" s="150">
        <v>2.7969999999999998E-2</v>
      </c>
      <c r="R926" s="150">
        <f>Q926*H926</f>
        <v>2.7969999999999998E-2</v>
      </c>
      <c r="S926" s="150">
        <v>0</v>
      </c>
      <c r="T926" s="151">
        <f>S926*H926</f>
        <v>0</v>
      </c>
      <c r="AR926" s="152" t="s">
        <v>211</v>
      </c>
      <c r="AT926" s="152" t="s">
        <v>207</v>
      </c>
      <c r="AU926" s="152" t="s">
        <v>164</v>
      </c>
      <c r="AY926" s="17" t="s">
        <v>156</v>
      </c>
      <c r="BE926" s="153">
        <f>IF(N926="základná",J926,0)</f>
        <v>0</v>
      </c>
      <c r="BF926" s="153">
        <f>IF(N926="znížená",J926,0)</f>
        <v>0</v>
      </c>
      <c r="BG926" s="153">
        <f>IF(N926="zákl. prenesená",J926,0)</f>
        <v>0</v>
      </c>
      <c r="BH926" s="153">
        <f>IF(N926="zníž. prenesená",J926,0)</f>
        <v>0</v>
      </c>
      <c r="BI926" s="153">
        <f>IF(N926="nulová",J926,0)</f>
        <v>0</v>
      </c>
      <c r="BJ926" s="17" t="s">
        <v>164</v>
      </c>
      <c r="BK926" s="153">
        <f>ROUND(I926*H926,2)</f>
        <v>0</v>
      </c>
      <c r="BL926" s="17" t="s">
        <v>163</v>
      </c>
      <c r="BM926" s="152" t="s">
        <v>2133</v>
      </c>
    </row>
    <row r="927" spans="2:65" s="1" customFormat="1" ht="24.15" customHeight="1">
      <c r="B927" s="139"/>
      <c r="C927" s="167" t="s">
        <v>2134</v>
      </c>
      <c r="D927" s="167" t="s">
        <v>207</v>
      </c>
      <c r="E927" s="168" t="s">
        <v>2135</v>
      </c>
      <c r="F927" s="169" t="s">
        <v>2136</v>
      </c>
      <c r="G927" s="170" t="s">
        <v>203</v>
      </c>
      <c r="H927" s="171">
        <v>1</v>
      </c>
      <c r="I927" s="172"/>
      <c r="J927" s="173">
        <f>ROUND(I927*H927,2)</f>
        <v>0</v>
      </c>
      <c r="K927" s="174"/>
      <c r="L927" s="175"/>
      <c r="M927" s="176" t="s">
        <v>1</v>
      </c>
      <c r="N927" s="177" t="s">
        <v>41</v>
      </c>
      <c r="P927" s="150">
        <f>O927*H927</f>
        <v>0</v>
      </c>
      <c r="Q927" s="150">
        <v>4.8439999999999997E-2</v>
      </c>
      <c r="R927" s="150">
        <f>Q927*H927</f>
        <v>4.8439999999999997E-2</v>
      </c>
      <c r="S927" s="150">
        <v>0</v>
      </c>
      <c r="T927" s="151">
        <f>S927*H927</f>
        <v>0</v>
      </c>
      <c r="AR927" s="152" t="s">
        <v>211</v>
      </c>
      <c r="AT927" s="152" t="s">
        <v>207</v>
      </c>
      <c r="AU927" s="152" t="s">
        <v>164</v>
      </c>
      <c r="AY927" s="17" t="s">
        <v>156</v>
      </c>
      <c r="BE927" s="153">
        <f>IF(N927="základná",J927,0)</f>
        <v>0</v>
      </c>
      <c r="BF927" s="153">
        <f>IF(N927="znížená",J927,0)</f>
        <v>0</v>
      </c>
      <c r="BG927" s="153">
        <f>IF(N927="zákl. prenesená",J927,0)</f>
        <v>0</v>
      </c>
      <c r="BH927" s="153">
        <f>IF(N927="zníž. prenesená",J927,0)</f>
        <v>0</v>
      </c>
      <c r="BI927" s="153">
        <f>IF(N927="nulová",J927,0)</f>
        <v>0</v>
      </c>
      <c r="BJ927" s="17" t="s">
        <v>164</v>
      </c>
      <c r="BK927" s="153">
        <f>ROUND(I927*H927,2)</f>
        <v>0</v>
      </c>
      <c r="BL927" s="17" t="s">
        <v>163</v>
      </c>
      <c r="BM927" s="152" t="s">
        <v>2137</v>
      </c>
    </row>
    <row r="928" spans="2:65" s="1" customFormat="1" ht="24.15" customHeight="1">
      <c r="B928" s="139"/>
      <c r="C928" s="167" t="s">
        <v>2138</v>
      </c>
      <c r="D928" s="167" t="s">
        <v>207</v>
      </c>
      <c r="E928" s="168" t="s">
        <v>2139</v>
      </c>
      <c r="F928" s="169" t="s">
        <v>2140</v>
      </c>
      <c r="G928" s="170" t="s">
        <v>203</v>
      </c>
      <c r="H928" s="171">
        <v>1</v>
      </c>
      <c r="I928" s="172"/>
      <c r="J928" s="173">
        <f>ROUND(I928*H928,2)</f>
        <v>0</v>
      </c>
      <c r="K928" s="174"/>
      <c r="L928" s="175"/>
      <c r="M928" s="176" t="s">
        <v>1</v>
      </c>
      <c r="N928" s="177" t="s">
        <v>41</v>
      </c>
      <c r="P928" s="150">
        <f>O928*H928</f>
        <v>0</v>
      </c>
      <c r="Q928" s="150">
        <v>1.75E-3</v>
      </c>
      <c r="R928" s="150">
        <f>Q928*H928</f>
        <v>1.75E-3</v>
      </c>
      <c r="S928" s="150">
        <v>0</v>
      </c>
      <c r="T928" s="151">
        <f>S928*H928</f>
        <v>0</v>
      </c>
      <c r="AR928" s="152" t="s">
        <v>211</v>
      </c>
      <c r="AT928" s="152" t="s">
        <v>207</v>
      </c>
      <c r="AU928" s="152" t="s">
        <v>164</v>
      </c>
      <c r="AY928" s="17" t="s">
        <v>156</v>
      </c>
      <c r="BE928" s="153">
        <f>IF(N928="základná",J928,0)</f>
        <v>0</v>
      </c>
      <c r="BF928" s="153">
        <f>IF(N928="znížená",J928,0)</f>
        <v>0</v>
      </c>
      <c r="BG928" s="153">
        <f>IF(N928="zákl. prenesená",J928,0)</f>
        <v>0</v>
      </c>
      <c r="BH928" s="153">
        <f>IF(N928="zníž. prenesená",J928,0)</f>
        <v>0</v>
      </c>
      <c r="BI928" s="153">
        <f>IF(N928="nulová",J928,0)</f>
        <v>0</v>
      </c>
      <c r="BJ928" s="17" t="s">
        <v>164</v>
      </c>
      <c r="BK928" s="153">
        <f>ROUND(I928*H928,2)</f>
        <v>0</v>
      </c>
      <c r="BL928" s="17" t="s">
        <v>163</v>
      </c>
      <c r="BM928" s="152" t="s">
        <v>2141</v>
      </c>
    </row>
    <row r="929" spans="2:65" s="1" customFormat="1" ht="16.5" customHeight="1">
      <c r="B929" s="139"/>
      <c r="C929" s="167" t="s">
        <v>2142</v>
      </c>
      <c r="D929" s="167" t="s">
        <v>207</v>
      </c>
      <c r="E929" s="168" t="s">
        <v>2143</v>
      </c>
      <c r="F929" s="169" t="s">
        <v>2144</v>
      </c>
      <c r="G929" s="170" t="s">
        <v>203</v>
      </c>
      <c r="H929" s="171">
        <v>1</v>
      </c>
      <c r="I929" s="172"/>
      <c r="J929" s="173">
        <f>ROUND(I929*H929,2)</f>
        <v>0</v>
      </c>
      <c r="K929" s="174"/>
      <c r="L929" s="175"/>
      <c r="M929" s="176" t="s">
        <v>1</v>
      </c>
      <c r="N929" s="177" t="s">
        <v>41</v>
      </c>
      <c r="P929" s="150">
        <f>O929*H929</f>
        <v>0</v>
      </c>
      <c r="Q929" s="150">
        <v>8.6400000000000005E-2</v>
      </c>
      <c r="R929" s="150">
        <f>Q929*H929</f>
        <v>8.6400000000000005E-2</v>
      </c>
      <c r="S929" s="150">
        <v>0</v>
      </c>
      <c r="T929" s="151">
        <f>S929*H929</f>
        <v>0</v>
      </c>
      <c r="AR929" s="152" t="s">
        <v>211</v>
      </c>
      <c r="AT929" s="152" t="s">
        <v>207</v>
      </c>
      <c r="AU929" s="152" t="s">
        <v>164</v>
      </c>
      <c r="AY929" s="17" t="s">
        <v>156</v>
      </c>
      <c r="BE929" s="153">
        <f>IF(N929="základná",J929,0)</f>
        <v>0</v>
      </c>
      <c r="BF929" s="153">
        <f>IF(N929="znížená",J929,0)</f>
        <v>0</v>
      </c>
      <c r="BG929" s="153">
        <f>IF(N929="zákl. prenesená",J929,0)</f>
        <v>0</v>
      </c>
      <c r="BH929" s="153">
        <f>IF(N929="zníž. prenesená",J929,0)</f>
        <v>0</v>
      </c>
      <c r="BI929" s="153">
        <f>IF(N929="nulová",J929,0)</f>
        <v>0</v>
      </c>
      <c r="BJ929" s="17" t="s">
        <v>164</v>
      </c>
      <c r="BK929" s="153">
        <f>ROUND(I929*H929,2)</f>
        <v>0</v>
      </c>
      <c r="BL929" s="17" t="s">
        <v>163</v>
      </c>
      <c r="BM929" s="152" t="s">
        <v>2145</v>
      </c>
    </row>
    <row r="930" spans="2:65" s="1" customFormat="1" ht="24.15" customHeight="1">
      <c r="B930" s="139"/>
      <c r="C930" s="167" t="s">
        <v>2146</v>
      </c>
      <c r="D930" s="167" t="s">
        <v>207</v>
      </c>
      <c r="E930" s="168" t="s">
        <v>2147</v>
      </c>
      <c r="F930" s="169" t="s">
        <v>2148</v>
      </c>
      <c r="G930" s="170" t="s">
        <v>203</v>
      </c>
      <c r="H930" s="171">
        <v>1</v>
      </c>
      <c r="I930" s="172"/>
      <c r="J930" s="173">
        <f>ROUND(I930*H930,2)</f>
        <v>0</v>
      </c>
      <c r="K930" s="174"/>
      <c r="L930" s="175"/>
      <c r="M930" s="176" t="s">
        <v>1</v>
      </c>
      <c r="N930" s="177" t="s">
        <v>41</v>
      </c>
      <c r="P930" s="150">
        <f>O930*H930</f>
        <v>0</v>
      </c>
      <c r="Q930" s="150">
        <v>0.15229999999999999</v>
      </c>
      <c r="R930" s="150">
        <f>Q930*H930</f>
        <v>0.15229999999999999</v>
      </c>
      <c r="S930" s="150">
        <v>0</v>
      </c>
      <c r="T930" s="151">
        <f>S930*H930</f>
        <v>0</v>
      </c>
      <c r="AR930" s="152" t="s">
        <v>211</v>
      </c>
      <c r="AT930" s="152" t="s">
        <v>207</v>
      </c>
      <c r="AU930" s="152" t="s">
        <v>164</v>
      </c>
      <c r="AY930" s="17" t="s">
        <v>156</v>
      </c>
      <c r="BE930" s="153">
        <f>IF(N930="základná",J930,0)</f>
        <v>0</v>
      </c>
      <c r="BF930" s="153">
        <f>IF(N930="znížená",J930,0)</f>
        <v>0</v>
      </c>
      <c r="BG930" s="153">
        <f>IF(N930="zákl. prenesená",J930,0)</f>
        <v>0</v>
      </c>
      <c r="BH930" s="153">
        <f>IF(N930="zníž. prenesená",J930,0)</f>
        <v>0</v>
      </c>
      <c r="BI930" s="153">
        <f>IF(N930="nulová",J930,0)</f>
        <v>0</v>
      </c>
      <c r="BJ930" s="17" t="s">
        <v>164</v>
      </c>
      <c r="BK930" s="153">
        <f>ROUND(I930*H930,2)</f>
        <v>0</v>
      </c>
      <c r="BL930" s="17" t="s">
        <v>163</v>
      </c>
      <c r="BM930" s="152" t="s">
        <v>2149</v>
      </c>
    </row>
    <row r="931" spans="2:65" s="11" customFormat="1" ht="22.95" customHeight="1">
      <c r="B931" s="127"/>
      <c r="D931" s="128" t="s">
        <v>74</v>
      </c>
      <c r="E931" s="137" t="s">
        <v>2150</v>
      </c>
      <c r="F931" s="137" t="s">
        <v>2151</v>
      </c>
      <c r="I931" s="130"/>
      <c r="J931" s="138">
        <f>BK931</f>
        <v>0</v>
      </c>
      <c r="L931" s="127"/>
      <c r="M931" s="132"/>
      <c r="P931" s="133">
        <f>SUM(P932:P940)</f>
        <v>0</v>
      </c>
      <c r="R931" s="133">
        <f>SUM(R932:R940)</f>
        <v>1.3439800000000002</v>
      </c>
      <c r="T931" s="134">
        <f>SUM(T932:T940)</f>
        <v>0</v>
      </c>
      <c r="AR931" s="128" t="s">
        <v>83</v>
      </c>
      <c r="AT931" s="135" t="s">
        <v>74</v>
      </c>
      <c r="AU931" s="135" t="s">
        <v>83</v>
      </c>
      <c r="AY931" s="128" t="s">
        <v>156</v>
      </c>
      <c r="BK931" s="136">
        <f>SUM(BK932:BK940)</f>
        <v>0</v>
      </c>
    </row>
    <row r="932" spans="2:65" s="1" customFormat="1" ht="24.15" customHeight="1">
      <c r="B932" s="139"/>
      <c r="C932" s="140" t="s">
        <v>2152</v>
      </c>
      <c r="D932" s="140" t="s">
        <v>159</v>
      </c>
      <c r="E932" s="141" t="s">
        <v>2153</v>
      </c>
      <c r="F932" s="142" t="s">
        <v>2154</v>
      </c>
      <c r="G932" s="143" t="s">
        <v>203</v>
      </c>
      <c r="H932" s="144">
        <v>2</v>
      </c>
      <c r="I932" s="145"/>
      <c r="J932" s="146">
        <f>ROUND(I932*H932,2)</f>
        <v>0</v>
      </c>
      <c r="K932" s="147"/>
      <c r="L932" s="32"/>
      <c r="M932" s="148" t="s">
        <v>1</v>
      </c>
      <c r="N932" s="149" t="s">
        <v>41</v>
      </c>
      <c r="P932" s="150">
        <f>O932*H932</f>
        <v>0</v>
      </c>
      <c r="Q932" s="150">
        <v>0.34099000000000002</v>
      </c>
      <c r="R932" s="150">
        <f>Q932*H932</f>
        <v>0.68198000000000003</v>
      </c>
      <c r="S932" s="150">
        <v>0</v>
      </c>
      <c r="T932" s="151">
        <f>S932*H932</f>
        <v>0</v>
      </c>
      <c r="AR932" s="152" t="s">
        <v>163</v>
      </c>
      <c r="AT932" s="152" t="s">
        <v>159</v>
      </c>
      <c r="AU932" s="152" t="s">
        <v>164</v>
      </c>
      <c r="AY932" s="17" t="s">
        <v>156</v>
      </c>
      <c r="BE932" s="153">
        <f>IF(N932="základná",J932,0)</f>
        <v>0</v>
      </c>
      <c r="BF932" s="153">
        <f>IF(N932="znížená",J932,0)</f>
        <v>0</v>
      </c>
      <c r="BG932" s="153">
        <f>IF(N932="zákl. prenesená",J932,0)</f>
        <v>0</v>
      </c>
      <c r="BH932" s="153">
        <f>IF(N932="zníž. prenesená",J932,0)</f>
        <v>0</v>
      </c>
      <c r="BI932" s="153">
        <f>IF(N932="nulová",J932,0)</f>
        <v>0</v>
      </c>
      <c r="BJ932" s="17" t="s">
        <v>164</v>
      </c>
      <c r="BK932" s="153">
        <f>ROUND(I932*H932,2)</f>
        <v>0</v>
      </c>
      <c r="BL932" s="17" t="s">
        <v>163</v>
      </c>
      <c r="BM932" s="152" t="s">
        <v>2155</v>
      </c>
    </row>
    <row r="933" spans="2:65" s="13" customFormat="1">
      <c r="B933" s="178"/>
      <c r="D933" s="160" t="s">
        <v>205</v>
      </c>
      <c r="E933" s="179" t="s">
        <v>1</v>
      </c>
      <c r="F933" s="180" t="s">
        <v>1251</v>
      </c>
      <c r="H933" s="179" t="s">
        <v>1</v>
      </c>
      <c r="I933" s="181"/>
      <c r="L933" s="178"/>
      <c r="M933" s="182"/>
      <c r="T933" s="183"/>
      <c r="AT933" s="179" t="s">
        <v>205</v>
      </c>
      <c r="AU933" s="179" t="s">
        <v>164</v>
      </c>
      <c r="AV933" s="13" t="s">
        <v>83</v>
      </c>
      <c r="AW933" s="13" t="s">
        <v>3</v>
      </c>
      <c r="AX933" s="13" t="s">
        <v>75</v>
      </c>
      <c r="AY933" s="179" t="s">
        <v>156</v>
      </c>
    </row>
    <row r="934" spans="2:65" s="12" customFormat="1">
      <c r="B934" s="159"/>
      <c r="D934" s="160" t="s">
        <v>205</v>
      </c>
      <c r="E934" s="161" t="s">
        <v>1</v>
      </c>
      <c r="F934" s="162" t="s">
        <v>2156</v>
      </c>
      <c r="H934" s="163">
        <v>2</v>
      </c>
      <c r="I934" s="164"/>
      <c r="L934" s="159"/>
      <c r="M934" s="165"/>
      <c r="T934" s="166"/>
      <c r="AT934" s="161" t="s">
        <v>205</v>
      </c>
      <c r="AU934" s="161" t="s">
        <v>164</v>
      </c>
      <c r="AV934" s="12" t="s">
        <v>164</v>
      </c>
      <c r="AW934" s="12" t="s">
        <v>3</v>
      </c>
      <c r="AX934" s="12" t="s">
        <v>83</v>
      </c>
      <c r="AY934" s="161" t="s">
        <v>156</v>
      </c>
    </row>
    <row r="935" spans="2:65" s="1" customFormat="1" ht="21.75" customHeight="1">
      <c r="B935" s="139"/>
      <c r="C935" s="167" t="s">
        <v>2157</v>
      </c>
      <c r="D935" s="167" t="s">
        <v>207</v>
      </c>
      <c r="E935" s="168" t="s">
        <v>2158</v>
      </c>
      <c r="F935" s="169" t="s">
        <v>2159</v>
      </c>
      <c r="G935" s="170" t="s">
        <v>203</v>
      </c>
      <c r="H935" s="171">
        <v>2</v>
      </c>
      <c r="I935" s="172"/>
      <c r="J935" s="173">
        <f t="shared" ref="J935:J940" si="10">ROUND(I935*H935,2)</f>
        <v>0</v>
      </c>
      <c r="K935" s="174"/>
      <c r="L935" s="175"/>
      <c r="M935" s="176" t="s">
        <v>1</v>
      </c>
      <c r="N935" s="177" t="s">
        <v>41</v>
      </c>
      <c r="P935" s="150">
        <f t="shared" ref="P935:P940" si="11">O935*H935</f>
        <v>0</v>
      </c>
      <c r="Q935" s="150">
        <v>7.0000000000000007E-2</v>
      </c>
      <c r="R935" s="150">
        <f t="shared" ref="R935:R940" si="12">Q935*H935</f>
        <v>0.14000000000000001</v>
      </c>
      <c r="S935" s="150">
        <v>0</v>
      </c>
      <c r="T935" s="151">
        <f t="shared" ref="T935:T940" si="13">S935*H935</f>
        <v>0</v>
      </c>
      <c r="AR935" s="152" t="s">
        <v>211</v>
      </c>
      <c r="AT935" s="152" t="s">
        <v>207</v>
      </c>
      <c r="AU935" s="152" t="s">
        <v>164</v>
      </c>
      <c r="AY935" s="17" t="s">
        <v>156</v>
      </c>
      <c r="BE935" s="153">
        <f t="shared" ref="BE935:BE940" si="14">IF(N935="základná",J935,0)</f>
        <v>0</v>
      </c>
      <c r="BF935" s="153">
        <f t="shared" ref="BF935:BF940" si="15">IF(N935="znížená",J935,0)</f>
        <v>0</v>
      </c>
      <c r="BG935" s="153">
        <f t="shared" ref="BG935:BG940" si="16">IF(N935="zákl. prenesená",J935,0)</f>
        <v>0</v>
      </c>
      <c r="BH935" s="153">
        <f t="shared" ref="BH935:BH940" si="17">IF(N935="zníž. prenesená",J935,0)</f>
        <v>0</v>
      </c>
      <c r="BI935" s="153">
        <f t="shared" ref="BI935:BI940" si="18">IF(N935="nulová",J935,0)</f>
        <v>0</v>
      </c>
      <c r="BJ935" s="17" t="s">
        <v>164</v>
      </c>
      <c r="BK935" s="153">
        <f t="shared" ref="BK935:BK940" si="19">ROUND(I935*H935,2)</f>
        <v>0</v>
      </c>
      <c r="BL935" s="17" t="s">
        <v>163</v>
      </c>
      <c r="BM935" s="152" t="s">
        <v>2160</v>
      </c>
    </row>
    <row r="936" spans="2:65" s="1" customFormat="1" ht="24.15" customHeight="1">
      <c r="B936" s="139"/>
      <c r="C936" s="167" t="s">
        <v>2161</v>
      </c>
      <c r="D936" s="167" t="s">
        <v>207</v>
      </c>
      <c r="E936" s="168" t="s">
        <v>2162</v>
      </c>
      <c r="F936" s="169" t="s">
        <v>2163</v>
      </c>
      <c r="G936" s="170" t="s">
        <v>203</v>
      </c>
      <c r="H936" s="171">
        <v>2</v>
      </c>
      <c r="I936" s="172"/>
      <c r="J936" s="173">
        <f t="shared" si="10"/>
        <v>0</v>
      </c>
      <c r="K936" s="174"/>
      <c r="L936" s="175"/>
      <c r="M936" s="176" t="s">
        <v>1</v>
      </c>
      <c r="N936" s="177" t="s">
        <v>41</v>
      </c>
      <c r="P936" s="150">
        <f t="shared" si="11"/>
        <v>0</v>
      </c>
      <c r="Q936" s="150">
        <v>0.09</v>
      </c>
      <c r="R936" s="150">
        <f t="shared" si="12"/>
        <v>0.18</v>
      </c>
      <c r="S936" s="150">
        <v>0</v>
      </c>
      <c r="T936" s="151">
        <f t="shared" si="13"/>
        <v>0</v>
      </c>
      <c r="AR936" s="152" t="s">
        <v>211</v>
      </c>
      <c r="AT936" s="152" t="s">
        <v>207</v>
      </c>
      <c r="AU936" s="152" t="s">
        <v>164</v>
      </c>
      <c r="AY936" s="17" t="s">
        <v>156</v>
      </c>
      <c r="BE936" s="153">
        <f t="shared" si="14"/>
        <v>0</v>
      </c>
      <c r="BF936" s="153">
        <f t="shared" si="15"/>
        <v>0</v>
      </c>
      <c r="BG936" s="153">
        <f t="shared" si="16"/>
        <v>0</v>
      </c>
      <c r="BH936" s="153">
        <f t="shared" si="17"/>
        <v>0</v>
      </c>
      <c r="BI936" s="153">
        <f t="shared" si="18"/>
        <v>0</v>
      </c>
      <c r="BJ936" s="17" t="s">
        <v>164</v>
      </c>
      <c r="BK936" s="153">
        <f t="shared" si="19"/>
        <v>0</v>
      </c>
      <c r="BL936" s="17" t="s">
        <v>163</v>
      </c>
      <c r="BM936" s="152" t="s">
        <v>2164</v>
      </c>
    </row>
    <row r="937" spans="2:65" s="1" customFormat="1" ht="21.75" customHeight="1">
      <c r="B937" s="139"/>
      <c r="C937" s="167" t="s">
        <v>2165</v>
      </c>
      <c r="D937" s="167" t="s">
        <v>207</v>
      </c>
      <c r="E937" s="168" t="s">
        <v>2166</v>
      </c>
      <c r="F937" s="169" t="s">
        <v>2167</v>
      </c>
      <c r="G937" s="170" t="s">
        <v>203</v>
      </c>
      <c r="H937" s="171">
        <v>2</v>
      </c>
      <c r="I937" s="172"/>
      <c r="J937" s="173">
        <f t="shared" si="10"/>
        <v>0</v>
      </c>
      <c r="K937" s="174"/>
      <c r="L937" s="175"/>
      <c r="M937" s="176" t="s">
        <v>1</v>
      </c>
      <c r="N937" s="177" t="s">
        <v>41</v>
      </c>
      <c r="P937" s="150">
        <f t="shared" si="11"/>
        <v>0</v>
      </c>
      <c r="Q937" s="150">
        <v>0.04</v>
      </c>
      <c r="R937" s="150">
        <f t="shared" si="12"/>
        <v>0.08</v>
      </c>
      <c r="S937" s="150">
        <v>0</v>
      </c>
      <c r="T937" s="151">
        <f t="shared" si="13"/>
        <v>0</v>
      </c>
      <c r="AR937" s="152" t="s">
        <v>211</v>
      </c>
      <c r="AT937" s="152" t="s">
        <v>207</v>
      </c>
      <c r="AU937" s="152" t="s">
        <v>164</v>
      </c>
      <c r="AY937" s="17" t="s">
        <v>156</v>
      </c>
      <c r="BE937" s="153">
        <f t="shared" si="14"/>
        <v>0</v>
      </c>
      <c r="BF937" s="153">
        <f t="shared" si="15"/>
        <v>0</v>
      </c>
      <c r="BG937" s="153">
        <f t="shared" si="16"/>
        <v>0</v>
      </c>
      <c r="BH937" s="153">
        <f t="shared" si="17"/>
        <v>0</v>
      </c>
      <c r="BI937" s="153">
        <f t="shared" si="18"/>
        <v>0</v>
      </c>
      <c r="BJ937" s="17" t="s">
        <v>164</v>
      </c>
      <c r="BK937" s="153">
        <f t="shared" si="19"/>
        <v>0</v>
      </c>
      <c r="BL937" s="17" t="s">
        <v>163</v>
      </c>
      <c r="BM937" s="152" t="s">
        <v>2168</v>
      </c>
    </row>
    <row r="938" spans="2:65" s="1" customFormat="1" ht="16.5" customHeight="1">
      <c r="B938" s="139"/>
      <c r="C938" s="167" t="s">
        <v>2169</v>
      </c>
      <c r="D938" s="167" t="s">
        <v>207</v>
      </c>
      <c r="E938" s="168" t="s">
        <v>2170</v>
      </c>
      <c r="F938" s="169" t="s">
        <v>2171</v>
      </c>
      <c r="G938" s="170" t="s">
        <v>203</v>
      </c>
      <c r="H938" s="171">
        <v>2</v>
      </c>
      <c r="I938" s="172"/>
      <c r="J938" s="173">
        <f t="shared" si="10"/>
        <v>0</v>
      </c>
      <c r="K938" s="174"/>
      <c r="L938" s="175"/>
      <c r="M938" s="176" t="s">
        <v>1</v>
      </c>
      <c r="N938" s="177" t="s">
        <v>41</v>
      </c>
      <c r="P938" s="150">
        <f t="shared" si="11"/>
        <v>0</v>
      </c>
      <c r="Q938" s="150">
        <v>2.1999999999999999E-2</v>
      </c>
      <c r="R938" s="150">
        <f t="shared" si="12"/>
        <v>4.3999999999999997E-2</v>
      </c>
      <c r="S938" s="150">
        <v>0</v>
      </c>
      <c r="T938" s="151">
        <f t="shared" si="13"/>
        <v>0</v>
      </c>
      <c r="AR938" s="152" t="s">
        <v>211</v>
      </c>
      <c r="AT938" s="152" t="s">
        <v>207</v>
      </c>
      <c r="AU938" s="152" t="s">
        <v>164</v>
      </c>
      <c r="AY938" s="17" t="s">
        <v>156</v>
      </c>
      <c r="BE938" s="153">
        <f t="shared" si="14"/>
        <v>0</v>
      </c>
      <c r="BF938" s="153">
        <f t="shared" si="15"/>
        <v>0</v>
      </c>
      <c r="BG938" s="153">
        <f t="shared" si="16"/>
        <v>0</v>
      </c>
      <c r="BH938" s="153">
        <f t="shared" si="17"/>
        <v>0</v>
      </c>
      <c r="BI938" s="153">
        <f t="shared" si="18"/>
        <v>0</v>
      </c>
      <c r="BJ938" s="17" t="s">
        <v>164</v>
      </c>
      <c r="BK938" s="153">
        <f t="shared" si="19"/>
        <v>0</v>
      </c>
      <c r="BL938" s="17" t="s">
        <v>163</v>
      </c>
      <c r="BM938" s="152" t="s">
        <v>2172</v>
      </c>
    </row>
    <row r="939" spans="2:65" s="1" customFormat="1" ht="16.5" customHeight="1">
      <c r="B939" s="139"/>
      <c r="C939" s="167" t="s">
        <v>2173</v>
      </c>
      <c r="D939" s="167" t="s">
        <v>207</v>
      </c>
      <c r="E939" s="168" t="s">
        <v>2174</v>
      </c>
      <c r="F939" s="169" t="s">
        <v>2175</v>
      </c>
      <c r="G939" s="170" t="s">
        <v>203</v>
      </c>
      <c r="H939" s="171">
        <v>2</v>
      </c>
      <c r="I939" s="172"/>
      <c r="J939" s="173">
        <f t="shared" si="10"/>
        <v>0</v>
      </c>
      <c r="K939" s="174"/>
      <c r="L939" s="175"/>
      <c r="M939" s="176" t="s">
        <v>1</v>
      </c>
      <c r="N939" s="177" t="s">
        <v>41</v>
      </c>
      <c r="P939" s="150">
        <f t="shared" si="11"/>
        <v>0</v>
      </c>
      <c r="Q939" s="150">
        <v>4.0000000000000001E-3</v>
      </c>
      <c r="R939" s="150">
        <f t="shared" si="12"/>
        <v>8.0000000000000002E-3</v>
      </c>
      <c r="S939" s="150">
        <v>0</v>
      </c>
      <c r="T939" s="151">
        <f t="shared" si="13"/>
        <v>0</v>
      </c>
      <c r="AR939" s="152" t="s">
        <v>211</v>
      </c>
      <c r="AT939" s="152" t="s">
        <v>207</v>
      </c>
      <c r="AU939" s="152" t="s">
        <v>164</v>
      </c>
      <c r="AY939" s="17" t="s">
        <v>156</v>
      </c>
      <c r="BE939" s="153">
        <f t="shared" si="14"/>
        <v>0</v>
      </c>
      <c r="BF939" s="153">
        <f t="shared" si="15"/>
        <v>0</v>
      </c>
      <c r="BG939" s="153">
        <f t="shared" si="16"/>
        <v>0</v>
      </c>
      <c r="BH939" s="153">
        <f t="shared" si="17"/>
        <v>0</v>
      </c>
      <c r="BI939" s="153">
        <f t="shared" si="18"/>
        <v>0</v>
      </c>
      <c r="BJ939" s="17" t="s">
        <v>164</v>
      </c>
      <c r="BK939" s="153">
        <f t="shared" si="19"/>
        <v>0</v>
      </c>
      <c r="BL939" s="17" t="s">
        <v>163</v>
      </c>
      <c r="BM939" s="152" t="s">
        <v>2176</v>
      </c>
    </row>
    <row r="940" spans="2:65" s="1" customFormat="1" ht="16.5" customHeight="1">
      <c r="B940" s="139"/>
      <c r="C940" s="167" t="s">
        <v>2177</v>
      </c>
      <c r="D940" s="167" t="s">
        <v>207</v>
      </c>
      <c r="E940" s="168" t="s">
        <v>2178</v>
      </c>
      <c r="F940" s="169" t="s">
        <v>2179</v>
      </c>
      <c r="G940" s="170" t="s">
        <v>203</v>
      </c>
      <c r="H940" s="171">
        <v>2</v>
      </c>
      <c r="I940" s="172"/>
      <c r="J940" s="173">
        <f t="shared" si="10"/>
        <v>0</v>
      </c>
      <c r="K940" s="174"/>
      <c r="L940" s="175"/>
      <c r="M940" s="176" t="s">
        <v>1</v>
      </c>
      <c r="N940" s="177" t="s">
        <v>41</v>
      </c>
      <c r="P940" s="150">
        <f t="shared" si="11"/>
        <v>0</v>
      </c>
      <c r="Q940" s="150">
        <v>0.105</v>
      </c>
      <c r="R940" s="150">
        <f t="shared" si="12"/>
        <v>0.21</v>
      </c>
      <c r="S940" s="150">
        <v>0</v>
      </c>
      <c r="T940" s="151">
        <f t="shared" si="13"/>
        <v>0</v>
      </c>
      <c r="AR940" s="152" t="s">
        <v>211</v>
      </c>
      <c r="AT940" s="152" t="s">
        <v>207</v>
      </c>
      <c r="AU940" s="152" t="s">
        <v>164</v>
      </c>
      <c r="AY940" s="17" t="s">
        <v>156</v>
      </c>
      <c r="BE940" s="153">
        <f t="shared" si="14"/>
        <v>0</v>
      </c>
      <c r="BF940" s="153">
        <f t="shared" si="15"/>
        <v>0</v>
      </c>
      <c r="BG940" s="153">
        <f t="shared" si="16"/>
        <v>0</v>
      </c>
      <c r="BH940" s="153">
        <f t="shared" si="17"/>
        <v>0</v>
      </c>
      <c r="BI940" s="153">
        <f t="shared" si="18"/>
        <v>0</v>
      </c>
      <c r="BJ940" s="17" t="s">
        <v>164</v>
      </c>
      <c r="BK940" s="153">
        <f t="shared" si="19"/>
        <v>0</v>
      </c>
      <c r="BL940" s="17" t="s">
        <v>163</v>
      </c>
      <c r="BM940" s="152" t="s">
        <v>2180</v>
      </c>
    </row>
    <row r="941" spans="2:65" s="11" customFormat="1" ht="22.95" customHeight="1">
      <c r="B941" s="127"/>
      <c r="D941" s="128" t="s">
        <v>74</v>
      </c>
      <c r="E941" s="137" t="s">
        <v>2181</v>
      </c>
      <c r="F941" s="137" t="s">
        <v>2182</v>
      </c>
      <c r="I941" s="130"/>
      <c r="J941" s="138">
        <f>BK941</f>
        <v>0</v>
      </c>
      <c r="L941" s="127"/>
      <c r="M941" s="132"/>
      <c r="P941" s="133">
        <f>SUM(P942:P947)</f>
        <v>0</v>
      </c>
      <c r="R941" s="133">
        <f>SUM(R942:R947)</f>
        <v>7.6690036799999994</v>
      </c>
      <c r="T941" s="134">
        <f>SUM(T942:T947)</f>
        <v>0</v>
      </c>
      <c r="AR941" s="128" t="s">
        <v>83</v>
      </c>
      <c r="AT941" s="135" t="s">
        <v>74</v>
      </c>
      <c r="AU941" s="135" t="s">
        <v>83</v>
      </c>
      <c r="AY941" s="128" t="s">
        <v>156</v>
      </c>
      <c r="BK941" s="136">
        <f>SUM(BK942:BK947)</f>
        <v>0</v>
      </c>
    </row>
    <row r="942" spans="2:65" s="1" customFormat="1" ht="33" customHeight="1">
      <c r="B942" s="139"/>
      <c r="C942" s="140" t="s">
        <v>2183</v>
      </c>
      <c r="D942" s="140" t="s">
        <v>159</v>
      </c>
      <c r="E942" s="141" t="s">
        <v>2184</v>
      </c>
      <c r="F942" s="142" t="s">
        <v>2185</v>
      </c>
      <c r="G942" s="143" t="s">
        <v>352</v>
      </c>
      <c r="H942" s="144">
        <v>4.056</v>
      </c>
      <c r="I942" s="145"/>
      <c r="J942" s="146">
        <f>ROUND(I942*H942,2)</f>
        <v>0</v>
      </c>
      <c r="K942" s="147"/>
      <c r="L942" s="32"/>
      <c r="M942" s="148" t="s">
        <v>1</v>
      </c>
      <c r="N942" s="149" t="s">
        <v>41</v>
      </c>
      <c r="P942" s="150">
        <f>O942*H942</f>
        <v>0</v>
      </c>
      <c r="Q942" s="150">
        <v>1.8907799999999999</v>
      </c>
      <c r="R942" s="150">
        <f>Q942*H942</f>
        <v>7.6690036799999994</v>
      </c>
      <c r="S942" s="150">
        <v>0</v>
      </c>
      <c r="T942" s="151">
        <f>S942*H942</f>
        <v>0</v>
      </c>
      <c r="AR942" s="152" t="s">
        <v>163</v>
      </c>
      <c r="AT942" s="152" t="s">
        <v>159</v>
      </c>
      <c r="AU942" s="152" t="s">
        <v>164</v>
      </c>
      <c r="AY942" s="17" t="s">
        <v>156</v>
      </c>
      <c r="BE942" s="153">
        <f>IF(N942="základná",J942,0)</f>
        <v>0</v>
      </c>
      <c r="BF942" s="153">
        <f>IF(N942="znížená",J942,0)</f>
        <v>0</v>
      </c>
      <c r="BG942" s="153">
        <f>IF(N942="zákl. prenesená",J942,0)</f>
        <v>0</v>
      </c>
      <c r="BH942" s="153">
        <f>IF(N942="zníž. prenesená",J942,0)</f>
        <v>0</v>
      </c>
      <c r="BI942" s="153">
        <f>IF(N942="nulová",J942,0)</f>
        <v>0</v>
      </c>
      <c r="BJ942" s="17" t="s">
        <v>164</v>
      </c>
      <c r="BK942" s="153">
        <f>ROUND(I942*H942,2)</f>
        <v>0</v>
      </c>
      <c r="BL942" s="17" t="s">
        <v>163</v>
      </c>
      <c r="BM942" s="152" t="s">
        <v>2186</v>
      </c>
    </row>
    <row r="943" spans="2:65" s="13" customFormat="1">
      <c r="B943" s="178"/>
      <c r="D943" s="160" t="s">
        <v>205</v>
      </c>
      <c r="E943" s="179" t="s">
        <v>1</v>
      </c>
      <c r="F943" s="180" t="s">
        <v>1251</v>
      </c>
      <c r="H943" s="179" t="s">
        <v>1</v>
      </c>
      <c r="I943" s="181"/>
      <c r="L943" s="178"/>
      <c r="M943" s="182"/>
      <c r="T943" s="183"/>
      <c r="AT943" s="179" t="s">
        <v>205</v>
      </c>
      <c r="AU943" s="179" t="s">
        <v>164</v>
      </c>
      <c r="AV943" s="13" t="s">
        <v>83</v>
      </c>
      <c r="AW943" s="13" t="s">
        <v>3</v>
      </c>
      <c r="AX943" s="13" t="s">
        <v>75</v>
      </c>
      <c r="AY943" s="179" t="s">
        <v>156</v>
      </c>
    </row>
    <row r="944" spans="2:65" s="12" customFormat="1">
      <c r="B944" s="159"/>
      <c r="D944" s="160" t="s">
        <v>205</v>
      </c>
      <c r="E944" s="161" t="s">
        <v>1</v>
      </c>
      <c r="F944" s="162" t="s">
        <v>2187</v>
      </c>
      <c r="H944" s="163">
        <v>3.06</v>
      </c>
      <c r="I944" s="164"/>
      <c r="L944" s="159"/>
      <c r="M944" s="165"/>
      <c r="T944" s="166"/>
      <c r="AT944" s="161" t="s">
        <v>205</v>
      </c>
      <c r="AU944" s="161" t="s">
        <v>164</v>
      </c>
      <c r="AV944" s="12" t="s">
        <v>164</v>
      </c>
      <c r="AW944" s="12" t="s">
        <v>3</v>
      </c>
      <c r="AX944" s="12" t="s">
        <v>75</v>
      </c>
      <c r="AY944" s="161" t="s">
        <v>156</v>
      </c>
    </row>
    <row r="945" spans="2:65" s="12" customFormat="1">
      <c r="B945" s="159"/>
      <c r="D945" s="160" t="s">
        <v>205</v>
      </c>
      <c r="E945" s="161" t="s">
        <v>1</v>
      </c>
      <c r="F945" s="162" t="s">
        <v>2188</v>
      </c>
      <c r="H945" s="163">
        <v>0.9</v>
      </c>
      <c r="I945" s="164"/>
      <c r="L945" s="159"/>
      <c r="M945" s="165"/>
      <c r="T945" s="166"/>
      <c r="AT945" s="161" t="s">
        <v>205</v>
      </c>
      <c r="AU945" s="161" t="s">
        <v>164</v>
      </c>
      <c r="AV945" s="12" t="s">
        <v>164</v>
      </c>
      <c r="AW945" s="12" t="s">
        <v>3</v>
      </c>
      <c r="AX945" s="12" t="s">
        <v>75</v>
      </c>
      <c r="AY945" s="161" t="s">
        <v>156</v>
      </c>
    </row>
    <row r="946" spans="2:65" s="12" customFormat="1">
      <c r="B946" s="159"/>
      <c r="D946" s="160" t="s">
        <v>205</v>
      </c>
      <c r="E946" s="161" t="s">
        <v>1</v>
      </c>
      <c r="F946" s="162" t="s">
        <v>2189</v>
      </c>
      <c r="H946" s="163">
        <v>9.6000000000000002E-2</v>
      </c>
      <c r="I946" s="164"/>
      <c r="L946" s="159"/>
      <c r="M946" s="165"/>
      <c r="T946" s="166"/>
      <c r="AT946" s="161" t="s">
        <v>205</v>
      </c>
      <c r="AU946" s="161" t="s">
        <v>164</v>
      </c>
      <c r="AV946" s="12" t="s">
        <v>164</v>
      </c>
      <c r="AW946" s="12" t="s">
        <v>3</v>
      </c>
      <c r="AX946" s="12" t="s">
        <v>75</v>
      </c>
      <c r="AY946" s="161" t="s">
        <v>156</v>
      </c>
    </row>
    <row r="947" spans="2:65" s="14" customFormat="1">
      <c r="B947" s="184"/>
      <c r="D947" s="160" t="s">
        <v>205</v>
      </c>
      <c r="E947" s="185" t="s">
        <v>1</v>
      </c>
      <c r="F947" s="186" t="s">
        <v>226</v>
      </c>
      <c r="H947" s="187">
        <v>4.056</v>
      </c>
      <c r="I947" s="188"/>
      <c r="L947" s="184"/>
      <c r="M947" s="189"/>
      <c r="T947" s="190"/>
      <c r="AT947" s="185" t="s">
        <v>205</v>
      </c>
      <c r="AU947" s="185" t="s">
        <v>164</v>
      </c>
      <c r="AV947" s="14" t="s">
        <v>163</v>
      </c>
      <c r="AW947" s="14" t="s">
        <v>3</v>
      </c>
      <c r="AX947" s="14" t="s">
        <v>83</v>
      </c>
      <c r="AY947" s="185" t="s">
        <v>156</v>
      </c>
    </row>
    <row r="948" spans="2:65" s="11" customFormat="1" ht="25.95" customHeight="1">
      <c r="B948" s="127"/>
      <c r="D948" s="128" t="s">
        <v>74</v>
      </c>
      <c r="E948" s="129" t="s">
        <v>614</v>
      </c>
      <c r="F948" s="129" t="s">
        <v>615</v>
      </c>
      <c r="I948" s="130"/>
      <c r="J948" s="131">
        <f>BK948</f>
        <v>0</v>
      </c>
      <c r="L948" s="127"/>
      <c r="M948" s="132"/>
      <c r="P948" s="133">
        <f>P949+P969+P972+P975+P980+P983+P990+P1011</f>
        <v>0</v>
      </c>
      <c r="R948" s="133">
        <f>R949+R969+R972+R975+R980+R983+R990+R1011</f>
        <v>4386.190696319999</v>
      </c>
      <c r="T948" s="134">
        <f>T949+T969+T972+T975+T980+T983+T990+T1011</f>
        <v>0</v>
      </c>
      <c r="AR948" s="128" t="s">
        <v>83</v>
      </c>
      <c r="AT948" s="135" t="s">
        <v>74</v>
      </c>
      <c r="AU948" s="135" t="s">
        <v>75</v>
      </c>
      <c r="AY948" s="128" t="s">
        <v>156</v>
      </c>
      <c r="BK948" s="136">
        <f>BK949+BK969+BK972+BK975+BK980+BK983+BK990+BK1011</f>
        <v>0</v>
      </c>
    </row>
    <row r="949" spans="2:65" s="11" customFormat="1" ht="22.95" customHeight="1">
      <c r="B949" s="127"/>
      <c r="D949" s="128" t="s">
        <v>74</v>
      </c>
      <c r="E949" s="137" t="s">
        <v>2190</v>
      </c>
      <c r="F949" s="137" t="s">
        <v>2191</v>
      </c>
      <c r="I949" s="130"/>
      <c r="J949" s="138">
        <f>BK949</f>
        <v>0</v>
      </c>
      <c r="L949" s="127"/>
      <c r="M949" s="132"/>
      <c r="P949" s="133">
        <f>SUM(P950:P968)</f>
        <v>0</v>
      </c>
      <c r="R949" s="133">
        <f>SUM(R950:R968)</f>
        <v>3723.9530999999993</v>
      </c>
      <c r="T949" s="134">
        <f>SUM(T950:T968)</f>
        <v>0</v>
      </c>
      <c r="AR949" s="128" t="s">
        <v>83</v>
      </c>
      <c r="AT949" s="135" t="s">
        <v>74</v>
      </c>
      <c r="AU949" s="135" t="s">
        <v>83</v>
      </c>
      <c r="AY949" s="128" t="s">
        <v>156</v>
      </c>
      <c r="BK949" s="136">
        <f>SUM(BK950:BK968)</f>
        <v>0</v>
      </c>
    </row>
    <row r="950" spans="2:65" s="1" customFormat="1" ht="24.15" customHeight="1">
      <c r="B950" s="139"/>
      <c r="C950" s="140" t="s">
        <v>2192</v>
      </c>
      <c r="D950" s="140" t="s">
        <v>159</v>
      </c>
      <c r="E950" s="141" t="s">
        <v>2193</v>
      </c>
      <c r="F950" s="142" t="s">
        <v>2194</v>
      </c>
      <c r="G950" s="143" t="s">
        <v>352</v>
      </c>
      <c r="H950" s="144">
        <v>1081.5999999999999</v>
      </c>
      <c r="I950" s="145"/>
      <c r="J950" s="146">
        <f>ROUND(I950*H950,2)</f>
        <v>0</v>
      </c>
      <c r="K950" s="147"/>
      <c r="L950" s="32"/>
      <c r="M950" s="148" t="s">
        <v>1</v>
      </c>
      <c r="N950" s="149" t="s">
        <v>41</v>
      </c>
      <c r="P950" s="150">
        <f>O950*H950</f>
        <v>0</v>
      </c>
      <c r="Q950" s="150">
        <v>1.9312499999999999</v>
      </c>
      <c r="R950" s="150">
        <f>Q950*H950</f>
        <v>2088.8399999999997</v>
      </c>
      <c r="S950" s="150">
        <v>0</v>
      </c>
      <c r="T950" s="151">
        <f>S950*H950</f>
        <v>0</v>
      </c>
      <c r="AR950" s="152" t="s">
        <v>163</v>
      </c>
      <c r="AT950" s="152" t="s">
        <v>159</v>
      </c>
      <c r="AU950" s="152" t="s">
        <v>164</v>
      </c>
      <c r="AY950" s="17" t="s">
        <v>156</v>
      </c>
      <c r="BE950" s="153">
        <f>IF(N950="základná",J950,0)</f>
        <v>0</v>
      </c>
      <c r="BF950" s="153">
        <f>IF(N950="znížená",J950,0)</f>
        <v>0</v>
      </c>
      <c r="BG950" s="153">
        <f>IF(N950="zákl. prenesená",J950,0)</f>
        <v>0</v>
      </c>
      <c r="BH950" s="153">
        <f>IF(N950="zníž. prenesená",J950,0)</f>
        <v>0</v>
      </c>
      <c r="BI950" s="153">
        <f>IF(N950="nulová",J950,0)</f>
        <v>0</v>
      </c>
      <c r="BJ950" s="17" t="s">
        <v>164</v>
      </c>
      <c r="BK950" s="153">
        <f>ROUND(I950*H950,2)</f>
        <v>0</v>
      </c>
      <c r="BL950" s="17" t="s">
        <v>163</v>
      </c>
      <c r="BM950" s="152" t="s">
        <v>2195</v>
      </c>
    </row>
    <row r="951" spans="2:65" s="13" customFormat="1">
      <c r="B951" s="178"/>
      <c r="D951" s="160" t="s">
        <v>205</v>
      </c>
      <c r="E951" s="179" t="s">
        <v>1</v>
      </c>
      <c r="F951" s="180" t="s">
        <v>1265</v>
      </c>
      <c r="H951" s="179" t="s">
        <v>1</v>
      </c>
      <c r="I951" s="181"/>
      <c r="L951" s="178"/>
      <c r="M951" s="182"/>
      <c r="T951" s="183"/>
      <c r="AT951" s="179" t="s">
        <v>205</v>
      </c>
      <c r="AU951" s="179" t="s">
        <v>164</v>
      </c>
      <c r="AV951" s="13" t="s">
        <v>83</v>
      </c>
      <c r="AW951" s="13" t="s">
        <v>3</v>
      </c>
      <c r="AX951" s="13" t="s">
        <v>75</v>
      </c>
      <c r="AY951" s="179" t="s">
        <v>156</v>
      </c>
    </row>
    <row r="952" spans="2:65" s="12" customFormat="1" ht="20.399999999999999">
      <c r="B952" s="159"/>
      <c r="D952" s="160" t="s">
        <v>205</v>
      </c>
      <c r="E952" s="161" t="s">
        <v>1</v>
      </c>
      <c r="F952" s="162" t="s">
        <v>2196</v>
      </c>
      <c r="H952" s="163">
        <v>405.6</v>
      </c>
      <c r="I952" s="164"/>
      <c r="L952" s="159"/>
      <c r="M952" s="165"/>
      <c r="T952" s="166"/>
      <c r="AT952" s="161" t="s">
        <v>205</v>
      </c>
      <c r="AU952" s="161" t="s">
        <v>164</v>
      </c>
      <c r="AV952" s="12" t="s">
        <v>164</v>
      </c>
      <c r="AW952" s="12" t="s">
        <v>3</v>
      </c>
      <c r="AX952" s="12" t="s">
        <v>75</v>
      </c>
      <c r="AY952" s="161" t="s">
        <v>156</v>
      </c>
    </row>
    <row r="953" spans="2:65" s="12" customFormat="1">
      <c r="B953" s="159"/>
      <c r="D953" s="160" t="s">
        <v>205</v>
      </c>
      <c r="E953" s="161" t="s">
        <v>1</v>
      </c>
      <c r="F953" s="162" t="s">
        <v>2197</v>
      </c>
      <c r="H953" s="163">
        <v>135.19999999999999</v>
      </c>
      <c r="I953" s="164"/>
      <c r="L953" s="159"/>
      <c r="M953" s="165"/>
      <c r="T953" s="166"/>
      <c r="AT953" s="161" t="s">
        <v>205</v>
      </c>
      <c r="AU953" s="161" t="s">
        <v>164</v>
      </c>
      <c r="AV953" s="12" t="s">
        <v>164</v>
      </c>
      <c r="AW953" s="12" t="s">
        <v>3</v>
      </c>
      <c r="AX953" s="12" t="s">
        <v>75</v>
      </c>
      <c r="AY953" s="161" t="s">
        <v>156</v>
      </c>
    </row>
    <row r="954" spans="2:65" s="15" customFormat="1">
      <c r="B954" s="191"/>
      <c r="D954" s="160" t="s">
        <v>205</v>
      </c>
      <c r="E954" s="192" t="s">
        <v>1</v>
      </c>
      <c r="F954" s="193" t="s">
        <v>2198</v>
      </c>
      <c r="H954" s="194">
        <v>540.79999999999995</v>
      </c>
      <c r="I954" s="195"/>
      <c r="L954" s="191"/>
      <c r="M954" s="196"/>
      <c r="T954" s="197"/>
      <c r="AT954" s="192" t="s">
        <v>205</v>
      </c>
      <c r="AU954" s="192" t="s">
        <v>164</v>
      </c>
      <c r="AV954" s="15" t="s">
        <v>169</v>
      </c>
      <c r="AW954" s="15" t="s">
        <v>3</v>
      </c>
      <c r="AX954" s="15" t="s">
        <v>75</v>
      </c>
      <c r="AY954" s="192" t="s">
        <v>156</v>
      </c>
    </row>
    <row r="955" spans="2:65" s="12" customFormat="1" ht="20.399999999999999">
      <c r="B955" s="159"/>
      <c r="D955" s="160" t="s">
        <v>205</v>
      </c>
      <c r="E955" s="161" t="s">
        <v>1</v>
      </c>
      <c r="F955" s="162" t="s">
        <v>2199</v>
      </c>
      <c r="H955" s="163">
        <v>405.6</v>
      </c>
      <c r="I955" s="164"/>
      <c r="L955" s="159"/>
      <c r="M955" s="165"/>
      <c r="T955" s="166"/>
      <c r="AT955" s="161" t="s">
        <v>205</v>
      </c>
      <c r="AU955" s="161" t="s">
        <v>164</v>
      </c>
      <c r="AV955" s="12" t="s">
        <v>164</v>
      </c>
      <c r="AW955" s="12" t="s">
        <v>3</v>
      </c>
      <c r="AX955" s="12" t="s">
        <v>75</v>
      </c>
      <c r="AY955" s="161" t="s">
        <v>156</v>
      </c>
    </row>
    <row r="956" spans="2:65" s="12" customFormat="1">
      <c r="B956" s="159"/>
      <c r="D956" s="160" t="s">
        <v>205</v>
      </c>
      <c r="E956" s="161" t="s">
        <v>1</v>
      </c>
      <c r="F956" s="162" t="s">
        <v>2200</v>
      </c>
      <c r="H956" s="163">
        <v>135.19999999999999</v>
      </c>
      <c r="I956" s="164"/>
      <c r="L956" s="159"/>
      <c r="M956" s="165"/>
      <c r="T956" s="166"/>
      <c r="AT956" s="161" t="s">
        <v>205</v>
      </c>
      <c r="AU956" s="161" t="s">
        <v>164</v>
      </c>
      <c r="AV956" s="12" t="s">
        <v>164</v>
      </c>
      <c r="AW956" s="12" t="s">
        <v>3</v>
      </c>
      <c r="AX956" s="12" t="s">
        <v>75</v>
      </c>
      <c r="AY956" s="161" t="s">
        <v>156</v>
      </c>
    </row>
    <row r="957" spans="2:65" s="15" customFormat="1">
      <c r="B957" s="191"/>
      <c r="D957" s="160" t="s">
        <v>205</v>
      </c>
      <c r="E957" s="192" t="s">
        <v>1</v>
      </c>
      <c r="F957" s="193" t="s">
        <v>2201</v>
      </c>
      <c r="H957" s="194">
        <v>540.79999999999995</v>
      </c>
      <c r="I957" s="195"/>
      <c r="L957" s="191"/>
      <c r="M957" s="196"/>
      <c r="T957" s="197"/>
      <c r="AT957" s="192" t="s">
        <v>205</v>
      </c>
      <c r="AU957" s="192" t="s">
        <v>164</v>
      </c>
      <c r="AV957" s="15" t="s">
        <v>169</v>
      </c>
      <c r="AW957" s="15" t="s">
        <v>3</v>
      </c>
      <c r="AX957" s="15" t="s">
        <v>75</v>
      </c>
      <c r="AY957" s="192" t="s">
        <v>156</v>
      </c>
    </row>
    <row r="958" spans="2:65" s="14" customFormat="1">
      <c r="B958" s="184"/>
      <c r="D958" s="160" t="s">
        <v>205</v>
      </c>
      <c r="E958" s="185" t="s">
        <v>1</v>
      </c>
      <c r="F958" s="186" t="s">
        <v>226</v>
      </c>
      <c r="H958" s="187">
        <v>1081.5999999999999</v>
      </c>
      <c r="I958" s="188"/>
      <c r="L958" s="184"/>
      <c r="M958" s="189"/>
      <c r="T958" s="190"/>
      <c r="AT958" s="185" t="s">
        <v>205</v>
      </c>
      <c r="AU958" s="185" t="s">
        <v>164</v>
      </c>
      <c r="AV958" s="14" t="s">
        <v>163</v>
      </c>
      <c r="AW958" s="14" t="s">
        <v>3</v>
      </c>
      <c r="AX958" s="14" t="s">
        <v>83</v>
      </c>
      <c r="AY958" s="185" t="s">
        <v>156</v>
      </c>
    </row>
    <row r="959" spans="2:65" s="1" customFormat="1" ht="16.5" customHeight="1">
      <c r="B959" s="139"/>
      <c r="C959" s="167" t="s">
        <v>2202</v>
      </c>
      <c r="D959" s="167" t="s">
        <v>207</v>
      </c>
      <c r="E959" s="168" t="s">
        <v>2203</v>
      </c>
      <c r="F959" s="169" t="s">
        <v>2204</v>
      </c>
      <c r="G959" s="170" t="s">
        <v>210</v>
      </c>
      <c r="H959" s="171">
        <v>1119.4559999999999</v>
      </c>
      <c r="I959" s="172"/>
      <c r="J959" s="173">
        <f>ROUND(I959*H959,2)</f>
        <v>0</v>
      </c>
      <c r="K959" s="174"/>
      <c r="L959" s="175"/>
      <c r="M959" s="176" t="s">
        <v>1</v>
      </c>
      <c r="N959" s="177" t="s">
        <v>41</v>
      </c>
      <c r="P959" s="150">
        <f>O959*H959</f>
        <v>0</v>
      </c>
      <c r="Q959" s="150">
        <v>1</v>
      </c>
      <c r="R959" s="150">
        <f>Q959*H959</f>
        <v>1119.4559999999999</v>
      </c>
      <c r="S959" s="150">
        <v>0</v>
      </c>
      <c r="T959" s="151">
        <f>S959*H959</f>
        <v>0</v>
      </c>
      <c r="AR959" s="152" t="s">
        <v>211</v>
      </c>
      <c r="AT959" s="152" t="s">
        <v>207</v>
      </c>
      <c r="AU959" s="152" t="s">
        <v>164</v>
      </c>
      <c r="AY959" s="17" t="s">
        <v>156</v>
      </c>
      <c r="BE959" s="153">
        <f>IF(N959="základná",J959,0)</f>
        <v>0</v>
      </c>
      <c r="BF959" s="153">
        <f>IF(N959="znížená",J959,0)</f>
        <v>0</v>
      </c>
      <c r="BG959" s="153">
        <f>IF(N959="zákl. prenesená",J959,0)</f>
        <v>0</v>
      </c>
      <c r="BH959" s="153">
        <f>IF(N959="zníž. prenesená",J959,0)</f>
        <v>0</v>
      </c>
      <c r="BI959" s="153">
        <f>IF(N959="nulová",J959,0)</f>
        <v>0</v>
      </c>
      <c r="BJ959" s="17" t="s">
        <v>164</v>
      </c>
      <c r="BK959" s="153">
        <f>ROUND(I959*H959,2)</f>
        <v>0</v>
      </c>
      <c r="BL959" s="17" t="s">
        <v>163</v>
      </c>
      <c r="BM959" s="152" t="s">
        <v>2205</v>
      </c>
    </row>
    <row r="960" spans="2:65" s="12" customFormat="1">
      <c r="B960" s="159"/>
      <c r="D960" s="160" t="s">
        <v>205</v>
      </c>
      <c r="E960" s="161" t="s">
        <v>1</v>
      </c>
      <c r="F960" s="162" t="s">
        <v>2206</v>
      </c>
      <c r="H960" s="163">
        <v>973.44</v>
      </c>
      <c r="I960" s="164"/>
      <c r="L960" s="159"/>
      <c r="M960" s="165"/>
      <c r="T960" s="166"/>
      <c r="AT960" s="161" t="s">
        <v>205</v>
      </c>
      <c r="AU960" s="161" t="s">
        <v>164</v>
      </c>
      <c r="AV960" s="12" t="s">
        <v>164</v>
      </c>
      <c r="AW960" s="12" t="s">
        <v>3</v>
      </c>
      <c r="AX960" s="12" t="s">
        <v>75</v>
      </c>
      <c r="AY960" s="161" t="s">
        <v>156</v>
      </c>
    </row>
    <row r="961" spans="2:65" s="12" customFormat="1" ht="20.399999999999999">
      <c r="B961" s="159"/>
      <c r="D961" s="160" t="s">
        <v>205</v>
      </c>
      <c r="E961" s="161" t="s">
        <v>1</v>
      </c>
      <c r="F961" s="162" t="s">
        <v>2207</v>
      </c>
      <c r="H961" s="163">
        <v>146.01599999999999</v>
      </c>
      <c r="I961" s="164"/>
      <c r="L961" s="159"/>
      <c r="M961" s="165"/>
      <c r="T961" s="166"/>
      <c r="AT961" s="161" t="s">
        <v>205</v>
      </c>
      <c r="AU961" s="161" t="s">
        <v>164</v>
      </c>
      <c r="AV961" s="12" t="s">
        <v>164</v>
      </c>
      <c r="AW961" s="12" t="s">
        <v>3</v>
      </c>
      <c r="AX961" s="12" t="s">
        <v>75</v>
      </c>
      <c r="AY961" s="161" t="s">
        <v>156</v>
      </c>
    </row>
    <row r="962" spans="2:65" s="13" customFormat="1">
      <c r="B962" s="178"/>
      <c r="D962" s="160" t="s">
        <v>205</v>
      </c>
      <c r="E962" s="179" t="s">
        <v>1</v>
      </c>
      <c r="F962" s="180" t="s">
        <v>2208</v>
      </c>
      <c r="H962" s="179" t="s">
        <v>1</v>
      </c>
      <c r="I962" s="181"/>
      <c r="L962" s="178"/>
      <c r="M962" s="182"/>
      <c r="T962" s="183"/>
      <c r="AT962" s="179" t="s">
        <v>205</v>
      </c>
      <c r="AU962" s="179" t="s">
        <v>164</v>
      </c>
      <c r="AV962" s="13" t="s">
        <v>83</v>
      </c>
      <c r="AW962" s="13" t="s">
        <v>3</v>
      </c>
      <c r="AX962" s="13" t="s">
        <v>75</v>
      </c>
      <c r="AY962" s="179" t="s">
        <v>156</v>
      </c>
    </row>
    <row r="963" spans="2:65" s="14" customFormat="1">
      <c r="B963" s="184"/>
      <c r="D963" s="160" t="s">
        <v>205</v>
      </c>
      <c r="E963" s="185" t="s">
        <v>1</v>
      </c>
      <c r="F963" s="186" t="s">
        <v>226</v>
      </c>
      <c r="H963" s="187">
        <v>1119.4559999999999</v>
      </c>
      <c r="I963" s="188"/>
      <c r="L963" s="184"/>
      <c r="M963" s="189"/>
      <c r="T963" s="190"/>
      <c r="AT963" s="185" t="s">
        <v>205</v>
      </c>
      <c r="AU963" s="185" t="s">
        <v>164</v>
      </c>
      <c r="AV963" s="14" t="s">
        <v>163</v>
      </c>
      <c r="AW963" s="14" t="s">
        <v>3</v>
      </c>
      <c r="AX963" s="14" t="s">
        <v>83</v>
      </c>
      <c r="AY963" s="185" t="s">
        <v>156</v>
      </c>
    </row>
    <row r="964" spans="2:65" s="1" customFormat="1" ht="37.950000000000003" customHeight="1">
      <c r="B964" s="139"/>
      <c r="C964" s="140" t="s">
        <v>2209</v>
      </c>
      <c r="D964" s="140" t="s">
        <v>159</v>
      </c>
      <c r="E964" s="141" t="s">
        <v>2210</v>
      </c>
      <c r="F964" s="142" t="s">
        <v>2211</v>
      </c>
      <c r="G964" s="143" t="s">
        <v>234</v>
      </c>
      <c r="H964" s="144">
        <v>1335</v>
      </c>
      <c r="I964" s="145"/>
      <c r="J964" s="146">
        <f>ROUND(I964*H964,2)</f>
        <v>0</v>
      </c>
      <c r="K964" s="147"/>
      <c r="L964" s="32"/>
      <c r="M964" s="148" t="s">
        <v>1</v>
      </c>
      <c r="N964" s="149" t="s">
        <v>41</v>
      </c>
      <c r="P964" s="150">
        <f>O964*H964</f>
        <v>0</v>
      </c>
      <c r="Q964" s="150">
        <v>0.38625999999999999</v>
      </c>
      <c r="R964" s="150">
        <f>Q964*H964</f>
        <v>515.65710000000001</v>
      </c>
      <c r="S964" s="150">
        <v>0</v>
      </c>
      <c r="T964" s="151">
        <f>S964*H964</f>
        <v>0</v>
      </c>
      <c r="AR964" s="152" t="s">
        <v>163</v>
      </c>
      <c r="AT964" s="152" t="s">
        <v>159</v>
      </c>
      <c r="AU964" s="152" t="s">
        <v>164</v>
      </c>
      <c r="AY964" s="17" t="s">
        <v>156</v>
      </c>
      <c r="BE964" s="153">
        <f>IF(N964="základná",J964,0)</f>
        <v>0</v>
      </c>
      <c r="BF964" s="153">
        <f>IF(N964="znížená",J964,0)</f>
        <v>0</v>
      </c>
      <c r="BG964" s="153">
        <f>IF(N964="zákl. prenesená",J964,0)</f>
        <v>0</v>
      </c>
      <c r="BH964" s="153">
        <f>IF(N964="zníž. prenesená",J964,0)</f>
        <v>0</v>
      </c>
      <c r="BI964" s="153">
        <f>IF(N964="nulová",J964,0)</f>
        <v>0</v>
      </c>
      <c r="BJ964" s="17" t="s">
        <v>164</v>
      </c>
      <c r="BK964" s="153">
        <f>ROUND(I964*H964,2)</f>
        <v>0</v>
      </c>
      <c r="BL964" s="17" t="s">
        <v>163</v>
      </c>
      <c r="BM964" s="152" t="s">
        <v>2212</v>
      </c>
    </row>
    <row r="965" spans="2:65" s="13" customFormat="1">
      <c r="B965" s="178"/>
      <c r="D965" s="160" t="s">
        <v>205</v>
      </c>
      <c r="E965" s="179" t="s">
        <v>1</v>
      </c>
      <c r="F965" s="180" t="s">
        <v>2213</v>
      </c>
      <c r="H965" s="179" t="s">
        <v>1</v>
      </c>
      <c r="I965" s="181"/>
      <c r="L965" s="178"/>
      <c r="M965" s="182"/>
      <c r="T965" s="183"/>
      <c r="AT965" s="179" t="s">
        <v>205</v>
      </c>
      <c r="AU965" s="179" t="s">
        <v>164</v>
      </c>
      <c r="AV965" s="13" t="s">
        <v>83</v>
      </c>
      <c r="AW965" s="13" t="s">
        <v>3</v>
      </c>
      <c r="AX965" s="13" t="s">
        <v>75</v>
      </c>
      <c r="AY965" s="179" t="s">
        <v>156</v>
      </c>
    </row>
    <row r="966" spans="2:65" s="12" customFormat="1">
      <c r="B966" s="159"/>
      <c r="D966" s="160" t="s">
        <v>205</v>
      </c>
      <c r="E966" s="161" t="s">
        <v>1</v>
      </c>
      <c r="F966" s="162" t="s">
        <v>2214</v>
      </c>
      <c r="H966" s="163">
        <v>1335</v>
      </c>
      <c r="I966" s="164"/>
      <c r="L966" s="159"/>
      <c r="M966" s="165"/>
      <c r="T966" s="166"/>
      <c r="AT966" s="161" t="s">
        <v>205</v>
      </c>
      <c r="AU966" s="161" t="s">
        <v>164</v>
      </c>
      <c r="AV966" s="12" t="s">
        <v>164</v>
      </c>
      <c r="AW966" s="12" t="s">
        <v>3</v>
      </c>
      <c r="AX966" s="12" t="s">
        <v>75</v>
      </c>
      <c r="AY966" s="161" t="s">
        <v>156</v>
      </c>
    </row>
    <row r="967" spans="2:65" s="13" customFormat="1">
      <c r="B967" s="178"/>
      <c r="D967" s="160" t="s">
        <v>205</v>
      </c>
      <c r="E967" s="179" t="s">
        <v>1</v>
      </c>
      <c r="F967" s="180" t="s">
        <v>2215</v>
      </c>
      <c r="H967" s="179" t="s">
        <v>1</v>
      </c>
      <c r="I967" s="181"/>
      <c r="L967" s="178"/>
      <c r="M967" s="182"/>
      <c r="T967" s="183"/>
      <c r="AT967" s="179" t="s">
        <v>205</v>
      </c>
      <c r="AU967" s="179" t="s">
        <v>164</v>
      </c>
      <c r="AV967" s="13" t="s">
        <v>83</v>
      </c>
      <c r="AW967" s="13" t="s">
        <v>3</v>
      </c>
      <c r="AX967" s="13" t="s">
        <v>75</v>
      </c>
      <c r="AY967" s="179" t="s">
        <v>156</v>
      </c>
    </row>
    <row r="968" spans="2:65" s="14" customFormat="1">
      <c r="B968" s="184"/>
      <c r="D968" s="160" t="s">
        <v>205</v>
      </c>
      <c r="E968" s="185" t="s">
        <v>1</v>
      </c>
      <c r="F968" s="186" t="s">
        <v>226</v>
      </c>
      <c r="H968" s="187">
        <v>1335</v>
      </c>
      <c r="I968" s="188"/>
      <c r="L968" s="184"/>
      <c r="M968" s="189"/>
      <c r="T968" s="190"/>
      <c r="AT968" s="185" t="s">
        <v>205</v>
      </c>
      <c r="AU968" s="185" t="s">
        <v>164</v>
      </c>
      <c r="AV968" s="14" t="s">
        <v>163</v>
      </c>
      <c r="AW968" s="14" t="s">
        <v>3</v>
      </c>
      <c r="AX968" s="14" t="s">
        <v>83</v>
      </c>
      <c r="AY968" s="185" t="s">
        <v>156</v>
      </c>
    </row>
    <row r="969" spans="2:65" s="11" customFormat="1" ht="22.95" customHeight="1">
      <c r="B969" s="127"/>
      <c r="D969" s="128" t="s">
        <v>74</v>
      </c>
      <c r="E969" s="137" t="s">
        <v>2216</v>
      </c>
      <c r="F969" s="137" t="s">
        <v>2217</v>
      </c>
      <c r="I969" s="130"/>
      <c r="J969" s="138">
        <f>BK969</f>
        <v>0</v>
      </c>
      <c r="L969" s="127"/>
      <c r="M969" s="132"/>
      <c r="P969" s="133">
        <f>SUM(P970:P971)</f>
        <v>0</v>
      </c>
      <c r="R969" s="133">
        <f>SUM(R970:R971)</f>
        <v>4.0949999999999998</v>
      </c>
      <c r="T969" s="134">
        <f>SUM(T970:T971)</f>
        <v>0</v>
      </c>
      <c r="AR969" s="128" t="s">
        <v>83</v>
      </c>
      <c r="AT969" s="135" t="s">
        <v>74</v>
      </c>
      <c r="AU969" s="135" t="s">
        <v>83</v>
      </c>
      <c r="AY969" s="128" t="s">
        <v>156</v>
      </c>
      <c r="BK969" s="136">
        <f>SUM(BK970:BK971)</f>
        <v>0</v>
      </c>
    </row>
    <row r="970" spans="2:65" s="1" customFormat="1" ht="37.950000000000003" customHeight="1">
      <c r="B970" s="139"/>
      <c r="C970" s="140" t="s">
        <v>2218</v>
      </c>
      <c r="D970" s="140" t="s">
        <v>159</v>
      </c>
      <c r="E970" s="141" t="s">
        <v>2219</v>
      </c>
      <c r="F970" s="142" t="s">
        <v>2220</v>
      </c>
      <c r="G970" s="143" t="s">
        <v>234</v>
      </c>
      <c r="H970" s="144">
        <v>9</v>
      </c>
      <c r="I970" s="145"/>
      <c r="J970" s="146">
        <f>ROUND(I970*H970,2)</f>
        <v>0</v>
      </c>
      <c r="K970" s="147"/>
      <c r="L970" s="32"/>
      <c r="M970" s="148" t="s">
        <v>1</v>
      </c>
      <c r="N970" s="149" t="s">
        <v>41</v>
      </c>
      <c r="P970" s="150">
        <f>O970*H970</f>
        <v>0</v>
      </c>
      <c r="Q970" s="150">
        <v>0.45500000000000002</v>
      </c>
      <c r="R970" s="150">
        <f>Q970*H970</f>
        <v>4.0949999999999998</v>
      </c>
      <c r="S970" s="150">
        <v>0</v>
      </c>
      <c r="T970" s="151">
        <f>S970*H970</f>
        <v>0</v>
      </c>
      <c r="AR970" s="152" t="s">
        <v>163</v>
      </c>
      <c r="AT970" s="152" t="s">
        <v>159</v>
      </c>
      <c r="AU970" s="152" t="s">
        <v>164</v>
      </c>
      <c r="AY970" s="17" t="s">
        <v>156</v>
      </c>
      <c r="BE970" s="153">
        <f>IF(N970="základná",J970,0)</f>
        <v>0</v>
      </c>
      <c r="BF970" s="153">
        <f>IF(N970="znížená",J970,0)</f>
        <v>0</v>
      </c>
      <c r="BG970" s="153">
        <f>IF(N970="zákl. prenesená",J970,0)</f>
        <v>0</v>
      </c>
      <c r="BH970" s="153">
        <f>IF(N970="zníž. prenesená",J970,0)</f>
        <v>0</v>
      </c>
      <c r="BI970" s="153">
        <f>IF(N970="nulová",J970,0)</f>
        <v>0</v>
      </c>
      <c r="BJ970" s="17" t="s">
        <v>164</v>
      </c>
      <c r="BK970" s="153">
        <f>ROUND(I970*H970,2)</f>
        <v>0</v>
      </c>
      <c r="BL970" s="17" t="s">
        <v>163</v>
      </c>
      <c r="BM970" s="152" t="s">
        <v>2221</v>
      </c>
    </row>
    <row r="971" spans="2:65" s="12" customFormat="1">
      <c r="B971" s="159"/>
      <c r="D971" s="160" t="s">
        <v>205</v>
      </c>
      <c r="E971" s="161" t="s">
        <v>1</v>
      </c>
      <c r="F971" s="162" t="s">
        <v>2222</v>
      </c>
      <c r="H971" s="163">
        <v>9</v>
      </c>
      <c r="I971" s="164"/>
      <c r="L971" s="159"/>
      <c r="M971" s="165"/>
      <c r="T971" s="166"/>
      <c r="AT971" s="161" t="s">
        <v>205</v>
      </c>
      <c r="AU971" s="161" t="s">
        <v>164</v>
      </c>
      <c r="AV971" s="12" t="s">
        <v>164</v>
      </c>
      <c r="AW971" s="12" t="s">
        <v>3</v>
      </c>
      <c r="AX971" s="12" t="s">
        <v>83</v>
      </c>
      <c r="AY971" s="161" t="s">
        <v>156</v>
      </c>
    </row>
    <row r="972" spans="2:65" s="11" customFormat="1" ht="22.95" customHeight="1">
      <c r="B972" s="127"/>
      <c r="D972" s="128" t="s">
        <v>74</v>
      </c>
      <c r="E972" s="137" t="s">
        <v>636</v>
      </c>
      <c r="F972" s="137" t="s">
        <v>637</v>
      </c>
      <c r="I972" s="130"/>
      <c r="J972" s="138">
        <f>BK972</f>
        <v>0</v>
      </c>
      <c r="L972" s="127"/>
      <c r="M972" s="132"/>
      <c r="P972" s="133">
        <f>SUM(P973:P974)</f>
        <v>0</v>
      </c>
      <c r="R972" s="133">
        <f>SUM(R973:R974)</f>
        <v>1.5523560000000001</v>
      </c>
      <c r="T972" s="134">
        <f>SUM(T973:T974)</f>
        <v>0</v>
      </c>
      <c r="AR972" s="128" t="s">
        <v>83</v>
      </c>
      <c r="AT972" s="135" t="s">
        <v>74</v>
      </c>
      <c r="AU972" s="135" t="s">
        <v>83</v>
      </c>
      <c r="AY972" s="128" t="s">
        <v>156</v>
      </c>
      <c r="BK972" s="136">
        <f>SUM(BK973:BK974)</f>
        <v>0</v>
      </c>
    </row>
    <row r="973" spans="2:65" s="1" customFormat="1" ht="33" customHeight="1">
      <c r="B973" s="139"/>
      <c r="C973" s="140" t="s">
        <v>2223</v>
      </c>
      <c r="D973" s="140" t="s">
        <v>159</v>
      </c>
      <c r="E973" s="141" t="s">
        <v>2224</v>
      </c>
      <c r="F973" s="142" t="s">
        <v>2225</v>
      </c>
      <c r="G973" s="143" t="s">
        <v>234</v>
      </c>
      <c r="H973" s="144">
        <v>5007.6000000000004</v>
      </c>
      <c r="I973" s="145"/>
      <c r="J973" s="146">
        <f>ROUND(I973*H973,2)</f>
        <v>0</v>
      </c>
      <c r="K973" s="147"/>
      <c r="L973" s="32"/>
      <c r="M973" s="148" t="s">
        <v>1</v>
      </c>
      <c r="N973" s="149" t="s">
        <v>41</v>
      </c>
      <c r="P973" s="150">
        <f>O973*H973</f>
        <v>0</v>
      </c>
      <c r="Q973" s="150">
        <v>3.1E-4</v>
      </c>
      <c r="R973" s="150">
        <f>Q973*H973</f>
        <v>1.5523560000000001</v>
      </c>
      <c r="S973" s="150">
        <v>0</v>
      </c>
      <c r="T973" s="151">
        <f>S973*H973</f>
        <v>0</v>
      </c>
      <c r="AR973" s="152" t="s">
        <v>163</v>
      </c>
      <c r="AT973" s="152" t="s">
        <v>159</v>
      </c>
      <c r="AU973" s="152" t="s">
        <v>164</v>
      </c>
      <c r="AY973" s="17" t="s">
        <v>156</v>
      </c>
      <c r="BE973" s="153">
        <f>IF(N973="základná",J973,0)</f>
        <v>0</v>
      </c>
      <c r="BF973" s="153">
        <f>IF(N973="znížená",J973,0)</f>
        <v>0</v>
      </c>
      <c r="BG973" s="153">
        <f>IF(N973="zákl. prenesená",J973,0)</f>
        <v>0</v>
      </c>
      <c r="BH973" s="153">
        <f>IF(N973="zníž. prenesená",J973,0)</f>
        <v>0</v>
      </c>
      <c r="BI973" s="153">
        <f>IF(N973="nulová",J973,0)</f>
        <v>0</v>
      </c>
      <c r="BJ973" s="17" t="s">
        <v>164</v>
      </c>
      <c r="BK973" s="153">
        <f>ROUND(I973*H973,2)</f>
        <v>0</v>
      </c>
      <c r="BL973" s="17" t="s">
        <v>163</v>
      </c>
      <c r="BM973" s="152" t="s">
        <v>2226</v>
      </c>
    </row>
    <row r="974" spans="2:65" s="12" customFormat="1">
      <c r="B974" s="159"/>
      <c r="D974" s="160" t="s">
        <v>205</v>
      </c>
      <c r="E974" s="161" t="s">
        <v>1</v>
      </c>
      <c r="F974" s="162" t="s">
        <v>2227</v>
      </c>
      <c r="H974" s="163">
        <v>5007.6000000000004</v>
      </c>
      <c r="I974" s="164"/>
      <c r="L974" s="159"/>
      <c r="M974" s="165"/>
      <c r="T974" s="166"/>
      <c r="AT974" s="161" t="s">
        <v>205</v>
      </c>
      <c r="AU974" s="161" t="s">
        <v>164</v>
      </c>
      <c r="AV974" s="12" t="s">
        <v>164</v>
      </c>
      <c r="AW974" s="12" t="s">
        <v>3</v>
      </c>
      <c r="AX974" s="12" t="s">
        <v>83</v>
      </c>
      <c r="AY974" s="161" t="s">
        <v>156</v>
      </c>
    </row>
    <row r="975" spans="2:65" s="11" customFormat="1" ht="22.95" customHeight="1">
      <c r="B975" s="127"/>
      <c r="D975" s="128" t="s">
        <v>74</v>
      </c>
      <c r="E975" s="137" t="s">
        <v>643</v>
      </c>
      <c r="F975" s="137" t="s">
        <v>644</v>
      </c>
      <c r="I975" s="130"/>
      <c r="J975" s="138">
        <f>BK975</f>
        <v>0</v>
      </c>
      <c r="L975" s="127"/>
      <c r="M975" s="132"/>
      <c r="P975" s="133">
        <f>SUM(P976:P979)</f>
        <v>0</v>
      </c>
      <c r="R975" s="133">
        <f>SUM(R976:R979)</f>
        <v>326.50975800000003</v>
      </c>
      <c r="T975" s="134">
        <f>SUM(T976:T979)</f>
        <v>0</v>
      </c>
      <c r="AR975" s="128" t="s">
        <v>83</v>
      </c>
      <c r="AT975" s="135" t="s">
        <v>74</v>
      </c>
      <c r="AU975" s="135" t="s">
        <v>83</v>
      </c>
      <c r="AY975" s="128" t="s">
        <v>156</v>
      </c>
      <c r="BK975" s="136">
        <f>SUM(BK976:BK979)</f>
        <v>0</v>
      </c>
    </row>
    <row r="976" spans="2:65" s="1" customFormat="1" ht="37.950000000000003" customHeight="1">
      <c r="B976" s="139"/>
      <c r="C976" s="140" t="s">
        <v>2228</v>
      </c>
      <c r="D976" s="140" t="s">
        <v>159</v>
      </c>
      <c r="E976" s="141" t="s">
        <v>2229</v>
      </c>
      <c r="F976" s="142" t="s">
        <v>2230</v>
      </c>
      <c r="G976" s="143" t="s">
        <v>234</v>
      </c>
      <c r="H976" s="144">
        <v>9</v>
      </c>
      <c r="I976" s="145"/>
      <c r="J976" s="146">
        <f>ROUND(I976*H976,2)</f>
        <v>0</v>
      </c>
      <c r="K976" s="147"/>
      <c r="L976" s="32"/>
      <c r="M976" s="148" t="s">
        <v>1</v>
      </c>
      <c r="N976" s="149" t="s">
        <v>41</v>
      </c>
      <c r="P976" s="150">
        <f>O976*H976</f>
        <v>0</v>
      </c>
      <c r="Q976" s="150">
        <v>0.20745</v>
      </c>
      <c r="R976" s="150">
        <f>Q976*H976</f>
        <v>1.8670499999999999</v>
      </c>
      <c r="S976" s="150">
        <v>0</v>
      </c>
      <c r="T976" s="151">
        <f>S976*H976</f>
        <v>0</v>
      </c>
      <c r="AR976" s="152" t="s">
        <v>163</v>
      </c>
      <c r="AT976" s="152" t="s">
        <v>159</v>
      </c>
      <c r="AU976" s="152" t="s">
        <v>164</v>
      </c>
      <c r="AY976" s="17" t="s">
        <v>156</v>
      </c>
      <c r="BE976" s="153">
        <f>IF(N976="základná",J976,0)</f>
        <v>0</v>
      </c>
      <c r="BF976" s="153">
        <f>IF(N976="znížená",J976,0)</f>
        <v>0</v>
      </c>
      <c r="BG976" s="153">
        <f>IF(N976="zákl. prenesená",J976,0)</f>
        <v>0</v>
      </c>
      <c r="BH976" s="153">
        <f>IF(N976="zníž. prenesená",J976,0)</f>
        <v>0</v>
      </c>
      <c r="BI976" s="153">
        <f>IF(N976="nulová",J976,0)</f>
        <v>0</v>
      </c>
      <c r="BJ976" s="17" t="s">
        <v>164</v>
      </c>
      <c r="BK976" s="153">
        <f>ROUND(I976*H976,2)</f>
        <v>0</v>
      </c>
      <c r="BL976" s="17" t="s">
        <v>163</v>
      </c>
      <c r="BM976" s="152" t="s">
        <v>2231</v>
      </c>
    </row>
    <row r="977" spans="2:65" s="12" customFormat="1">
      <c r="B977" s="159"/>
      <c r="D977" s="160" t="s">
        <v>205</v>
      </c>
      <c r="E977" s="161" t="s">
        <v>1</v>
      </c>
      <c r="F977" s="162" t="s">
        <v>2222</v>
      </c>
      <c r="H977" s="163">
        <v>9</v>
      </c>
      <c r="I977" s="164"/>
      <c r="L977" s="159"/>
      <c r="M977" s="165"/>
      <c r="T977" s="166"/>
      <c r="AT977" s="161" t="s">
        <v>205</v>
      </c>
      <c r="AU977" s="161" t="s">
        <v>164</v>
      </c>
      <c r="AV977" s="12" t="s">
        <v>164</v>
      </c>
      <c r="AW977" s="12" t="s">
        <v>3</v>
      </c>
      <c r="AX977" s="12" t="s">
        <v>83</v>
      </c>
      <c r="AY977" s="161" t="s">
        <v>156</v>
      </c>
    </row>
    <row r="978" spans="2:65" s="1" customFormat="1" ht="33" customHeight="1">
      <c r="B978" s="139"/>
      <c r="C978" s="140" t="s">
        <v>2232</v>
      </c>
      <c r="D978" s="140" t="s">
        <v>159</v>
      </c>
      <c r="E978" s="141" t="s">
        <v>2233</v>
      </c>
      <c r="F978" s="142" t="s">
        <v>2234</v>
      </c>
      <c r="G978" s="143" t="s">
        <v>234</v>
      </c>
      <c r="H978" s="144">
        <v>2503.8000000000002</v>
      </c>
      <c r="I978" s="145"/>
      <c r="J978" s="146">
        <f>ROUND(I978*H978,2)</f>
        <v>0</v>
      </c>
      <c r="K978" s="147"/>
      <c r="L978" s="32"/>
      <c r="M978" s="148" t="s">
        <v>1</v>
      </c>
      <c r="N978" s="149" t="s">
        <v>41</v>
      </c>
      <c r="P978" s="150">
        <f>O978*H978</f>
        <v>0</v>
      </c>
      <c r="Q978" s="150">
        <v>0.12966</v>
      </c>
      <c r="R978" s="150">
        <f>Q978*H978</f>
        <v>324.64270800000003</v>
      </c>
      <c r="S978" s="150">
        <v>0</v>
      </c>
      <c r="T978" s="151">
        <f>S978*H978</f>
        <v>0</v>
      </c>
      <c r="AR978" s="152" t="s">
        <v>163</v>
      </c>
      <c r="AT978" s="152" t="s">
        <v>159</v>
      </c>
      <c r="AU978" s="152" t="s">
        <v>164</v>
      </c>
      <c r="AY978" s="17" t="s">
        <v>156</v>
      </c>
      <c r="BE978" s="153">
        <f>IF(N978="základná",J978,0)</f>
        <v>0</v>
      </c>
      <c r="BF978" s="153">
        <f>IF(N978="znížená",J978,0)</f>
        <v>0</v>
      </c>
      <c r="BG978" s="153">
        <f>IF(N978="zákl. prenesená",J978,0)</f>
        <v>0</v>
      </c>
      <c r="BH978" s="153">
        <f>IF(N978="zníž. prenesená",J978,0)</f>
        <v>0</v>
      </c>
      <c r="BI978" s="153">
        <f>IF(N978="nulová",J978,0)</f>
        <v>0</v>
      </c>
      <c r="BJ978" s="17" t="s">
        <v>164</v>
      </c>
      <c r="BK978" s="153">
        <f>ROUND(I978*H978,2)</f>
        <v>0</v>
      </c>
      <c r="BL978" s="17" t="s">
        <v>163</v>
      </c>
      <c r="BM978" s="152" t="s">
        <v>2235</v>
      </c>
    </row>
    <row r="979" spans="2:65" s="12" customFormat="1">
      <c r="B979" s="159"/>
      <c r="D979" s="160" t="s">
        <v>205</v>
      </c>
      <c r="E979" s="161" t="s">
        <v>1</v>
      </c>
      <c r="F979" s="162" t="s">
        <v>2236</v>
      </c>
      <c r="H979" s="163">
        <v>2503.8000000000002</v>
      </c>
      <c r="I979" s="164"/>
      <c r="L979" s="159"/>
      <c r="M979" s="165"/>
      <c r="T979" s="166"/>
      <c r="AT979" s="161" t="s">
        <v>205</v>
      </c>
      <c r="AU979" s="161" t="s">
        <v>164</v>
      </c>
      <c r="AV979" s="12" t="s">
        <v>164</v>
      </c>
      <c r="AW979" s="12" t="s">
        <v>3</v>
      </c>
      <c r="AX979" s="12" t="s">
        <v>83</v>
      </c>
      <c r="AY979" s="161" t="s">
        <v>156</v>
      </c>
    </row>
    <row r="980" spans="2:65" s="11" customFormat="1" ht="22.95" customHeight="1">
      <c r="B980" s="127"/>
      <c r="D980" s="128" t="s">
        <v>74</v>
      </c>
      <c r="E980" s="137" t="s">
        <v>656</v>
      </c>
      <c r="F980" s="137" t="s">
        <v>657</v>
      </c>
      <c r="I980" s="130"/>
      <c r="J980" s="138">
        <f>BK980</f>
        <v>0</v>
      </c>
      <c r="L980" s="127"/>
      <c r="M980" s="132"/>
      <c r="P980" s="133">
        <f>SUM(P981:P982)</f>
        <v>0</v>
      </c>
      <c r="R980" s="133">
        <f>SUM(R981:R982)</f>
        <v>242.06738400000003</v>
      </c>
      <c r="T980" s="134">
        <f>SUM(T981:T982)</f>
        <v>0</v>
      </c>
      <c r="AR980" s="128" t="s">
        <v>83</v>
      </c>
      <c r="AT980" s="135" t="s">
        <v>74</v>
      </c>
      <c r="AU980" s="135" t="s">
        <v>83</v>
      </c>
      <c r="AY980" s="128" t="s">
        <v>156</v>
      </c>
      <c r="BK980" s="136">
        <f>SUM(BK981:BK982)</f>
        <v>0</v>
      </c>
    </row>
    <row r="981" spans="2:65" s="1" customFormat="1" ht="33" customHeight="1">
      <c r="B981" s="139"/>
      <c r="C981" s="140" t="s">
        <v>2237</v>
      </c>
      <c r="D981" s="140" t="s">
        <v>159</v>
      </c>
      <c r="E981" s="141" t="s">
        <v>658</v>
      </c>
      <c r="F981" s="142" t="s">
        <v>659</v>
      </c>
      <c r="G981" s="143" t="s">
        <v>234</v>
      </c>
      <c r="H981" s="144">
        <v>2503.8000000000002</v>
      </c>
      <c r="I981" s="145"/>
      <c r="J981" s="146">
        <f>ROUND(I981*H981,2)</f>
        <v>0</v>
      </c>
      <c r="K981" s="147"/>
      <c r="L981" s="32"/>
      <c r="M981" s="148" t="s">
        <v>1</v>
      </c>
      <c r="N981" s="149" t="s">
        <v>41</v>
      </c>
      <c r="P981" s="150">
        <f>O981*H981</f>
        <v>0</v>
      </c>
      <c r="Q981" s="150">
        <v>9.6680000000000002E-2</v>
      </c>
      <c r="R981" s="150">
        <f>Q981*H981</f>
        <v>242.06738400000003</v>
      </c>
      <c r="S981" s="150">
        <v>0</v>
      </c>
      <c r="T981" s="151">
        <f>S981*H981</f>
        <v>0</v>
      </c>
      <c r="AR981" s="152" t="s">
        <v>163</v>
      </c>
      <c r="AT981" s="152" t="s">
        <v>159</v>
      </c>
      <c r="AU981" s="152" t="s">
        <v>164</v>
      </c>
      <c r="AY981" s="17" t="s">
        <v>156</v>
      </c>
      <c r="BE981" s="153">
        <f>IF(N981="základná",J981,0)</f>
        <v>0</v>
      </c>
      <c r="BF981" s="153">
        <f>IF(N981="znížená",J981,0)</f>
        <v>0</v>
      </c>
      <c r="BG981" s="153">
        <f>IF(N981="zákl. prenesená",J981,0)</f>
        <v>0</v>
      </c>
      <c r="BH981" s="153">
        <f>IF(N981="zníž. prenesená",J981,0)</f>
        <v>0</v>
      </c>
      <c r="BI981" s="153">
        <f>IF(N981="nulová",J981,0)</f>
        <v>0</v>
      </c>
      <c r="BJ981" s="17" t="s">
        <v>164</v>
      </c>
      <c r="BK981" s="153">
        <f>ROUND(I981*H981,2)</f>
        <v>0</v>
      </c>
      <c r="BL981" s="17" t="s">
        <v>163</v>
      </c>
      <c r="BM981" s="152" t="s">
        <v>2238</v>
      </c>
    </row>
    <row r="982" spans="2:65" s="12" customFormat="1">
      <c r="B982" s="159"/>
      <c r="D982" s="160" t="s">
        <v>205</v>
      </c>
      <c r="E982" s="161" t="s">
        <v>1</v>
      </c>
      <c r="F982" s="162" t="s">
        <v>2236</v>
      </c>
      <c r="H982" s="163">
        <v>2503.8000000000002</v>
      </c>
      <c r="I982" s="164"/>
      <c r="L982" s="159"/>
      <c r="M982" s="165"/>
      <c r="T982" s="166"/>
      <c r="AT982" s="161" t="s">
        <v>205</v>
      </c>
      <c r="AU982" s="161" t="s">
        <v>164</v>
      </c>
      <c r="AV982" s="12" t="s">
        <v>164</v>
      </c>
      <c r="AW982" s="12" t="s">
        <v>3</v>
      </c>
      <c r="AX982" s="12" t="s">
        <v>83</v>
      </c>
      <c r="AY982" s="161" t="s">
        <v>156</v>
      </c>
    </row>
    <row r="983" spans="2:65" s="11" customFormat="1" ht="22.95" customHeight="1">
      <c r="B983" s="127"/>
      <c r="D983" s="128" t="s">
        <v>74</v>
      </c>
      <c r="E983" s="137" t="s">
        <v>2239</v>
      </c>
      <c r="F983" s="137" t="s">
        <v>2240</v>
      </c>
      <c r="I983" s="130"/>
      <c r="J983" s="138">
        <f>BK983</f>
        <v>0</v>
      </c>
      <c r="L983" s="127"/>
      <c r="M983" s="132"/>
      <c r="P983" s="133">
        <f>SUM(P984:P989)</f>
        <v>0</v>
      </c>
      <c r="R983" s="133">
        <f>SUM(R984:R989)</f>
        <v>1.584E-2</v>
      </c>
      <c r="T983" s="134">
        <f>SUM(T984:T989)</f>
        <v>0</v>
      </c>
      <c r="AR983" s="128" t="s">
        <v>83</v>
      </c>
      <c r="AT983" s="135" t="s">
        <v>74</v>
      </c>
      <c r="AU983" s="135" t="s">
        <v>83</v>
      </c>
      <c r="AY983" s="128" t="s">
        <v>156</v>
      </c>
      <c r="BK983" s="136">
        <f>SUM(BK984:BK989)</f>
        <v>0</v>
      </c>
    </row>
    <row r="984" spans="2:65" s="1" customFormat="1" ht="24.15" customHeight="1">
      <c r="B984" s="139"/>
      <c r="C984" s="140" t="s">
        <v>2241</v>
      </c>
      <c r="D984" s="140" t="s">
        <v>159</v>
      </c>
      <c r="E984" s="141" t="s">
        <v>2242</v>
      </c>
      <c r="F984" s="142" t="s">
        <v>2243</v>
      </c>
      <c r="G984" s="143" t="s">
        <v>203</v>
      </c>
      <c r="H984" s="144">
        <v>36</v>
      </c>
      <c r="I984" s="145"/>
      <c r="J984" s="146">
        <f>ROUND(I984*H984,2)</f>
        <v>0</v>
      </c>
      <c r="K984" s="147"/>
      <c r="L984" s="32"/>
      <c r="M984" s="148" t="s">
        <v>1</v>
      </c>
      <c r="N984" s="149" t="s">
        <v>41</v>
      </c>
      <c r="P984" s="150">
        <f>O984*H984</f>
        <v>0</v>
      </c>
      <c r="Q984" s="150">
        <v>4.0000000000000003E-5</v>
      </c>
      <c r="R984" s="150">
        <f>Q984*H984</f>
        <v>1.4400000000000001E-3</v>
      </c>
      <c r="S984" s="150">
        <v>0</v>
      </c>
      <c r="T984" s="151">
        <f>S984*H984</f>
        <v>0</v>
      </c>
      <c r="AR984" s="152" t="s">
        <v>163</v>
      </c>
      <c r="AT984" s="152" t="s">
        <v>159</v>
      </c>
      <c r="AU984" s="152" t="s">
        <v>164</v>
      </c>
      <c r="AY984" s="17" t="s">
        <v>156</v>
      </c>
      <c r="BE984" s="153">
        <f>IF(N984="základná",J984,0)</f>
        <v>0</v>
      </c>
      <c r="BF984" s="153">
        <f>IF(N984="znížená",J984,0)</f>
        <v>0</v>
      </c>
      <c r="BG984" s="153">
        <f>IF(N984="zákl. prenesená",J984,0)</f>
        <v>0</v>
      </c>
      <c r="BH984" s="153">
        <f>IF(N984="zníž. prenesená",J984,0)</f>
        <v>0</v>
      </c>
      <c r="BI984" s="153">
        <f>IF(N984="nulová",J984,0)</f>
        <v>0</v>
      </c>
      <c r="BJ984" s="17" t="s">
        <v>164</v>
      </c>
      <c r="BK984" s="153">
        <f>ROUND(I984*H984,2)</f>
        <v>0</v>
      </c>
      <c r="BL984" s="17" t="s">
        <v>163</v>
      </c>
      <c r="BM984" s="152" t="s">
        <v>2244</v>
      </c>
    </row>
    <row r="985" spans="2:65" s="12" customFormat="1">
      <c r="B985" s="159"/>
      <c r="D985" s="160" t="s">
        <v>205</v>
      </c>
      <c r="E985" s="161" t="s">
        <v>1</v>
      </c>
      <c r="F985" s="162" t="s">
        <v>2245</v>
      </c>
      <c r="H985" s="163">
        <v>18</v>
      </c>
      <c r="I985" s="164"/>
      <c r="L985" s="159"/>
      <c r="M985" s="165"/>
      <c r="T985" s="166"/>
      <c r="AT985" s="161" t="s">
        <v>205</v>
      </c>
      <c r="AU985" s="161" t="s">
        <v>164</v>
      </c>
      <c r="AV985" s="12" t="s">
        <v>164</v>
      </c>
      <c r="AW985" s="12" t="s">
        <v>3</v>
      </c>
      <c r="AX985" s="12" t="s">
        <v>75</v>
      </c>
      <c r="AY985" s="161" t="s">
        <v>156</v>
      </c>
    </row>
    <row r="986" spans="2:65" s="12" customFormat="1">
      <c r="B986" s="159"/>
      <c r="D986" s="160" t="s">
        <v>205</v>
      </c>
      <c r="E986" s="161" t="s">
        <v>1</v>
      </c>
      <c r="F986" s="162" t="s">
        <v>2246</v>
      </c>
      <c r="H986" s="163">
        <v>18</v>
      </c>
      <c r="I986" s="164"/>
      <c r="L986" s="159"/>
      <c r="M986" s="165"/>
      <c r="T986" s="166"/>
      <c r="AT986" s="161" t="s">
        <v>205</v>
      </c>
      <c r="AU986" s="161" t="s">
        <v>164</v>
      </c>
      <c r="AV986" s="12" t="s">
        <v>164</v>
      </c>
      <c r="AW986" s="12" t="s">
        <v>3</v>
      </c>
      <c r="AX986" s="12" t="s">
        <v>75</v>
      </c>
      <c r="AY986" s="161" t="s">
        <v>156</v>
      </c>
    </row>
    <row r="987" spans="2:65" s="14" customFormat="1">
      <c r="B987" s="184"/>
      <c r="D987" s="160" t="s">
        <v>205</v>
      </c>
      <c r="E987" s="185" t="s">
        <v>1</v>
      </c>
      <c r="F987" s="186" t="s">
        <v>226</v>
      </c>
      <c r="H987" s="187">
        <v>36</v>
      </c>
      <c r="I987" s="188"/>
      <c r="L987" s="184"/>
      <c r="M987" s="189"/>
      <c r="T987" s="190"/>
      <c r="AT987" s="185" t="s">
        <v>205</v>
      </c>
      <c r="AU987" s="185" t="s">
        <v>164</v>
      </c>
      <c r="AV987" s="14" t="s">
        <v>163</v>
      </c>
      <c r="AW987" s="14" t="s">
        <v>3</v>
      </c>
      <c r="AX987" s="14" t="s">
        <v>83</v>
      </c>
      <c r="AY987" s="185" t="s">
        <v>156</v>
      </c>
    </row>
    <row r="988" spans="2:65" s="1" customFormat="1" ht="24.15" customHeight="1">
      <c r="B988" s="139"/>
      <c r="C988" s="167" t="s">
        <v>2247</v>
      </c>
      <c r="D988" s="167" t="s">
        <v>207</v>
      </c>
      <c r="E988" s="168" t="s">
        <v>2248</v>
      </c>
      <c r="F988" s="169" t="s">
        <v>2249</v>
      </c>
      <c r="G988" s="170" t="s">
        <v>203</v>
      </c>
      <c r="H988" s="171">
        <v>18</v>
      </c>
      <c r="I988" s="172"/>
      <c r="J988" s="173">
        <f>ROUND(I988*H988,2)</f>
        <v>0</v>
      </c>
      <c r="K988" s="174"/>
      <c r="L988" s="175"/>
      <c r="M988" s="176" t="s">
        <v>1</v>
      </c>
      <c r="N988" s="177" t="s">
        <v>41</v>
      </c>
      <c r="P988" s="150">
        <f>O988*H988</f>
        <v>0</v>
      </c>
      <c r="Q988" s="150">
        <v>4.0000000000000002E-4</v>
      </c>
      <c r="R988" s="150">
        <f>Q988*H988</f>
        <v>7.2000000000000007E-3</v>
      </c>
      <c r="S988" s="150">
        <v>0</v>
      </c>
      <c r="T988" s="151">
        <f>S988*H988</f>
        <v>0</v>
      </c>
      <c r="AR988" s="152" t="s">
        <v>211</v>
      </c>
      <c r="AT988" s="152" t="s">
        <v>207</v>
      </c>
      <c r="AU988" s="152" t="s">
        <v>164</v>
      </c>
      <c r="AY988" s="17" t="s">
        <v>156</v>
      </c>
      <c r="BE988" s="153">
        <f>IF(N988="základná",J988,0)</f>
        <v>0</v>
      </c>
      <c r="BF988" s="153">
        <f>IF(N988="znížená",J988,0)</f>
        <v>0</v>
      </c>
      <c r="BG988" s="153">
        <f>IF(N988="zákl. prenesená",J988,0)</f>
        <v>0</v>
      </c>
      <c r="BH988" s="153">
        <f>IF(N988="zníž. prenesená",J988,0)</f>
        <v>0</v>
      </c>
      <c r="BI988" s="153">
        <f>IF(N988="nulová",J988,0)</f>
        <v>0</v>
      </c>
      <c r="BJ988" s="17" t="s">
        <v>164</v>
      </c>
      <c r="BK988" s="153">
        <f>ROUND(I988*H988,2)</f>
        <v>0</v>
      </c>
      <c r="BL988" s="17" t="s">
        <v>163</v>
      </c>
      <c r="BM988" s="152" t="s">
        <v>2250</v>
      </c>
    </row>
    <row r="989" spans="2:65" s="1" customFormat="1" ht="24.15" customHeight="1">
      <c r="B989" s="139"/>
      <c r="C989" s="167" t="s">
        <v>2251</v>
      </c>
      <c r="D989" s="167" t="s">
        <v>207</v>
      </c>
      <c r="E989" s="168" t="s">
        <v>2252</v>
      </c>
      <c r="F989" s="169" t="s">
        <v>2253</v>
      </c>
      <c r="G989" s="170" t="s">
        <v>203</v>
      </c>
      <c r="H989" s="171">
        <v>18</v>
      </c>
      <c r="I989" s="172"/>
      <c r="J989" s="173">
        <f>ROUND(I989*H989,2)</f>
        <v>0</v>
      </c>
      <c r="K989" s="174"/>
      <c r="L989" s="175"/>
      <c r="M989" s="176" t="s">
        <v>1</v>
      </c>
      <c r="N989" s="177" t="s">
        <v>41</v>
      </c>
      <c r="P989" s="150">
        <f>O989*H989</f>
        <v>0</v>
      </c>
      <c r="Q989" s="150">
        <v>4.0000000000000002E-4</v>
      </c>
      <c r="R989" s="150">
        <f>Q989*H989</f>
        <v>7.2000000000000007E-3</v>
      </c>
      <c r="S989" s="150">
        <v>0</v>
      </c>
      <c r="T989" s="151">
        <f>S989*H989</f>
        <v>0</v>
      </c>
      <c r="AR989" s="152" t="s">
        <v>211</v>
      </c>
      <c r="AT989" s="152" t="s">
        <v>207</v>
      </c>
      <c r="AU989" s="152" t="s">
        <v>164</v>
      </c>
      <c r="AY989" s="17" t="s">
        <v>156</v>
      </c>
      <c r="BE989" s="153">
        <f>IF(N989="základná",J989,0)</f>
        <v>0</v>
      </c>
      <c r="BF989" s="153">
        <f>IF(N989="znížená",J989,0)</f>
        <v>0</v>
      </c>
      <c r="BG989" s="153">
        <f>IF(N989="zákl. prenesená",J989,0)</f>
        <v>0</v>
      </c>
      <c r="BH989" s="153">
        <f>IF(N989="zníž. prenesená",J989,0)</f>
        <v>0</v>
      </c>
      <c r="BI989" s="153">
        <f>IF(N989="nulová",J989,0)</f>
        <v>0</v>
      </c>
      <c r="BJ989" s="17" t="s">
        <v>164</v>
      </c>
      <c r="BK989" s="153">
        <f>ROUND(I989*H989,2)</f>
        <v>0</v>
      </c>
      <c r="BL989" s="17" t="s">
        <v>163</v>
      </c>
      <c r="BM989" s="152" t="s">
        <v>2254</v>
      </c>
    </row>
    <row r="990" spans="2:65" s="11" customFormat="1" ht="22.95" customHeight="1">
      <c r="B990" s="127"/>
      <c r="D990" s="128" t="s">
        <v>74</v>
      </c>
      <c r="E990" s="137" t="s">
        <v>765</v>
      </c>
      <c r="F990" s="137" t="s">
        <v>766</v>
      </c>
      <c r="I990" s="130"/>
      <c r="J990" s="138">
        <f>BK990</f>
        <v>0</v>
      </c>
      <c r="L990" s="127"/>
      <c r="M990" s="132"/>
      <c r="P990" s="133">
        <f>SUM(P991:P1010)</f>
        <v>0</v>
      </c>
      <c r="R990" s="133">
        <f>SUM(R991:R1010)</f>
        <v>55.010592320000001</v>
      </c>
      <c r="T990" s="134">
        <f>SUM(T991:T1010)</f>
        <v>0</v>
      </c>
      <c r="AR990" s="128" t="s">
        <v>83</v>
      </c>
      <c r="AT990" s="135" t="s">
        <v>74</v>
      </c>
      <c r="AU990" s="135" t="s">
        <v>83</v>
      </c>
      <c r="AY990" s="128" t="s">
        <v>156</v>
      </c>
      <c r="BK990" s="136">
        <f>SUM(BK991:BK1010)</f>
        <v>0</v>
      </c>
    </row>
    <row r="991" spans="2:65" s="1" customFormat="1" ht="33" customHeight="1">
      <c r="B991" s="139"/>
      <c r="C991" s="140" t="s">
        <v>2255</v>
      </c>
      <c r="D991" s="140" t="s">
        <v>159</v>
      </c>
      <c r="E991" s="141" t="s">
        <v>1100</v>
      </c>
      <c r="F991" s="142" t="s">
        <v>2256</v>
      </c>
      <c r="G991" s="143" t="s">
        <v>402</v>
      </c>
      <c r="H991" s="144">
        <v>217.42</v>
      </c>
      <c r="I991" s="145"/>
      <c r="J991" s="146">
        <f>ROUND(I991*H991,2)</f>
        <v>0</v>
      </c>
      <c r="K991" s="147"/>
      <c r="L991" s="32"/>
      <c r="M991" s="148" t="s">
        <v>1</v>
      </c>
      <c r="N991" s="149" t="s">
        <v>41</v>
      </c>
      <c r="P991" s="150">
        <f>O991*H991</f>
        <v>0</v>
      </c>
      <c r="Q991" s="150">
        <v>0.12584000000000001</v>
      </c>
      <c r="R991" s="150">
        <f>Q991*H991</f>
        <v>27.360132799999999</v>
      </c>
      <c r="S991" s="150">
        <v>0</v>
      </c>
      <c r="T991" s="151">
        <f>S991*H991</f>
        <v>0</v>
      </c>
      <c r="AR991" s="152" t="s">
        <v>163</v>
      </c>
      <c r="AT991" s="152" t="s">
        <v>159</v>
      </c>
      <c r="AU991" s="152" t="s">
        <v>164</v>
      </c>
      <c r="AY991" s="17" t="s">
        <v>156</v>
      </c>
      <c r="BE991" s="153">
        <f>IF(N991="základná",J991,0)</f>
        <v>0</v>
      </c>
      <c r="BF991" s="153">
        <f>IF(N991="znížená",J991,0)</f>
        <v>0</v>
      </c>
      <c r="BG991" s="153">
        <f>IF(N991="zákl. prenesená",J991,0)</f>
        <v>0</v>
      </c>
      <c r="BH991" s="153">
        <f>IF(N991="zníž. prenesená",J991,0)</f>
        <v>0</v>
      </c>
      <c r="BI991" s="153">
        <f>IF(N991="nulová",J991,0)</f>
        <v>0</v>
      </c>
      <c r="BJ991" s="17" t="s">
        <v>164</v>
      </c>
      <c r="BK991" s="153">
        <f>ROUND(I991*H991,2)</f>
        <v>0</v>
      </c>
      <c r="BL991" s="17" t="s">
        <v>163</v>
      </c>
      <c r="BM991" s="152" t="s">
        <v>2257</v>
      </c>
    </row>
    <row r="992" spans="2:65" s="13" customFormat="1">
      <c r="B992" s="178"/>
      <c r="D992" s="160" t="s">
        <v>205</v>
      </c>
      <c r="E992" s="179" t="s">
        <v>1</v>
      </c>
      <c r="F992" s="180" t="s">
        <v>2258</v>
      </c>
      <c r="H992" s="179" t="s">
        <v>1</v>
      </c>
      <c r="I992" s="181"/>
      <c r="L992" s="178"/>
      <c r="M992" s="182"/>
      <c r="T992" s="183"/>
      <c r="AT992" s="179" t="s">
        <v>205</v>
      </c>
      <c r="AU992" s="179" t="s">
        <v>164</v>
      </c>
      <c r="AV992" s="13" t="s">
        <v>83</v>
      </c>
      <c r="AW992" s="13" t="s">
        <v>3</v>
      </c>
      <c r="AX992" s="13" t="s">
        <v>75</v>
      </c>
      <c r="AY992" s="179" t="s">
        <v>156</v>
      </c>
    </row>
    <row r="993" spans="2:65" s="12" customFormat="1">
      <c r="B993" s="159"/>
      <c r="D993" s="160" t="s">
        <v>205</v>
      </c>
      <c r="E993" s="161" t="s">
        <v>1</v>
      </c>
      <c r="F993" s="162" t="s">
        <v>2259</v>
      </c>
      <c r="H993" s="163">
        <v>169.59</v>
      </c>
      <c r="I993" s="164"/>
      <c r="L993" s="159"/>
      <c r="M993" s="165"/>
      <c r="T993" s="166"/>
      <c r="AT993" s="161" t="s">
        <v>205</v>
      </c>
      <c r="AU993" s="161" t="s">
        <v>164</v>
      </c>
      <c r="AV993" s="12" t="s">
        <v>164</v>
      </c>
      <c r="AW993" s="12" t="s">
        <v>3</v>
      </c>
      <c r="AX993" s="12" t="s">
        <v>75</v>
      </c>
      <c r="AY993" s="161" t="s">
        <v>156</v>
      </c>
    </row>
    <row r="994" spans="2:65" s="12" customFormat="1" ht="20.399999999999999">
      <c r="B994" s="159"/>
      <c r="D994" s="160" t="s">
        <v>205</v>
      </c>
      <c r="E994" s="161" t="s">
        <v>1</v>
      </c>
      <c r="F994" s="162" t="s">
        <v>2260</v>
      </c>
      <c r="H994" s="163">
        <v>34.765000000000001</v>
      </c>
      <c r="I994" s="164"/>
      <c r="L994" s="159"/>
      <c r="M994" s="165"/>
      <c r="T994" s="166"/>
      <c r="AT994" s="161" t="s">
        <v>205</v>
      </c>
      <c r="AU994" s="161" t="s">
        <v>164</v>
      </c>
      <c r="AV994" s="12" t="s">
        <v>164</v>
      </c>
      <c r="AW994" s="12" t="s">
        <v>3</v>
      </c>
      <c r="AX994" s="12" t="s">
        <v>75</v>
      </c>
      <c r="AY994" s="161" t="s">
        <v>156</v>
      </c>
    </row>
    <row r="995" spans="2:65" s="12" customFormat="1" ht="20.399999999999999">
      <c r="B995" s="159"/>
      <c r="D995" s="160" t="s">
        <v>205</v>
      </c>
      <c r="E995" s="161" t="s">
        <v>1</v>
      </c>
      <c r="F995" s="162" t="s">
        <v>2261</v>
      </c>
      <c r="H995" s="163">
        <v>13.065</v>
      </c>
      <c r="I995" s="164"/>
      <c r="L995" s="159"/>
      <c r="M995" s="165"/>
      <c r="T995" s="166"/>
      <c r="AT995" s="161" t="s">
        <v>205</v>
      </c>
      <c r="AU995" s="161" t="s">
        <v>164</v>
      </c>
      <c r="AV995" s="12" t="s">
        <v>164</v>
      </c>
      <c r="AW995" s="12" t="s">
        <v>3</v>
      </c>
      <c r="AX995" s="12" t="s">
        <v>75</v>
      </c>
      <c r="AY995" s="161" t="s">
        <v>156</v>
      </c>
    </row>
    <row r="996" spans="2:65" s="14" customFormat="1">
      <c r="B996" s="184"/>
      <c r="D996" s="160" t="s">
        <v>205</v>
      </c>
      <c r="E996" s="185" t="s">
        <v>1</v>
      </c>
      <c r="F996" s="186" t="s">
        <v>226</v>
      </c>
      <c r="H996" s="187">
        <v>217.42</v>
      </c>
      <c r="I996" s="188"/>
      <c r="L996" s="184"/>
      <c r="M996" s="189"/>
      <c r="T996" s="190"/>
      <c r="AT996" s="185" t="s">
        <v>205</v>
      </c>
      <c r="AU996" s="185" t="s">
        <v>164</v>
      </c>
      <c r="AV996" s="14" t="s">
        <v>163</v>
      </c>
      <c r="AW996" s="14" t="s">
        <v>3</v>
      </c>
      <c r="AX996" s="14" t="s">
        <v>83</v>
      </c>
      <c r="AY996" s="185" t="s">
        <v>156</v>
      </c>
    </row>
    <row r="997" spans="2:65" s="1" customFormat="1" ht="16.5" customHeight="1">
      <c r="B997" s="139"/>
      <c r="C997" s="167" t="s">
        <v>2262</v>
      </c>
      <c r="D997" s="167" t="s">
        <v>207</v>
      </c>
      <c r="E997" s="168" t="s">
        <v>2263</v>
      </c>
      <c r="F997" s="169" t="s">
        <v>2264</v>
      </c>
      <c r="G997" s="170" t="s">
        <v>203</v>
      </c>
      <c r="H997" s="171">
        <v>228.291</v>
      </c>
      <c r="I997" s="172"/>
      <c r="J997" s="173">
        <f>ROUND(I997*H997,2)</f>
        <v>0</v>
      </c>
      <c r="K997" s="174"/>
      <c r="L997" s="175"/>
      <c r="M997" s="176" t="s">
        <v>1</v>
      </c>
      <c r="N997" s="177" t="s">
        <v>41</v>
      </c>
      <c r="P997" s="150">
        <f>O997*H997</f>
        <v>0</v>
      </c>
      <c r="Q997" s="150">
        <v>4.8000000000000001E-2</v>
      </c>
      <c r="R997" s="150">
        <f>Q997*H997</f>
        <v>10.957967999999999</v>
      </c>
      <c r="S997" s="150">
        <v>0</v>
      </c>
      <c r="T997" s="151">
        <f>S997*H997</f>
        <v>0</v>
      </c>
      <c r="AR997" s="152" t="s">
        <v>211</v>
      </c>
      <c r="AT997" s="152" t="s">
        <v>207</v>
      </c>
      <c r="AU997" s="152" t="s">
        <v>164</v>
      </c>
      <c r="AY997" s="17" t="s">
        <v>156</v>
      </c>
      <c r="BE997" s="153">
        <f>IF(N997="základná",J997,0)</f>
        <v>0</v>
      </c>
      <c r="BF997" s="153">
        <f>IF(N997="znížená",J997,0)</f>
        <v>0</v>
      </c>
      <c r="BG997" s="153">
        <f>IF(N997="zákl. prenesená",J997,0)</f>
        <v>0</v>
      </c>
      <c r="BH997" s="153">
        <f>IF(N997="zníž. prenesená",J997,0)</f>
        <v>0</v>
      </c>
      <c r="BI997" s="153">
        <f>IF(N997="nulová",J997,0)</f>
        <v>0</v>
      </c>
      <c r="BJ997" s="17" t="s">
        <v>164</v>
      </c>
      <c r="BK997" s="153">
        <f>ROUND(I997*H997,2)</f>
        <v>0</v>
      </c>
      <c r="BL997" s="17" t="s">
        <v>163</v>
      </c>
      <c r="BM997" s="152" t="s">
        <v>2265</v>
      </c>
    </row>
    <row r="998" spans="2:65" s="12" customFormat="1">
      <c r="B998" s="159"/>
      <c r="D998" s="160" t="s">
        <v>205</v>
      </c>
      <c r="E998" s="161" t="s">
        <v>1</v>
      </c>
      <c r="F998" s="162" t="s">
        <v>2266</v>
      </c>
      <c r="H998" s="163">
        <v>228.291</v>
      </c>
      <c r="I998" s="164"/>
      <c r="L998" s="159"/>
      <c r="M998" s="165"/>
      <c r="T998" s="166"/>
      <c r="AT998" s="161" t="s">
        <v>205</v>
      </c>
      <c r="AU998" s="161" t="s">
        <v>164</v>
      </c>
      <c r="AV998" s="12" t="s">
        <v>164</v>
      </c>
      <c r="AW998" s="12" t="s">
        <v>3</v>
      </c>
      <c r="AX998" s="12" t="s">
        <v>83</v>
      </c>
      <c r="AY998" s="161" t="s">
        <v>156</v>
      </c>
    </row>
    <row r="999" spans="2:65" s="1" customFormat="1" ht="33" customHeight="1">
      <c r="B999" s="139"/>
      <c r="C999" s="140" t="s">
        <v>2267</v>
      </c>
      <c r="D999" s="140" t="s">
        <v>159</v>
      </c>
      <c r="E999" s="141" t="s">
        <v>768</v>
      </c>
      <c r="F999" s="142" t="s">
        <v>769</v>
      </c>
      <c r="G999" s="143" t="s">
        <v>352</v>
      </c>
      <c r="H999" s="144">
        <v>6.5229999999999997</v>
      </c>
      <c r="I999" s="145"/>
      <c r="J999" s="146">
        <f>ROUND(I999*H999,2)</f>
        <v>0</v>
      </c>
      <c r="K999" s="147"/>
      <c r="L999" s="32"/>
      <c r="M999" s="148" t="s">
        <v>1</v>
      </c>
      <c r="N999" s="149" t="s">
        <v>41</v>
      </c>
      <c r="P999" s="150">
        <f>O999*H999</f>
        <v>0</v>
      </c>
      <c r="Q999" s="150">
        <v>2.2010900000000002</v>
      </c>
      <c r="R999" s="150">
        <f>Q999*H999</f>
        <v>14.357710070000001</v>
      </c>
      <c r="S999" s="150">
        <v>0</v>
      </c>
      <c r="T999" s="151">
        <f>S999*H999</f>
        <v>0</v>
      </c>
      <c r="AR999" s="152" t="s">
        <v>163</v>
      </c>
      <c r="AT999" s="152" t="s">
        <v>159</v>
      </c>
      <c r="AU999" s="152" t="s">
        <v>164</v>
      </c>
      <c r="AY999" s="17" t="s">
        <v>156</v>
      </c>
      <c r="BE999" s="153">
        <f>IF(N999="základná",J999,0)</f>
        <v>0</v>
      </c>
      <c r="BF999" s="153">
        <f>IF(N999="znížená",J999,0)</f>
        <v>0</v>
      </c>
      <c r="BG999" s="153">
        <f>IF(N999="zákl. prenesená",J999,0)</f>
        <v>0</v>
      </c>
      <c r="BH999" s="153">
        <f>IF(N999="zníž. prenesená",J999,0)</f>
        <v>0</v>
      </c>
      <c r="BI999" s="153">
        <f>IF(N999="nulová",J999,0)</f>
        <v>0</v>
      </c>
      <c r="BJ999" s="17" t="s">
        <v>164</v>
      </c>
      <c r="BK999" s="153">
        <f>ROUND(I999*H999,2)</f>
        <v>0</v>
      </c>
      <c r="BL999" s="17" t="s">
        <v>163</v>
      </c>
      <c r="BM999" s="152" t="s">
        <v>2268</v>
      </c>
    </row>
    <row r="1000" spans="2:65" s="13" customFormat="1">
      <c r="B1000" s="178"/>
      <c r="D1000" s="160" t="s">
        <v>205</v>
      </c>
      <c r="E1000" s="179" t="s">
        <v>1</v>
      </c>
      <c r="F1000" s="180" t="s">
        <v>1384</v>
      </c>
      <c r="H1000" s="179" t="s">
        <v>1</v>
      </c>
      <c r="I1000" s="181"/>
      <c r="L1000" s="178"/>
      <c r="M1000" s="182"/>
      <c r="T1000" s="183"/>
      <c r="AT1000" s="179" t="s">
        <v>205</v>
      </c>
      <c r="AU1000" s="179" t="s">
        <v>164</v>
      </c>
      <c r="AV1000" s="13" t="s">
        <v>83</v>
      </c>
      <c r="AW1000" s="13" t="s">
        <v>3</v>
      </c>
      <c r="AX1000" s="13" t="s">
        <v>75</v>
      </c>
      <c r="AY1000" s="179" t="s">
        <v>156</v>
      </c>
    </row>
    <row r="1001" spans="2:65" s="12" customFormat="1" ht="20.399999999999999">
      <c r="B1001" s="159"/>
      <c r="D1001" s="160" t="s">
        <v>205</v>
      </c>
      <c r="E1001" s="161" t="s">
        <v>1</v>
      </c>
      <c r="F1001" s="162" t="s">
        <v>2269</v>
      </c>
      <c r="H1001" s="163">
        <v>6.5229999999999997</v>
      </c>
      <c r="I1001" s="164"/>
      <c r="L1001" s="159"/>
      <c r="M1001" s="165"/>
      <c r="T1001" s="166"/>
      <c r="AT1001" s="161" t="s">
        <v>205</v>
      </c>
      <c r="AU1001" s="161" t="s">
        <v>164</v>
      </c>
      <c r="AV1001" s="12" t="s">
        <v>164</v>
      </c>
      <c r="AW1001" s="12" t="s">
        <v>3</v>
      </c>
      <c r="AX1001" s="12" t="s">
        <v>83</v>
      </c>
      <c r="AY1001" s="161" t="s">
        <v>156</v>
      </c>
    </row>
    <row r="1002" spans="2:65" s="1" customFormat="1" ht="33" customHeight="1">
      <c r="B1002" s="139"/>
      <c r="C1002" s="140" t="s">
        <v>2270</v>
      </c>
      <c r="D1002" s="140" t="s">
        <v>159</v>
      </c>
      <c r="E1002" s="141" t="s">
        <v>774</v>
      </c>
      <c r="F1002" s="142" t="s">
        <v>775</v>
      </c>
      <c r="G1002" s="143" t="s">
        <v>402</v>
      </c>
      <c r="H1002" s="144">
        <v>10.914999999999999</v>
      </c>
      <c r="I1002" s="145"/>
      <c r="J1002" s="146">
        <f>ROUND(I1002*H1002,2)</f>
        <v>0</v>
      </c>
      <c r="K1002" s="147"/>
      <c r="L1002" s="32"/>
      <c r="M1002" s="148" t="s">
        <v>1</v>
      </c>
      <c r="N1002" s="149" t="s">
        <v>41</v>
      </c>
      <c r="P1002" s="150">
        <f>O1002*H1002</f>
        <v>0</v>
      </c>
      <c r="Q1002" s="150">
        <v>0.15223</v>
      </c>
      <c r="R1002" s="150">
        <f>Q1002*H1002</f>
        <v>1.6615904499999998</v>
      </c>
      <c r="S1002" s="150">
        <v>0</v>
      </c>
      <c r="T1002" s="151">
        <f>S1002*H1002</f>
        <v>0</v>
      </c>
      <c r="AR1002" s="152" t="s">
        <v>163</v>
      </c>
      <c r="AT1002" s="152" t="s">
        <v>159</v>
      </c>
      <c r="AU1002" s="152" t="s">
        <v>164</v>
      </c>
      <c r="AY1002" s="17" t="s">
        <v>156</v>
      </c>
      <c r="BE1002" s="153">
        <f>IF(N1002="základná",J1002,0)</f>
        <v>0</v>
      </c>
      <c r="BF1002" s="153">
        <f>IF(N1002="znížená",J1002,0)</f>
        <v>0</v>
      </c>
      <c r="BG1002" s="153">
        <f>IF(N1002="zákl. prenesená",J1002,0)</f>
        <v>0</v>
      </c>
      <c r="BH1002" s="153">
        <f>IF(N1002="zníž. prenesená",J1002,0)</f>
        <v>0</v>
      </c>
      <c r="BI1002" s="153">
        <f>IF(N1002="nulová",J1002,0)</f>
        <v>0</v>
      </c>
      <c r="BJ1002" s="17" t="s">
        <v>164</v>
      </c>
      <c r="BK1002" s="153">
        <f>ROUND(I1002*H1002,2)</f>
        <v>0</v>
      </c>
      <c r="BL1002" s="17" t="s">
        <v>163</v>
      </c>
      <c r="BM1002" s="152" t="s">
        <v>2271</v>
      </c>
    </row>
    <row r="1003" spans="2:65" s="13" customFormat="1">
      <c r="B1003" s="178"/>
      <c r="D1003" s="160" t="s">
        <v>205</v>
      </c>
      <c r="E1003" s="179" t="s">
        <v>1</v>
      </c>
      <c r="F1003" s="180" t="s">
        <v>2272</v>
      </c>
      <c r="H1003" s="179" t="s">
        <v>1</v>
      </c>
      <c r="I1003" s="181"/>
      <c r="L1003" s="178"/>
      <c r="M1003" s="182"/>
      <c r="T1003" s="183"/>
      <c r="AT1003" s="179" t="s">
        <v>205</v>
      </c>
      <c r="AU1003" s="179" t="s">
        <v>164</v>
      </c>
      <c r="AV1003" s="13" t="s">
        <v>83</v>
      </c>
      <c r="AW1003" s="13" t="s">
        <v>3</v>
      </c>
      <c r="AX1003" s="13" t="s">
        <v>75</v>
      </c>
      <c r="AY1003" s="179" t="s">
        <v>156</v>
      </c>
    </row>
    <row r="1004" spans="2:65" s="12" customFormat="1" ht="20.399999999999999">
      <c r="B1004" s="159"/>
      <c r="D1004" s="160" t="s">
        <v>205</v>
      </c>
      <c r="E1004" s="161" t="s">
        <v>1</v>
      </c>
      <c r="F1004" s="162" t="s">
        <v>2273</v>
      </c>
      <c r="H1004" s="163">
        <v>7.915</v>
      </c>
      <c r="I1004" s="164"/>
      <c r="L1004" s="159"/>
      <c r="M1004" s="165"/>
      <c r="T1004" s="166"/>
      <c r="AT1004" s="161" t="s">
        <v>205</v>
      </c>
      <c r="AU1004" s="161" t="s">
        <v>164</v>
      </c>
      <c r="AV1004" s="12" t="s">
        <v>164</v>
      </c>
      <c r="AW1004" s="12" t="s">
        <v>3</v>
      </c>
      <c r="AX1004" s="12" t="s">
        <v>75</v>
      </c>
      <c r="AY1004" s="161" t="s">
        <v>156</v>
      </c>
    </row>
    <row r="1005" spans="2:65" s="13" customFormat="1">
      <c r="B1005" s="178"/>
      <c r="D1005" s="160" t="s">
        <v>205</v>
      </c>
      <c r="E1005" s="179" t="s">
        <v>1</v>
      </c>
      <c r="F1005" s="180" t="s">
        <v>1251</v>
      </c>
      <c r="H1005" s="179" t="s">
        <v>1</v>
      </c>
      <c r="I1005" s="181"/>
      <c r="L1005" s="178"/>
      <c r="M1005" s="182"/>
      <c r="T1005" s="183"/>
      <c r="AT1005" s="179" t="s">
        <v>205</v>
      </c>
      <c r="AU1005" s="179" t="s">
        <v>164</v>
      </c>
      <c r="AV1005" s="13" t="s">
        <v>83</v>
      </c>
      <c r="AW1005" s="13" t="s">
        <v>3</v>
      </c>
      <c r="AX1005" s="13" t="s">
        <v>75</v>
      </c>
      <c r="AY1005" s="179" t="s">
        <v>156</v>
      </c>
    </row>
    <row r="1006" spans="2:65" s="12" customFormat="1">
      <c r="B1006" s="159"/>
      <c r="D1006" s="160" t="s">
        <v>205</v>
      </c>
      <c r="E1006" s="161" t="s">
        <v>1</v>
      </c>
      <c r="F1006" s="162" t="s">
        <v>2274</v>
      </c>
      <c r="H1006" s="163">
        <v>3</v>
      </c>
      <c r="I1006" s="164"/>
      <c r="L1006" s="159"/>
      <c r="M1006" s="165"/>
      <c r="T1006" s="166"/>
      <c r="AT1006" s="161" t="s">
        <v>205</v>
      </c>
      <c r="AU1006" s="161" t="s">
        <v>164</v>
      </c>
      <c r="AV1006" s="12" t="s">
        <v>164</v>
      </c>
      <c r="AW1006" s="12" t="s">
        <v>3</v>
      </c>
      <c r="AX1006" s="12" t="s">
        <v>75</v>
      </c>
      <c r="AY1006" s="161" t="s">
        <v>156</v>
      </c>
    </row>
    <row r="1007" spans="2:65" s="14" customFormat="1">
      <c r="B1007" s="184"/>
      <c r="D1007" s="160" t="s">
        <v>205</v>
      </c>
      <c r="E1007" s="185" t="s">
        <v>1</v>
      </c>
      <c r="F1007" s="186" t="s">
        <v>226</v>
      </c>
      <c r="H1007" s="187">
        <v>10.914999999999999</v>
      </c>
      <c r="I1007" s="188"/>
      <c r="L1007" s="184"/>
      <c r="M1007" s="189"/>
      <c r="T1007" s="190"/>
      <c r="AT1007" s="185" t="s">
        <v>205</v>
      </c>
      <c r="AU1007" s="185" t="s">
        <v>164</v>
      </c>
      <c r="AV1007" s="14" t="s">
        <v>163</v>
      </c>
      <c r="AW1007" s="14" t="s">
        <v>3</v>
      </c>
      <c r="AX1007" s="14" t="s">
        <v>83</v>
      </c>
      <c r="AY1007" s="185" t="s">
        <v>156</v>
      </c>
    </row>
    <row r="1008" spans="2:65" s="1" customFormat="1" ht="24.15" customHeight="1">
      <c r="B1008" s="139"/>
      <c r="C1008" s="167" t="s">
        <v>2275</v>
      </c>
      <c r="D1008" s="167" t="s">
        <v>207</v>
      </c>
      <c r="E1008" s="168" t="s">
        <v>2276</v>
      </c>
      <c r="F1008" s="169" t="s">
        <v>2277</v>
      </c>
      <c r="G1008" s="170" t="s">
        <v>203</v>
      </c>
      <c r="H1008" s="171">
        <v>8.3109999999999999</v>
      </c>
      <c r="I1008" s="172"/>
      <c r="J1008" s="173">
        <f>ROUND(I1008*H1008,2)</f>
        <v>0</v>
      </c>
      <c r="K1008" s="174"/>
      <c r="L1008" s="175"/>
      <c r="M1008" s="176" t="s">
        <v>1</v>
      </c>
      <c r="N1008" s="177" t="s">
        <v>41</v>
      </c>
      <c r="P1008" s="150">
        <f>O1008*H1008</f>
        <v>0</v>
      </c>
      <c r="Q1008" s="150">
        <v>8.1000000000000003E-2</v>
      </c>
      <c r="R1008" s="150">
        <f>Q1008*H1008</f>
        <v>0.67319099999999998</v>
      </c>
      <c r="S1008" s="150">
        <v>0</v>
      </c>
      <c r="T1008" s="151">
        <f>S1008*H1008</f>
        <v>0</v>
      </c>
      <c r="AR1008" s="152" t="s">
        <v>211</v>
      </c>
      <c r="AT1008" s="152" t="s">
        <v>207</v>
      </c>
      <c r="AU1008" s="152" t="s">
        <v>164</v>
      </c>
      <c r="AY1008" s="17" t="s">
        <v>156</v>
      </c>
      <c r="BE1008" s="153">
        <f>IF(N1008="základná",J1008,0)</f>
        <v>0</v>
      </c>
      <c r="BF1008" s="153">
        <f>IF(N1008="znížená",J1008,0)</f>
        <v>0</v>
      </c>
      <c r="BG1008" s="153">
        <f>IF(N1008="zákl. prenesená",J1008,0)</f>
        <v>0</v>
      </c>
      <c r="BH1008" s="153">
        <f>IF(N1008="zníž. prenesená",J1008,0)</f>
        <v>0</v>
      </c>
      <c r="BI1008" s="153">
        <f>IF(N1008="nulová",J1008,0)</f>
        <v>0</v>
      </c>
      <c r="BJ1008" s="17" t="s">
        <v>164</v>
      </c>
      <c r="BK1008" s="153">
        <f>ROUND(I1008*H1008,2)</f>
        <v>0</v>
      </c>
      <c r="BL1008" s="17" t="s">
        <v>163</v>
      </c>
      <c r="BM1008" s="152" t="s">
        <v>2278</v>
      </c>
    </row>
    <row r="1009" spans="2:65" s="13" customFormat="1">
      <c r="B1009" s="178"/>
      <c r="D1009" s="160" t="s">
        <v>205</v>
      </c>
      <c r="E1009" s="179" t="s">
        <v>1</v>
      </c>
      <c r="F1009" s="180" t="s">
        <v>2279</v>
      </c>
      <c r="H1009" s="179" t="s">
        <v>1</v>
      </c>
      <c r="I1009" s="181"/>
      <c r="L1009" s="178"/>
      <c r="M1009" s="182"/>
      <c r="T1009" s="183"/>
      <c r="AT1009" s="179" t="s">
        <v>205</v>
      </c>
      <c r="AU1009" s="179" t="s">
        <v>164</v>
      </c>
      <c r="AV1009" s="13" t="s">
        <v>83</v>
      </c>
      <c r="AW1009" s="13" t="s">
        <v>3</v>
      </c>
      <c r="AX1009" s="13" t="s">
        <v>75</v>
      </c>
      <c r="AY1009" s="179" t="s">
        <v>156</v>
      </c>
    </row>
    <row r="1010" spans="2:65" s="12" customFormat="1">
      <c r="B1010" s="159"/>
      <c r="D1010" s="160" t="s">
        <v>205</v>
      </c>
      <c r="E1010" s="161" t="s">
        <v>1</v>
      </c>
      <c r="F1010" s="162" t="s">
        <v>2280</v>
      </c>
      <c r="H1010" s="163">
        <v>8.3109999999999999</v>
      </c>
      <c r="I1010" s="164"/>
      <c r="L1010" s="159"/>
      <c r="M1010" s="165"/>
      <c r="T1010" s="166"/>
      <c r="AT1010" s="161" t="s">
        <v>205</v>
      </c>
      <c r="AU1010" s="161" t="s">
        <v>164</v>
      </c>
      <c r="AV1010" s="12" t="s">
        <v>164</v>
      </c>
      <c r="AW1010" s="12" t="s">
        <v>3</v>
      </c>
      <c r="AX1010" s="12" t="s">
        <v>83</v>
      </c>
      <c r="AY1010" s="161" t="s">
        <v>156</v>
      </c>
    </row>
    <row r="1011" spans="2:65" s="11" customFormat="1" ht="22.95" customHeight="1">
      <c r="B1011" s="127"/>
      <c r="D1011" s="128" t="s">
        <v>74</v>
      </c>
      <c r="E1011" s="137" t="s">
        <v>2281</v>
      </c>
      <c r="F1011" s="137" t="s">
        <v>2282</v>
      </c>
      <c r="I1011" s="130"/>
      <c r="J1011" s="138">
        <f>BK1011</f>
        <v>0</v>
      </c>
      <c r="L1011" s="127"/>
      <c r="M1011" s="132"/>
      <c r="P1011" s="133">
        <f>SUM(P1012:P1015)</f>
        <v>0</v>
      </c>
      <c r="R1011" s="133">
        <f>SUM(R1012:R1015)</f>
        <v>32.986666</v>
      </c>
      <c r="T1011" s="134">
        <f>SUM(T1012:T1015)</f>
        <v>0</v>
      </c>
      <c r="AR1011" s="128" t="s">
        <v>83</v>
      </c>
      <c r="AT1011" s="135" t="s">
        <v>74</v>
      </c>
      <c r="AU1011" s="135" t="s">
        <v>83</v>
      </c>
      <c r="AY1011" s="128" t="s">
        <v>156</v>
      </c>
      <c r="BK1011" s="136">
        <f>SUM(BK1012:BK1015)</f>
        <v>0</v>
      </c>
    </row>
    <row r="1012" spans="2:65" s="1" customFormat="1" ht="24.15" customHeight="1">
      <c r="B1012" s="139"/>
      <c r="C1012" s="140" t="s">
        <v>2283</v>
      </c>
      <c r="D1012" s="140" t="s">
        <v>159</v>
      </c>
      <c r="E1012" s="141" t="s">
        <v>2284</v>
      </c>
      <c r="F1012" s="142" t="s">
        <v>2285</v>
      </c>
      <c r="G1012" s="143" t="s">
        <v>402</v>
      </c>
      <c r="H1012" s="144">
        <v>120.1</v>
      </c>
      <c r="I1012" s="145"/>
      <c r="J1012" s="146">
        <f>ROUND(I1012*H1012,2)</f>
        <v>0</v>
      </c>
      <c r="K1012" s="147"/>
      <c r="L1012" s="32"/>
      <c r="M1012" s="148" t="s">
        <v>1</v>
      </c>
      <c r="N1012" s="149" t="s">
        <v>41</v>
      </c>
      <c r="P1012" s="150">
        <f>O1012*H1012</f>
        <v>0</v>
      </c>
      <c r="Q1012" s="150">
        <v>0.15906000000000001</v>
      </c>
      <c r="R1012" s="150">
        <f>Q1012*H1012</f>
        <v>19.103106</v>
      </c>
      <c r="S1012" s="150">
        <v>0</v>
      </c>
      <c r="T1012" s="151">
        <f>S1012*H1012</f>
        <v>0</v>
      </c>
      <c r="AR1012" s="152" t="s">
        <v>163</v>
      </c>
      <c r="AT1012" s="152" t="s">
        <v>159</v>
      </c>
      <c r="AU1012" s="152" t="s">
        <v>164</v>
      </c>
      <c r="AY1012" s="17" t="s">
        <v>156</v>
      </c>
      <c r="BE1012" s="153">
        <f>IF(N1012="základná",J1012,0)</f>
        <v>0</v>
      </c>
      <c r="BF1012" s="153">
        <f>IF(N1012="znížená",J1012,0)</f>
        <v>0</v>
      </c>
      <c r="BG1012" s="153">
        <f>IF(N1012="zákl. prenesená",J1012,0)</f>
        <v>0</v>
      </c>
      <c r="BH1012" s="153">
        <f>IF(N1012="zníž. prenesená",J1012,0)</f>
        <v>0</v>
      </c>
      <c r="BI1012" s="153">
        <f>IF(N1012="nulová",J1012,0)</f>
        <v>0</v>
      </c>
      <c r="BJ1012" s="17" t="s">
        <v>164</v>
      </c>
      <c r="BK1012" s="153">
        <f>ROUND(I1012*H1012,2)</f>
        <v>0</v>
      </c>
      <c r="BL1012" s="17" t="s">
        <v>163</v>
      </c>
      <c r="BM1012" s="152" t="s">
        <v>2286</v>
      </c>
    </row>
    <row r="1013" spans="2:65" s="12" customFormat="1">
      <c r="B1013" s="159"/>
      <c r="D1013" s="160" t="s">
        <v>205</v>
      </c>
      <c r="E1013" s="161" t="s">
        <v>1</v>
      </c>
      <c r="F1013" s="162" t="s">
        <v>2287</v>
      </c>
      <c r="H1013" s="163">
        <v>120.1</v>
      </c>
      <c r="I1013" s="164"/>
      <c r="L1013" s="159"/>
      <c r="M1013" s="165"/>
      <c r="T1013" s="166"/>
      <c r="AT1013" s="161" t="s">
        <v>205</v>
      </c>
      <c r="AU1013" s="161" t="s">
        <v>164</v>
      </c>
      <c r="AV1013" s="12" t="s">
        <v>164</v>
      </c>
      <c r="AW1013" s="12" t="s">
        <v>3</v>
      </c>
      <c r="AX1013" s="12" t="s">
        <v>83</v>
      </c>
      <c r="AY1013" s="161" t="s">
        <v>156</v>
      </c>
    </row>
    <row r="1014" spans="2:65" s="1" customFormat="1" ht="16.5" customHeight="1">
      <c r="B1014" s="139"/>
      <c r="C1014" s="167" t="s">
        <v>2288</v>
      </c>
      <c r="D1014" s="167" t="s">
        <v>207</v>
      </c>
      <c r="E1014" s="168" t="s">
        <v>2289</v>
      </c>
      <c r="F1014" s="169" t="s">
        <v>2290</v>
      </c>
      <c r="G1014" s="170" t="s">
        <v>203</v>
      </c>
      <c r="H1014" s="171">
        <v>408.34</v>
      </c>
      <c r="I1014" s="172"/>
      <c r="J1014" s="173">
        <f>ROUND(I1014*H1014,2)</f>
        <v>0</v>
      </c>
      <c r="K1014" s="174"/>
      <c r="L1014" s="175"/>
      <c r="M1014" s="176" t="s">
        <v>1</v>
      </c>
      <c r="N1014" s="177" t="s">
        <v>41</v>
      </c>
      <c r="P1014" s="150">
        <f>O1014*H1014</f>
        <v>0</v>
      </c>
      <c r="Q1014" s="150">
        <v>3.4000000000000002E-2</v>
      </c>
      <c r="R1014" s="150">
        <f>Q1014*H1014</f>
        <v>13.883560000000001</v>
      </c>
      <c r="S1014" s="150">
        <v>0</v>
      </c>
      <c r="T1014" s="151">
        <f>S1014*H1014</f>
        <v>0</v>
      </c>
      <c r="AR1014" s="152" t="s">
        <v>211</v>
      </c>
      <c r="AT1014" s="152" t="s">
        <v>207</v>
      </c>
      <c r="AU1014" s="152" t="s">
        <v>164</v>
      </c>
      <c r="AY1014" s="17" t="s">
        <v>156</v>
      </c>
      <c r="BE1014" s="153">
        <f>IF(N1014="základná",J1014,0)</f>
        <v>0</v>
      </c>
      <c r="BF1014" s="153">
        <f>IF(N1014="znížená",J1014,0)</f>
        <v>0</v>
      </c>
      <c r="BG1014" s="153">
        <f>IF(N1014="zákl. prenesená",J1014,0)</f>
        <v>0</v>
      </c>
      <c r="BH1014" s="153">
        <f>IF(N1014="zníž. prenesená",J1014,0)</f>
        <v>0</v>
      </c>
      <c r="BI1014" s="153">
        <f>IF(N1014="nulová",J1014,0)</f>
        <v>0</v>
      </c>
      <c r="BJ1014" s="17" t="s">
        <v>164</v>
      </c>
      <c r="BK1014" s="153">
        <f>ROUND(I1014*H1014,2)</f>
        <v>0</v>
      </c>
      <c r="BL1014" s="17" t="s">
        <v>163</v>
      </c>
      <c r="BM1014" s="152" t="s">
        <v>2291</v>
      </c>
    </row>
    <row r="1015" spans="2:65" s="12" customFormat="1">
      <c r="B1015" s="159"/>
      <c r="D1015" s="160" t="s">
        <v>205</v>
      </c>
      <c r="E1015" s="161" t="s">
        <v>1</v>
      </c>
      <c r="F1015" s="162" t="s">
        <v>2292</v>
      </c>
      <c r="H1015" s="163">
        <v>408.34</v>
      </c>
      <c r="I1015" s="164"/>
      <c r="L1015" s="159"/>
      <c r="M1015" s="165"/>
      <c r="T1015" s="166"/>
      <c r="AT1015" s="161" t="s">
        <v>205</v>
      </c>
      <c r="AU1015" s="161" t="s">
        <v>164</v>
      </c>
      <c r="AV1015" s="12" t="s">
        <v>164</v>
      </c>
      <c r="AW1015" s="12" t="s">
        <v>3</v>
      </c>
      <c r="AX1015" s="12" t="s">
        <v>83</v>
      </c>
      <c r="AY1015" s="161" t="s">
        <v>156</v>
      </c>
    </row>
    <row r="1016" spans="2:65" s="11" customFormat="1" ht="25.95" customHeight="1">
      <c r="B1016" s="127"/>
      <c r="D1016" s="128" t="s">
        <v>74</v>
      </c>
      <c r="E1016" s="129" t="s">
        <v>2293</v>
      </c>
      <c r="F1016" s="129" t="s">
        <v>2294</v>
      </c>
      <c r="I1016" s="130"/>
      <c r="J1016" s="131">
        <f>BK1016</f>
        <v>0</v>
      </c>
      <c r="L1016" s="127"/>
      <c r="M1016" s="132"/>
      <c r="P1016" s="133">
        <f>P1017+P1040+P1046+P1056+P1061</f>
        <v>0</v>
      </c>
      <c r="R1016" s="133">
        <f>R1017+R1040+R1046+R1056+R1061</f>
        <v>37.692452799999998</v>
      </c>
      <c r="T1016" s="134">
        <f>T1017+T1040+T1046+T1056+T1061</f>
        <v>0</v>
      </c>
      <c r="AR1016" s="128" t="s">
        <v>83</v>
      </c>
      <c r="AT1016" s="135" t="s">
        <v>74</v>
      </c>
      <c r="AU1016" s="135" t="s">
        <v>75</v>
      </c>
      <c r="AY1016" s="128" t="s">
        <v>156</v>
      </c>
      <c r="BK1016" s="136">
        <f>BK1017+BK1040+BK1046+BK1056+BK1061</f>
        <v>0</v>
      </c>
    </row>
    <row r="1017" spans="2:65" s="11" customFormat="1" ht="22.95" customHeight="1">
      <c r="B1017" s="127"/>
      <c r="D1017" s="128" t="s">
        <v>74</v>
      </c>
      <c r="E1017" s="137" t="s">
        <v>2295</v>
      </c>
      <c r="F1017" s="137" t="s">
        <v>2296</v>
      </c>
      <c r="I1017" s="130"/>
      <c r="J1017" s="138">
        <f>BK1017</f>
        <v>0</v>
      </c>
      <c r="L1017" s="127"/>
      <c r="M1017" s="132"/>
      <c r="P1017" s="133">
        <f>SUM(P1018:P1039)</f>
        <v>0</v>
      </c>
      <c r="R1017" s="133">
        <f>SUM(R1018:R1039)</f>
        <v>0.47892400000000002</v>
      </c>
      <c r="T1017" s="134">
        <f>SUM(T1018:T1039)</f>
        <v>0</v>
      </c>
      <c r="AR1017" s="128" t="s">
        <v>83</v>
      </c>
      <c r="AT1017" s="135" t="s">
        <v>74</v>
      </c>
      <c r="AU1017" s="135" t="s">
        <v>83</v>
      </c>
      <c r="AY1017" s="128" t="s">
        <v>156</v>
      </c>
      <c r="BK1017" s="136">
        <f>SUM(BK1018:BK1039)</f>
        <v>0</v>
      </c>
    </row>
    <row r="1018" spans="2:65" s="1" customFormat="1" ht="24.15" customHeight="1">
      <c r="B1018" s="139"/>
      <c r="C1018" s="140" t="s">
        <v>2297</v>
      </c>
      <c r="D1018" s="140" t="s">
        <v>159</v>
      </c>
      <c r="E1018" s="141" t="s">
        <v>2298</v>
      </c>
      <c r="F1018" s="142" t="s">
        <v>2299</v>
      </c>
      <c r="G1018" s="143" t="s">
        <v>234</v>
      </c>
      <c r="H1018" s="144">
        <v>171</v>
      </c>
      <c r="I1018" s="145"/>
      <c r="J1018" s="146">
        <f>ROUND(I1018*H1018,2)</f>
        <v>0</v>
      </c>
      <c r="K1018" s="147"/>
      <c r="L1018" s="32"/>
      <c r="M1018" s="148" t="s">
        <v>1</v>
      </c>
      <c r="N1018" s="149" t="s">
        <v>41</v>
      </c>
      <c r="P1018" s="150">
        <f>O1018*H1018</f>
        <v>0</v>
      </c>
      <c r="Q1018" s="150">
        <v>0</v>
      </c>
      <c r="R1018" s="150">
        <f>Q1018*H1018</f>
        <v>0</v>
      </c>
      <c r="S1018" s="150">
        <v>0</v>
      </c>
      <c r="T1018" s="151">
        <f>S1018*H1018</f>
        <v>0</v>
      </c>
      <c r="AR1018" s="152" t="s">
        <v>276</v>
      </c>
      <c r="AT1018" s="152" t="s">
        <v>159</v>
      </c>
      <c r="AU1018" s="152" t="s">
        <v>164</v>
      </c>
      <c r="AY1018" s="17" t="s">
        <v>156</v>
      </c>
      <c r="BE1018" s="153">
        <f>IF(N1018="základná",J1018,0)</f>
        <v>0</v>
      </c>
      <c r="BF1018" s="153">
        <f>IF(N1018="znížená",J1018,0)</f>
        <v>0</v>
      </c>
      <c r="BG1018" s="153">
        <f>IF(N1018="zákl. prenesená",J1018,0)</f>
        <v>0</v>
      </c>
      <c r="BH1018" s="153">
        <f>IF(N1018="zníž. prenesená",J1018,0)</f>
        <v>0</v>
      </c>
      <c r="BI1018" s="153">
        <f>IF(N1018="nulová",J1018,0)</f>
        <v>0</v>
      </c>
      <c r="BJ1018" s="17" t="s">
        <v>164</v>
      </c>
      <c r="BK1018" s="153">
        <f>ROUND(I1018*H1018,2)</f>
        <v>0</v>
      </c>
      <c r="BL1018" s="17" t="s">
        <v>276</v>
      </c>
      <c r="BM1018" s="152" t="s">
        <v>2300</v>
      </c>
    </row>
    <row r="1019" spans="2:65" s="12" customFormat="1">
      <c r="B1019" s="159"/>
      <c r="D1019" s="160" t="s">
        <v>205</v>
      </c>
      <c r="E1019" s="161" t="s">
        <v>1</v>
      </c>
      <c r="F1019" s="162" t="s">
        <v>2301</v>
      </c>
      <c r="H1019" s="163">
        <v>171</v>
      </c>
      <c r="I1019" s="164"/>
      <c r="L1019" s="159"/>
      <c r="M1019" s="165"/>
      <c r="T1019" s="166"/>
      <c r="AT1019" s="161" t="s">
        <v>205</v>
      </c>
      <c r="AU1019" s="161" t="s">
        <v>164</v>
      </c>
      <c r="AV1019" s="12" t="s">
        <v>164</v>
      </c>
      <c r="AW1019" s="12" t="s">
        <v>3</v>
      </c>
      <c r="AX1019" s="12" t="s">
        <v>83</v>
      </c>
      <c r="AY1019" s="161" t="s">
        <v>156</v>
      </c>
    </row>
    <row r="1020" spans="2:65" s="1" customFormat="1" ht="33" customHeight="1">
      <c r="B1020" s="139"/>
      <c r="C1020" s="140" t="s">
        <v>2302</v>
      </c>
      <c r="D1020" s="140" t="s">
        <v>159</v>
      </c>
      <c r="E1020" s="141" t="s">
        <v>2303</v>
      </c>
      <c r="F1020" s="142" t="s">
        <v>2304</v>
      </c>
      <c r="G1020" s="143" t="s">
        <v>234</v>
      </c>
      <c r="H1020" s="144">
        <v>83.474999999999994</v>
      </c>
      <c r="I1020" s="145"/>
      <c r="J1020" s="146">
        <f>ROUND(I1020*H1020,2)</f>
        <v>0</v>
      </c>
      <c r="K1020" s="147"/>
      <c r="L1020" s="32"/>
      <c r="M1020" s="148" t="s">
        <v>1</v>
      </c>
      <c r="N1020" s="149" t="s">
        <v>41</v>
      </c>
      <c r="P1020" s="150">
        <f>O1020*H1020</f>
        <v>0</v>
      </c>
      <c r="Q1020" s="150">
        <v>0</v>
      </c>
      <c r="R1020" s="150">
        <f>Q1020*H1020</f>
        <v>0</v>
      </c>
      <c r="S1020" s="150">
        <v>0</v>
      </c>
      <c r="T1020" s="151">
        <f>S1020*H1020</f>
        <v>0</v>
      </c>
      <c r="AR1020" s="152" t="s">
        <v>276</v>
      </c>
      <c r="AT1020" s="152" t="s">
        <v>159</v>
      </c>
      <c r="AU1020" s="152" t="s">
        <v>164</v>
      </c>
      <c r="AY1020" s="17" t="s">
        <v>156</v>
      </c>
      <c r="BE1020" s="153">
        <f>IF(N1020="základná",J1020,0)</f>
        <v>0</v>
      </c>
      <c r="BF1020" s="153">
        <f>IF(N1020="znížená",J1020,0)</f>
        <v>0</v>
      </c>
      <c r="BG1020" s="153">
        <f>IF(N1020="zákl. prenesená",J1020,0)</f>
        <v>0</v>
      </c>
      <c r="BH1020" s="153">
        <f>IF(N1020="zníž. prenesená",J1020,0)</f>
        <v>0</v>
      </c>
      <c r="BI1020" s="153">
        <f>IF(N1020="nulová",J1020,0)</f>
        <v>0</v>
      </c>
      <c r="BJ1020" s="17" t="s">
        <v>164</v>
      </c>
      <c r="BK1020" s="153">
        <f>ROUND(I1020*H1020,2)</f>
        <v>0</v>
      </c>
      <c r="BL1020" s="17" t="s">
        <v>276</v>
      </c>
      <c r="BM1020" s="152" t="s">
        <v>2305</v>
      </c>
    </row>
    <row r="1021" spans="2:65" s="12" customFormat="1">
      <c r="B1021" s="159"/>
      <c r="D1021" s="160" t="s">
        <v>205</v>
      </c>
      <c r="E1021" s="161" t="s">
        <v>1</v>
      </c>
      <c r="F1021" s="162" t="s">
        <v>2306</v>
      </c>
      <c r="H1021" s="163">
        <v>18</v>
      </c>
      <c r="I1021" s="164"/>
      <c r="L1021" s="159"/>
      <c r="M1021" s="165"/>
      <c r="T1021" s="166"/>
      <c r="AT1021" s="161" t="s">
        <v>205</v>
      </c>
      <c r="AU1021" s="161" t="s">
        <v>164</v>
      </c>
      <c r="AV1021" s="12" t="s">
        <v>164</v>
      </c>
      <c r="AW1021" s="12" t="s">
        <v>3</v>
      </c>
      <c r="AX1021" s="12" t="s">
        <v>75</v>
      </c>
      <c r="AY1021" s="161" t="s">
        <v>156</v>
      </c>
    </row>
    <row r="1022" spans="2:65" s="12" customFormat="1">
      <c r="B1022" s="159"/>
      <c r="D1022" s="160" t="s">
        <v>205</v>
      </c>
      <c r="E1022" s="161" t="s">
        <v>1</v>
      </c>
      <c r="F1022" s="162" t="s">
        <v>2307</v>
      </c>
      <c r="H1022" s="163">
        <v>51.3</v>
      </c>
      <c r="I1022" s="164"/>
      <c r="L1022" s="159"/>
      <c r="M1022" s="165"/>
      <c r="T1022" s="166"/>
      <c r="AT1022" s="161" t="s">
        <v>205</v>
      </c>
      <c r="AU1022" s="161" t="s">
        <v>164</v>
      </c>
      <c r="AV1022" s="12" t="s">
        <v>164</v>
      </c>
      <c r="AW1022" s="12" t="s">
        <v>3</v>
      </c>
      <c r="AX1022" s="12" t="s">
        <v>75</v>
      </c>
      <c r="AY1022" s="161" t="s">
        <v>156</v>
      </c>
    </row>
    <row r="1023" spans="2:65" s="12" customFormat="1">
      <c r="B1023" s="159"/>
      <c r="D1023" s="160" t="s">
        <v>205</v>
      </c>
      <c r="E1023" s="161" t="s">
        <v>1</v>
      </c>
      <c r="F1023" s="162" t="s">
        <v>2308</v>
      </c>
      <c r="H1023" s="163">
        <v>14.175000000000001</v>
      </c>
      <c r="I1023" s="164"/>
      <c r="L1023" s="159"/>
      <c r="M1023" s="165"/>
      <c r="T1023" s="166"/>
      <c r="AT1023" s="161" t="s">
        <v>205</v>
      </c>
      <c r="AU1023" s="161" t="s">
        <v>164</v>
      </c>
      <c r="AV1023" s="12" t="s">
        <v>164</v>
      </c>
      <c r="AW1023" s="12" t="s">
        <v>3</v>
      </c>
      <c r="AX1023" s="12" t="s">
        <v>75</v>
      </c>
      <c r="AY1023" s="161" t="s">
        <v>156</v>
      </c>
    </row>
    <row r="1024" spans="2:65" s="14" customFormat="1">
      <c r="B1024" s="184"/>
      <c r="D1024" s="160" t="s">
        <v>205</v>
      </c>
      <c r="E1024" s="185" t="s">
        <v>1</v>
      </c>
      <c r="F1024" s="186" t="s">
        <v>226</v>
      </c>
      <c r="H1024" s="187">
        <v>83.474999999999994</v>
      </c>
      <c r="I1024" s="188"/>
      <c r="L1024" s="184"/>
      <c r="M1024" s="189"/>
      <c r="T1024" s="190"/>
      <c r="AT1024" s="185" t="s">
        <v>205</v>
      </c>
      <c r="AU1024" s="185" t="s">
        <v>164</v>
      </c>
      <c r="AV1024" s="14" t="s">
        <v>163</v>
      </c>
      <c r="AW1024" s="14" t="s">
        <v>3</v>
      </c>
      <c r="AX1024" s="14" t="s">
        <v>83</v>
      </c>
      <c r="AY1024" s="185" t="s">
        <v>156</v>
      </c>
    </row>
    <row r="1025" spans="2:65" s="1" customFormat="1" ht="16.5" customHeight="1">
      <c r="B1025" s="139"/>
      <c r="C1025" s="167" t="s">
        <v>2309</v>
      </c>
      <c r="D1025" s="167" t="s">
        <v>207</v>
      </c>
      <c r="E1025" s="168" t="s">
        <v>2310</v>
      </c>
      <c r="F1025" s="169" t="s">
        <v>2311</v>
      </c>
      <c r="G1025" s="170" t="s">
        <v>983</v>
      </c>
      <c r="H1025" s="171">
        <v>80.516000000000005</v>
      </c>
      <c r="I1025" s="172"/>
      <c r="J1025" s="173">
        <f>ROUND(I1025*H1025,2)</f>
        <v>0</v>
      </c>
      <c r="K1025" s="174"/>
      <c r="L1025" s="175"/>
      <c r="M1025" s="176" t="s">
        <v>1</v>
      </c>
      <c r="N1025" s="177" t="s">
        <v>41</v>
      </c>
      <c r="P1025" s="150">
        <f>O1025*H1025</f>
        <v>0</v>
      </c>
      <c r="Q1025" s="150">
        <v>1E-3</v>
      </c>
      <c r="R1025" s="150">
        <f>Q1025*H1025</f>
        <v>8.0516000000000004E-2</v>
      </c>
      <c r="S1025" s="150">
        <v>0</v>
      </c>
      <c r="T1025" s="151">
        <f>S1025*H1025</f>
        <v>0</v>
      </c>
      <c r="AR1025" s="152" t="s">
        <v>341</v>
      </c>
      <c r="AT1025" s="152" t="s">
        <v>207</v>
      </c>
      <c r="AU1025" s="152" t="s">
        <v>164</v>
      </c>
      <c r="AY1025" s="17" t="s">
        <v>156</v>
      </c>
      <c r="BE1025" s="153">
        <f>IF(N1025="základná",J1025,0)</f>
        <v>0</v>
      </c>
      <c r="BF1025" s="153">
        <f>IF(N1025="znížená",J1025,0)</f>
        <v>0</v>
      </c>
      <c r="BG1025" s="153">
        <f>IF(N1025="zákl. prenesená",J1025,0)</f>
        <v>0</v>
      </c>
      <c r="BH1025" s="153">
        <f>IF(N1025="zníž. prenesená",J1025,0)</f>
        <v>0</v>
      </c>
      <c r="BI1025" s="153">
        <f>IF(N1025="nulová",J1025,0)</f>
        <v>0</v>
      </c>
      <c r="BJ1025" s="17" t="s">
        <v>164</v>
      </c>
      <c r="BK1025" s="153">
        <f>ROUND(I1025*H1025,2)</f>
        <v>0</v>
      </c>
      <c r="BL1025" s="17" t="s">
        <v>276</v>
      </c>
      <c r="BM1025" s="152" t="s">
        <v>2312</v>
      </c>
    </row>
    <row r="1026" spans="2:65" s="12" customFormat="1">
      <c r="B1026" s="159"/>
      <c r="D1026" s="160" t="s">
        <v>205</v>
      </c>
      <c r="E1026" s="161" t="s">
        <v>1</v>
      </c>
      <c r="F1026" s="162" t="s">
        <v>2313</v>
      </c>
      <c r="H1026" s="163">
        <v>51.3</v>
      </c>
      <c r="I1026" s="164"/>
      <c r="L1026" s="159"/>
      <c r="M1026" s="165"/>
      <c r="T1026" s="166"/>
      <c r="AT1026" s="161" t="s">
        <v>205</v>
      </c>
      <c r="AU1026" s="161" t="s">
        <v>164</v>
      </c>
      <c r="AV1026" s="12" t="s">
        <v>164</v>
      </c>
      <c r="AW1026" s="12" t="s">
        <v>3</v>
      </c>
      <c r="AX1026" s="12" t="s">
        <v>75</v>
      </c>
      <c r="AY1026" s="161" t="s">
        <v>156</v>
      </c>
    </row>
    <row r="1027" spans="2:65" s="12" customFormat="1">
      <c r="B1027" s="159"/>
      <c r="D1027" s="160" t="s">
        <v>205</v>
      </c>
      <c r="E1027" s="161" t="s">
        <v>1</v>
      </c>
      <c r="F1027" s="162" t="s">
        <v>2314</v>
      </c>
      <c r="H1027" s="163">
        <v>29.216000000000001</v>
      </c>
      <c r="I1027" s="164"/>
      <c r="L1027" s="159"/>
      <c r="M1027" s="165"/>
      <c r="T1027" s="166"/>
      <c r="AT1027" s="161" t="s">
        <v>205</v>
      </c>
      <c r="AU1027" s="161" t="s">
        <v>164</v>
      </c>
      <c r="AV1027" s="12" t="s">
        <v>164</v>
      </c>
      <c r="AW1027" s="12" t="s">
        <v>3</v>
      </c>
      <c r="AX1027" s="12" t="s">
        <v>75</v>
      </c>
      <c r="AY1027" s="161" t="s">
        <v>156</v>
      </c>
    </row>
    <row r="1028" spans="2:65" s="14" customFormat="1">
      <c r="B1028" s="184"/>
      <c r="D1028" s="160" t="s">
        <v>205</v>
      </c>
      <c r="E1028" s="185" t="s">
        <v>1</v>
      </c>
      <c r="F1028" s="186" t="s">
        <v>226</v>
      </c>
      <c r="H1028" s="187">
        <v>80.516000000000005</v>
      </c>
      <c r="I1028" s="188"/>
      <c r="L1028" s="184"/>
      <c r="M1028" s="189"/>
      <c r="T1028" s="190"/>
      <c r="AT1028" s="185" t="s">
        <v>205</v>
      </c>
      <c r="AU1028" s="185" t="s">
        <v>164</v>
      </c>
      <c r="AV1028" s="14" t="s">
        <v>163</v>
      </c>
      <c r="AW1028" s="14" t="s">
        <v>3</v>
      </c>
      <c r="AX1028" s="14" t="s">
        <v>83</v>
      </c>
      <c r="AY1028" s="185" t="s">
        <v>156</v>
      </c>
    </row>
    <row r="1029" spans="2:65" s="1" customFormat="1" ht="24.15" customHeight="1">
      <c r="B1029" s="139"/>
      <c r="C1029" s="140" t="s">
        <v>2315</v>
      </c>
      <c r="D1029" s="140" t="s">
        <v>159</v>
      </c>
      <c r="E1029" s="141" t="s">
        <v>2316</v>
      </c>
      <c r="F1029" s="142" t="s">
        <v>2317</v>
      </c>
      <c r="G1029" s="143" t="s">
        <v>234</v>
      </c>
      <c r="H1029" s="144">
        <v>342</v>
      </c>
      <c r="I1029" s="145"/>
      <c r="J1029" s="146">
        <f>ROUND(I1029*H1029,2)</f>
        <v>0</v>
      </c>
      <c r="K1029" s="147"/>
      <c r="L1029" s="32"/>
      <c r="M1029" s="148" t="s">
        <v>1</v>
      </c>
      <c r="N1029" s="149" t="s">
        <v>41</v>
      </c>
      <c r="P1029" s="150">
        <f>O1029*H1029</f>
        <v>0</v>
      </c>
      <c r="Q1029" s="150">
        <v>0</v>
      </c>
      <c r="R1029" s="150">
        <f>Q1029*H1029</f>
        <v>0</v>
      </c>
      <c r="S1029" s="150">
        <v>0</v>
      </c>
      <c r="T1029" s="151">
        <f>S1029*H1029</f>
        <v>0</v>
      </c>
      <c r="AR1029" s="152" t="s">
        <v>276</v>
      </c>
      <c r="AT1029" s="152" t="s">
        <v>159</v>
      </c>
      <c r="AU1029" s="152" t="s">
        <v>164</v>
      </c>
      <c r="AY1029" s="17" t="s">
        <v>156</v>
      </c>
      <c r="BE1029" s="153">
        <f>IF(N1029="základná",J1029,0)</f>
        <v>0</v>
      </c>
      <c r="BF1029" s="153">
        <f>IF(N1029="znížená",J1029,0)</f>
        <v>0</v>
      </c>
      <c r="BG1029" s="153">
        <f>IF(N1029="zákl. prenesená",J1029,0)</f>
        <v>0</v>
      </c>
      <c r="BH1029" s="153">
        <f>IF(N1029="zníž. prenesená",J1029,0)</f>
        <v>0</v>
      </c>
      <c r="BI1029" s="153">
        <f>IF(N1029="nulová",J1029,0)</f>
        <v>0</v>
      </c>
      <c r="BJ1029" s="17" t="s">
        <v>164</v>
      </c>
      <c r="BK1029" s="153">
        <f>ROUND(I1029*H1029,2)</f>
        <v>0</v>
      </c>
      <c r="BL1029" s="17" t="s">
        <v>276</v>
      </c>
      <c r="BM1029" s="152" t="s">
        <v>2318</v>
      </c>
    </row>
    <row r="1030" spans="2:65" s="12" customFormat="1">
      <c r="B1030" s="159"/>
      <c r="D1030" s="160" t="s">
        <v>205</v>
      </c>
      <c r="E1030" s="161" t="s">
        <v>1</v>
      </c>
      <c r="F1030" s="162" t="s">
        <v>2319</v>
      </c>
      <c r="H1030" s="163">
        <v>342</v>
      </c>
      <c r="I1030" s="164"/>
      <c r="L1030" s="159"/>
      <c r="M1030" s="165"/>
      <c r="T1030" s="166"/>
      <c r="AT1030" s="161" t="s">
        <v>205</v>
      </c>
      <c r="AU1030" s="161" t="s">
        <v>164</v>
      </c>
      <c r="AV1030" s="12" t="s">
        <v>164</v>
      </c>
      <c r="AW1030" s="12" t="s">
        <v>3</v>
      </c>
      <c r="AX1030" s="12" t="s">
        <v>83</v>
      </c>
      <c r="AY1030" s="161" t="s">
        <v>156</v>
      </c>
    </row>
    <row r="1031" spans="2:65" s="1" customFormat="1" ht="24.15" customHeight="1">
      <c r="B1031" s="139"/>
      <c r="C1031" s="140" t="s">
        <v>2320</v>
      </c>
      <c r="D1031" s="140" t="s">
        <v>159</v>
      </c>
      <c r="E1031" s="141" t="s">
        <v>2321</v>
      </c>
      <c r="F1031" s="142" t="s">
        <v>2322</v>
      </c>
      <c r="G1031" s="143" t="s">
        <v>234</v>
      </c>
      <c r="H1031" s="144">
        <v>166.95</v>
      </c>
      <c r="I1031" s="145"/>
      <c r="J1031" s="146">
        <f>ROUND(I1031*H1031,2)</f>
        <v>0</v>
      </c>
      <c r="K1031" s="147"/>
      <c r="L1031" s="32"/>
      <c r="M1031" s="148" t="s">
        <v>1</v>
      </c>
      <c r="N1031" s="149" t="s">
        <v>41</v>
      </c>
      <c r="P1031" s="150">
        <f>O1031*H1031</f>
        <v>0</v>
      </c>
      <c r="Q1031" s="150">
        <v>0</v>
      </c>
      <c r="R1031" s="150">
        <f>Q1031*H1031</f>
        <v>0</v>
      </c>
      <c r="S1031" s="150">
        <v>0</v>
      </c>
      <c r="T1031" s="151">
        <f>S1031*H1031</f>
        <v>0</v>
      </c>
      <c r="AR1031" s="152" t="s">
        <v>276</v>
      </c>
      <c r="AT1031" s="152" t="s">
        <v>159</v>
      </c>
      <c r="AU1031" s="152" t="s">
        <v>164</v>
      </c>
      <c r="AY1031" s="17" t="s">
        <v>156</v>
      </c>
      <c r="BE1031" s="153">
        <f>IF(N1031="základná",J1031,0)</f>
        <v>0</v>
      </c>
      <c r="BF1031" s="153">
        <f>IF(N1031="znížená",J1031,0)</f>
        <v>0</v>
      </c>
      <c r="BG1031" s="153">
        <f>IF(N1031="zákl. prenesená",J1031,0)</f>
        <v>0</v>
      </c>
      <c r="BH1031" s="153">
        <f>IF(N1031="zníž. prenesená",J1031,0)</f>
        <v>0</v>
      </c>
      <c r="BI1031" s="153">
        <f>IF(N1031="nulová",J1031,0)</f>
        <v>0</v>
      </c>
      <c r="BJ1031" s="17" t="s">
        <v>164</v>
      </c>
      <c r="BK1031" s="153">
        <f>ROUND(I1031*H1031,2)</f>
        <v>0</v>
      </c>
      <c r="BL1031" s="17" t="s">
        <v>276</v>
      </c>
      <c r="BM1031" s="152" t="s">
        <v>2323</v>
      </c>
    </row>
    <row r="1032" spans="2:65" s="12" customFormat="1">
      <c r="B1032" s="159"/>
      <c r="D1032" s="160" t="s">
        <v>205</v>
      </c>
      <c r="E1032" s="161" t="s">
        <v>1</v>
      </c>
      <c r="F1032" s="162" t="s">
        <v>2324</v>
      </c>
      <c r="H1032" s="163">
        <v>36</v>
      </c>
      <c r="I1032" s="164"/>
      <c r="L1032" s="159"/>
      <c r="M1032" s="165"/>
      <c r="T1032" s="166"/>
      <c r="AT1032" s="161" t="s">
        <v>205</v>
      </c>
      <c r="AU1032" s="161" t="s">
        <v>164</v>
      </c>
      <c r="AV1032" s="12" t="s">
        <v>164</v>
      </c>
      <c r="AW1032" s="12" t="s">
        <v>3</v>
      </c>
      <c r="AX1032" s="12" t="s">
        <v>75</v>
      </c>
      <c r="AY1032" s="161" t="s">
        <v>156</v>
      </c>
    </row>
    <row r="1033" spans="2:65" s="12" customFormat="1">
      <c r="B1033" s="159"/>
      <c r="D1033" s="160" t="s">
        <v>205</v>
      </c>
      <c r="E1033" s="161" t="s">
        <v>1</v>
      </c>
      <c r="F1033" s="162" t="s">
        <v>2325</v>
      </c>
      <c r="H1033" s="163">
        <v>102.6</v>
      </c>
      <c r="I1033" s="164"/>
      <c r="L1033" s="159"/>
      <c r="M1033" s="165"/>
      <c r="T1033" s="166"/>
      <c r="AT1033" s="161" t="s">
        <v>205</v>
      </c>
      <c r="AU1033" s="161" t="s">
        <v>164</v>
      </c>
      <c r="AV1033" s="12" t="s">
        <v>164</v>
      </c>
      <c r="AW1033" s="12" t="s">
        <v>3</v>
      </c>
      <c r="AX1033" s="12" t="s">
        <v>75</v>
      </c>
      <c r="AY1033" s="161" t="s">
        <v>156</v>
      </c>
    </row>
    <row r="1034" spans="2:65" s="12" customFormat="1">
      <c r="B1034" s="159"/>
      <c r="D1034" s="160" t="s">
        <v>205</v>
      </c>
      <c r="E1034" s="161" t="s">
        <v>1</v>
      </c>
      <c r="F1034" s="162" t="s">
        <v>2326</v>
      </c>
      <c r="H1034" s="163">
        <v>28.35</v>
      </c>
      <c r="I1034" s="164"/>
      <c r="L1034" s="159"/>
      <c r="M1034" s="165"/>
      <c r="T1034" s="166"/>
      <c r="AT1034" s="161" t="s">
        <v>205</v>
      </c>
      <c r="AU1034" s="161" t="s">
        <v>164</v>
      </c>
      <c r="AV1034" s="12" t="s">
        <v>164</v>
      </c>
      <c r="AW1034" s="12" t="s">
        <v>3</v>
      </c>
      <c r="AX1034" s="12" t="s">
        <v>75</v>
      </c>
      <c r="AY1034" s="161" t="s">
        <v>156</v>
      </c>
    </row>
    <row r="1035" spans="2:65" s="14" customFormat="1">
      <c r="B1035" s="184"/>
      <c r="D1035" s="160" t="s">
        <v>205</v>
      </c>
      <c r="E1035" s="185" t="s">
        <v>1</v>
      </c>
      <c r="F1035" s="186" t="s">
        <v>226</v>
      </c>
      <c r="H1035" s="187">
        <v>166.95</v>
      </c>
      <c r="I1035" s="188"/>
      <c r="L1035" s="184"/>
      <c r="M1035" s="189"/>
      <c r="T1035" s="190"/>
      <c r="AT1035" s="185" t="s">
        <v>205</v>
      </c>
      <c r="AU1035" s="185" t="s">
        <v>164</v>
      </c>
      <c r="AV1035" s="14" t="s">
        <v>163</v>
      </c>
      <c r="AW1035" s="14" t="s">
        <v>3</v>
      </c>
      <c r="AX1035" s="14" t="s">
        <v>83</v>
      </c>
      <c r="AY1035" s="185" t="s">
        <v>156</v>
      </c>
    </row>
    <row r="1036" spans="2:65" s="1" customFormat="1" ht="16.5" customHeight="1">
      <c r="B1036" s="139"/>
      <c r="C1036" s="167" t="s">
        <v>2327</v>
      </c>
      <c r="D1036" s="167" t="s">
        <v>207</v>
      </c>
      <c r="E1036" s="168" t="s">
        <v>2328</v>
      </c>
      <c r="F1036" s="169" t="s">
        <v>2329</v>
      </c>
      <c r="G1036" s="170" t="s">
        <v>983</v>
      </c>
      <c r="H1036" s="171">
        <v>398.40800000000002</v>
      </c>
      <c r="I1036" s="172"/>
      <c r="J1036" s="173">
        <f>ROUND(I1036*H1036,2)</f>
        <v>0</v>
      </c>
      <c r="K1036" s="174"/>
      <c r="L1036" s="175"/>
      <c r="M1036" s="176" t="s">
        <v>1</v>
      </c>
      <c r="N1036" s="177" t="s">
        <v>41</v>
      </c>
      <c r="P1036" s="150">
        <f>O1036*H1036</f>
        <v>0</v>
      </c>
      <c r="Q1036" s="150">
        <v>1E-3</v>
      </c>
      <c r="R1036" s="150">
        <f>Q1036*H1036</f>
        <v>0.39840800000000004</v>
      </c>
      <c r="S1036" s="150">
        <v>0</v>
      </c>
      <c r="T1036" s="151">
        <f>S1036*H1036</f>
        <v>0</v>
      </c>
      <c r="AR1036" s="152" t="s">
        <v>341</v>
      </c>
      <c r="AT1036" s="152" t="s">
        <v>207</v>
      </c>
      <c r="AU1036" s="152" t="s">
        <v>164</v>
      </c>
      <c r="AY1036" s="17" t="s">
        <v>156</v>
      </c>
      <c r="BE1036" s="153">
        <f>IF(N1036="základná",J1036,0)</f>
        <v>0</v>
      </c>
      <c r="BF1036" s="153">
        <f>IF(N1036="znížená",J1036,0)</f>
        <v>0</v>
      </c>
      <c r="BG1036" s="153">
        <f>IF(N1036="zákl. prenesená",J1036,0)</f>
        <v>0</v>
      </c>
      <c r="BH1036" s="153">
        <f>IF(N1036="zníž. prenesená",J1036,0)</f>
        <v>0</v>
      </c>
      <c r="BI1036" s="153">
        <f>IF(N1036="nulová",J1036,0)</f>
        <v>0</v>
      </c>
      <c r="BJ1036" s="17" t="s">
        <v>164</v>
      </c>
      <c r="BK1036" s="153">
        <f>ROUND(I1036*H1036,2)</f>
        <v>0</v>
      </c>
      <c r="BL1036" s="17" t="s">
        <v>276</v>
      </c>
      <c r="BM1036" s="152" t="s">
        <v>2330</v>
      </c>
    </row>
    <row r="1037" spans="2:65" s="12" customFormat="1">
      <c r="B1037" s="159"/>
      <c r="D1037" s="160" t="s">
        <v>205</v>
      </c>
      <c r="E1037" s="161" t="s">
        <v>1</v>
      </c>
      <c r="F1037" s="162" t="s">
        <v>2331</v>
      </c>
      <c r="H1037" s="163">
        <v>256.5</v>
      </c>
      <c r="I1037" s="164"/>
      <c r="L1037" s="159"/>
      <c r="M1037" s="165"/>
      <c r="T1037" s="166"/>
      <c r="AT1037" s="161" t="s">
        <v>205</v>
      </c>
      <c r="AU1037" s="161" t="s">
        <v>164</v>
      </c>
      <c r="AV1037" s="12" t="s">
        <v>164</v>
      </c>
      <c r="AW1037" s="12" t="s">
        <v>3</v>
      </c>
      <c r="AX1037" s="12" t="s">
        <v>75</v>
      </c>
      <c r="AY1037" s="161" t="s">
        <v>156</v>
      </c>
    </row>
    <row r="1038" spans="2:65" s="12" customFormat="1">
      <c r="B1038" s="159"/>
      <c r="D1038" s="160" t="s">
        <v>205</v>
      </c>
      <c r="E1038" s="161" t="s">
        <v>1</v>
      </c>
      <c r="F1038" s="162" t="s">
        <v>2332</v>
      </c>
      <c r="H1038" s="163">
        <v>141.90799999999999</v>
      </c>
      <c r="I1038" s="164"/>
      <c r="L1038" s="159"/>
      <c r="M1038" s="165"/>
      <c r="T1038" s="166"/>
      <c r="AT1038" s="161" t="s">
        <v>205</v>
      </c>
      <c r="AU1038" s="161" t="s">
        <v>164</v>
      </c>
      <c r="AV1038" s="12" t="s">
        <v>164</v>
      </c>
      <c r="AW1038" s="12" t="s">
        <v>3</v>
      </c>
      <c r="AX1038" s="12" t="s">
        <v>75</v>
      </c>
      <c r="AY1038" s="161" t="s">
        <v>156</v>
      </c>
    </row>
    <row r="1039" spans="2:65" s="14" customFormat="1">
      <c r="B1039" s="184"/>
      <c r="D1039" s="160" t="s">
        <v>205</v>
      </c>
      <c r="E1039" s="185" t="s">
        <v>1</v>
      </c>
      <c r="F1039" s="186" t="s">
        <v>226</v>
      </c>
      <c r="H1039" s="187">
        <v>398.40800000000002</v>
      </c>
      <c r="I1039" s="188"/>
      <c r="L1039" s="184"/>
      <c r="M1039" s="189"/>
      <c r="T1039" s="190"/>
      <c r="AT1039" s="185" t="s">
        <v>205</v>
      </c>
      <c r="AU1039" s="185" t="s">
        <v>164</v>
      </c>
      <c r="AV1039" s="14" t="s">
        <v>163</v>
      </c>
      <c r="AW1039" s="14" t="s">
        <v>3</v>
      </c>
      <c r="AX1039" s="14" t="s">
        <v>83</v>
      </c>
      <c r="AY1039" s="185" t="s">
        <v>156</v>
      </c>
    </row>
    <row r="1040" spans="2:65" s="11" customFormat="1" ht="22.95" customHeight="1">
      <c r="B1040" s="127"/>
      <c r="D1040" s="128" t="s">
        <v>74</v>
      </c>
      <c r="E1040" s="137" t="s">
        <v>2333</v>
      </c>
      <c r="F1040" s="137" t="s">
        <v>2334</v>
      </c>
      <c r="I1040" s="130"/>
      <c r="J1040" s="138">
        <f>BK1040</f>
        <v>0</v>
      </c>
      <c r="L1040" s="127"/>
      <c r="M1040" s="132"/>
      <c r="P1040" s="133">
        <f>SUM(P1041:P1045)</f>
        <v>0</v>
      </c>
      <c r="R1040" s="133">
        <f>SUM(R1041:R1045)</f>
        <v>5.3352000000000011E-2</v>
      </c>
      <c r="T1040" s="134">
        <f>SUM(T1041:T1045)</f>
        <v>0</v>
      </c>
      <c r="AR1040" s="128" t="s">
        <v>83</v>
      </c>
      <c r="AT1040" s="135" t="s">
        <v>74</v>
      </c>
      <c r="AU1040" s="135" t="s">
        <v>83</v>
      </c>
      <c r="AY1040" s="128" t="s">
        <v>156</v>
      </c>
      <c r="BK1040" s="136">
        <f>SUM(BK1041:BK1045)</f>
        <v>0</v>
      </c>
    </row>
    <row r="1041" spans="2:65" s="1" customFormat="1" ht="24.15" customHeight="1">
      <c r="B1041" s="139"/>
      <c r="C1041" s="140" t="s">
        <v>2335</v>
      </c>
      <c r="D1041" s="140" t="s">
        <v>159</v>
      </c>
      <c r="E1041" s="141" t="s">
        <v>2336</v>
      </c>
      <c r="F1041" s="142" t="s">
        <v>2337</v>
      </c>
      <c r="G1041" s="143" t="s">
        <v>234</v>
      </c>
      <c r="H1041" s="144">
        <v>51.3</v>
      </c>
      <c r="I1041" s="145"/>
      <c r="J1041" s="146">
        <f>ROUND(I1041*H1041,2)</f>
        <v>0</v>
      </c>
      <c r="K1041" s="147"/>
      <c r="L1041" s="32"/>
      <c r="M1041" s="148" t="s">
        <v>1</v>
      </c>
      <c r="N1041" s="149" t="s">
        <v>41</v>
      </c>
      <c r="P1041" s="150">
        <f>O1041*H1041</f>
        <v>0</v>
      </c>
      <c r="Q1041" s="150">
        <v>8.0000000000000007E-5</v>
      </c>
      <c r="R1041" s="150">
        <f>Q1041*H1041</f>
        <v>4.104E-3</v>
      </c>
      <c r="S1041" s="150">
        <v>0</v>
      </c>
      <c r="T1041" s="151">
        <f>S1041*H1041</f>
        <v>0</v>
      </c>
      <c r="AR1041" s="152" t="s">
        <v>276</v>
      </c>
      <c r="AT1041" s="152" t="s">
        <v>159</v>
      </c>
      <c r="AU1041" s="152" t="s">
        <v>164</v>
      </c>
      <c r="AY1041" s="17" t="s">
        <v>156</v>
      </c>
      <c r="BE1041" s="153">
        <f>IF(N1041="základná",J1041,0)</f>
        <v>0</v>
      </c>
      <c r="BF1041" s="153">
        <f>IF(N1041="znížená",J1041,0)</f>
        <v>0</v>
      </c>
      <c r="BG1041" s="153">
        <f>IF(N1041="zákl. prenesená",J1041,0)</f>
        <v>0</v>
      </c>
      <c r="BH1041" s="153">
        <f>IF(N1041="zníž. prenesená",J1041,0)</f>
        <v>0</v>
      </c>
      <c r="BI1041" s="153">
        <f>IF(N1041="nulová",J1041,0)</f>
        <v>0</v>
      </c>
      <c r="BJ1041" s="17" t="s">
        <v>164</v>
      </c>
      <c r="BK1041" s="153">
        <f>ROUND(I1041*H1041,2)</f>
        <v>0</v>
      </c>
      <c r="BL1041" s="17" t="s">
        <v>276</v>
      </c>
      <c r="BM1041" s="152" t="s">
        <v>2338</v>
      </c>
    </row>
    <row r="1042" spans="2:65" s="13" customFormat="1">
      <c r="B1042" s="178"/>
      <c r="D1042" s="160" t="s">
        <v>205</v>
      </c>
      <c r="E1042" s="179" t="s">
        <v>1</v>
      </c>
      <c r="F1042" s="180" t="s">
        <v>2339</v>
      </c>
      <c r="H1042" s="179" t="s">
        <v>1</v>
      </c>
      <c r="I1042" s="181"/>
      <c r="L1042" s="178"/>
      <c r="M1042" s="182"/>
      <c r="T1042" s="183"/>
      <c r="AT1042" s="179" t="s">
        <v>205</v>
      </c>
      <c r="AU1042" s="179" t="s">
        <v>164</v>
      </c>
      <c r="AV1042" s="13" t="s">
        <v>83</v>
      </c>
      <c r="AW1042" s="13" t="s">
        <v>3</v>
      </c>
      <c r="AX1042" s="13" t="s">
        <v>75</v>
      </c>
      <c r="AY1042" s="179" t="s">
        <v>156</v>
      </c>
    </row>
    <row r="1043" spans="2:65" s="12" customFormat="1">
      <c r="B1043" s="159"/>
      <c r="D1043" s="160" t="s">
        <v>205</v>
      </c>
      <c r="E1043" s="161" t="s">
        <v>1</v>
      </c>
      <c r="F1043" s="162" t="s">
        <v>2307</v>
      </c>
      <c r="H1043" s="163">
        <v>51.3</v>
      </c>
      <c r="I1043" s="164"/>
      <c r="L1043" s="159"/>
      <c r="M1043" s="165"/>
      <c r="T1043" s="166"/>
      <c r="AT1043" s="161" t="s">
        <v>205</v>
      </c>
      <c r="AU1043" s="161" t="s">
        <v>164</v>
      </c>
      <c r="AV1043" s="12" t="s">
        <v>164</v>
      </c>
      <c r="AW1043" s="12" t="s">
        <v>3</v>
      </c>
      <c r="AX1043" s="12" t="s">
        <v>83</v>
      </c>
      <c r="AY1043" s="161" t="s">
        <v>156</v>
      </c>
    </row>
    <row r="1044" spans="2:65" s="1" customFormat="1" ht="24.15" customHeight="1">
      <c r="B1044" s="139"/>
      <c r="C1044" s="167" t="s">
        <v>2340</v>
      </c>
      <c r="D1044" s="167" t="s">
        <v>207</v>
      </c>
      <c r="E1044" s="168" t="s">
        <v>2341</v>
      </c>
      <c r="F1044" s="169" t="s">
        <v>2342</v>
      </c>
      <c r="G1044" s="170" t="s">
        <v>234</v>
      </c>
      <c r="H1044" s="171">
        <v>61.56</v>
      </c>
      <c r="I1044" s="172"/>
      <c r="J1044" s="173">
        <f>ROUND(I1044*H1044,2)</f>
        <v>0</v>
      </c>
      <c r="K1044" s="174"/>
      <c r="L1044" s="175"/>
      <c r="M1044" s="176" t="s">
        <v>1</v>
      </c>
      <c r="N1044" s="177" t="s">
        <v>41</v>
      </c>
      <c r="P1044" s="150">
        <f>O1044*H1044</f>
        <v>0</v>
      </c>
      <c r="Q1044" s="150">
        <v>8.0000000000000004E-4</v>
      </c>
      <c r="R1044" s="150">
        <f>Q1044*H1044</f>
        <v>4.9248000000000007E-2</v>
      </c>
      <c r="S1044" s="150">
        <v>0</v>
      </c>
      <c r="T1044" s="151">
        <f>S1044*H1044</f>
        <v>0</v>
      </c>
      <c r="AR1044" s="152" t="s">
        <v>341</v>
      </c>
      <c r="AT1044" s="152" t="s">
        <v>207</v>
      </c>
      <c r="AU1044" s="152" t="s">
        <v>164</v>
      </c>
      <c r="AY1044" s="17" t="s">
        <v>156</v>
      </c>
      <c r="BE1044" s="153">
        <f>IF(N1044="základná",J1044,0)</f>
        <v>0</v>
      </c>
      <c r="BF1044" s="153">
        <f>IF(N1044="znížená",J1044,0)</f>
        <v>0</v>
      </c>
      <c r="BG1044" s="153">
        <f>IF(N1044="zákl. prenesená",J1044,0)</f>
        <v>0</v>
      </c>
      <c r="BH1044" s="153">
        <f>IF(N1044="zníž. prenesená",J1044,0)</f>
        <v>0</v>
      </c>
      <c r="BI1044" s="153">
        <f>IF(N1044="nulová",J1044,0)</f>
        <v>0</v>
      </c>
      <c r="BJ1044" s="17" t="s">
        <v>164</v>
      </c>
      <c r="BK1044" s="153">
        <f>ROUND(I1044*H1044,2)</f>
        <v>0</v>
      </c>
      <c r="BL1044" s="17" t="s">
        <v>276</v>
      </c>
      <c r="BM1044" s="152" t="s">
        <v>2343</v>
      </c>
    </row>
    <row r="1045" spans="2:65" s="12" customFormat="1">
      <c r="B1045" s="159"/>
      <c r="D1045" s="160" t="s">
        <v>205</v>
      </c>
      <c r="E1045" s="161" t="s">
        <v>1</v>
      </c>
      <c r="F1045" s="162" t="s">
        <v>2344</v>
      </c>
      <c r="H1045" s="163">
        <v>61.56</v>
      </c>
      <c r="I1045" s="164"/>
      <c r="L1045" s="159"/>
      <c r="M1045" s="165"/>
      <c r="T1045" s="166"/>
      <c r="AT1045" s="161" t="s">
        <v>205</v>
      </c>
      <c r="AU1045" s="161" t="s">
        <v>164</v>
      </c>
      <c r="AV1045" s="12" t="s">
        <v>164</v>
      </c>
      <c r="AW1045" s="12" t="s">
        <v>3</v>
      </c>
      <c r="AX1045" s="12" t="s">
        <v>83</v>
      </c>
      <c r="AY1045" s="161" t="s">
        <v>156</v>
      </c>
    </row>
    <row r="1046" spans="2:65" s="11" customFormat="1" ht="22.95" customHeight="1">
      <c r="B1046" s="127"/>
      <c r="D1046" s="128" t="s">
        <v>74</v>
      </c>
      <c r="E1046" s="137" t="s">
        <v>2345</v>
      </c>
      <c r="F1046" s="137" t="s">
        <v>2346</v>
      </c>
      <c r="I1046" s="130"/>
      <c r="J1046" s="138">
        <f>BK1046</f>
        <v>0</v>
      </c>
      <c r="L1046" s="127"/>
      <c r="M1046" s="132"/>
      <c r="P1046" s="133">
        <f>SUM(P1047:P1055)</f>
        <v>0</v>
      </c>
      <c r="R1046" s="133">
        <f>SUM(R1047:R1055)</f>
        <v>8.9800500000000003</v>
      </c>
      <c r="T1046" s="134">
        <f>SUM(T1047:T1055)</f>
        <v>0</v>
      </c>
      <c r="AR1046" s="128" t="s">
        <v>83</v>
      </c>
      <c r="AT1046" s="135" t="s">
        <v>74</v>
      </c>
      <c r="AU1046" s="135" t="s">
        <v>83</v>
      </c>
      <c r="AY1046" s="128" t="s">
        <v>156</v>
      </c>
      <c r="BK1046" s="136">
        <f>SUM(BK1047:BK1055)</f>
        <v>0</v>
      </c>
    </row>
    <row r="1047" spans="2:65" s="1" customFormat="1" ht="37.950000000000003" customHeight="1">
      <c r="B1047" s="139"/>
      <c r="C1047" s="140" t="s">
        <v>2347</v>
      </c>
      <c r="D1047" s="140" t="s">
        <v>159</v>
      </c>
      <c r="E1047" s="141" t="s">
        <v>2348</v>
      </c>
      <c r="F1047" s="142" t="s">
        <v>2349</v>
      </c>
      <c r="G1047" s="143" t="s">
        <v>234</v>
      </c>
      <c r="H1047" s="144">
        <v>2579.1</v>
      </c>
      <c r="I1047" s="145"/>
      <c r="J1047" s="146">
        <f>ROUND(I1047*H1047,2)</f>
        <v>0</v>
      </c>
      <c r="K1047" s="147"/>
      <c r="L1047" s="32"/>
      <c r="M1047" s="148" t="s">
        <v>1</v>
      </c>
      <c r="N1047" s="149" t="s">
        <v>41</v>
      </c>
      <c r="P1047" s="150">
        <f>O1047*H1047</f>
        <v>0</v>
      </c>
      <c r="Q1047" s="150">
        <v>2.5000000000000001E-3</v>
      </c>
      <c r="R1047" s="150">
        <f>Q1047*H1047</f>
        <v>6.4477500000000001</v>
      </c>
      <c r="S1047" s="150">
        <v>0</v>
      </c>
      <c r="T1047" s="151">
        <f>S1047*H1047</f>
        <v>0</v>
      </c>
      <c r="AR1047" s="152" t="s">
        <v>276</v>
      </c>
      <c r="AT1047" s="152" t="s">
        <v>159</v>
      </c>
      <c r="AU1047" s="152" t="s">
        <v>164</v>
      </c>
      <c r="AY1047" s="17" t="s">
        <v>156</v>
      </c>
      <c r="BE1047" s="153">
        <f>IF(N1047="základná",J1047,0)</f>
        <v>0</v>
      </c>
      <c r="BF1047" s="153">
        <f>IF(N1047="znížená",J1047,0)</f>
        <v>0</v>
      </c>
      <c r="BG1047" s="153">
        <f>IF(N1047="zákl. prenesená",J1047,0)</f>
        <v>0</v>
      </c>
      <c r="BH1047" s="153">
        <f>IF(N1047="zníž. prenesená",J1047,0)</f>
        <v>0</v>
      </c>
      <c r="BI1047" s="153">
        <f>IF(N1047="nulová",J1047,0)</f>
        <v>0</v>
      </c>
      <c r="BJ1047" s="17" t="s">
        <v>164</v>
      </c>
      <c r="BK1047" s="153">
        <f>ROUND(I1047*H1047,2)</f>
        <v>0</v>
      </c>
      <c r="BL1047" s="17" t="s">
        <v>276</v>
      </c>
      <c r="BM1047" s="152" t="s">
        <v>2350</v>
      </c>
    </row>
    <row r="1048" spans="2:65" s="13" customFormat="1" ht="20.399999999999999">
      <c r="B1048" s="178"/>
      <c r="D1048" s="160" t="s">
        <v>205</v>
      </c>
      <c r="E1048" s="179" t="s">
        <v>1</v>
      </c>
      <c r="F1048" s="180" t="s">
        <v>2351</v>
      </c>
      <c r="H1048" s="179" t="s">
        <v>1</v>
      </c>
      <c r="I1048" s="181"/>
      <c r="L1048" s="178"/>
      <c r="M1048" s="182"/>
      <c r="T1048" s="183"/>
      <c r="AT1048" s="179" t="s">
        <v>205</v>
      </c>
      <c r="AU1048" s="179" t="s">
        <v>164</v>
      </c>
      <c r="AV1048" s="13" t="s">
        <v>83</v>
      </c>
      <c r="AW1048" s="13" t="s">
        <v>3</v>
      </c>
      <c r="AX1048" s="13" t="s">
        <v>75</v>
      </c>
      <c r="AY1048" s="179" t="s">
        <v>156</v>
      </c>
    </row>
    <row r="1049" spans="2:65" s="12" customFormat="1">
      <c r="B1049" s="159"/>
      <c r="D1049" s="160" t="s">
        <v>205</v>
      </c>
      <c r="E1049" s="161" t="s">
        <v>1</v>
      </c>
      <c r="F1049" s="162" t="s">
        <v>2352</v>
      </c>
      <c r="H1049" s="163">
        <v>2550.6</v>
      </c>
      <c r="I1049" s="164"/>
      <c r="L1049" s="159"/>
      <c r="M1049" s="165"/>
      <c r="T1049" s="166"/>
      <c r="AT1049" s="161" t="s">
        <v>205</v>
      </c>
      <c r="AU1049" s="161" t="s">
        <v>164</v>
      </c>
      <c r="AV1049" s="12" t="s">
        <v>164</v>
      </c>
      <c r="AW1049" s="12" t="s">
        <v>3</v>
      </c>
      <c r="AX1049" s="12" t="s">
        <v>75</v>
      </c>
      <c r="AY1049" s="161" t="s">
        <v>156</v>
      </c>
    </row>
    <row r="1050" spans="2:65" s="12" customFormat="1">
      <c r="B1050" s="159"/>
      <c r="D1050" s="160" t="s">
        <v>205</v>
      </c>
      <c r="E1050" s="161" t="s">
        <v>1</v>
      </c>
      <c r="F1050" s="162" t="s">
        <v>2353</v>
      </c>
      <c r="H1050" s="163">
        <v>28.5</v>
      </c>
      <c r="I1050" s="164"/>
      <c r="L1050" s="159"/>
      <c r="M1050" s="165"/>
      <c r="T1050" s="166"/>
      <c r="AT1050" s="161" t="s">
        <v>205</v>
      </c>
      <c r="AU1050" s="161" t="s">
        <v>164</v>
      </c>
      <c r="AV1050" s="12" t="s">
        <v>164</v>
      </c>
      <c r="AW1050" s="12" t="s">
        <v>3</v>
      </c>
      <c r="AX1050" s="12" t="s">
        <v>75</v>
      </c>
      <c r="AY1050" s="161" t="s">
        <v>156</v>
      </c>
    </row>
    <row r="1051" spans="2:65" s="14" customFormat="1">
      <c r="B1051" s="184"/>
      <c r="D1051" s="160" t="s">
        <v>205</v>
      </c>
      <c r="E1051" s="185" t="s">
        <v>1</v>
      </c>
      <c r="F1051" s="186" t="s">
        <v>226</v>
      </c>
      <c r="H1051" s="187">
        <v>2579.1</v>
      </c>
      <c r="I1051" s="188"/>
      <c r="L1051" s="184"/>
      <c r="M1051" s="189"/>
      <c r="T1051" s="190"/>
      <c r="AT1051" s="185" t="s">
        <v>205</v>
      </c>
      <c r="AU1051" s="185" t="s">
        <v>164</v>
      </c>
      <c r="AV1051" s="14" t="s">
        <v>163</v>
      </c>
      <c r="AW1051" s="14" t="s">
        <v>3</v>
      </c>
      <c r="AX1051" s="14" t="s">
        <v>83</v>
      </c>
      <c r="AY1051" s="185" t="s">
        <v>156</v>
      </c>
    </row>
    <row r="1052" spans="2:65" s="1" customFormat="1" ht="24.15" customHeight="1">
      <c r="B1052" s="139"/>
      <c r="C1052" s="140" t="s">
        <v>2354</v>
      </c>
      <c r="D1052" s="140" t="s">
        <v>159</v>
      </c>
      <c r="E1052" s="141" t="s">
        <v>2355</v>
      </c>
      <c r="F1052" s="142" t="s">
        <v>2356</v>
      </c>
      <c r="G1052" s="143" t="s">
        <v>234</v>
      </c>
      <c r="H1052" s="144">
        <v>2579.1</v>
      </c>
      <c r="I1052" s="145"/>
      <c r="J1052" s="146">
        <f>ROUND(I1052*H1052,2)</f>
        <v>0</v>
      </c>
      <c r="K1052" s="147"/>
      <c r="L1052" s="32"/>
      <c r="M1052" s="148" t="s">
        <v>1</v>
      </c>
      <c r="N1052" s="149" t="s">
        <v>41</v>
      </c>
      <c r="P1052" s="150">
        <f>O1052*H1052</f>
        <v>0</v>
      </c>
      <c r="Q1052" s="150">
        <v>0</v>
      </c>
      <c r="R1052" s="150">
        <f>Q1052*H1052</f>
        <v>0</v>
      </c>
      <c r="S1052" s="150">
        <v>0</v>
      </c>
      <c r="T1052" s="151">
        <f>S1052*H1052</f>
        <v>0</v>
      </c>
      <c r="AR1052" s="152" t="s">
        <v>276</v>
      </c>
      <c r="AT1052" s="152" t="s">
        <v>159</v>
      </c>
      <c r="AU1052" s="152" t="s">
        <v>164</v>
      </c>
      <c r="AY1052" s="17" t="s">
        <v>156</v>
      </c>
      <c r="BE1052" s="153">
        <f>IF(N1052="základná",J1052,0)</f>
        <v>0</v>
      </c>
      <c r="BF1052" s="153">
        <f>IF(N1052="znížená",J1052,0)</f>
        <v>0</v>
      </c>
      <c r="BG1052" s="153">
        <f>IF(N1052="zákl. prenesená",J1052,0)</f>
        <v>0</v>
      </c>
      <c r="BH1052" s="153">
        <f>IF(N1052="zníž. prenesená",J1052,0)</f>
        <v>0</v>
      </c>
      <c r="BI1052" s="153">
        <f>IF(N1052="nulová",J1052,0)</f>
        <v>0</v>
      </c>
      <c r="BJ1052" s="17" t="s">
        <v>164</v>
      </c>
      <c r="BK1052" s="153">
        <f>ROUND(I1052*H1052,2)</f>
        <v>0</v>
      </c>
      <c r="BL1052" s="17" t="s">
        <v>276</v>
      </c>
      <c r="BM1052" s="152" t="s">
        <v>2357</v>
      </c>
    </row>
    <row r="1053" spans="2:65" s="13" customFormat="1" ht="20.399999999999999">
      <c r="B1053" s="178"/>
      <c r="D1053" s="160" t="s">
        <v>205</v>
      </c>
      <c r="E1053" s="179" t="s">
        <v>1</v>
      </c>
      <c r="F1053" s="180" t="s">
        <v>2351</v>
      </c>
      <c r="H1053" s="179" t="s">
        <v>1</v>
      </c>
      <c r="I1053" s="181"/>
      <c r="L1053" s="178"/>
      <c r="M1053" s="182"/>
      <c r="T1053" s="183"/>
      <c r="AT1053" s="179" t="s">
        <v>205</v>
      </c>
      <c r="AU1053" s="179" t="s">
        <v>164</v>
      </c>
      <c r="AV1053" s="13" t="s">
        <v>83</v>
      </c>
      <c r="AW1053" s="13" t="s">
        <v>3</v>
      </c>
      <c r="AX1053" s="13" t="s">
        <v>75</v>
      </c>
      <c r="AY1053" s="179" t="s">
        <v>156</v>
      </c>
    </row>
    <row r="1054" spans="2:65" s="12" customFormat="1">
      <c r="B1054" s="159"/>
      <c r="D1054" s="160" t="s">
        <v>205</v>
      </c>
      <c r="E1054" s="161" t="s">
        <v>1</v>
      </c>
      <c r="F1054" s="162" t="s">
        <v>2358</v>
      </c>
      <c r="H1054" s="163">
        <v>2579.1</v>
      </c>
      <c r="I1054" s="164"/>
      <c r="L1054" s="159"/>
      <c r="M1054" s="165"/>
      <c r="T1054" s="166"/>
      <c r="AT1054" s="161" t="s">
        <v>205</v>
      </c>
      <c r="AU1054" s="161" t="s">
        <v>164</v>
      </c>
      <c r="AV1054" s="12" t="s">
        <v>164</v>
      </c>
      <c r="AW1054" s="12" t="s">
        <v>3</v>
      </c>
      <c r="AX1054" s="12" t="s">
        <v>83</v>
      </c>
      <c r="AY1054" s="161" t="s">
        <v>156</v>
      </c>
    </row>
    <row r="1055" spans="2:65" s="1" customFormat="1" ht="24.15" customHeight="1">
      <c r="B1055" s="139"/>
      <c r="C1055" s="167" t="s">
        <v>2359</v>
      </c>
      <c r="D1055" s="167" t="s">
        <v>207</v>
      </c>
      <c r="E1055" s="168" t="s">
        <v>2360</v>
      </c>
      <c r="F1055" s="169" t="s">
        <v>2361</v>
      </c>
      <c r="G1055" s="170" t="s">
        <v>983</v>
      </c>
      <c r="H1055" s="171">
        <v>2532.3000000000002</v>
      </c>
      <c r="I1055" s="172"/>
      <c r="J1055" s="173">
        <f>ROUND(I1055*H1055,2)</f>
        <v>0</v>
      </c>
      <c r="K1055" s="174"/>
      <c r="L1055" s="175"/>
      <c r="M1055" s="176" t="s">
        <v>1</v>
      </c>
      <c r="N1055" s="177" t="s">
        <v>41</v>
      </c>
      <c r="P1055" s="150">
        <f>O1055*H1055</f>
        <v>0</v>
      </c>
      <c r="Q1055" s="150">
        <v>1E-3</v>
      </c>
      <c r="R1055" s="150">
        <f>Q1055*H1055</f>
        <v>2.5323000000000002</v>
      </c>
      <c r="S1055" s="150">
        <v>0</v>
      </c>
      <c r="T1055" s="151">
        <f>S1055*H1055</f>
        <v>0</v>
      </c>
      <c r="AR1055" s="152" t="s">
        <v>341</v>
      </c>
      <c r="AT1055" s="152" t="s">
        <v>207</v>
      </c>
      <c r="AU1055" s="152" t="s">
        <v>164</v>
      </c>
      <c r="AY1055" s="17" t="s">
        <v>156</v>
      </c>
      <c r="BE1055" s="153">
        <f>IF(N1055="základná",J1055,0)</f>
        <v>0</v>
      </c>
      <c r="BF1055" s="153">
        <f>IF(N1055="znížená",J1055,0)</f>
        <v>0</v>
      </c>
      <c r="BG1055" s="153">
        <f>IF(N1055="zákl. prenesená",J1055,0)</f>
        <v>0</v>
      </c>
      <c r="BH1055" s="153">
        <f>IF(N1055="zníž. prenesená",J1055,0)</f>
        <v>0</v>
      </c>
      <c r="BI1055" s="153">
        <f>IF(N1055="nulová",J1055,0)</f>
        <v>0</v>
      </c>
      <c r="BJ1055" s="17" t="s">
        <v>164</v>
      </c>
      <c r="BK1055" s="153">
        <f>ROUND(I1055*H1055,2)</f>
        <v>0</v>
      </c>
      <c r="BL1055" s="17" t="s">
        <v>276</v>
      </c>
      <c r="BM1055" s="152" t="s">
        <v>2362</v>
      </c>
    </row>
    <row r="1056" spans="2:65" s="11" customFormat="1" ht="22.95" customHeight="1">
      <c r="B1056" s="127"/>
      <c r="D1056" s="128" t="s">
        <v>74</v>
      </c>
      <c r="E1056" s="137" t="s">
        <v>2363</v>
      </c>
      <c r="F1056" s="137" t="s">
        <v>2364</v>
      </c>
      <c r="I1056" s="130"/>
      <c r="J1056" s="138">
        <f>BK1056</f>
        <v>0</v>
      </c>
      <c r="L1056" s="127"/>
      <c r="M1056" s="132"/>
      <c r="P1056" s="133">
        <f>SUM(P1057:P1060)</f>
        <v>0</v>
      </c>
      <c r="R1056" s="133">
        <f>SUM(R1057:R1060)</f>
        <v>26.564860800000002</v>
      </c>
      <c r="T1056" s="134">
        <f>SUM(T1057:T1060)</f>
        <v>0</v>
      </c>
      <c r="AR1056" s="128" t="s">
        <v>83</v>
      </c>
      <c r="AT1056" s="135" t="s">
        <v>74</v>
      </c>
      <c r="AU1056" s="135" t="s">
        <v>83</v>
      </c>
      <c r="AY1056" s="128" t="s">
        <v>156</v>
      </c>
      <c r="BK1056" s="136">
        <f>SUM(BK1057:BK1060)</f>
        <v>0</v>
      </c>
    </row>
    <row r="1057" spans="2:65" s="1" customFormat="1" ht="24.15" customHeight="1">
      <c r="B1057" s="139"/>
      <c r="C1057" s="140" t="s">
        <v>2365</v>
      </c>
      <c r="D1057" s="140" t="s">
        <v>159</v>
      </c>
      <c r="E1057" s="141" t="s">
        <v>2366</v>
      </c>
      <c r="F1057" s="142" t="s">
        <v>2367</v>
      </c>
      <c r="G1057" s="143" t="s">
        <v>234</v>
      </c>
      <c r="H1057" s="144">
        <v>2579.1</v>
      </c>
      <c r="I1057" s="145"/>
      <c r="J1057" s="146">
        <f>ROUND(I1057*H1057,2)</f>
        <v>0</v>
      </c>
      <c r="K1057" s="147"/>
      <c r="L1057" s="32"/>
      <c r="M1057" s="148" t="s">
        <v>1</v>
      </c>
      <c r="N1057" s="149" t="s">
        <v>41</v>
      </c>
      <c r="P1057" s="150">
        <f>O1057*H1057</f>
        <v>0</v>
      </c>
      <c r="Q1057" s="150">
        <v>5.4000000000000001E-4</v>
      </c>
      <c r="R1057" s="150">
        <f>Q1057*H1057</f>
        <v>1.392714</v>
      </c>
      <c r="S1057" s="150">
        <v>0</v>
      </c>
      <c r="T1057" s="151">
        <f>S1057*H1057</f>
        <v>0</v>
      </c>
      <c r="AR1057" s="152" t="s">
        <v>276</v>
      </c>
      <c r="AT1057" s="152" t="s">
        <v>159</v>
      </c>
      <c r="AU1057" s="152" t="s">
        <v>164</v>
      </c>
      <c r="AY1057" s="17" t="s">
        <v>156</v>
      </c>
      <c r="BE1057" s="153">
        <f>IF(N1057="základná",J1057,0)</f>
        <v>0</v>
      </c>
      <c r="BF1057" s="153">
        <f>IF(N1057="znížená",J1057,0)</f>
        <v>0</v>
      </c>
      <c r="BG1057" s="153">
        <f>IF(N1057="zákl. prenesená",J1057,0)</f>
        <v>0</v>
      </c>
      <c r="BH1057" s="153">
        <f>IF(N1057="zníž. prenesená",J1057,0)</f>
        <v>0</v>
      </c>
      <c r="BI1057" s="153">
        <f>IF(N1057="nulová",J1057,0)</f>
        <v>0</v>
      </c>
      <c r="BJ1057" s="17" t="s">
        <v>164</v>
      </c>
      <c r="BK1057" s="153">
        <f>ROUND(I1057*H1057,2)</f>
        <v>0</v>
      </c>
      <c r="BL1057" s="17" t="s">
        <v>276</v>
      </c>
      <c r="BM1057" s="152" t="s">
        <v>2368</v>
      </c>
    </row>
    <row r="1058" spans="2:65" s="1" customFormat="1" ht="16.5" customHeight="1">
      <c r="B1058" s="139"/>
      <c r="C1058" s="167" t="s">
        <v>2369</v>
      </c>
      <c r="D1058" s="167" t="s">
        <v>207</v>
      </c>
      <c r="E1058" s="168" t="s">
        <v>2370</v>
      </c>
      <c r="F1058" s="169" t="s">
        <v>2371</v>
      </c>
      <c r="G1058" s="170" t="s">
        <v>234</v>
      </c>
      <c r="H1058" s="171">
        <v>3410.86</v>
      </c>
      <c r="I1058" s="172"/>
      <c r="J1058" s="173">
        <f>ROUND(I1058*H1058,2)</f>
        <v>0</v>
      </c>
      <c r="K1058" s="174"/>
      <c r="L1058" s="175"/>
      <c r="M1058" s="176" t="s">
        <v>1</v>
      </c>
      <c r="N1058" s="177" t="s">
        <v>41</v>
      </c>
      <c r="P1058" s="150">
        <f>O1058*H1058</f>
        <v>0</v>
      </c>
      <c r="Q1058" s="150">
        <v>7.3800000000000003E-3</v>
      </c>
      <c r="R1058" s="150">
        <f>Q1058*H1058</f>
        <v>25.1721468</v>
      </c>
      <c r="S1058" s="150">
        <v>0</v>
      </c>
      <c r="T1058" s="151">
        <f>S1058*H1058</f>
        <v>0</v>
      </c>
      <c r="AR1058" s="152" t="s">
        <v>341</v>
      </c>
      <c r="AT1058" s="152" t="s">
        <v>207</v>
      </c>
      <c r="AU1058" s="152" t="s">
        <v>164</v>
      </c>
      <c r="AY1058" s="17" t="s">
        <v>156</v>
      </c>
      <c r="BE1058" s="153">
        <f>IF(N1058="základná",J1058,0)</f>
        <v>0</v>
      </c>
      <c r="BF1058" s="153">
        <f>IF(N1058="znížená",J1058,0)</f>
        <v>0</v>
      </c>
      <c r="BG1058" s="153">
        <f>IF(N1058="zákl. prenesená",J1058,0)</f>
        <v>0</v>
      </c>
      <c r="BH1058" s="153">
        <f>IF(N1058="zníž. prenesená",J1058,0)</f>
        <v>0</v>
      </c>
      <c r="BI1058" s="153">
        <f>IF(N1058="nulová",J1058,0)</f>
        <v>0</v>
      </c>
      <c r="BJ1058" s="17" t="s">
        <v>164</v>
      </c>
      <c r="BK1058" s="153">
        <f>ROUND(I1058*H1058,2)</f>
        <v>0</v>
      </c>
      <c r="BL1058" s="17" t="s">
        <v>276</v>
      </c>
      <c r="BM1058" s="152" t="s">
        <v>2372</v>
      </c>
    </row>
    <row r="1059" spans="2:65" s="12" customFormat="1">
      <c r="B1059" s="159"/>
      <c r="D1059" s="160" t="s">
        <v>205</v>
      </c>
      <c r="E1059" s="161" t="s">
        <v>1</v>
      </c>
      <c r="F1059" s="162" t="s">
        <v>2373</v>
      </c>
      <c r="H1059" s="163">
        <v>2965.9650000000001</v>
      </c>
      <c r="I1059" s="164"/>
      <c r="L1059" s="159"/>
      <c r="M1059" s="165"/>
      <c r="T1059" s="166"/>
      <c r="AT1059" s="161" t="s">
        <v>205</v>
      </c>
      <c r="AU1059" s="161" t="s">
        <v>164</v>
      </c>
      <c r="AV1059" s="12" t="s">
        <v>164</v>
      </c>
      <c r="AW1059" s="12" t="s">
        <v>3</v>
      </c>
      <c r="AX1059" s="12" t="s">
        <v>83</v>
      </c>
      <c r="AY1059" s="161" t="s">
        <v>156</v>
      </c>
    </row>
    <row r="1060" spans="2:65" s="12" customFormat="1">
      <c r="B1060" s="159"/>
      <c r="D1060" s="160" t="s">
        <v>205</v>
      </c>
      <c r="F1060" s="162" t="s">
        <v>2374</v>
      </c>
      <c r="H1060" s="163">
        <v>3410.86</v>
      </c>
      <c r="I1060" s="164"/>
      <c r="L1060" s="159"/>
      <c r="M1060" s="165"/>
      <c r="T1060" s="166"/>
      <c r="AT1060" s="161" t="s">
        <v>205</v>
      </c>
      <c r="AU1060" s="161" t="s">
        <v>164</v>
      </c>
      <c r="AV1060" s="12" t="s">
        <v>164</v>
      </c>
      <c r="AW1060" s="12" t="s">
        <v>4</v>
      </c>
      <c r="AX1060" s="12" t="s">
        <v>83</v>
      </c>
      <c r="AY1060" s="161" t="s">
        <v>156</v>
      </c>
    </row>
    <row r="1061" spans="2:65" s="11" customFormat="1" ht="22.95" customHeight="1">
      <c r="B1061" s="127"/>
      <c r="D1061" s="128" t="s">
        <v>74</v>
      </c>
      <c r="E1061" s="137" t="s">
        <v>2375</v>
      </c>
      <c r="F1061" s="137" t="s">
        <v>2376</v>
      </c>
      <c r="I1061" s="130"/>
      <c r="J1061" s="138">
        <f>BK1061</f>
        <v>0</v>
      </c>
      <c r="L1061" s="127"/>
      <c r="M1061" s="132"/>
      <c r="P1061" s="133">
        <f>SUM(P1062:P1070)</f>
        <v>0</v>
      </c>
      <c r="R1061" s="133">
        <f>SUM(R1062:R1070)</f>
        <v>1.6152660000000001</v>
      </c>
      <c r="T1061" s="134">
        <f>SUM(T1062:T1070)</f>
        <v>0</v>
      </c>
      <c r="AR1061" s="128" t="s">
        <v>83</v>
      </c>
      <c r="AT1061" s="135" t="s">
        <v>74</v>
      </c>
      <c r="AU1061" s="135" t="s">
        <v>83</v>
      </c>
      <c r="AY1061" s="128" t="s">
        <v>156</v>
      </c>
      <c r="BK1061" s="136">
        <f>SUM(BK1062:BK1070)</f>
        <v>0</v>
      </c>
    </row>
    <row r="1062" spans="2:65" s="1" customFormat="1" ht="24.15" customHeight="1">
      <c r="B1062" s="139"/>
      <c r="C1062" s="140" t="s">
        <v>2377</v>
      </c>
      <c r="D1062" s="140" t="s">
        <v>159</v>
      </c>
      <c r="E1062" s="141" t="s">
        <v>2378</v>
      </c>
      <c r="F1062" s="142" t="s">
        <v>2379</v>
      </c>
      <c r="G1062" s="143" t="s">
        <v>234</v>
      </c>
      <c r="H1062" s="144">
        <v>1794.74</v>
      </c>
      <c r="I1062" s="145"/>
      <c r="J1062" s="146">
        <f>ROUND(I1062*H1062,2)</f>
        <v>0</v>
      </c>
      <c r="K1062" s="147"/>
      <c r="L1062" s="32"/>
      <c r="M1062" s="148" t="s">
        <v>1</v>
      </c>
      <c r="N1062" s="149" t="s">
        <v>41</v>
      </c>
      <c r="P1062" s="150">
        <f>O1062*H1062</f>
        <v>0</v>
      </c>
      <c r="Q1062" s="150">
        <v>0</v>
      </c>
      <c r="R1062" s="150">
        <f>Q1062*H1062</f>
        <v>0</v>
      </c>
      <c r="S1062" s="150">
        <v>0</v>
      </c>
      <c r="T1062" s="151">
        <f>S1062*H1062</f>
        <v>0</v>
      </c>
      <c r="AR1062" s="152" t="s">
        <v>163</v>
      </c>
      <c r="AT1062" s="152" t="s">
        <v>159</v>
      </c>
      <c r="AU1062" s="152" t="s">
        <v>164</v>
      </c>
      <c r="AY1062" s="17" t="s">
        <v>156</v>
      </c>
      <c r="BE1062" s="153">
        <f>IF(N1062="základná",J1062,0)</f>
        <v>0</v>
      </c>
      <c r="BF1062" s="153">
        <f>IF(N1062="znížená",J1062,0)</f>
        <v>0</v>
      </c>
      <c r="BG1062" s="153">
        <f>IF(N1062="zákl. prenesená",J1062,0)</f>
        <v>0</v>
      </c>
      <c r="BH1062" s="153">
        <f>IF(N1062="zníž. prenesená",J1062,0)</f>
        <v>0</v>
      </c>
      <c r="BI1062" s="153">
        <f>IF(N1062="nulová",J1062,0)</f>
        <v>0</v>
      </c>
      <c r="BJ1062" s="17" t="s">
        <v>164</v>
      </c>
      <c r="BK1062" s="153">
        <f>ROUND(I1062*H1062,2)</f>
        <v>0</v>
      </c>
      <c r="BL1062" s="17" t="s">
        <v>163</v>
      </c>
      <c r="BM1062" s="152" t="s">
        <v>2380</v>
      </c>
    </row>
    <row r="1063" spans="2:65" s="13" customFormat="1">
      <c r="B1063" s="178"/>
      <c r="D1063" s="160" t="s">
        <v>205</v>
      </c>
      <c r="E1063" s="179" t="s">
        <v>1</v>
      </c>
      <c r="F1063" s="180" t="s">
        <v>2381</v>
      </c>
      <c r="H1063" s="179" t="s">
        <v>1</v>
      </c>
      <c r="I1063" s="181"/>
      <c r="L1063" s="178"/>
      <c r="M1063" s="182"/>
      <c r="T1063" s="183"/>
      <c r="AT1063" s="179" t="s">
        <v>205</v>
      </c>
      <c r="AU1063" s="179" t="s">
        <v>164</v>
      </c>
      <c r="AV1063" s="13" t="s">
        <v>83</v>
      </c>
      <c r="AW1063" s="13" t="s">
        <v>3</v>
      </c>
      <c r="AX1063" s="13" t="s">
        <v>75</v>
      </c>
      <c r="AY1063" s="179" t="s">
        <v>156</v>
      </c>
    </row>
    <row r="1064" spans="2:65" s="13" customFormat="1" ht="20.399999999999999">
      <c r="B1064" s="178"/>
      <c r="D1064" s="160" t="s">
        <v>205</v>
      </c>
      <c r="E1064" s="179" t="s">
        <v>1</v>
      </c>
      <c r="F1064" s="180" t="s">
        <v>2382</v>
      </c>
      <c r="H1064" s="179" t="s">
        <v>1</v>
      </c>
      <c r="I1064" s="181"/>
      <c r="L1064" s="178"/>
      <c r="M1064" s="182"/>
      <c r="T1064" s="183"/>
      <c r="AT1064" s="179" t="s">
        <v>205</v>
      </c>
      <c r="AU1064" s="179" t="s">
        <v>164</v>
      </c>
      <c r="AV1064" s="13" t="s">
        <v>83</v>
      </c>
      <c r="AW1064" s="13" t="s">
        <v>3</v>
      </c>
      <c r="AX1064" s="13" t="s">
        <v>75</v>
      </c>
      <c r="AY1064" s="179" t="s">
        <v>156</v>
      </c>
    </row>
    <row r="1065" spans="2:65" s="13" customFormat="1" ht="20.399999999999999">
      <c r="B1065" s="178"/>
      <c r="D1065" s="160" t="s">
        <v>205</v>
      </c>
      <c r="E1065" s="179" t="s">
        <v>1</v>
      </c>
      <c r="F1065" s="180" t="s">
        <v>2383</v>
      </c>
      <c r="H1065" s="179" t="s">
        <v>1</v>
      </c>
      <c r="I1065" s="181"/>
      <c r="L1065" s="178"/>
      <c r="M1065" s="182"/>
      <c r="T1065" s="183"/>
      <c r="AT1065" s="179" t="s">
        <v>205</v>
      </c>
      <c r="AU1065" s="179" t="s">
        <v>164</v>
      </c>
      <c r="AV1065" s="13" t="s">
        <v>83</v>
      </c>
      <c r="AW1065" s="13" t="s">
        <v>3</v>
      </c>
      <c r="AX1065" s="13" t="s">
        <v>75</v>
      </c>
      <c r="AY1065" s="179" t="s">
        <v>156</v>
      </c>
    </row>
    <row r="1066" spans="2:65" s="12" customFormat="1">
      <c r="B1066" s="159"/>
      <c r="D1066" s="160" t="s">
        <v>205</v>
      </c>
      <c r="E1066" s="161" t="s">
        <v>1</v>
      </c>
      <c r="F1066" s="162" t="s">
        <v>2384</v>
      </c>
      <c r="H1066" s="163">
        <v>822.4</v>
      </c>
      <c r="I1066" s="164"/>
      <c r="L1066" s="159"/>
      <c r="M1066" s="165"/>
      <c r="T1066" s="166"/>
      <c r="AT1066" s="161" t="s">
        <v>205</v>
      </c>
      <c r="AU1066" s="161" t="s">
        <v>164</v>
      </c>
      <c r="AV1066" s="12" t="s">
        <v>164</v>
      </c>
      <c r="AW1066" s="12" t="s">
        <v>3</v>
      </c>
      <c r="AX1066" s="12" t="s">
        <v>75</v>
      </c>
      <c r="AY1066" s="161" t="s">
        <v>156</v>
      </c>
    </row>
    <row r="1067" spans="2:65" s="12" customFormat="1">
      <c r="B1067" s="159"/>
      <c r="D1067" s="160" t="s">
        <v>205</v>
      </c>
      <c r="E1067" s="161" t="s">
        <v>1</v>
      </c>
      <c r="F1067" s="162" t="s">
        <v>2385</v>
      </c>
      <c r="H1067" s="163">
        <v>972.34</v>
      </c>
      <c r="I1067" s="164"/>
      <c r="L1067" s="159"/>
      <c r="M1067" s="165"/>
      <c r="T1067" s="166"/>
      <c r="AT1067" s="161" t="s">
        <v>205</v>
      </c>
      <c r="AU1067" s="161" t="s">
        <v>164</v>
      </c>
      <c r="AV1067" s="12" t="s">
        <v>164</v>
      </c>
      <c r="AW1067" s="12" t="s">
        <v>3</v>
      </c>
      <c r="AX1067" s="12" t="s">
        <v>75</v>
      </c>
      <c r="AY1067" s="161" t="s">
        <v>156</v>
      </c>
    </row>
    <row r="1068" spans="2:65" s="14" customFormat="1">
      <c r="B1068" s="184"/>
      <c r="D1068" s="160" t="s">
        <v>205</v>
      </c>
      <c r="E1068" s="185" t="s">
        <v>1</v>
      </c>
      <c r="F1068" s="186" t="s">
        <v>226</v>
      </c>
      <c r="H1068" s="187">
        <v>1794.74</v>
      </c>
      <c r="I1068" s="188"/>
      <c r="L1068" s="184"/>
      <c r="M1068" s="189"/>
      <c r="T1068" s="190"/>
      <c r="AT1068" s="185" t="s">
        <v>205</v>
      </c>
      <c r="AU1068" s="185" t="s">
        <v>164</v>
      </c>
      <c r="AV1068" s="14" t="s">
        <v>163</v>
      </c>
      <c r="AW1068" s="14" t="s">
        <v>3</v>
      </c>
      <c r="AX1068" s="14" t="s">
        <v>83</v>
      </c>
      <c r="AY1068" s="185" t="s">
        <v>156</v>
      </c>
    </row>
    <row r="1069" spans="2:65" s="1" customFormat="1" ht="16.5" customHeight="1">
      <c r="B1069" s="139"/>
      <c r="C1069" s="167" t="s">
        <v>2386</v>
      </c>
      <c r="D1069" s="167" t="s">
        <v>207</v>
      </c>
      <c r="E1069" s="168" t="s">
        <v>2387</v>
      </c>
      <c r="F1069" s="169" t="s">
        <v>2388</v>
      </c>
      <c r="G1069" s="170" t="s">
        <v>983</v>
      </c>
      <c r="H1069" s="171">
        <v>1615.2660000000001</v>
      </c>
      <c r="I1069" s="172"/>
      <c r="J1069" s="173">
        <f>ROUND(I1069*H1069,2)</f>
        <v>0</v>
      </c>
      <c r="K1069" s="174"/>
      <c r="L1069" s="175"/>
      <c r="M1069" s="176" t="s">
        <v>1</v>
      </c>
      <c r="N1069" s="177" t="s">
        <v>41</v>
      </c>
      <c r="P1069" s="150">
        <f>O1069*H1069</f>
        <v>0</v>
      </c>
      <c r="Q1069" s="150">
        <v>1E-3</v>
      </c>
      <c r="R1069" s="150">
        <f>Q1069*H1069</f>
        <v>1.6152660000000001</v>
      </c>
      <c r="S1069" s="150">
        <v>0</v>
      </c>
      <c r="T1069" s="151">
        <f>S1069*H1069</f>
        <v>0</v>
      </c>
      <c r="AR1069" s="152" t="s">
        <v>211</v>
      </c>
      <c r="AT1069" s="152" t="s">
        <v>207</v>
      </c>
      <c r="AU1069" s="152" t="s">
        <v>164</v>
      </c>
      <c r="AY1069" s="17" t="s">
        <v>156</v>
      </c>
      <c r="BE1069" s="153">
        <f>IF(N1069="základná",J1069,0)</f>
        <v>0</v>
      </c>
      <c r="BF1069" s="153">
        <f>IF(N1069="znížená",J1069,0)</f>
        <v>0</v>
      </c>
      <c r="BG1069" s="153">
        <f>IF(N1069="zákl. prenesená",J1069,0)</f>
        <v>0</v>
      </c>
      <c r="BH1069" s="153">
        <f>IF(N1069="zníž. prenesená",J1069,0)</f>
        <v>0</v>
      </c>
      <c r="BI1069" s="153">
        <f>IF(N1069="nulová",J1069,0)</f>
        <v>0</v>
      </c>
      <c r="BJ1069" s="17" t="s">
        <v>164</v>
      </c>
      <c r="BK1069" s="153">
        <f>ROUND(I1069*H1069,2)</f>
        <v>0</v>
      </c>
      <c r="BL1069" s="17" t="s">
        <v>163</v>
      </c>
      <c r="BM1069" s="152" t="s">
        <v>2389</v>
      </c>
    </row>
    <row r="1070" spans="2:65" s="12" customFormat="1">
      <c r="B1070" s="159"/>
      <c r="D1070" s="160" t="s">
        <v>205</v>
      </c>
      <c r="E1070" s="161" t="s">
        <v>1</v>
      </c>
      <c r="F1070" s="162" t="s">
        <v>2390</v>
      </c>
      <c r="H1070" s="163">
        <v>1615.2660000000001</v>
      </c>
      <c r="I1070" s="164"/>
      <c r="L1070" s="159"/>
      <c r="M1070" s="165"/>
      <c r="T1070" s="166"/>
      <c r="AT1070" s="161" t="s">
        <v>205</v>
      </c>
      <c r="AU1070" s="161" t="s">
        <v>164</v>
      </c>
      <c r="AV1070" s="12" t="s">
        <v>164</v>
      </c>
      <c r="AW1070" s="12" t="s">
        <v>3</v>
      </c>
      <c r="AX1070" s="12" t="s">
        <v>83</v>
      </c>
      <c r="AY1070" s="161" t="s">
        <v>156</v>
      </c>
    </row>
    <row r="1071" spans="2:65" s="11" customFormat="1" ht="25.95" customHeight="1">
      <c r="B1071" s="127"/>
      <c r="D1071" s="128" t="s">
        <v>74</v>
      </c>
      <c r="E1071" s="129" t="s">
        <v>2391</v>
      </c>
      <c r="F1071" s="129" t="s">
        <v>2392</v>
      </c>
      <c r="I1071" s="130"/>
      <c r="J1071" s="131">
        <f>BK1071</f>
        <v>0</v>
      </c>
      <c r="L1071" s="127"/>
      <c r="M1071" s="132"/>
      <c r="P1071" s="133">
        <f>P1072+P1075+P1080+P1084</f>
        <v>0</v>
      </c>
      <c r="R1071" s="133">
        <f>R1072+R1075+R1080+R1084</f>
        <v>3.2334999999999998</v>
      </c>
      <c r="T1071" s="134">
        <f>T1072+T1075+T1080+T1084</f>
        <v>0</v>
      </c>
      <c r="AR1071" s="128" t="s">
        <v>83</v>
      </c>
      <c r="AT1071" s="135" t="s">
        <v>74</v>
      </c>
      <c r="AU1071" s="135" t="s">
        <v>75</v>
      </c>
      <c r="AY1071" s="128" t="s">
        <v>156</v>
      </c>
      <c r="BK1071" s="136">
        <f>BK1072+BK1075+BK1080+BK1084</f>
        <v>0</v>
      </c>
    </row>
    <row r="1072" spans="2:65" s="11" customFormat="1" ht="22.95" customHeight="1">
      <c r="B1072" s="127"/>
      <c r="D1072" s="128" t="s">
        <v>74</v>
      </c>
      <c r="E1072" s="137" t="s">
        <v>2393</v>
      </c>
      <c r="F1072" s="137" t="s">
        <v>2394</v>
      </c>
      <c r="I1072" s="130"/>
      <c r="J1072" s="138">
        <f>BK1072</f>
        <v>0</v>
      </c>
      <c r="L1072" s="127"/>
      <c r="M1072" s="132"/>
      <c r="P1072" s="133">
        <f>SUM(P1073:P1074)</f>
        <v>0</v>
      </c>
      <c r="R1072" s="133">
        <f>SUM(R1073:R1074)</f>
        <v>1.5840000000000001</v>
      </c>
      <c r="T1072" s="134">
        <f>SUM(T1073:T1074)</f>
        <v>0</v>
      </c>
      <c r="AR1072" s="128" t="s">
        <v>83</v>
      </c>
      <c r="AT1072" s="135" t="s">
        <v>74</v>
      </c>
      <c r="AU1072" s="135" t="s">
        <v>83</v>
      </c>
      <c r="AY1072" s="128" t="s">
        <v>156</v>
      </c>
      <c r="BK1072" s="136">
        <f>SUM(BK1073:BK1074)</f>
        <v>0</v>
      </c>
    </row>
    <row r="1073" spans="2:65" s="1" customFormat="1" ht="37.950000000000003" customHeight="1">
      <c r="B1073" s="139"/>
      <c r="C1073" s="140" t="s">
        <v>2395</v>
      </c>
      <c r="D1073" s="140" t="s">
        <v>159</v>
      </c>
      <c r="E1073" s="141" t="s">
        <v>2396</v>
      </c>
      <c r="F1073" s="142" t="s">
        <v>2397</v>
      </c>
      <c r="G1073" s="143" t="s">
        <v>402</v>
      </c>
      <c r="H1073" s="144">
        <v>320</v>
      </c>
      <c r="I1073" s="145"/>
      <c r="J1073" s="146">
        <f>ROUND(I1073*H1073,2)</f>
        <v>0</v>
      </c>
      <c r="K1073" s="147"/>
      <c r="L1073" s="32"/>
      <c r="M1073" s="148" t="s">
        <v>1</v>
      </c>
      <c r="N1073" s="149" t="s">
        <v>41</v>
      </c>
      <c r="P1073" s="150">
        <f>O1073*H1073</f>
        <v>0</v>
      </c>
      <c r="Q1073" s="150">
        <v>4.9500000000000004E-3</v>
      </c>
      <c r="R1073" s="150">
        <f>Q1073*H1073</f>
        <v>1.5840000000000001</v>
      </c>
      <c r="S1073" s="150">
        <v>0</v>
      </c>
      <c r="T1073" s="151">
        <f>S1073*H1073</f>
        <v>0</v>
      </c>
      <c r="AR1073" s="152" t="s">
        <v>163</v>
      </c>
      <c r="AT1073" s="152" t="s">
        <v>159</v>
      </c>
      <c r="AU1073" s="152" t="s">
        <v>164</v>
      </c>
      <c r="AY1073" s="17" t="s">
        <v>156</v>
      </c>
      <c r="BE1073" s="153">
        <f>IF(N1073="základná",J1073,0)</f>
        <v>0</v>
      </c>
      <c r="BF1073" s="153">
        <f>IF(N1073="znížená",J1073,0)</f>
        <v>0</v>
      </c>
      <c r="BG1073" s="153">
        <f>IF(N1073="zákl. prenesená",J1073,0)</f>
        <v>0</v>
      </c>
      <c r="BH1073" s="153">
        <f>IF(N1073="zníž. prenesená",J1073,0)</f>
        <v>0</v>
      </c>
      <c r="BI1073" s="153">
        <f>IF(N1073="nulová",J1073,0)</f>
        <v>0</v>
      </c>
      <c r="BJ1073" s="17" t="s">
        <v>164</v>
      </c>
      <c r="BK1073" s="153">
        <f>ROUND(I1073*H1073,2)</f>
        <v>0</v>
      </c>
      <c r="BL1073" s="17" t="s">
        <v>163</v>
      </c>
      <c r="BM1073" s="152" t="s">
        <v>2398</v>
      </c>
    </row>
    <row r="1074" spans="2:65" s="12" customFormat="1">
      <c r="B1074" s="159"/>
      <c r="D1074" s="160" t="s">
        <v>205</v>
      </c>
      <c r="E1074" s="161" t="s">
        <v>1</v>
      </c>
      <c r="F1074" s="162" t="s">
        <v>2399</v>
      </c>
      <c r="H1074" s="163">
        <v>320</v>
      </c>
      <c r="I1074" s="164"/>
      <c r="L1074" s="159"/>
      <c r="M1074" s="165"/>
      <c r="T1074" s="166"/>
      <c r="AT1074" s="161" t="s">
        <v>205</v>
      </c>
      <c r="AU1074" s="161" t="s">
        <v>164</v>
      </c>
      <c r="AV1074" s="12" t="s">
        <v>164</v>
      </c>
      <c r="AW1074" s="12" t="s">
        <v>3</v>
      </c>
      <c r="AX1074" s="12" t="s">
        <v>83</v>
      </c>
      <c r="AY1074" s="161" t="s">
        <v>156</v>
      </c>
    </row>
    <row r="1075" spans="2:65" s="11" customFormat="1" ht="22.95" customHeight="1">
      <c r="B1075" s="127"/>
      <c r="D1075" s="128" t="s">
        <v>74</v>
      </c>
      <c r="E1075" s="137" t="s">
        <v>2400</v>
      </c>
      <c r="F1075" s="137" t="s">
        <v>2401</v>
      </c>
      <c r="I1075" s="130"/>
      <c r="J1075" s="138">
        <f>BK1075</f>
        <v>0</v>
      </c>
      <c r="L1075" s="127"/>
      <c r="M1075" s="132"/>
      <c r="P1075" s="133">
        <f>SUM(P1076:P1079)</f>
        <v>0</v>
      </c>
      <c r="R1075" s="133">
        <f>SUM(R1076:R1079)</f>
        <v>1.4352999999999998</v>
      </c>
      <c r="T1075" s="134">
        <f>SUM(T1076:T1079)</f>
        <v>0</v>
      </c>
      <c r="AR1075" s="128" t="s">
        <v>83</v>
      </c>
      <c r="AT1075" s="135" t="s">
        <v>74</v>
      </c>
      <c r="AU1075" s="135" t="s">
        <v>83</v>
      </c>
      <c r="AY1075" s="128" t="s">
        <v>156</v>
      </c>
      <c r="BK1075" s="136">
        <f>SUM(BK1076:BK1079)</f>
        <v>0</v>
      </c>
    </row>
    <row r="1076" spans="2:65" s="1" customFormat="1" ht="24.15" customHeight="1">
      <c r="B1076" s="139"/>
      <c r="C1076" s="140" t="s">
        <v>2402</v>
      </c>
      <c r="D1076" s="140" t="s">
        <v>159</v>
      </c>
      <c r="E1076" s="141" t="s">
        <v>2403</v>
      </c>
      <c r="F1076" s="142" t="s">
        <v>2404</v>
      </c>
      <c r="G1076" s="143" t="s">
        <v>402</v>
      </c>
      <c r="H1076" s="144">
        <v>310</v>
      </c>
      <c r="I1076" s="145"/>
      <c r="J1076" s="146">
        <f>ROUND(I1076*H1076,2)</f>
        <v>0</v>
      </c>
      <c r="K1076" s="147"/>
      <c r="L1076" s="32"/>
      <c r="M1076" s="148" t="s">
        <v>1</v>
      </c>
      <c r="N1076" s="149" t="s">
        <v>41</v>
      </c>
      <c r="P1076" s="150">
        <f>O1076*H1076</f>
        <v>0</v>
      </c>
      <c r="Q1076" s="150">
        <v>4.6299999999999996E-3</v>
      </c>
      <c r="R1076" s="150">
        <f>Q1076*H1076</f>
        <v>1.4352999999999998</v>
      </c>
      <c r="S1076" s="150">
        <v>0</v>
      </c>
      <c r="T1076" s="151">
        <f>S1076*H1076</f>
        <v>0</v>
      </c>
      <c r="AR1076" s="152" t="s">
        <v>163</v>
      </c>
      <c r="AT1076" s="152" t="s">
        <v>159</v>
      </c>
      <c r="AU1076" s="152" t="s">
        <v>164</v>
      </c>
      <c r="AY1076" s="17" t="s">
        <v>156</v>
      </c>
      <c r="BE1076" s="153">
        <f>IF(N1076="základná",J1076,0)</f>
        <v>0</v>
      </c>
      <c r="BF1076" s="153">
        <f>IF(N1076="znížená",J1076,0)</f>
        <v>0</v>
      </c>
      <c r="BG1076" s="153">
        <f>IF(N1076="zákl. prenesená",J1076,0)</f>
        <v>0</v>
      </c>
      <c r="BH1076" s="153">
        <f>IF(N1076="zníž. prenesená",J1076,0)</f>
        <v>0</v>
      </c>
      <c r="BI1076" s="153">
        <f>IF(N1076="nulová",J1076,0)</f>
        <v>0</v>
      </c>
      <c r="BJ1076" s="17" t="s">
        <v>164</v>
      </c>
      <c r="BK1076" s="153">
        <f>ROUND(I1076*H1076,2)</f>
        <v>0</v>
      </c>
      <c r="BL1076" s="17" t="s">
        <v>163</v>
      </c>
      <c r="BM1076" s="152" t="s">
        <v>2405</v>
      </c>
    </row>
    <row r="1077" spans="2:65" s="13" customFormat="1">
      <c r="B1077" s="178"/>
      <c r="D1077" s="160" t="s">
        <v>205</v>
      </c>
      <c r="E1077" s="179" t="s">
        <v>1</v>
      </c>
      <c r="F1077" s="180" t="s">
        <v>2406</v>
      </c>
      <c r="H1077" s="179" t="s">
        <v>1</v>
      </c>
      <c r="I1077" s="181"/>
      <c r="L1077" s="178"/>
      <c r="M1077" s="182"/>
      <c r="T1077" s="183"/>
      <c r="AT1077" s="179" t="s">
        <v>205</v>
      </c>
      <c r="AU1077" s="179" t="s">
        <v>164</v>
      </c>
      <c r="AV1077" s="13" t="s">
        <v>83</v>
      </c>
      <c r="AW1077" s="13" t="s">
        <v>3</v>
      </c>
      <c r="AX1077" s="13" t="s">
        <v>75</v>
      </c>
      <c r="AY1077" s="179" t="s">
        <v>156</v>
      </c>
    </row>
    <row r="1078" spans="2:65" s="12" customFormat="1">
      <c r="B1078" s="159"/>
      <c r="D1078" s="160" t="s">
        <v>205</v>
      </c>
      <c r="E1078" s="161" t="s">
        <v>1</v>
      </c>
      <c r="F1078" s="162" t="s">
        <v>2407</v>
      </c>
      <c r="H1078" s="163">
        <v>310</v>
      </c>
      <c r="I1078" s="164"/>
      <c r="L1078" s="159"/>
      <c r="M1078" s="165"/>
      <c r="T1078" s="166"/>
      <c r="AT1078" s="161" t="s">
        <v>205</v>
      </c>
      <c r="AU1078" s="161" t="s">
        <v>164</v>
      </c>
      <c r="AV1078" s="12" t="s">
        <v>164</v>
      </c>
      <c r="AW1078" s="12" t="s">
        <v>3</v>
      </c>
      <c r="AX1078" s="12" t="s">
        <v>83</v>
      </c>
      <c r="AY1078" s="161" t="s">
        <v>156</v>
      </c>
    </row>
    <row r="1079" spans="2:65" s="1" customFormat="1" ht="24.15" customHeight="1">
      <c r="B1079" s="139"/>
      <c r="C1079" s="140" t="s">
        <v>2408</v>
      </c>
      <c r="D1079" s="140" t="s">
        <v>159</v>
      </c>
      <c r="E1079" s="141" t="s">
        <v>2409</v>
      </c>
      <c r="F1079" s="142" t="s">
        <v>2410</v>
      </c>
      <c r="G1079" s="143" t="s">
        <v>402</v>
      </c>
      <c r="H1079" s="144">
        <v>310</v>
      </c>
      <c r="I1079" s="145"/>
      <c r="J1079" s="146">
        <f>ROUND(I1079*H1079,2)</f>
        <v>0</v>
      </c>
      <c r="K1079" s="147"/>
      <c r="L1079" s="32"/>
      <c r="M1079" s="148" t="s">
        <v>1</v>
      </c>
      <c r="N1079" s="149" t="s">
        <v>41</v>
      </c>
      <c r="P1079" s="150">
        <f>O1079*H1079</f>
        <v>0</v>
      </c>
      <c r="Q1079" s="150">
        <v>0</v>
      </c>
      <c r="R1079" s="150">
        <f>Q1079*H1079</f>
        <v>0</v>
      </c>
      <c r="S1079" s="150">
        <v>0</v>
      </c>
      <c r="T1079" s="151">
        <f>S1079*H1079</f>
        <v>0</v>
      </c>
      <c r="AR1079" s="152" t="s">
        <v>163</v>
      </c>
      <c r="AT1079" s="152" t="s">
        <v>159</v>
      </c>
      <c r="AU1079" s="152" t="s">
        <v>164</v>
      </c>
      <c r="AY1079" s="17" t="s">
        <v>156</v>
      </c>
      <c r="BE1079" s="153">
        <f>IF(N1079="základná",J1079,0)</f>
        <v>0</v>
      </c>
      <c r="BF1079" s="153">
        <f>IF(N1079="znížená",J1079,0)</f>
        <v>0</v>
      </c>
      <c r="BG1079" s="153">
        <f>IF(N1079="zákl. prenesená",J1079,0)</f>
        <v>0</v>
      </c>
      <c r="BH1079" s="153">
        <f>IF(N1079="zníž. prenesená",J1079,0)</f>
        <v>0</v>
      </c>
      <c r="BI1079" s="153">
        <f>IF(N1079="nulová",J1079,0)</f>
        <v>0</v>
      </c>
      <c r="BJ1079" s="17" t="s">
        <v>164</v>
      </c>
      <c r="BK1079" s="153">
        <f>ROUND(I1079*H1079,2)</f>
        <v>0</v>
      </c>
      <c r="BL1079" s="17" t="s">
        <v>163</v>
      </c>
      <c r="BM1079" s="152" t="s">
        <v>2411</v>
      </c>
    </row>
    <row r="1080" spans="2:65" s="11" customFormat="1" ht="22.95" customHeight="1">
      <c r="B1080" s="127"/>
      <c r="D1080" s="128" t="s">
        <v>74</v>
      </c>
      <c r="E1080" s="137" t="s">
        <v>2412</v>
      </c>
      <c r="F1080" s="137" t="s">
        <v>2413</v>
      </c>
      <c r="I1080" s="130"/>
      <c r="J1080" s="138">
        <f>BK1080</f>
        <v>0</v>
      </c>
      <c r="L1080" s="127"/>
      <c r="M1080" s="132"/>
      <c r="P1080" s="133">
        <f>SUM(P1081:P1083)</f>
        <v>0</v>
      </c>
      <c r="R1080" s="133">
        <f>SUM(R1081:R1083)</f>
        <v>0</v>
      </c>
      <c r="T1080" s="134">
        <f>SUM(T1081:T1083)</f>
        <v>0</v>
      </c>
      <c r="AR1080" s="128" t="s">
        <v>83</v>
      </c>
      <c r="AT1080" s="135" t="s">
        <v>74</v>
      </c>
      <c r="AU1080" s="135" t="s">
        <v>83</v>
      </c>
      <c r="AY1080" s="128" t="s">
        <v>156</v>
      </c>
      <c r="BK1080" s="136">
        <f>SUM(BK1081:BK1083)</f>
        <v>0</v>
      </c>
    </row>
    <row r="1081" spans="2:65" s="1" customFormat="1" ht="24.15" customHeight="1">
      <c r="B1081" s="139"/>
      <c r="C1081" s="140" t="s">
        <v>2414</v>
      </c>
      <c r="D1081" s="140" t="s">
        <v>159</v>
      </c>
      <c r="E1081" s="141" t="s">
        <v>2415</v>
      </c>
      <c r="F1081" s="142" t="s">
        <v>2416</v>
      </c>
      <c r="G1081" s="143" t="s">
        <v>162</v>
      </c>
      <c r="H1081" s="144">
        <v>1</v>
      </c>
      <c r="I1081" s="145"/>
      <c r="J1081" s="146">
        <f>ROUND(I1081*H1081,2)</f>
        <v>0</v>
      </c>
      <c r="K1081" s="147"/>
      <c r="L1081" s="32"/>
      <c r="M1081" s="148" t="s">
        <v>1</v>
      </c>
      <c r="N1081" s="149" t="s">
        <v>41</v>
      </c>
      <c r="P1081" s="150">
        <f>O1081*H1081</f>
        <v>0</v>
      </c>
      <c r="Q1081" s="150">
        <v>0</v>
      </c>
      <c r="R1081" s="150">
        <f>Q1081*H1081</f>
        <v>0</v>
      </c>
      <c r="S1081" s="150">
        <v>0</v>
      </c>
      <c r="T1081" s="151">
        <f>S1081*H1081</f>
        <v>0</v>
      </c>
      <c r="AR1081" s="152" t="s">
        <v>163</v>
      </c>
      <c r="AT1081" s="152" t="s">
        <v>159</v>
      </c>
      <c r="AU1081" s="152" t="s">
        <v>164</v>
      </c>
      <c r="AY1081" s="17" t="s">
        <v>156</v>
      </c>
      <c r="BE1081" s="153">
        <f>IF(N1081="základná",J1081,0)</f>
        <v>0</v>
      </c>
      <c r="BF1081" s="153">
        <f>IF(N1081="znížená",J1081,0)</f>
        <v>0</v>
      </c>
      <c r="BG1081" s="153">
        <f>IF(N1081="zákl. prenesená",J1081,0)</f>
        <v>0</v>
      </c>
      <c r="BH1081" s="153">
        <f>IF(N1081="zníž. prenesená",J1081,0)</f>
        <v>0</v>
      </c>
      <c r="BI1081" s="153">
        <f>IF(N1081="nulová",J1081,0)</f>
        <v>0</v>
      </c>
      <c r="BJ1081" s="17" t="s">
        <v>164</v>
      </c>
      <c r="BK1081" s="153">
        <f>ROUND(I1081*H1081,2)</f>
        <v>0</v>
      </c>
      <c r="BL1081" s="17" t="s">
        <v>163</v>
      </c>
      <c r="BM1081" s="152" t="s">
        <v>2417</v>
      </c>
    </row>
    <row r="1082" spans="2:65" s="13" customFormat="1">
      <c r="B1082" s="178"/>
      <c r="D1082" s="160" t="s">
        <v>205</v>
      </c>
      <c r="E1082" s="179" t="s">
        <v>1</v>
      </c>
      <c r="F1082" s="180" t="s">
        <v>2418</v>
      </c>
      <c r="H1082" s="179" t="s">
        <v>1</v>
      </c>
      <c r="I1082" s="181"/>
      <c r="L1082" s="178"/>
      <c r="M1082" s="182"/>
      <c r="T1082" s="183"/>
      <c r="AT1082" s="179" t="s">
        <v>205</v>
      </c>
      <c r="AU1082" s="179" t="s">
        <v>164</v>
      </c>
      <c r="AV1082" s="13" t="s">
        <v>83</v>
      </c>
      <c r="AW1082" s="13" t="s">
        <v>3</v>
      </c>
      <c r="AX1082" s="13" t="s">
        <v>75</v>
      </c>
      <c r="AY1082" s="179" t="s">
        <v>156</v>
      </c>
    </row>
    <row r="1083" spans="2:65" s="12" customFormat="1">
      <c r="B1083" s="159"/>
      <c r="D1083" s="160" t="s">
        <v>205</v>
      </c>
      <c r="E1083" s="161" t="s">
        <v>1</v>
      </c>
      <c r="F1083" s="162" t="s">
        <v>2046</v>
      </c>
      <c r="H1083" s="163">
        <v>1</v>
      </c>
      <c r="I1083" s="164"/>
      <c r="L1083" s="159"/>
      <c r="M1083" s="165"/>
      <c r="T1083" s="166"/>
      <c r="AT1083" s="161" t="s">
        <v>205</v>
      </c>
      <c r="AU1083" s="161" t="s">
        <v>164</v>
      </c>
      <c r="AV1083" s="12" t="s">
        <v>164</v>
      </c>
      <c r="AW1083" s="12" t="s">
        <v>3</v>
      </c>
      <c r="AX1083" s="12" t="s">
        <v>83</v>
      </c>
      <c r="AY1083" s="161" t="s">
        <v>156</v>
      </c>
    </row>
    <row r="1084" spans="2:65" s="11" customFormat="1" ht="22.95" customHeight="1">
      <c r="B1084" s="127"/>
      <c r="D1084" s="128" t="s">
        <v>74</v>
      </c>
      <c r="E1084" s="137" t="s">
        <v>2419</v>
      </c>
      <c r="F1084" s="137" t="s">
        <v>2420</v>
      </c>
      <c r="I1084" s="130"/>
      <c r="J1084" s="138">
        <f>BK1084</f>
        <v>0</v>
      </c>
      <c r="L1084" s="127"/>
      <c r="M1084" s="132"/>
      <c r="P1084" s="133">
        <f>SUM(P1085:P1089)</f>
        <v>0</v>
      </c>
      <c r="R1084" s="133">
        <f>SUM(R1085:R1089)</f>
        <v>0.21419999999999997</v>
      </c>
      <c r="T1084" s="134">
        <f>SUM(T1085:T1089)</f>
        <v>0</v>
      </c>
      <c r="AR1084" s="128" t="s">
        <v>83</v>
      </c>
      <c r="AT1084" s="135" t="s">
        <v>74</v>
      </c>
      <c r="AU1084" s="135" t="s">
        <v>83</v>
      </c>
      <c r="AY1084" s="128" t="s">
        <v>156</v>
      </c>
      <c r="BK1084" s="136">
        <f>SUM(BK1085:BK1089)</f>
        <v>0</v>
      </c>
    </row>
    <row r="1085" spans="2:65" s="1" customFormat="1" ht="24.15" customHeight="1">
      <c r="B1085" s="139"/>
      <c r="C1085" s="140" t="s">
        <v>2421</v>
      </c>
      <c r="D1085" s="140" t="s">
        <v>159</v>
      </c>
      <c r="E1085" s="141" t="s">
        <v>2422</v>
      </c>
      <c r="F1085" s="142" t="s">
        <v>2423</v>
      </c>
      <c r="G1085" s="143" t="s">
        <v>234</v>
      </c>
      <c r="H1085" s="144">
        <v>3060</v>
      </c>
      <c r="I1085" s="145"/>
      <c r="J1085" s="146">
        <f>ROUND(I1085*H1085,2)</f>
        <v>0</v>
      </c>
      <c r="K1085" s="147"/>
      <c r="L1085" s="32"/>
      <c r="M1085" s="148" t="s">
        <v>1</v>
      </c>
      <c r="N1085" s="149" t="s">
        <v>41</v>
      </c>
      <c r="P1085" s="150">
        <f>O1085*H1085</f>
        <v>0</v>
      </c>
      <c r="Q1085" s="150">
        <v>6.9999999999999994E-5</v>
      </c>
      <c r="R1085" s="150">
        <f>Q1085*H1085</f>
        <v>0.21419999999999997</v>
      </c>
      <c r="S1085" s="150">
        <v>0</v>
      </c>
      <c r="T1085" s="151">
        <f>S1085*H1085</f>
        <v>0</v>
      </c>
      <c r="AR1085" s="152" t="s">
        <v>163</v>
      </c>
      <c r="AT1085" s="152" t="s">
        <v>159</v>
      </c>
      <c r="AU1085" s="152" t="s">
        <v>164</v>
      </c>
      <c r="AY1085" s="17" t="s">
        <v>156</v>
      </c>
      <c r="BE1085" s="153">
        <f>IF(N1085="základná",J1085,0)</f>
        <v>0</v>
      </c>
      <c r="BF1085" s="153">
        <f>IF(N1085="znížená",J1085,0)</f>
        <v>0</v>
      </c>
      <c r="BG1085" s="153">
        <f>IF(N1085="zákl. prenesená",J1085,0)</f>
        <v>0</v>
      </c>
      <c r="BH1085" s="153">
        <f>IF(N1085="zníž. prenesená",J1085,0)</f>
        <v>0</v>
      </c>
      <c r="BI1085" s="153">
        <f>IF(N1085="nulová",J1085,0)</f>
        <v>0</v>
      </c>
      <c r="BJ1085" s="17" t="s">
        <v>164</v>
      </c>
      <c r="BK1085" s="153">
        <f>ROUND(I1085*H1085,2)</f>
        <v>0</v>
      </c>
      <c r="BL1085" s="17" t="s">
        <v>163</v>
      </c>
      <c r="BM1085" s="152" t="s">
        <v>2424</v>
      </c>
    </row>
    <row r="1086" spans="2:65" s="13" customFormat="1">
      <c r="B1086" s="178"/>
      <c r="D1086" s="160" t="s">
        <v>205</v>
      </c>
      <c r="E1086" s="179" t="s">
        <v>1</v>
      </c>
      <c r="F1086" s="180" t="s">
        <v>2425</v>
      </c>
      <c r="H1086" s="179" t="s">
        <v>1</v>
      </c>
      <c r="I1086" s="181"/>
      <c r="L1086" s="178"/>
      <c r="M1086" s="182"/>
      <c r="T1086" s="183"/>
      <c r="AT1086" s="179" t="s">
        <v>205</v>
      </c>
      <c r="AU1086" s="179" t="s">
        <v>164</v>
      </c>
      <c r="AV1086" s="13" t="s">
        <v>83</v>
      </c>
      <c r="AW1086" s="13" t="s">
        <v>3</v>
      </c>
      <c r="AX1086" s="13" t="s">
        <v>75</v>
      </c>
      <c r="AY1086" s="179" t="s">
        <v>156</v>
      </c>
    </row>
    <row r="1087" spans="2:65" s="12" customFormat="1">
      <c r="B1087" s="159"/>
      <c r="D1087" s="160" t="s">
        <v>205</v>
      </c>
      <c r="E1087" s="161" t="s">
        <v>1</v>
      </c>
      <c r="F1087" s="162" t="s">
        <v>2426</v>
      </c>
      <c r="H1087" s="163">
        <v>1530</v>
      </c>
      <c r="I1087" s="164"/>
      <c r="L1087" s="159"/>
      <c r="M1087" s="165"/>
      <c r="T1087" s="166"/>
      <c r="AT1087" s="161" t="s">
        <v>205</v>
      </c>
      <c r="AU1087" s="161" t="s">
        <v>164</v>
      </c>
      <c r="AV1087" s="12" t="s">
        <v>164</v>
      </c>
      <c r="AW1087" s="12" t="s">
        <v>3</v>
      </c>
      <c r="AX1087" s="12" t="s">
        <v>75</v>
      </c>
      <c r="AY1087" s="161" t="s">
        <v>156</v>
      </c>
    </row>
    <row r="1088" spans="2:65" s="12" customFormat="1">
      <c r="B1088" s="159"/>
      <c r="D1088" s="160" t="s">
        <v>205</v>
      </c>
      <c r="E1088" s="161" t="s">
        <v>1</v>
      </c>
      <c r="F1088" s="162" t="s">
        <v>2427</v>
      </c>
      <c r="H1088" s="163">
        <v>1530</v>
      </c>
      <c r="I1088" s="164"/>
      <c r="L1088" s="159"/>
      <c r="M1088" s="165"/>
      <c r="T1088" s="166"/>
      <c r="AT1088" s="161" t="s">
        <v>205</v>
      </c>
      <c r="AU1088" s="161" t="s">
        <v>164</v>
      </c>
      <c r="AV1088" s="12" t="s">
        <v>164</v>
      </c>
      <c r="AW1088" s="12" t="s">
        <v>3</v>
      </c>
      <c r="AX1088" s="12" t="s">
        <v>75</v>
      </c>
      <c r="AY1088" s="161" t="s">
        <v>156</v>
      </c>
    </row>
    <row r="1089" spans="2:65" s="14" customFormat="1">
      <c r="B1089" s="184"/>
      <c r="D1089" s="160" t="s">
        <v>205</v>
      </c>
      <c r="E1089" s="185" t="s">
        <v>1</v>
      </c>
      <c r="F1089" s="186" t="s">
        <v>226</v>
      </c>
      <c r="H1089" s="187">
        <v>3060</v>
      </c>
      <c r="I1089" s="188"/>
      <c r="L1089" s="184"/>
      <c r="M1089" s="189"/>
      <c r="T1089" s="190"/>
      <c r="AT1089" s="185" t="s">
        <v>205</v>
      </c>
      <c r="AU1089" s="185" t="s">
        <v>164</v>
      </c>
      <c r="AV1089" s="14" t="s">
        <v>163</v>
      </c>
      <c r="AW1089" s="14" t="s">
        <v>3</v>
      </c>
      <c r="AX1089" s="14" t="s">
        <v>83</v>
      </c>
      <c r="AY1089" s="185" t="s">
        <v>156</v>
      </c>
    </row>
    <row r="1090" spans="2:65" s="11" customFormat="1" ht="25.95" customHeight="1">
      <c r="B1090" s="127"/>
      <c r="D1090" s="128" t="s">
        <v>74</v>
      </c>
      <c r="E1090" s="129" t="s">
        <v>811</v>
      </c>
      <c r="F1090" s="129" t="s">
        <v>812</v>
      </c>
      <c r="I1090" s="130"/>
      <c r="J1090" s="131">
        <f>BK1090</f>
        <v>0</v>
      </c>
      <c r="L1090" s="127"/>
      <c r="M1090" s="132"/>
      <c r="P1090" s="133">
        <f>P1091+P1094+P1098+P1105+P1108+P1130</f>
        <v>0</v>
      </c>
      <c r="R1090" s="133">
        <f>R1091+R1094+R1098+R1105+R1108+R1130</f>
        <v>25.623599680000002</v>
      </c>
      <c r="T1090" s="134">
        <f>T1091+T1094+T1098+T1105+T1108+T1130</f>
        <v>0</v>
      </c>
      <c r="AR1090" s="128" t="s">
        <v>83</v>
      </c>
      <c r="AT1090" s="135" t="s">
        <v>74</v>
      </c>
      <c r="AU1090" s="135" t="s">
        <v>75</v>
      </c>
      <c r="AY1090" s="128" t="s">
        <v>156</v>
      </c>
      <c r="BK1090" s="136">
        <f>BK1091+BK1094+BK1098+BK1105+BK1108+BK1130</f>
        <v>0</v>
      </c>
    </row>
    <row r="1091" spans="2:65" s="11" customFormat="1" ht="22.95" customHeight="1">
      <c r="B1091" s="127"/>
      <c r="D1091" s="128" t="s">
        <v>74</v>
      </c>
      <c r="E1091" s="137" t="s">
        <v>2428</v>
      </c>
      <c r="F1091" s="137" t="s">
        <v>2429</v>
      </c>
      <c r="I1091" s="130"/>
      <c r="J1091" s="138">
        <f>BK1091</f>
        <v>0</v>
      </c>
      <c r="L1091" s="127"/>
      <c r="M1091" s="132"/>
      <c r="P1091" s="133">
        <f>SUM(P1092:P1093)</f>
        <v>0</v>
      </c>
      <c r="R1091" s="133">
        <f>SUM(R1092:R1093)</f>
        <v>8.8342999999999989</v>
      </c>
      <c r="T1091" s="134">
        <f>SUM(T1092:T1093)</f>
        <v>0</v>
      </c>
      <c r="AR1091" s="128" t="s">
        <v>83</v>
      </c>
      <c r="AT1091" s="135" t="s">
        <v>74</v>
      </c>
      <c r="AU1091" s="135" t="s">
        <v>83</v>
      </c>
      <c r="AY1091" s="128" t="s">
        <v>156</v>
      </c>
      <c r="BK1091" s="136">
        <f>SUM(BK1092:BK1093)</f>
        <v>0</v>
      </c>
    </row>
    <row r="1092" spans="2:65" s="1" customFormat="1" ht="24.15" customHeight="1">
      <c r="B1092" s="139"/>
      <c r="C1092" s="140" t="s">
        <v>2430</v>
      </c>
      <c r="D1092" s="140" t="s">
        <v>159</v>
      </c>
      <c r="E1092" s="141" t="s">
        <v>2431</v>
      </c>
      <c r="F1092" s="142" t="s">
        <v>2432</v>
      </c>
      <c r="G1092" s="143" t="s">
        <v>352</v>
      </c>
      <c r="H1092" s="144">
        <v>4.5999999999999996</v>
      </c>
      <c r="I1092" s="145"/>
      <c r="J1092" s="146">
        <f>ROUND(I1092*H1092,2)</f>
        <v>0</v>
      </c>
      <c r="K1092" s="147"/>
      <c r="L1092" s="32"/>
      <c r="M1092" s="148" t="s">
        <v>1</v>
      </c>
      <c r="N1092" s="149" t="s">
        <v>41</v>
      </c>
      <c r="P1092" s="150">
        <f>O1092*H1092</f>
        <v>0</v>
      </c>
      <c r="Q1092" s="150">
        <v>1.9205000000000001</v>
      </c>
      <c r="R1092" s="150">
        <f>Q1092*H1092</f>
        <v>8.8342999999999989</v>
      </c>
      <c r="S1092" s="150">
        <v>0</v>
      </c>
      <c r="T1092" s="151">
        <f>S1092*H1092</f>
        <v>0</v>
      </c>
      <c r="AR1092" s="152" t="s">
        <v>163</v>
      </c>
      <c r="AT1092" s="152" t="s">
        <v>159</v>
      </c>
      <c r="AU1092" s="152" t="s">
        <v>164</v>
      </c>
      <c r="AY1092" s="17" t="s">
        <v>156</v>
      </c>
      <c r="BE1092" s="153">
        <f>IF(N1092="základná",J1092,0)</f>
        <v>0</v>
      </c>
      <c r="BF1092" s="153">
        <f>IF(N1092="znížená",J1092,0)</f>
        <v>0</v>
      </c>
      <c r="BG1092" s="153">
        <f>IF(N1092="zákl. prenesená",J1092,0)</f>
        <v>0</v>
      </c>
      <c r="BH1092" s="153">
        <f>IF(N1092="zníž. prenesená",J1092,0)</f>
        <v>0</v>
      </c>
      <c r="BI1092" s="153">
        <f>IF(N1092="nulová",J1092,0)</f>
        <v>0</v>
      </c>
      <c r="BJ1092" s="17" t="s">
        <v>164</v>
      </c>
      <c r="BK1092" s="153">
        <f>ROUND(I1092*H1092,2)</f>
        <v>0</v>
      </c>
      <c r="BL1092" s="17" t="s">
        <v>163</v>
      </c>
      <c r="BM1092" s="152" t="s">
        <v>2433</v>
      </c>
    </row>
    <row r="1093" spans="2:65" s="12" customFormat="1">
      <c r="B1093" s="159"/>
      <c r="D1093" s="160" t="s">
        <v>205</v>
      </c>
      <c r="E1093" s="161" t="s">
        <v>1</v>
      </c>
      <c r="F1093" s="162" t="s">
        <v>2434</v>
      </c>
      <c r="H1093" s="163">
        <v>4.5999999999999996</v>
      </c>
      <c r="I1093" s="164"/>
      <c r="L1093" s="159"/>
      <c r="M1093" s="165"/>
      <c r="T1093" s="166"/>
      <c r="AT1093" s="161" t="s">
        <v>205</v>
      </c>
      <c r="AU1093" s="161" t="s">
        <v>164</v>
      </c>
      <c r="AV1093" s="12" t="s">
        <v>164</v>
      </c>
      <c r="AW1093" s="12" t="s">
        <v>3</v>
      </c>
      <c r="AX1093" s="12" t="s">
        <v>83</v>
      </c>
      <c r="AY1093" s="161" t="s">
        <v>156</v>
      </c>
    </row>
    <row r="1094" spans="2:65" s="11" customFormat="1" ht="22.95" customHeight="1">
      <c r="B1094" s="127"/>
      <c r="D1094" s="128" t="s">
        <v>74</v>
      </c>
      <c r="E1094" s="137" t="s">
        <v>2435</v>
      </c>
      <c r="F1094" s="137" t="s">
        <v>2436</v>
      </c>
      <c r="I1094" s="130"/>
      <c r="J1094" s="138">
        <f>BK1094</f>
        <v>0</v>
      </c>
      <c r="L1094" s="127"/>
      <c r="M1094" s="132"/>
      <c r="P1094" s="133">
        <f>SUM(P1095:P1097)</f>
        <v>0</v>
      </c>
      <c r="R1094" s="133">
        <f>SUM(R1095:R1097)</f>
        <v>0.46092</v>
      </c>
      <c r="T1094" s="134">
        <f>SUM(T1095:T1097)</f>
        <v>0</v>
      </c>
      <c r="AR1094" s="128" t="s">
        <v>83</v>
      </c>
      <c r="AT1094" s="135" t="s">
        <v>74</v>
      </c>
      <c r="AU1094" s="135" t="s">
        <v>83</v>
      </c>
      <c r="AY1094" s="128" t="s">
        <v>156</v>
      </c>
      <c r="BK1094" s="136">
        <f>SUM(BK1095:BK1097)</f>
        <v>0</v>
      </c>
    </row>
    <row r="1095" spans="2:65" s="1" customFormat="1" ht="24.15" customHeight="1">
      <c r="B1095" s="139"/>
      <c r="C1095" s="140" t="s">
        <v>2437</v>
      </c>
      <c r="D1095" s="140" t="s">
        <v>159</v>
      </c>
      <c r="E1095" s="141" t="s">
        <v>2438</v>
      </c>
      <c r="F1095" s="142" t="s">
        <v>2439</v>
      </c>
      <c r="G1095" s="143" t="s">
        <v>352</v>
      </c>
      <c r="H1095" s="144">
        <v>0.24</v>
      </c>
      <c r="I1095" s="145"/>
      <c r="J1095" s="146">
        <f>ROUND(I1095*H1095,2)</f>
        <v>0</v>
      </c>
      <c r="K1095" s="147"/>
      <c r="L1095" s="32"/>
      <c r="M1095" s="148" t="s">
        <v>1</v>
      </c>
      <c r="N1095" s="149" t="s">
        <v>41</v>
      </c>
      <c r="P1095" s="150">
        <f>O1095*H1095</f>
        <v>0</v>
      </c>
      <c r="Q1095" s="150">
        <v>1.9205000000000001</v>
      </c>
      <c r="R1095" s="150">
        <f>Q1095*H1095</f>
        <v>0.46092</v>
      </c>
      <c r="S1095" s="150">
        <v>0</v>
      </c>
      <c r="T1095" s="151">
        <f>S1095*H1095</f>
        <v>0</v>
      </c>
      <c r="AR1095" s="152" t="s">
        <v>163</v>
      </c>
      <c r="AT1095" s="152" t="s">
        <v>159</v>
      </c>
      <c r="AU1095" s="152" t="s">
        <v>164</v>
      </c>
      <c r="AY1095" s="17" t="s">
        <v>156</v>
      </c>
      <c r="BE1095" s="153">
        <f>IF(N1095="základná",J1095,0)</f>
        <v>0</v>
      </c>
      <c r="BF1095" s="153">
        <f>IF(N1095="znížená",J1095,0)</f>
        <v>0</v>
      </c>
      <c r="BG1095" s="153">
        <f>IF(N1095="zákl. prenesená",J1095,0)</f>
        <v>0</v>
      </c>
      <c r="BH1095" s="153">
        <f>IF(N1095="zníž. prenesená",J1095,0)</f>
        <v>0</v>
      </c>
      <c r="BI1095" s="153">
        <f>IF(N1095="nulová",J1095,0)</f>
        <v>0</v>
      </c>
      <c r="BJ1095" s="17" t="s">
        <v>164</v>
      </c>
      <c r="BK1095" s="153">
        <f>ROUND(I1095*H1095,2)</f>
        <v>0</v>
      </c>
      <c r="BL1095" s="17" t="s">
        <v>163</v>
      </c>
      <c r="BM1095" s="152" t="s">
        <v>2440</v>
      </c>
    </row>
    <row r="1096" spans="2:65" s="13" customFormat="1">
      <c r="B1096" s="178"/>
      <c r="D1096" s="160" t="s">
        <v>205</v>
      </c>
      <c r="E1096" s="179" t="s">
        <v>1</v>
      </c>
      <c r="F1096" s="180" t="s">
        <v>2441</v>
      </c>
      <c r="H1096" s="179" t="s">
        <v>1</v>
      </c>
      <c r="I1096" s="181"/>
      <c r="L1096" s="178"/>
      <c r="M1096" s="182"/>
      <c r="T1096" s="183"/>
      <c r="AT1096" s="179" t="s">
        <v>205</v>
      </c>
      <c r="AU1096" s="179" t="s">
        <v>164</v>
      </c>
      <c r="AV1096" s="13" t="s">
        <v>83</v>
      </c>
      <c r="AW1096" s="13" t="s">
        <v>3</v>
      </c>
      <c r="AX1096" s="13" t="s">
        <v>75</v>
      </c>
      <c r="AY1096" s="179" t="s">
        <v>156</v>
      </c>
    </row>
    <row r="1097" spans="2:65" s="12" customFormat="1">
      <c r="B1097" s="159"/>
      <c r="D1097" s="160" t="s">
        <v>205</v>
      </c>
      <c r="E1097" s="161" t="s">
        <v>1</v>
      </c>
      <c r="F1097" s="162" t="s">
        <v>2442</v>
      </c>
      <c r="H1097" s="163">
        <v>0.24</v>
      </c>
      <c r="I1097" s="164"/>
      <c r="L1097" s="159"/>
      <c r="M1097" s="165"/>
      <c r="T1097" s="166"/>
      <c r="AT1097" s="161" t="s">
        <v>205</v>
      </c>
      <c r="AU1097" s="161" t="s">
        <v>164</v>
      </c>
      <c r="AV1097" s="12" t="s">
        <v>164</v>
      </c>
      <c r="AW1097" s="12" t="s">
        <v>3</v>
      </c>
      <c r="AX1097" s="12" t="s">
        <v>83</v>
      </c>
      <c r="AY1097" s="161" t="s">
        <v>156</v>
      </c>
    </row>
    <row r="1098" spans="2:65" s="11" customFormat="1" ht="22.95" customHeight="1">
      <c r="B1098" s="127"/>
      <c r="D1098" s="128" t="s">
        <v>74</v>
      </c>
      <c r="E1098" s="137" t="s">
        <v>2443</v>
      </c>
      <c r="F1098" s="137" t="s">
        <v>2444</v>
      </c>
      <c r="I1098" s="130"/>
      <c r="J1098" s="138">
        <f>BK1098</f>
        <v>0</v>
      </c>
      <c r="L1098" s="127"/>
      <c r="M1098" s="132"/>
      <c r="P1098" s="133">
        <f>SUM(P1099:P1104)</f>
        <v>0</v>
      </c>
      <c r="R1098" s="133">
        <f>SUM(R1099:R1104)</f>
        <v>7.7191816799999993</v>
      </c>
      <c r="T1098" s="134">
        <f>SUM(T1099:T1104)</f>
        <v>0</v>
      </c>
      <c r="AR1098" s="128" t="s">
        <v>83</v>
      </c>
      <c r="AT1098" s="135" t="s">
        <v>74</v>
      </c>
      <c r="AU1098" s="135" t="s">
        <v>83</v>
      </c>
      <c r="AY1098" s="128" t="s">
        <v>156</v>
      </c>
      <c r="BK1098" s="136">
        <f>SUM(BK1099:BK1104)</f>
        <v>0</v>
      </c>
    </row>
    <row r="1099" spans="2:65" s="1" customFormat="1" ht="24.15" customHeight="1">
      <c r="B1099" s="139"/>
      <c r="C1099" s="140" t="s">
        <v>2445</v>
      </c>
      <c r="D1099" s="140" t="s">
        <v>159</v>
      </c>
      <c r="E1099" s="141" t="s">
        <v>2446</v>
      </c>
      <c r="F1099" s="142" t="s">
        <v>2447</v>
      </c>
      <c r="G1099" s="143" t="s">
        <v>352</v>
      </c>
      <c r="H1099" s="144">
        <v>3.6669999999999998</v>
      </c>
      <c r="I1099" s="145"/>
      <c r="J1099" s="146">
        <f>ROUND(I1099*H1099,2)</f>
        <v>0</v>
      </c>
      <c r="K1099" s="147"/>
      <c r="L1099" s="32"/>
      <c r="M1099" s="148" t="s">
        <v>1</v>
      </c>
      <c r="N1099" s="149" t="s">
        <v>41</v>
      </c>
      <c r="P1099" s="150">
        <f>O1099*H1099</f>
        <v>0</v>
      </c>
      <c r="Q1099" s="150">
        <v>2.1050399999999998</v>
      </c>
      <c r="R1099" s="150">
        <f>Q1099*H1099</f>
        <v>7.7191816799999993</v>
      </c>
      <c r="S1099" s="150">
        <v>0</v>
      </c>
      <c r="T1099" s="151">
        <f>S1099*H1099</f>
        <v>0</v>
      </c>
      <c r="AR1099" s="152" t="s">
        <v>163</v>
      </c>
      <c r="AT1099" s="152" t="s">
        <v>159</v>
      </c>
      <c r="AU1099" s="152" t="s">
        <v>164</v>
      </c>
      <c r="AY1099" s="17" t="s">
        <v>156</v>
      </c>
      <c r="BE1099" s="153">
        <f>IF(N1099="základná",J1099,0)</f>
        <v>0</v>
      </c>
      <c r="BF1099" s="153">
        <f>IF(N1099="znížená",J1099,0)</f>
        <v>0</v>
      </c>
      <c r="BG1099" s="153">
        <f>IF(N1099="zákl. prenesená",J1099,0)</f>
        <v>0</v>
      </c>
      <c r="BH1099" s="153">
        <f>IF(N1099="zníž. prenesená",J1099,0)</f>
        <v>0</v>
      </c>
      <c r="BI1099" s="153">
        <f>IF(N1099="nulová",J1099,0)</f>
        <v>0</v>
      </c>
      <c r="BJ1099" s="17" t="s">
        <v>164</v>
      </c>
      <c r="BK1099" s="153">
        <f>ROUND(I1099*H1099,2)</f>
        <v>0</v>
      </c>
      <c r="BL1099" s="17" t="s">
        <v>163</v>
      </c>
      <c r="BM1099" s="152" t="s">
        <v>2448</v>
      </c>
    </row>
    <row r="1100" spans="2:65" s="13" customFormat="1">
      <c r="B1100" s="178"/>
      <c r="D1100" s="160" t="s">
        <v>205</v>
      </c>
      <c r="E1100" s="179" t="s">
        <v>1</v>
      </c>
      <c r="F1100" s="180" t="s">
        <v>2449</v>
      </c>
      <c r="H1100" s="179" t="s">
        <v>1</v>
      </c>
      <c r="I1100" s="181"/>
      <c r="L1100" s="178"/>
      <c r="M1100" s="182"/>
      <c r="T1100" s="183"/>
      <c r="AT1100" s="179" t="s">
        <v>205</v>
      </c>
      <c r="AU1100" s="179" t="s">
        <v>164</v>
      </c>
      <c r="AV1100" s="13" t="s">
        <v>83</v>
      </c>
      <c r="AW1100" s="13" t="s">
        <v>3</v>
      </c>
      <c r="AX1100" s="13" t="s">
        <v>75</v>
      </c>
      <c r="AY1100" s="179" t="s">
        <v>156</v>
      </c>
    </row>
    <row r="1101" spans="2:65" s="12" customFormat="1">
      <c r="B1101" s="159"/>
      <c r="D1101" s="160" t="s">
        <v>205</v>
      </c>
      <c r="E1101" s="161" t="s">
        <v>1</v>
      </c>
      <c r="F1101" s="162" t="s">
        <v>2450</v>
      </c>
      <c r="H1101" s="163">
        <v>0.76</v>
      </c>
      <c r="I1101" s="164"/>
      <c r="L1101" s="159"/>
      <c r="M1101" s="165"/>
      <c r="T1101" s="166"/>
      <c r="AT1101" s="161" t="s">
        <v>205</v>
      </c>
      <c r="AU1101" s="161" t="s">
        <v>164</v>
      </c>
      <c r="AV1101" s="12" t="s">
        <v>164</v>
      </c>
      <c r="AW1101" s="12" t="s">
        <v>3</v>
      </c>
      <c r="AX1101" s="12" t="s">
        <v>75</v>
      </c>
      <c r="AY1101" s="161" t="s">
        <v>156</v>
      </c>
    </row>
    <row r="1102" spans="2:65" s="13" customFormat="1">
      <c r="B1102" s="178"/>
      <c r="D1102" s="160" t="s">
        <v>205</v>
      </c>
      <c r="E1102" s="179" t="s">
        <v>1</v>
      </c>
      <c r="F1102" s="180" t="s">
        <v>1931</v>
      </c>
      <c r="H1102" s="179" t="s">
        <v>1</v>
      </c>
      <c r="I1102" s="181"/>
      <c r="L1102" s="178"/>
      <c r="M1102" s="182"/>
      <c r="T1102" s="183"/>
      <c r="AT1102" s="179" t="s">
        <v>205</v>
      </c>
      <c r="AU1102" s="179" t="s">
        <v>164</v>
      </c>
      <c r="AV1102" s="13" t="s">
        <v>83</v>
      </c>
      <c r="AW1102" s="13" t="s">
        <v>3</v>
      </c>
      <c r="AX1102" s="13" t="s">
        <v>75</v>
      </c>
      <c r="AY1102" s="179" t="s">
        <v>156</v>
      </c>
    </row>
    <row r="1103" spans="2:65" s="12" customFormat="1">
      <c r="B1103" s="159"/>
      <c r="D1103" s="160" t="s">
        <v>205</v>
      </c>
      <c r="E1103" s="161" t="s">
        <v>1</v>
      </c>
      <c r="F1103" s="162" t="s">
        <v>2451</v>
      </c>
      <c r="H1103" s="163">
        <v>2.907</v>
      </c>
      <c r="I1103" s="164"/>
      <c r="L1103" s="159"/>
      <c r="M1103" s="165"/>
      <c r="T1103" s="166"/>
      <c r="AT1103" s="161" t="s">
        <v>205</v>
      </c>
      <c r="AU1103" s="161" t="s">
        <v>164</v>
      </c>
      <c r="AV1103" s="12" t="s">
        <v>164</v>
      </c>
      <c r="AW1103" s="12" t="s">
        <v>3</v>
      </c>
      <c r="AX1103" s="12" t="s">
        <v>75</v>
      </c>
      <c r="AY1103" s="161" t="s">
        <v>156</v>
      </c>
    </row>
    <row r="1104" spans="2:65" s="14" customFormat="1">
      <c r="B1104" s="184"/>
      <c r="D1104" s="160" t="s">
        <v>205</v>
      </c>
      <c r="E1104" s="185" t="s">
        <v>1</v>
      </c>
      <c r="F1104" s="186" t="s">
        <v>226</v>
      </c>
      <c r="H1104" s="187">
        <v>3.6669999999999998</v>
      </c>
      <c r="I1104" s="188"/>
      <c r="L1104" s="184"/>
      <c r="M1104" s="189"/>
      <c r="T1104" s="190"/>
      <c r="AT1104" s="185" t="s">
        <v>205</v>
      </c>
      <c r="AU1104" s="185" t="s">
        <v>164</v>
      </c>
      <c r="AV1104" s="14" t="s">
        <v>163</v>
      </c>
      <c r="AW1104" s="14" t="s">
        <v>3</v>
      </c>
      <c r="AX1104" s="14" t="s">
        <v>83</v>
      </c>
      <c r="AY1104" s="185" t="s">
        <v>156</v>
      </c>
    </row>
    <row r="1105" spans="2:65" s="11" customFormat="1" ht="22.95" customHeight="1">
      <c r="B1105" s="127"/>
      <c r="D1105" s="128" t="s">
        <v>74</v>
      </c>
      <c r="E1105" s="137" t="s">
        <v>2452</v>
      </c>
      <c r="F1105" s="137" t="s">
        <v>2453</v>
      </c>
      <c r="I1105" s="130"/>
      <c r="J1105" s="138">
        <f>BK1105</f>
        <v>0</v>
      </c>
      <c r="L1105" s="127"/>
      <c r="M1105" s="132"/>
      <c r="P1105" s="133">
        <f>SUM(P1106:P1107)</f>
        <v>0</v>
      </c>
      <c r="R1105" s="133">
        <f>SUM(R1106:R1107)</f>
        <v>0.68323999999999996</v>
      </c>
      <c r="T1105" s="134">
        <f>SUM(T1106:T1107)</f>
        <v>0</v>
      </c>
      <c r="AR1105" s="128" t="s">
        <v>83</v>
      </c>
      <c r="AT1105" s="135" t="s">
        <v>74</v>
      </c>
      <c r="AU1105" s="135" t="s">
        <v>83</v>
      </c>
      <c r="AY1105" s="128" t="s">
        <v>156</v>
      </c>
      <c r="BK1105" s="136">
        <f>SUM(BK1106:BK1107)</f>
        <v>0</v>
      </c>
    </row>
    <row r="1106" spans="2:65" s="1" customFormat="1" ht="24.15" customHeight="1">
      <c r="B1106" s="139"/>
      <c r="C1106" s="140" t="s">
        <v>2454</v>
      </c>
      <c r="D1106" s="140" t="s">
        <v>159</v>
      </c>
      <c r="E1106" s="141" t="s">
        <v>2455</v>
      </c>
      <c r="F1106" s="142" t="s">
        <v>2456</v>
      </c>
      <c r="G1106" s="143" t="s">
        <v>402</v>
      </c>
      <c r="H1106" s="144">
        <v>38</v>
      </c>
      <c r="I1106" s="145"/>
      <c r="J1106" s="146">
        <f>ROUND(I1106*H1106,2)</f>
        <v>0</v>
      </c>
      <c r="K1106" s="147"/>
      <c r="L1106" s="32"/>
      <c r="M1106" s="148" t="s">
        <v>1</v>
      </c>
      <c r="N1106" s="149" t="s">
        <v>41</v>
      </c>
      <c r="P1106" s="150">
        <f>O1106*H1106</f>
        <v>0</v>
      </c>
      <c r="Q1106" s="150">
        <v>1.7979999999999999E-2</v>
      </c>
      <c r="R1106" s="150">
        <f>Q1106*H1106</f>
        <v>0.68323999999999996</v>
      </c>
      <c r="S1106" s="150">
        <v>0</v>
      </c>
      <c r="T1106" s="151">
        <f>S1106*H1106</f>
        <v>0</v>
      </c>
      <c r="AR1106" s="152" t="s">
        <v>163</v>
      </c>
      <c r="AT1106" s="152" t="s">
        <v>159</v>
      </c>
      <c r="AU1106" s="152" t="s">
        <v>164</v>
      </c>
      <c r="AY1106" s="17" t="s">
        <v>156</v>
      </c>
      <c r="BE1106" s="153">
        <f>IF(N1106="základná",J1106,0)</f>
        <v>0</v>
      </c>
      <c r="BF1106" s="153">
        <f>IF(N1106="znížená",J1106,0)</f>
        <v>0</v>
      </c>
      <c r="BG1106" s="153">
        <f>IF(N1106="zákl. prenesená",J1106,0)</f>
        <v>0</v>
      </c>
      <c r="BH1106" s="153">
        <f>IF(N1106="zníž. prenesená",J1106,0)</f>
        <v>0</v>
      </c>
      <c r="BI1106" s="153">
        <f>IF(N1106="nulová",J1106,0)</f>
        <v>0</v>
      </c>
      <c r="BJ1106" s="17" t="s">
        <v>164</v>
      </c>
      <c r="BK1106" s="153">
        <f>ROUND(I1106*H1106,2)</f>
        <v>0</v>
      </c>
      <c r="BL1106" s="17" t="s">
        <v>163</v>
      </c>
      <c r="BM1106" s="152" t="s">
        <v>2457</v>
      </c>
    </row>
    <row r="1107" spans="2:65" s="12" customFormat="1">
      <c r="B1107" s="159"/>
      <c r="D1107" s="160" t="s">
        <v>205</v>
      </c>
      <c r="E1107" s="161" t="s">
        <v>1</v>
      </c>
      <c r="F1107" s="162" t="s">
        <v>1922</v>
      </c>
      <c r="H1107" s="163">
        <v>38</v>
      </c>
      <c r="I1107" s="164"/>
      <c r="L1107" s="159"/>
      <c r="M1107" s="165"/>
      <c r="T1107" s="166"/>
      <c r="AT1107" s="161" t="s">
        <v>205</v>
      </c>
      <c r="AU1107" s="161" t="s">
        <v>164</v>
      </c>
      <c r="AV1107" s="12" t="s">
        <v>164</v>
      </c>
      <c r="AW1107" s="12" t="s">
        <v>3</v>
      </c>
      <c r="AX1107" s="12" t="s">
        <v>83</v>
      </c>
      <c r="AY1107" s="161" t="s">
        <v>156</v>
      </c>
    </row>
    <row r="1108" spans="2:65" s="11" customFormat="1" ht="22.95" customHeight="1">
      <c r="B1108" s="127"/>
      <c r="D1108" s="128" t="s">
        <v>74</v>
      </c>
      <c r="E1108" s="137" t="s">
        <v>813</v>
      </c>
      <c r="F1108" s="137" t="s">
        <v>814</v>
      </c>
      <c r="I1108" s="130"/>
      <c r="J1108" s="138">
        <f>BK1108</f>
        <v>0</v>
      </c>
      <c r="L1108" s="127"/>
      <c r="M1108" s="132"/>
      <c r="P1108" s="133">
        <f>SUM(P1109:P1129)</f>
        <v>0</v>
      </c>
      <c r="R1108" s="133">
        <f>SUM(R1109:R1129)</f>
        <v>1.2532799999999997</v>
      </c>
      <c r="T1108" s="134">
        <f>SUM(T1109:T1129)</f>
        <v>0</v>
      </c>
      <c r="AR1108" s="128" t="s">
        <v>83</v>
      </c>
      <c r="AT1108" s="135" t="s">
        <v>74</v>
      </c>
      <c r="AU1108" s="135" t="s">
        <v>83</v>
      </c>
      <c r="AY1108" s="128" t="s">
        <v>156</v>
      </c>
      <c r="BK1108" s="136">
        <f>SUM(BK1109:BK1129)</f>
        <v>0</v>
      </c>
    </row>
    <row r="1109" spans="2:65" s="1" customFormat="1" ht="24.15" customHeight="1">
      <c r="B1109" s="139"/>
      <c r="C1109" s="140" t="s">
        <v>2458</v>
      </c>
      <c r="D1109" s="140" t="s">
        <v>159</v>
      </c>
      <c r="E1109" s="141" t="s">
        <v>2459</v>
      </c>
      <c r="F1109" s="142" t="s">
        <v>2460</v>
      </c>
      <c r="G1109" s="143" t="s">
        <v>234</v>
      </c>
      <c r="H1109" s="144">
        <v>4039</v>
      </c>
      <c r="I1109" s="145"/>
      <c r="J1109" s="146">
        <f>ROUND(I1109*H1109,2)</f>
        <v>0</v>
      </c>
      <c r="K1109" s="147"/>
      <c r="L1109" s="32"/>
      <c r="M1109" s="148" t="s">
        <v>1</v>
      </c>
      <c r="N1109" s="149" t="s">
        <v>41</v>
      </c>
      <c r="P1109" s="150">
        <f>O1109*H1109</f>
        <v>0</v>
      </c>
      <c r="Q1109" s="150">
        <v>3.0000000000000001E-5</v>
      </c>
      <c r="R1109" s="150">
        <f>Q1109*H1109</f>
        <v>0.12117</v>
      </c>
      <c r="S1109" s="150">
        <v>0</v>
      </c>
      <c r="T1109" s="151">
        <f>S1109*H1109</f>
        <v>0</v>
      </c>
      <c r="AR1109" s="152" t="s">
        <v>163</v>
      </c>
      <c r="AT1109" s="152" t="s">
        <v>159</v>
      </c>
      <c r="AU1109" s="152" t="s">
        <v>164</v>
      </c>
      <c r="AY1109" s="17" t="s">
        <v>156</v>
      </c>
      <c r="BE1109" s="153">
        <f>IF(N1109="základná",J1109,0)</f>
        <v>0</v>
      </c>
      <c r="BF1109" s="153">
        <f>IF(N1109="znížená",J1109,0)</f>
        <v>0</v>
      </c>
      <c r="BG1109" s="153">
        <f>IF(N1109="zákl. prenesená",J1109,0)</f>
        <v>0</v>
      </c>
      <c r="BH1109" s="153">
        <f>IF(N1109="zníž. prenesená",J1109,0)</f>
        <v>0</v>
      </c>
      <c r="BI1109" s="153">
        <f>IF(N1109="nulová",J1109,0)</f>
        <v>0</v>
      </c>
      <c r="BJ1109" s="17" t="s">
        <v>164</v>
      </c>
      <c r="BK1109" s="153">
        <f>ROUND(I1109*H1109,2)</f>
        <v>0</v>
      </c>
      <c r="BL1109" s="17" t="s">
        <v>163</v>
      </c>
      <c r="BM1109" s="152" t="s">
        <v>2461</v>
      </c>
    </row>
    <row r="1110" spans="2:65" s="13" customFormat="1">
      <c r="B1110" s="178"/>
      <c r="D1110" s="160" t="s">
        <v>205</v>
      </c>
      <c r="E1110" s="179" t="s">
        <v>1</v>
      </c>
      <c r="F1110" s="180" t="s">
        <v>2462</v>
      </c>
      <c r="H1110" s="179" t="s">
        <v>1</v>
      </c>
      <c r="I1110" s="181"/>
      <c r="L1110" s="178"/>
      <c r="M1110" s="182"/>
      <c r="T1110" s="183"/>
      <c r="AT1110" s="179" t="s">
        <v>205</v>
      </c>
      <c r="AU1110" s="179" t="s">
        <v>164</v>
      </c>
      <c r="AV1110" s="13" t="s">
        <v>83</v>
      </c>
      <c r="AW1110" s="13" t="s">
        <v>3</v>
      </c>
      <c r="AX1110" s="13" t="s">
        <v>75</v>
      </c>
      <c r="AY1110" s="179" t="s">
        <v>156</v>
      </c>
    </row>
    <row r="1111" spans="2:65" s="12" customFormat="1">
      <c r="B1111" s="159"/>
      <c r="D1111" s="160" t="s">
        <v>205</v>
      </c>
      <c r="E1111" s="161" t="s">
        <v>1</v>
      </c>
      <c r="F1111" s="162" t="s">
        <v>2214</v>
      </c>
      <c r="H1111" s="163">
        <v>1335</v>
      </c>
      <c r="I1111" s="164"/>
      <c r="L1111" s="159"/>
      <c r="M1111" s="165"/>
      <c r="T1111" s="166"/>
      <c r="AT1111" s="161" t="s">
        <v>205</v>
      </c>
      <c r="AU1111" s="161" t="s">
        <v>164</v>
      </c>
      <c r="AV1111" s="12" t="s">
        <v>164</v>
      </c>
      <c r="AW1111" s="12" t="s">
        <v>3</v>
      </c>
      <c r="AX1111" s="12" t="s">
        <v>75</v>
      </c>
      <c r="AY1111" s="161" t="s">
        <v>156</v>
      </c>
    </row>
    <row r="1112" spans="2:65" s="15" customFormat="1">
      <c r="B1112" s="191"/>
      <c r="D1112" s="160" t="s">
        <v>205</v>
      </c>
      <c r="E1112" s="192" t="s">
        <v>1</v>
      </c>
      <c r="F1112" s="193" t="s">
        <v>356</v>
      </c>
      <c r="H1112" s="194">
        <v>1335</v>
      </c>
      <c r="I1112" s="195"/>
      <c r="L1112" s="191"/>
      <c r="M1112" s="196"/>
      <c r="T1112" s="197"/>
      <c r="AT1112" s="192" t="s">
        <v>205</v>
      </c>
      <c r="AU1112" s="192" t="s">
        <v>164</v>
      </c>
      <c r="AV1112" s="15" t="s">
        <v>169</v>
      </c>
      <c r="AW1112" s="15" t="s">
        <v>3</v>
      </c>
      <c r="AX1112" s="15" t="s">
        <v>75</v>
      </c>
      <c r="AY1112" s="192" t="s">
        <v>156</v>
      </c>
    </row>
    <row r="1113" spans="2:65" s="13" customFormat="1">
      <c r="B1113" s="178"/>
      <c r="D1113" s="160" t="s">
        <v>205</v>
      </c>
      <c r="E1113" s="179" t="s">
        <v>1</v>
      </c>
      <c r="F1113" s="180" t="s">
        <v>2463</v>
      </c>
      <c r="H1113" s="179" t="s">
        <v>1</v>
      </c>
      <c r="I1113" s="181"/>
      <c r="L1113" s="178"/>
      <c r="M1113" s="182"/>
      <c r="T1113" s="183"/>
      <c r="AT1113" s="179" t="s">
        <v>205</v>
      </c>
      <c r="AU1113" s="179" t="s">
        <v>164</v>
      </c>
      <c r="AV1113" s="13" t="s">
        <v>83</v>
      </c>
      <c r="AW1113" s="13" t="s">
        <v>3</v>
      </c>
      <c r="AX1113" s="13" t="s">
        <v>75</v>
      </c>
      <c r="AY1113" s="179" t="s">
        <v>156</v>
      </c>
    </row>
    <row r="1114" spans="2:65" s="12" customFormat="1">
      <c r="B1114" s="159"/>
      <c r="D1114" s="160" t="s">
        <v>205</v>
      </c>
      <c r="E1114" s="161" t="s">
        <v>1</v>
      </c>
      <c r="F1114" s="162" t="s">
        <v>2464</v>
      </c>
      <c r="H1114" s="163">
        <v>1352</v>
      </c>
      <c r="I1114" s="164"/>
      <c r="L1114" s="159"/>
      <c r="M1114" s="165"/>
      <c r="T1114" s="166"/>
      <c r="AT1114" s="161" t="s">
        <v>205</v>
      </c>
      <c r="AU1114" s="161" t="s">
        <v>164</v>
      </c>
      <c r="AV1114" s="12" t="s">
        <v>164</v>
      </c>
      <c r="AW1114" s="12" t="s">
        <v>3</v>
      </c>
      <c r="AX1114" s="12" t="s">
        <v>75</v>
      </c>
      <c r="AY1114" s="161" t="s">
        <v>156</v>
      </c>
    </row>
    <row r="1115" spans="2:65" s="12" customFormat="1">
      <c r="B1115" s="159"/>
      <c r="D1115" s="160" t="s">
        <v>205</v>
      </c>
      <c r="E1115" s="161" t="s">
        <v>1</v>
      </c>
      <c r="F1115" s="162" t="s">
        <v>2465</v>
      </c>
      <c r="H1115" s="163">
        <v>1352</v>
      </c>
      <c r="I1115" s="164"/>
      <c r="L1115" s="159"/>
      <c r="M1115" s="165"/>
      <c r="T1115" s="166"/>
      <c r="AT1115" s="161" t="s">
        <v>205</v>
      </c>
      <c r="AU1115" s="161" t="s">
        <v>164</v>
      </c>
      <c r="AV1115" s="12" t="s">
        <v>164</v>
      </c>
      <c r="AW1115" s="12" t="s">
        <v>3</v>
      </c>
      <c r="AX1115" s="12" t="s">
        <v>75</v>
      </c>
      <c r="AY1115" s="161" t="s">
        <v>156</v>
      </c>
    </row>
    <row r="1116" spans="2:65" s="15" customFormat="1">
      <c r="B1116" s="191"/>
      <c r="D1116" s="160" t="s">
        <v>205</v>
      </c>
      <c r="E1116" s="192" t="s">
        <v>1</v>
      </c>
      <c r="F1116" s="193" t="s">
        <v>356</v>
      </c>
      <c r="H1116" s="194">
        <v>2704</v>
      </c>
      <c r="I1116" s="195"/>
      <c r="L1116" s="191"/>
      <c r="M1116" s="196"/>
      <c r="T1116" s="197"/>
      <c r="AT1116" s="192" t="s">
        <v>205</v>
      </c>
      <c r="AU1116" s="192" t="s">
        <v>164</v>
      </c>
      <c r="AV1116" s="15" t="s">
        <v>169</v>
      </c>
      <c r="AW1116" s="15" t="s">
        <v>3</v>
      </c>
      <c r="AX1116" s="15" t="s">
        <v>75</v>
      </c>
      <c r="AY1116" s="192" t="s">
        <v>156</v>
      </c>
    </row>
    <row r="1117" spans="2:65" s="14" customFormat="1">
      <c r="B1117" s="184"/>
      <c r="D1117" s="160" t="s">
        <v>205</v>
      </c>
      <c r="E1117" s="185" t="s">
        <v>1</v>
      </c>
      <c r="F1117" s="186" t="s">
        <v>226</v>
      </c>
      <c r="H1117" s="187">
        <v>4039</v>
      </c>
      <c r="I1117" s="188"/>
      <c r="L1117" s="184"/>
      <c r="M1117" s="189"/>
      <c r="T1117" s="190"/>
      <c r="AT1117" s="185" t="s">
        <v>205</v>
      </c>
      <c r="AU1117" s="185" t="s">
        <v>164</v>
      </c>
      <c r="AV1117" s="14" t="s">
        <v>163</v>
      </c>
      <c r="AW1117" s="14" t="s">
        <v>3</v>
      </c>
      <c r="AX1117" s="14" t="s">
        <v>83</v>
      </c>
      <c r="AY1117" s="185" t="s">
        <v>156</v>
      </c>
    </row>
    <row r="1118" spans="2:65" s="1" customFormat="1" ht="16.5" customHeight="1">
      <c r="B1118" s="139"/>
      <c r="C1118" s="167" t="s">
        <v>2466</v>
      </c>
      <c r="D1118" s="167" t="s">
        <v>207</v>
      </c>
      <c r="E1118" s="168" t="s">
        <v>2467</v>
      </c>
      <c r="F1118" s="169" t="s">
        <v>821</v>
      </c>
      <c r="G1118" s="170" t="s">
        <v>234</v>
      </c>
      <c r="H1118" s="171">
        <v>1401.75</v>
      </c>
      <c r="I1118" s="172"/>
      <c r="J1118" s="173">
        <f>ROUND(I1118*H1118,2)</f>
        <v>0</v>
      </c>
      <c r="K1118" s="174"/>
      <c r="L1118" s="175"/>
      <c r="M1118" s="176" t="s">
        <v>1</v>
      </c>
      <c r="N1118" s="177" t="s">
        <v>41</v>
      </c>
      <c r="P1118" s="150">
        <f>O1118*H1118</f>
        <v>0</v>
      </c>
      <c r="Q1118" s="150">
        <v>2.0000000000000001E-4</v>
      </c>
      <c r="R1118" s="150">
        <f>Q1118*H1118</f>
        <v>0.28034999999999999</v>
      </c>
      <c r="S1118" s="150">
        <v>0</v>
      </c>
      <c r="T1118" s="151">
        <f>S1118*H1118</f>
        <v>0</v>
      </c>
      <c r="AR1118" s="152" t="s">
        <v>211</v>
      </c>
      <c r="AT1118" s="152" t="s">
        <v>207</v>
      </c>
      <c r="AU1118" s="152" t="s">
        <v>164</v>
      </c>
      <c r="AY1118" s="17" t="s">
        <v>156</v>
      </c>
      <c r="BE1118" s="153">
        <f>IF(N1118="základná",J1118,0)</f>
        <v>0</v>
      </c>
      <c r="BF1118" s="153">
        <f>IF(N1118="znížená",J1118,0)</f>
        <v>0</v>
      </c>
      <c r="BG1118" s="153">
        <f>IF(N1118="zákl. prenesená",J1118,0)</f>
        <v>0</v>
      </c>
      <c r="BH1118" s="153">
        <f>IF(N1118="zníž. prenesená",J1118,0)</f>
        <v>0</v>
      </c>
      <c r="BI1118" s="153">
        <f>IF(N1118="nulová",J1118,0)</f>
        <v>0</v>
      </c>
      <c r="BJ1118" s="17" t="s">
        <v>164</v>
      </c>
      <c r="BK1118" s="153">
        <f>ROUND(I1118*H1118,2)</f>
        <v>0</v>
      </c>
      <c r="BL1118" s="17" t="s">
        <v>163</v>
      </c>
      <c r="BM1118" s="152" t="s">
        <v>2468</v>
      </c>
    </row>
    <row r="1119" spans="2:65" s="13" customFormat="1">
      <c r="B1119" s="178"/>
      <c r="D1119" s="160" t="s">
        <v>205</v>
      </c>
      <c r="E1119" s="179" t="s">
        <v>1</v>
      </c>
      <c r="F1119" s="180" t="s">
        <v>2462</v>
      </c>
      <c r="H1119" s="179" t="s">
        <v>1</v>
      </c>
      <c r="I1119" s="181"/>
      <c r="L1119" s="178"/>
      <c r="M1119" s="182"/>
      <c r="T1119" s="183"/>
      <c r="AT1119" s="179" t="s">
        <v>205</v>
      </c>
      <c r="AU1119" s="179" t="s">
        <v>164</v>
      </c>
      <c r="AV1119" s="13" t="s">
        <v>83</v>
      </c>
      <c r="AW1119" s="13" t="s">
        <v>3</v>
      </c>
      <c r="AX1119" s="13" t="s">
        <v>75</v>
      </c>
      <c r="AY1119" s="179" t="s">
        <v>156</v>
      </c>
    </row>
    <row r="1120" spans="2:65" s="12" customFormat="1">
      <c r="B1120" s="159"/>
      <c r="D1120" s="160" t="s">
        <v>205</v>
      </c>
      <c r="E1120" s="161" t="s">
        <v>1</v>
      </c>
      <c r="F1120" s="162" t="s">
        <v>2214</v>
      </c>
      <c r="H1120" s="163">
        <v>1335</v>
      </c>
      <c r="I1120" s="164"/>
      <c r="L1120" s="159"/>
      <c r="M1120" s="165"/>
      <c r="T1120" s="166"/>
      <c r="AT1120" s="161" t="s">
        <v>205</v>
      </c>
      <c r="AU1120" s="161" t="s">
        <v>164</v>
      </c>
      <c r="AV1120" s="12" t="s">
        <v>164</v>
      </c>
      <c r="AW1120" s="12" t="s">
        <v>3</v>
      </c>
      <c r="AX1120" s="12" t="s">
        <v>75</v>
      </c>
      <c r="AY1120" s="161" t="s">
        <v>156</v>
      </c>
    </row>
    <row r="1121" spans="2:65" s="12" customFormat="1">
      <c r="B1121" s="159"/>
      <c r="D1121" s="160" t="s">
        <v>205</v>
      </c>
      <c r="E1121" s="161" t="s">
        <v>1</v>
      </c>
      <c r="F1121" s="162" t="s">
        <v>2469</v>
      </c>
      <c r="H1121" s="163">
        <v>66.75</v>
      </c>
      <c r="I1121" s="164"/>
      <c r="L1121" s="159"/>
      <c r="M1121" s="165"/>
      <c r="T1121" s="166"/>
      <c r="AT1121" s="161" t="s">
        <v>205</v>
      </c>
      <c r="AU1121" s="161" t="s">
        <v>164</v>
      </c>
      <c r="AV1121" s="12" t="s">
        <v>164</v>
      </c>
      <c r="AW1121" s="12" t="s">
        <v>3</v>
      </c>
      <c r="AX1121" s="12" t="s">
        <v>75</v>
      </c>
      <c r="AY1121" s="161" t="s">
        <v>156</v>
      </c>
    </row>
    <row r="1122" spans="2:65" s="14" customFormat="1">
      <c r="B1122" s="184"/>
      <c r="D1122" s="160" t="s">
        <v>205</v>
      </c>
      <c r="E1122" s="185" t="s">
        <v>1</v>
      </c>
      <c r="F1122" s="186" t="s">
        <v>226</v>
      </c>
      <c r="H1122" s="187">
        <v>1401.75</v>
      </c>
      <c r="I1122" s="188"/>
      <c r="L1122" s="184"/>
      <c r="M1122" s="189"/>
      <c r="T1122" s="190"/>
      <c r="AT1122" s="185" t="s">
        <v>205</v>
      </c>
      <c r="AU1122" s="185" t="s">
        <v>164</v>
      </c>
      <c r="AV1122" s="14" t="s">
        <v>163</v>
      </c>
      <c r="AW1122" s="14" t="s">
        <v>3</v>
      </c>
      <c r="AX1122" s="14" t="s">
        <v>83</v>
      </c>
      <c r="AY1122" s="185" t="s">
        <v>156</v>
      </c>
    </row>
    <row r="1123" spans="2:65" s="1" customFormat="1" ht="16.5" customHeight="1">
      <c r="B1123" s="139"/>
      <c r="C1123" s="167" t="s">
        <v>2470</v>
      </c>
      <c r="D1123" s="167" t="s">
        <v>207</v>
      </c>
      <c r="E1123" s="168" t="s">
        <v>2471</v>
      </c>
      <c r="F1123" s="169" t="s">
        <v>2472</v>
      </c>
      <c r="G1123" s="170" t="s">
        <v>234</v>
      </c>
      <c r="H1123" s="171">
        <v>2839.2</v>
      </c>
      <c r="I1123" s="172"/>
      <c r="J1123" s="173">
        <f>ROUND(I1123*H1123,2)</f>
        <v>0</v>
      </c>
      <c r="K1123" s="174"/>
      <c r="L1123" s="175"/>
      <c r="M1123" s="176" t="s">
        <v>1</v>
      </c>
      <c r="N1123" s="177" t="s">
        <v>41</v>
      </c>
      <c r="P1123" s="150">
        <f>O1123*H1123</f>
        <v>0</v>
      </c>
      <c r="Q1123" s="150">
        <v>2.9999999999999997E-4</v>
      </c>
      <c r="R1123" s="150">
        <f>Q1123*H1123</f>
        <v>0.85175999999999985</v>
      </c>
      <c r="S1123" s="150">
        <v>0</v>
      </c>
      <c r="T1123" s="151">
        <f>S1123*H1123</f>
        <v>0</v>
      </c>
      <c r="AR1123" s="152" t="s">
        <v>211</v>
      </c>
      <c r="AT1123" s="152" t="s">
        <v>207</v>
      </c>
      <c r="AU1123" s="152" t="s">
        <v>164</v>
      </c>
      <c r="AY1123" s="17" t="s">
        <v>156</v>
      </c>
      <c r="BE1123" s="153">
        <f>IF(N1123="základná",J1123,0)</f>
        <v>0</v>
      </c>
      <c r="BF1123" s="153">
        <f>IF(N1123="znížená",J1123,0)</f>
        <v>0</v>
      </c>
      <c r="BG1123" s="153">
        <f>IF(N1123="zákl. prenesená",J1123,0)</f>
        <v>0</v>
      </c>
      <c r="BH1123" s="153">
        <f>IF(N1123="zníž. prenesená",J1123,0)</f>
        <v>0</v>
      </c>
      <c r="BI1123" s="153">
        <f>IF(N1123="nulová",J1123,0)</f>
        <v>0</v>
      </c>
      <c r="BJ1123" s="17" t="s">
        <v>164</v>
      </c>
      <c r="BK1123" s="153">
        <f>ROUND(I1123*H1123,2)</f>
        <v>0</v>
      </c>
      <c r="BL1123" s="17" t="s">
        <v>163</v>
      </c>
      <c r="BM1123" s="152" t="s">
        <v>2473</v>
      </c>
    </row>
    <row r="1124" spans="2:65" s="13" customFormat="1">
      <c r="B1124" s="178"/>
      <c r="D1124" s="160" t="s">
        <v>205</v>
      </c>
      <c r="E1124" s="179" t="s">
        <v>1</v>
      </c>
      <c r="F1124" s="180" t="s">
        <v>2463</v>
      </c>
      <c r="H1124" s="179" t="s">
        <v>1</v>
      </c>
      <c r="I1124" s="181"/>
      <c r="L1124" s="178"/>
      <c r="M1124" s="182"/>
      <c r="T1124" s="183"/>
      <c r="AT1124" s="179" t="s">
        <v>205</v>
      </c>
      <c r="AU1124" s="179" t="s">
        <v>164</v>
      </c>
      <c r="AV1124" s="13" t="s">
        <v>83</v>
      </c>
      <c r="AW1124" s="13" t="s">
        <v>3</v>
      </c>
      <c r="AX1124" s="13" t="s">
        <v>75</v>
      </c>
      <c r="AY1124" s="179" t="s">
        <v>156</v>
      </c>
    </row>
    <row r="1125" spans="2:65" s="12" customFormat="1">
      <c r="B1125" s="159"/>
      <c r="D1125" s="160" t="s">
        <v>205</v>
      </c>
      <c r="E1125" s="161" t="s">
        <v>1</v>
      </c>
      <c r="F1125" s="162" t="s">
        <v>2464</v>
      </c>
      <c r="H1125" s="163">
        <v>1352</v>
      </c>
      <c r="I1125" s="164"/>
      <c r="L1125" s="159"/>
      <c r="M1125" s="165"/>
      <c r="T1125" s="166"/>
      <c r="AT1125" s="161" t="s">
        <v>205</v>
      </c>
      <c r="AU1125" s="161" t="s">
        <v>164</v>
      </c>
      <c r="AV1125" s="12" t="s">
        <v>164</v>
      </c>
      <c r="AW1125" s="12" t="s">
        <v>3</v>
      </c>
      <c r="AX1125" s="12" t="s">
        <v>75</v>
      </c>
      <c r="AY1125" s="161" t="s">
        <v>156</v>
      </c>
    </row>
    <row r="1126" spans="2:65" s="12" customFormat="1">
      <c r="B1126" s="159"/>
      <c r="D1126" s="160" t="s">
        <v>205</v>
      </c>
      <c r="E1126" s="161" t="s">
        <v>1</v>
      </c>
      <c r="F1126" s="162" t="s">
        <v>2465</v>
      </c>
      <c r="H1126" s="163">
        <v>1352</v>
      </c>
      <c r="I1126" s="164"/>
      <c r="L1126" s="159"/>
      <c r="M1126" s="165"/>
      <c r="T1126" s="166"/>
      <c r="AT1126" s="161" t="s">
        <v>205</v>
      </c>
      <c r="AU1126" s="161" t="s">
        <v>164</v>
      </c>
      <c r="AV1126" s="12" t="s">
        <v>164</v>
      </c>
      <c r="AW1126" s="12" t="s">
        <v>3</v>
      </c>
      <c r="AX1126" s="12" t="s">
        <v>75</v>
      </c>
      <c r="AY1126" s="161" t="s">
        <v>156</v>
      </c>
    </row>
    <row r="1127" spans="2:65" s="15" customFormat="1">
      <c r="B1127" s="191"/>
      <c r="D1127" s="160" t="s">
        <v>205</v>
      </c>
      <c r="E1127" s="192" t="s">
        <v>1</v>
      </c>
      <c r="F1127" s="193" t="s">
        <v>356</v>
      </c>
      <c r="H1127" s="194">
        <v>2704</v>
      </c>
      <c r="I1127" s="195"/>
      <c r="L1127" s="191"/>
      <c r="M1127" s="196"/>
      <c r="T1127" s="197"/>
      <c r="AT1127" s="192" t="s">
        <v>205</v>
      </c>
      <c r="AU1127" s="192" t="s">
        <v>164</v>
      </c>
      <c r="AV1127" s="15" t="s">
        <v>169</v>
      </c>
      <c r="AW1127" s="15" t="s">
        <v>3</v>
      </c>
      <c r="AX1127" s="15" t="s">
        <v>75</v>
      </c>
      <c r="AY1127" s="192" t="s">
        <v>156</v>
      </c>
    </row>
    <row r="1128" spans="2:65" s="12" customFormat="1">
      <c r="B1128" s="159"/>
      <c r="D1128" s="160" t="s">
        <v>205</v>
      </c>
      <c r="E1128" s="161" t="s">
        <v>1</v>
      </c>
      <c r="F1128" s="162" t="s">
        <v>2474</v>
      </c>
      <c r="H1128" s="163">
        <v>135.19999999999999</v>
      </c>
      <c r="I1128" s="164"/>
      <c r="L1128" s="159"/>
      <c r="M1128" s="165"/>
      <c r="T1128" s="166"/>
      <c r="AT1128" s="161" t="s">
        <v>205</v>
      </c>
      <c r="AU1128" s="161" t="s">
        <v>164</v>
      </c>
      <c r="AV1128" s="12" t="s">
        <v>164</v>
      </c>
      <c r="AW1128" s="12" t="s">
        <v>3</v>
      </c>
      <c r="AX1128" s="12" t="s">
        <v>75</v>
      </c>
      <c r="AY1128" s="161" t="s">
        <v>156</v>
      </c>
    </row>
    <row r="1129" spans="2:65" s="14" customFormat="1">
      <c r="B1129" s="184"/>
      <c r="D1129" s="160" t="s">
        <v>205</v>
      </c>
      <c r="E1129" s="185" t="s">
        <v>1</v>
      </c>
      <c r="F1129" s="186" t="s">
        <v>226</v>
      </c>
      <c r="H1129" s="187">
        <v>2839.2</v>
      </c>
      <c r="I1129" s="188"/>
      <c r="L1129" s="184"/>
      <c r="M1129" s="189"/>
      <c r="T1129" s="190"/>
      <c r="AT1129" s="185" t="s">
        <v>205</v>
      </c>
      <c r="AU1129" s="185" t="s">
        <v>164</v>
      </c>
      <c r="AV1129" s="14" t="s">
        <v>163</v>
      </c>
      <c r="AW1129" s="14" t="s">
        <v>3</v>
      </c>
      <c r="AX1129" s="14" t="s">
        <v>83</v>
      </c>
      <c r="AY1129" s="185" t="s">
        <v>156</v>
      </c>
    </row>
    <row r="1130" spans="2:65" s="11" customFormat="1" ht="22.95" customHeight="1">
      <c r="B1130" s="127"/>
      <c r="D1130" s="128" t="s">
        <v>74</v>
      </c>
      <c r="E1130" s="137" t="s">
        <v>2475</v>
      </c>
      <c r="F1130" s="137" t="s">
        <v>2476</v>
      </c>
      <c r="I1130" s="130"/>
      <c r="J1130" s="138">
        <f>BK1130</f>
        <v>0</v>
      </c>
      <c r="L1130" s="127"/>
      <c r="M1130" s="132"/>
      <c r="P1130" s="133">
        <f>SUM(P1131:P1134)</f>
        <v>0</v>
      </c>
      <c r="R1130" s="133">
        <f>SUM(R1131:R1134)</f>
        <v>6.6726780000000012</v>
      </c>
      <c r="T1130" s="134">
        <f>SUM(T1131:T1134)</f>
        <v>0</v>
      </c>
      <c r="AR1130" s="128" t="s">
        <v>83</v>
      </c>
      <c r="AT1130" s="135" t="s">
        <v>74</v>
      </c>
      <c r="AU1130" s="135" t="s">
        <v>83</v>
      </c>
      <c r="AY1130" s="128" t="s">
        <v>156</v>
      </c>
      <c r="BK1130" s="136">
        <f>SUM(BK1131:BK1134)</f>
        <v>0</v>
      </c>
    </row>
    <row r="1131" spans="2:65" s="1" customFormat="1" ht="24.15" customHeight="1">
      <c r="B1131" s="139"/>
      <c r="C1131" s="140" t="s">
        <v>2477</v>
      </c>
      <c r="D1131" s="140" t="s">
        <v>159</v>
      </c>
      <c r="E1131" s="141" t="s">
        <v>2478</v>
      </c>
      <c r="F1131" s="142" t="s">
        <v>2479</v>
      </c>
      <c r="G1131" s="143" t="s">
        <v>402</v>
      </c>
      <c r="H1131" s="144">
        <v>5.4</v>
      </c>
      <c r="I1131" s="145"/>
      <c r="J1131" s="146">
        <f>ROUND(I1131*H1131,2)</f>
        <v>0</v>
      </c>
      <c r="K1131" s="147"/>
      <c r="L1131" s="32"/>
      <c r="M1131" s="148" t="s">
        <v>1</v>
      </c>
      <c r="N1131" s="149" t="s">
        <v>41</v>
      </c>
      <c r="P1131" s="150">
        <f>O1131*H1131</f>
        <v>0</v>
      </c>
      <c r="Q1131" s="150">
        <v>2.4570000000000002E-2</v>
      </c>
      <c r="R1131" s="150">
        <f>Q1131*H1131</f>
        <v>0.13267800000000002</v>
      </c>
      <c r="S1131" s="150">
        <v>0</v>
      </c>
      <c r="T1131" s="151">
        <f>S1131*H1131</f>
        <v>0</v>
      </c>
      <c r="AR1131" s="152" t="s">
        <v>163</v>
      </c>
      <c r="AT1131" s="152" t="s">
        <v>159</v>
      </c>
      <c r="AU1131" s="152" t="s">
        <v>164</v>
      </c>
      <c r="AY1131" s="17" t="s">
        <v>156</v>
      </c>
      <c r="BE1131" s="153">
        <f>IF(N1131="základná",J1131,0)</f>
        <v>0</v>
      </c>
      <c r="BF1131" s="153">
        <f>IF(N1131="znížená",J1131,0)</f>
        <v>0</v>
      </c>
      <c r="BG1131" s="153">
        <f>IF(N1131="zákl. prenesená",J1131,0)</f>
        <v>0</v>
      </c>
      <c r="BH1131" s="153">
        <f>IF(N1131="zníž. prenesená",J1131,0)</f>
        <v>0</v>
      </c>
      <c r="BI1131" s="153">
        <f>IF(N1131="nulová",J1131,0)</f>
        <v>0</v>
      </c>
      <c r="BJ1131" s="17" t="s">
        <v>164</v>
      </c>
      <c r="BK1131" s="153">
        <f>ROUND(I1131*H1131,2)</f>
        <v>0</v>
      </c>
      <c r="BL1131" s="17" t="s">
        <v>163</v>
      </c>
      <c r="BM1131" s="152" t="s">
        <v>2480</v>
      </c>
    </row>
    <row r="1132" spans="2:65" s="13" customFormat="1">
      <c r="B1132" s="178"/>
      <c r="D1132" s="160" t="s">
        <v>205</v>
      </c>
      <c r="E1132" s="179" t="s">
        <v>1</v>
      </c>
      <c r="F1132" s="180" t="s">
        <v>2213</v>
      </c>
      <c r="H1132" s="179" t="s">
        <v>1</v>
      </c>
      <c r="I1132" s="181"/>
      <c r="L1132" s="178"/>
      <c r="M1132" s="182"/>
      <c r="T1132" s="183"/>
      <c r="AT1132" s="179" t="s">
        <v>205</v>
      </c>
      <c r="AU1132" s="179" t="s">
        <v>164</v>
      </c>
      <c r="AV1132" s="13" t="s">
        <v>83</v>
      </c>
      <c r="AW1132" s="13" t="s">
        <v>3</v>
      </c>
      <c r="AX1132" s="13" t="s">
        <v>75</v>
      </c>
      <c r="AY1132" s="179" t="s">
        <v>156</v>
      </c>
    </row>
    <row r="1133" spans="2:65" s="12" customFormat="1">
      <c r="B1133" s="159"/>
      <c r="D1133" s="160" t="s">
        <v>205</v>
      </c>
      <c r="E1133" s="161" t="s">
        <v>1</v>
      </c>
      <c r="F1133" s="162" t="s">
        <v>2481</v>
      </c>
      <c r="H1133" s="163">
        <v>5.4</v>
      </c>
      <c r="I1133" s="164"/>
      <c r="L1133" s="159"/>
      <c r="M1133" s="165"/>
      <c r="T1133" s="166"/>
      <c r="AT1133" s="161" t="s">
        <v>205</v>
      </c>
      <c r="AU1133" s="161" t="s">
        <v>164</v>
      </c>
      <c r="AV1133" s="12" t="s">
        <v>164</v>
      </c>
      <c r="AW1133" s="12" t="s">
        <v>3</v>
      </c>
      <c r="AX1133" s="12" t="s">
        <v>83</v>
      </c>
      <c r="AY1133" s="161" t="s">
        <v>156</v>
      </c>
    </row>
    <row r="1134" spans="2:65" s="1" customFormat="1" ht="24.15" customHeight="1">
      <c r="B1134" s="139"/>
      <c r="C1134" s="167" t="s">
        <v>2482</v>
      </c>
      <c r="D1134" s="167" t="s">
        <v>207</v>
      </c>
      <c r="E1134" s="168" t="s">
        <v>2483</v>
      </c>
      <c r="F1134" s="169" t="s">
        <v>2484</v>
      </c>
      <c r="G1134" s="170" t="s">
        <v>203</v>
      </c>
      <c r="H1134" s="171">
        <v>12</v>
      </c>
      <c r="I1134" s="172"/>
      <c r="J1134" s="173">
        <f>ROUND(I1134*H1134,2)</f>
        <v>0</v>
      </c>
      <c r="K1134" s="174"/>
      <c r="L1134" s="175"/>
      <c r="M1134" s="176" t="s">
        <v>1</v>
      </c>
      <c r="N1134" s="177" t="s">
        <v>41</v>
      </c>
      <c r="P1134" s="150">
        <f>O1134*H1134</f>
        <v>0</v>
      </c>
      <c r="Q1134" s="150">
        <v>0.54500000000000004</v>
      </c>
      <c r="R1134" s="150">
        <f>Q1134*H1134</f>
        <v>6.5400000000000009</v>
      </c>
      <c r="S1134" s="150">
        <v>0</v>
      </c>
      <c r="T1134" s="151">
        <f>S1134*H1134</f>
        <v>0</v>
      </c>
      <c r="AR1134" s="152" t="s">
        <v>211</v>
      </c>
      <c r="AT1134" s="152" t="s">
        <v>207</v>
      </c>
      <c r="AU1134" s="152" t="s">
        <v>164</v>
      </c>
      <c r="AY1134" s="17" t="s">
        <v>156</v>
      </c>
      <c r="BE1134" s="153">
        <f>IF(N1134="základná",J1134,0)</f>
        <v>0</v>
      </c>
      <c r="BF1134" s="153">
        <f>IF(N1134="znížená",J1134,0)</f>
        <v>0</v>
      </c>
      <c r="BG1134" s="153">
        <f>IF(N1134="zákl. prenesená",J1134,0)</f>
        <v>0</v>
      </c>
      <c r="BH1134" s="153">
        <f>IF(N1134="zníž. prenesená",J1134,0)</f>
        <v>0</v>
      </c>
      <c r="BI1134" s="153">
        <f>IF(N1134="nulová",J1134,0)</f>
        <v>0</v>
      </c>
      <c r="BJ1134" s="17" t="s">
        <v>164</v>
      </c>
      <c r="BK1134" s="153">
        <f>ROUND(I1134*H1134,2)</f>
        <v>0</v>
      </c>
      <c r="BL1134" s="17" t="s">
        <v>163</v>
      </c>
      <c r="BM1134" s="152" t="s">
        <v>2485</v>
      </c>
    </row>
    <row r="1135" spans="2:65" s="11" customFormat="1" ht="25.95" customHeight="1">
      <c r="B1135" s="127"/>
      <c r="D1135" s="128" t="s">
        <v>74</v>
      </c>
      <c r="E1135" s="129" t="s">
        <v>2486</v>
      </c>
      <c r="F1135" s="129" t="s">
        <v>2487</v>
      </c>
      <c r="I1135" s="130"/>
      <c r="J1135" s="131">
        <f>BK1135</f>
        <v>0</v>
      </c>
      <c r="L1135" s="127"/>
      <c r="M1135" s="132"/>
      <c r="P1135" s="133">
        <f>P1136+P1149+P1162</f>
        <v>0</v>
      </c>
      <c r="R1135" s="133">
        <f>R1136+R1149+R1162</f>
        <v>66.922623000000002</v>
      </c>
      <c r="T1135" s="134">
        <f>T1136+T1149+T1162</f>
        <v>0</v>
      </c>
      <c r="AR1135" s="128" t="s">
        <v>83</v>
      </c>
      <c r="AT1135" s="135" t="s">
        <v>74</v>
      </c>
      <c r="AU1135" s="135" t="s">
        <v>75</v>
      </c>
      <c r="AY1135" s="128" t="s">
        <v>156</v>
      </c>
      <c r="BK1135" s="136">
        <f>BK1136+BK1149+BK1162</f>
        <v>0</v>
      </c>
    </row>
    <row r="1136" spans="2:65" s="11" customFormat="1" ht="22.95" customHeight="1">
      <c r="B1136" s="127"/>
      <c r="D1136" s="128" t="s">
        <v>74</v>
      </c>
      <c r="E1136" s="137" t="s">
        <v>2488</v>
      </c>
      <c r="F1136" s="137" t="s">
        <v>2489</v>
      </c>
      <c r="I1136" s="130"/>
      <c r="J1136" s="138">
        <f>BK1136</f>
        <v>0</v>
      </c>
      <c r="L1136" s="127"/>
      <c r="M1136" s="132"/>
      <c r="P1136" s="133">
        <f>SUM(P1137:P1148)</f>
        <v>0</v>
      </c>
      <c r="R1136" s="133">
        <f>SUM(R1137:R1148)</f>
        <v>25.153104000000003</v>
      </c>
      <c r="T1136" s="134">
        <f>SUM(T1137:T1148)</f>
        <v>0</v>
      </c>
      <c r="AR1136" s="128" t="s">
        <v>83</v>
      </c>
      <c r="AT1136" s="135" t="s">
        <v>74</v>
      </c>
      <c r="AU1136" s="135" t="s">
        <v>83</v>
      </c>
      <c r="AY1136" s="128" t="s">
        <v>156</v>
      </c>
      <c r="BK1136" s="136">
        <f>SUM(BK1137:BK1148)</f>
        <v>0</v>
      </c>
    </row>
    <row r="1137" spans="2:65" s="1" customFormat="1" ht="24.15" customHeight="1">
      <c r="B1137" s="139"/>
      <c r="C1137" s="140" t="s">
        <v>2490</v>
      </c>
      <c r="D1137" s="140" t="s">
        <v>159</v>
      </c>
      <c r="E1137" s="141" t="s">
        <v>2491</v>
      </c>
      <c r="F1137" s="142" t="s">
        <v>2492</v>
      </c>
      <c r="G1137" s="143" t="s">
        <v>234</v>
      </c>
      <c r="H1137" s="144">
        <v>287.83999999999997</v>
      </c>
      <c r="I1137" s="145"/>
      <c r="J1137" s="146">
        <f>ROUND(I1137*H1137,2)</f>
        <v>0</v>
      </c>
      <c r="K1137" s="147"/>
      <c r="L1137" s="32"/>
      <c r="M1137" s="148" t="s">
        <v>1</v>
      </c>
      <c r="N1137" s="149" t="s">
        <v>41</v>
      </c>
      <c r="P1137" s="150">
        <f>O1137*H1137</f>
        <v>0</v>
      </c>
      <c r="Q1137" s="150">
        <v>4.3650000000000001E-2</v>
      </c>
      <c r="R1137" s="150">
        <f>Q1137*H1137</f>
        <v>12.564216</v>
      </c>
      <c r="S1137" s="150">
        <v>0</v>
      </c>
      <c r="T1137" s="151">
        <f>S1137*H1137</f>
        <v>0</v>
      </c>
      <c r="AR1137" s="152" t="s">
        <v>163</v>
      </c>
      <c r="AT1137" s="152" t="s">
        <v>159</v>
      </c>
      <c r="AU1137" s="152" t="s">
        <v>164</v>
      </c>
      <c r="AY1137" s="17" t="s">
        <v>156</v>
      </c>
      <c r="BE1137" s="153">
        <f>IF(N1137="základná",J1137,0)</f>
        <v>0</v>
      </c>
      <c r="BF1137" s="153">
        <f>IF(N1137="znížená",J1137,0)</f>
        <v>0</v>
      </c>
      <c r="BG1137" s="153">
        <f>IF(N1137="zákl. prenesená",J1137,0)</f>
        <v>0</v>
      </c>
      <c r="BH1137" s="153">
        <f>IF(N1137="zníž. prenesená",J1137,0)</f>
        <v>0</v>
      </c>
      <c r="BI1137" s="153">
        <f>IF(N1137="nulová",J1137,0)</f>
        <v>0</v>
      </c>
      <c r="BJ1137" s="17" t="s">
        <v>164</v>
      </c>
      <c r="BK1137" s="153">
        <f>ROUND(I1137*H1137,2)</f>
        <v>0</v>
      </c>
      <c r="BL1137" s="17" t="s">
        <v>163</v>
      </c>
      <c r="BM1137" s="152" t="s">
        <v>2493</v>
      </c>
    </row>
    <row r="1138" spans="2:65" s="13" customFormat="1" ht="20.399999999999999">
      <c r="B1138" s="178"/>
      <c r="D1138" s="160" t="s">
        <v>205</v>
      </c>
      <c r="E1138" s="179" t="s">
        <v>1</v>
      </c>
      <c r="F1138" s="180" t="s">
        <v>1368</v>
      </c>
      <c r="H1138" s="179" t="s">
        <v>1</v>
      </c>
      <c r="I1138" s="181"/>
      <c r="L1138" s="178"/>
      <c r="M1138" s="182"/>
      <c r="T1138" s="183"/>
      <c r="AT1138" s="179" t="s">
        <v>205</v>
      </c>
      <c r="AU1138" s="179" t="s">
        <v>164</v>
      </c>
      <c r="AV1138" s="13" t="s">
        <v>83</v>
      </c>
      <c r="AW1138" s="13" t="s">
        <v>3</v>
      </c>
      <c r="AX1138" s="13" t="s">
        <v>75</v>
      </c>
      <c r="AY1138" s="179" t="s">
        <v>156</v>
      </c>
    </row>
    <row r="1139" spans="2:65" s="12" customFormat="1">
      <c r="B1139" s="159"/>
      <c r="D1139" s="160" t="s">
        <v>205</v>
      </c>
      <c r="E1139" s="161" t="s">
        <v>1</v>
      </c>
      <c r="F1139" s="162" t="s">
        <v>1369</v>
      </c>
      <c r="H1139" s="163">
        <v>287.83999999999997</v>
      </c>
      <c r="I1139" s="164"/>
      <c r="L1139" s="159"/>
      <c r="M1139" s="165"/>
      <c r="T1139" s="166"/>
      <c r="AT1139" s="161" t="s">
        <v>205</v>
      </c>
      <c r="AU1139" s="161" t="s">
        <v>164</v>
      </c>
      <c r="AV1139" s="12" t="s">
        <v>164</v>
      </c>
      <c r="AW1139" s="12" t="s">
        <v>3</v>
      </c>
      <c r="AX1139" s="12" t="s">
        <v>83</v>
      </c>
      <c r="AY1139" s="161" t="s">
        <v>156</v>
      </c>
    </row>
    <row r="1140" spans="2:65" s="1" customFormat="1" ht="24.15" customHeight="1">
      <c r="B1140" s="139"/>
      <c r="C1140" s="140" t="s">
        <v>2494</v>
      </c>
      <c r="D1140" s="140" t="s">
        <v>159</v>
      </c>
      <c r="E1140" s="141" t="s">
        <v>2495</v>
      </c>
      <c r="F1140" s="142" t="s">
        <v>2496</v>
      </c>
      <c r="G1140" s="143" t="s">
        <v>234</v>
      </c>
      <c r="H1140" s="144">
        <v>123.36</v>
      </c>
      <c r="I1140" s="145"/>
      <c r="J1140" s="146">
        <f>ROUND(I1140*H1140,2)</f>
        <v>0</v>
      </c>
      <c r="K1140" s="147"/>
      <c r="L1140" s="32"/>
      <c r="M1140" s="148" t="s">
        <v>1</v>
      </c>
      <c r="N1140" s="149" t="s">
        <v>41</v>
      </c>
      <c r="P1140" s="150">
        <f>O1140*H1140</f>
        <v>0</v>
      </c>
      <c r="Q1140" s="150">
        <v>9.4350000000000003E-2</v>
      </c>
      <c r="R1140" s="150">
        <f>Q1140*H1140</f>
        <v>11.639016</v>
      </c>
      <c r="S1140" s="150">
        <v>0</v>
      </c>
      <c r="T1140" s="151">
        <f>S1140*H1140</f>
        <v>0</v>
      </c>
      <c r="AR1140" s="152" t="s">
        <v>163</v>
      </c>
      <c r="AT1140" s="152" t="s">
        <v>159</v>
      </c>
      <c r="AU1140" s="152" t="s">
        <v>164</v>
      </c>
      <c r="AY1140" s="17" t="s">
        <v>156</v>
      </c>
      <c r="BE1140" s="153">
        <f>IF(N1140="základná",J1140,0)</f>
        <v>0</v>
      </c>
      <c r="BF1140" s="153">
        <f>IF(N1140="znížená",J1140,0)</f>
        <v>0</v>
      </c>
      <c r="BG1140" s="153">
        <f>IF(N1140="zákl. prenesená",J1140,0)</f>
        <v>0</v>
      </c>
      <c r="BH1140" s="153">
        <f>IF(N1140="zníž. prenesená",J1140,0)</f>
        <v>0</v>
      </c>
      <c r="BI1140" s="153">
        <f>IF(N1140="nulová",J1140,0)</f>
        <v>0</v>
      </c>
      <c r="BJ1140" s="17" t="s">
        <v>164</v>
      </c>
      <c r="BK1140" s="153">
        <f>ROUND(I1140*H1140,2)</f>
        <v>0</v>
      </c>
      <c r="BL1140" s="17" t="s">
        <v>163</v>
      </c>
      <c r="BM1140" s="152" t="s">
        <v>2497</v>
      </c>
    </row>
    <row r="1141" spans="2:65" s="13" customFormat="1" ht="20.399999999999999">
      <c r="B1141" s="178"/>
      <c r="D1141" s="160" t="s">
        <v>205</v>
      </c>
      <c r="E1141" s="179" t="s">
        <v>1</v>
      </c>
      <c r="F1141" s="180" t="s">
        <v>1374</v>
      </c>
      <c r="H1141" s="179" t="s">
        <v>1</v>
      </c>
      <c r="I1141" s="181"/>
      <c r="L1141" s="178"/>
      <c r="M1141" s="182"/>
      <c r="T1141" s="183"/>
      <c r="AT1141" s="179" t="s">
        <v>205</v>
      </c>
      <c r="AU1141" s="179" t="s">
        <v>164</v>
      </c>
      <c r="AV1141" s="13" t="s">
        <v>83</v>
      </c>
      <c r="AW1141" s="13" t="s">
        <v>3</v>
      </c>
      <c r="AX1141" s="13" t="s">
        <v>75</v>
      </c>
      <c r="AY1141" s="179" t="s">
        <v>156</v>
      </c>
    </row>
    <row r="1142" spans="2:65" s="12" customFormat="1">
      <c r="B1142" s="159"/>
      <c r="D1142" s="160" t="s">
        <v>205</v>
      </c>
      <c r="E1142" s="161" t="s">
        <v>1</v>
      </c>
      <c r="F1142" s="162" t="s">
        <v>1375</v>
      </c>
      <c r="H1142" s="163">
        <v>123.36</v>
      </c>
      <c r="I1142" s="164"/>
      <c r="L1142" s="159"/>
      <c r="M1142" s="165"/>
      <c r="T1142" s="166"/>
      <c r="AT1142" s="161" t="s">
        <v>205</v>
      </c>
      <c r="AU1142" s="161" t="s">
        <v>164</v>
      </c>
      <c r="AV1142" s="12" t="s">
        <v>164</v>
      </c>
      <c r="AW1142" s="12" t="s">
        <v>3</v>
      </c>
      <c r="AX1142" s="12" t="s">
        <v>83</v>
      </c>
      <c r="AY1142" s="161" t="s">
        <v>156</v>
      </c>
    </row>
    <row r="1143" spans="2:65" s="1" customFormat="1" ht="24.15" customHeight="1">
      <c r="B1143" s="139"/>
      <c r="C1143" s="140" t="s">
        <v>2498</v>
      </c>
      <c r="D1143" s="140" t="s">
        <v>159</v>
      </c>
      <c r="E1143" s="141" t="s">
        <v>2499</v>
      </c>
      <c r="F1143" s="142" t="s">
        <v>2500</v>
      </c>
      <c r="G1143" s="143" t="s">
        <v>234</v>
      </c>
      <c r="H1143" s="144">
        <v>411.2</v>
      </c>
      <c r="I1143" s="145"/>
      <c r="J1143" s="146">
        <f>ROUND(I1143*H1143,2)</f>
        <v>0</v>
      </c>
      <c r="K1143" s="147"/>
      <c r="L1143" s="32"/>
      <c r="M1143" s="148" t="s">
        <v>1</v>
      </c>
      <c r="N1143" s="149" t="s">
        <v>41</v>
      </c>
      <c r="P1143" s="150">
        <f>O1143*H1143</f>
        <v>0</v>
      </c>
      <c r="Q1143" s="150">
        <v>1.2199999999999999E-3</v>
      </c>
      <c r="R1143" s="150">
        <f>Q1143*H1143</f>
        <v>0.501664</v>
      </c>
      <c r="S1143" s="150">
        <v>0</v>
      </c>
      <c r="T1143" s="151">
        <f>S1143*H1143</f>
        <v>0</v>
      </c>
      <c r="AR1143" s="152" t="s">
        <v>163</v>
      </c>
      <c r="AT1143" s="152" t="s">
        <v>159</v>
      </c>
      <c r="AU1143" s="152" t="s">
        <v>164</v>
      </c>
      <c r="AY1143" s="17" t="s">
        <v>156</v>
      </c>
      <c r="BE1143" s="153">
        <f>IF(N1143="základná",J1143,0)</f>
        <v>0</v>
      </c>
      <c r="BF1143" s="153">
        <f>IF(N1143="znížená",J1143,0)</f>
        <v>0</v>
      </c>
      <c r="BG1143" s="153">
        <f>IF(N1143="zákl. prenesená",J1143,0)</f>
        <v>0</v>
      </c>
      <c r="BH1143" s="153">
        <f>IF(N1143="zníž. prenesená",J1143,0)</f>
        <v>0</v>
      </c>
      <c r="BI1143" s="153">
        <f>IF(N1143="nulová",J1143,0)</f>
        <v>0</v>
      </c>
      <c r="BJ1143" s="17" t="s">
        <v>164</v>
      </c>
      <c r="BK1143" s="153">
        <f>ROUND(I1143*H1143,2)</f>
        <v>0</v>
      </c>
      <c r="BL1143" s="17" t="s">
        <v>163</v>
      </c>
      <c r="BM1143" s="152" t="s">
        <v>2501</v>
      </c>
    </row>
    <row r="1144" spans="2:65" s="13" customFormat="1">
      <c r="B1144" s="178"/>
      <c r="D1144" s="160" t="s">
        <v>205</v>
      </c>
      <c r="E1144" s="179" t="s">
        <v>1</v>
      </c>
      <c r="F1144" s="180" t="s">
        <v>2502</v>
      </c>
      <c r="H1144" s="179" t="s">
        <v>1</v>
      </c>
      <c r="I1144" s="181"/>
      <c r="L1144" s="178"/>
      <c r="M1144" s="182"/>
      <c r="T1144" s="183"/>
      <c r="AT1144" s="179" t="s">
        <v>205</v>
      </c>
      <c r="AU1144" s="179" t="s">
        <v>164</v>
      </c>
      <c r="AV1144" s="13" t="s">
        <v>83</v>
      </c>
      <c r="AW1144" s="13" t="s">
        <v>3</v>
      </c>
      <c r="AX1144" s="13" t="s">
        <v>75</v>
      </c>
      <c r="AY1144" s="179" t="s">
        <v>156</v>
      </c>
    </row>
    <row r="1145" spans="2:65" s="12" customFormat="1">
      <c r="B1145" s="159"/>
      <c r="D1145" s="160" t="s">
        <v>205</v>
      </c>
      <c r="E1145" s="161" t="s">
        <v>1</v>
      </c>
      <c r="F1145" s="162" t="s">
        <v>2503</v>
      </c>
      <c r="H1145" s="163">
        <v>411.2</v>
      </c>
      <c r="I1145" s="164"/>
      <c r="L1145" s="159"/>
      <c r="M1145" s="165"/>
      <c r="T1145" s="166"/>
      <c r="AT1145" s="161" t="s">
        <v>205</v>
      </c>
      <c r="AU1145" s="161" t="s">
        <v>164</v>
      </c>
      <c r="AV1145" s="12" t="s">
        <v>164</v>
      </c>
      <c r="AW1145" s="12" t="s">
        <v>3</v>
      </c>
      <c r="AX1145" s="12" t="s">
        <v>83</v>
      </c>
      <c r="AY1145" s="161" t="s">
        <v>156</v>
      </c>
    </row>
    <row r="1146" spans="2:65" s="1" customFormat="1" ht="24.15" customHeight="1">
      <c r="B1146" s="139"/>
      <c r="C1146" s="140" t="s">
        <v>2504</v>
      </c>
      <c r="D1146" s="140" t="s">
        <v>159</v>
      </c>
      <c r="E1146" s="141" t="s">
        <v>2505</v>
      </c>
      <c r="F1146" s="142" t="s">
        <v>2506</v>
      </c>
      <c r="G1146" s="143" t="s">
        <v>234</v>
      </c>
      <c r="H1146" s="144">
        <v>205.6</v>
      </c>
      <c r="I1146" s="145"/>
      <c r="J1146" s="146">
        <f>ROUND(I1146*H1146,2)</f>
        <v>0</v>
      </c>
      <c r="K1146" s="147"/>
      <c r="L1146" s="32"/>
      <c r="M1146" s="148" t="s">
        <v>1</v>
      </c>
      <c r="N1146" s="149" t="s">
        <v>41</v>
      </c>
      <c r="P1146" s="150">
        <f>O1146*H1146</f>
        <v>0</v>
      </c>
      <c r="Q1146" s="150">
        <v>2.1800000000000001E-3</v>
      </c>
      <c r="R1146" s="150">
        <f>Q1146*H1146</f>
        <v>0.448208</v>
      </c>
      <c r="S1146" s="150">
        <v>0</v>
      </c>
      <c r="T1146" s="151">
        <f>S1146*H1146</f>
        <v>0</v>
      </c>
      <c r="AR1146" s="152" t="s">
        <v>163</v>
      </c>
      <c r="AT1146" s="152" t="s">
        <v>159</v>
      </c>
      <c r="AU1146" s="152" t="s">
        <v>164</v>
      </c>
      <c r="AY1146" s="17" t="s">
        <v>156</v>
      </c>
      <c r="BE1146" s="153">
        <f>IF(N1146="základná",J1146,0)</f>
        <v>0</v>
      </c>
      <c r="BF1146" s="153">
        <f>IF(N1146="znížená",J1146,0)</f>
        <v>0</v>
      </c>
      <c r="BG1146" s="153">
        <f>IF(N1146="zákl. prenesená",J1146,0)</f>
        <v>0</v>
      </c>
      <c r="BH1146" s="153">
        <f>IF(N1146="zníž. prenesená",J1146,0)</f>
        <v>0</v>
      </c>
      <c r="BI1146" s="153">
        <f>IF(N1146="nulová",J1146,0)</f>
        <v>0</v>
      </c>
      <c r="BJ1146" s="17" t="s">
        <v>164</v>
      </c>
      <c r="BK1146" s="153">
        <f>ROUND(I1146*H1146,2)</f>
        <v>0</v>
      </c>
      <c r="BL1146" s="17" t="s">
        <v>163</v>
      </c>
      <c r="BM1146" s="152" t="s">
        <v>2507</v>
      </c>
    </row>
    <row r="1147" spans="2:65" s="13" customFormat="1">
      <c r="B1147" s="178"/>
      <c r="D1147" s="160" t="s">
        <v>205</v>
      </c>
      <c r="E1147" s="179" t="s">
        <v>1</v>
      </c>
      <c r="F1147" s="180" t="s">
        <v>2508</v>
      </c>
      <c r="H1147" s="179" t="s">
        <v>1</v>
      </c>
      <c r="I1147" s="181"/>
      <c r="L1147" s="178"/>
      <c r="M1147" s="182"/>
      <c r="T1147" s="183"/>
      <c r="AT1147" s="179" t="s">
        <v>205</v>
      </c>
      <c r="AU1147" s="179" t="s">
        <v>164</v>
      </c>
      <c r="AV1147" s="13" t="s">
        <v>83</v>
      </c>
      <c r="AW1147" s="13" t="s">
        <v>3</v>
      </c>
      <c r="AX1147" s="13" t="s">
        <v>75</v>
      </c>
      <c r="AY1147" s="179" t="s">
        <v>156</v>
      </c>
    </row>
    <row r="1148" spans="2:65" s="12" customFormat="1">
      <c r="B1148" s="159"/>
      <c r="D1148" s="160" t="s">
        <v>205</v>
      </c>
      <c r="E1148" s="161" t="s">
        <v>1</v>
      </c>
      <c r="F1148" s="162" t="s">
        <v>2509</v>
      </c>
      <c r="H1148" s="163">
        <v>205.6</v>
      </c>
      <c r="I1148" s="164"/>
      <c r="L1148" s="159"/>
      <c r="M1148" s="165"/>
      <c r="T1148" s="166"/>
      <c r="AT1148" s="161" t="s">
        <v>205</v>
      </c>
      <c r="AU1148" s="161" t="s">
        <v>164</v>
      </c>
      <c r="AV1148" s="12" t="s">
        <v>164</v>
      </c>
      <c r="AW1148" s="12" t="s">
        <v>3</v>
      </c>
      <c r="AX1148" s="12" t="s">
        <v>83</v>
      </c>
      <c r="AY1148" s="161" t="s">
        <v>156</v>
      </c>
    </row>
    <row r="1149" spans="2:65" s="11" customFormat="1" ht="22.95" customHeight="1">
      <c r="B1149" s="127"/>
      <c r="D1149" s="128" t="s">
        <v>74</v>
      </c>
      <c r="E1149" s="137" t="s">
        <v>2510</v>
      </c>
      <c r="F1149" s="137" t="s">
        <v>2511</v>
      </c>
      <c r="I1149" s="130"/>
      <c r="J1149" s="138">
        <f>BK1149</f>
        <v>0</v>
      </c>
      <c r="L1149" s="127"/>
      <c r="M1149" s="132"/>
      <c r="P1149" s="133">
        <f>SUM(P1150:P1161)</f>
        <v>0</v>
      </c>
      <c r="R1149" s="133">
        <f>SUM(R1150:R1161)</f>
        <v>28.927115000000001</v>
      </c>
      <c r="T1149" s="134">
        <f>SUM(T1150:T1161)</f>
        <v>0</v>
      </c>
      <c r="AR1149" s="128" t="s">
        <v>83</v>
      </c>
      <c r="AT1149" s="135" t="s">
        <v>74</v>
      </c>
      <c r="AU1149" s="135" t="s">
        <v>83</v>
      </c>
      <c r="AY1149" s="128" t="s">
        <v>156</v>
      </c>
      <c r="BK1149" s="136">
        <f>SUM(BK1150:BK1161)</f>
        <v>0</v>
      </c>
    </row>
    <row r="1150" spans="2:65" s="1" customFormat="1" ht="24.15" customHeight="1">
      <c r="B1150" s="139"/>
      <c r="C1150" s="140" t="s">
        <v>2512</v>
      </c>
      <c r="D1150" s="140" t="s">
        <v>159</v>
      </c>
      <c r="E1150" s="141" t="s">
        <v>2513</v>
      </c>
      <c r="F1150" s="142" t="s">
        <v>2514</v>
      </c>
      <c r="G1150" s="143" t="s">
        <v>234</v>
      </c>
      <c r="H1150" s="144">
        <v>340.31900000000002</v>
      </c>
      <c r="I1150" s="145"/>
      <c r="J1150" s="146">
        <f>ROUND(I1150*H1150,2)</f>
        <v>0</v>
      </c>
      <c r="K1150" s="147"/>
      <c r="L1150" s="32"/>
      <c r="M1150" s="148" t="s">
        <v>1</v>
      </c>
      <c r="N1150" s="149" t="s">
        <v>41</v>
      </c>
      <c r="P1150" s="150">
        <f>O1150*H1150</f>
        <v>0</v>
      </c>
      <c r="Q1150" s="150">
        <v>4.1349999999999998E-2</v>
      </c>
      <c r="R1150" s="150">
        <f>Q1150*H1150</f>
        <v>14.07219065</v>
      </c>
      <c r="S1150" s="150">
        <v>0</v>
      </c>
      <c r="T1150" s="151">
        <f>S1150*H1150</f>
        <v>0</v>
      </c>
      <c r="AR1150" s="152" t="s">
        <v>163</v>
      </c>
      <c r="AT1150" s="152" t="s">
        <v>159</v>
      </c>
      <c r="AU1150" s="152" t="s">
        <v>164</v>
      </c>
      <c r="AY1150" s="17" t="s">
        <v>156</v>
      </c>
      <c r="BE1150" s="153">
        <f>IF(N1150="základná",J1150,0)</f>
        <v>0</v>
      </c>
      <c r="BF1150" s="153">
        <f>IF(N1150="znížená",J1150,0)</f>
        <v>0</v>
      </c>
      <c r="BG1150" s="153">
        <f>IF(N1150="zákl. prenesená",J1150,0)</f>
        <v>0</v>
      </c>
      <c r="BH1150" s="153">
        <f>IF(N1150="zníž. prenesená",J1150,0)</f>
        <v>0</v>
      </c>
      <c r="BI1150" s="153">
        <f>IF(N1150="nulová",J1150,0)</f>
        <v>0</v>
      </c>
      <c r="BJ1150" s="17" t="s">
        <v>164</v>
      </c>
      <c r="BK1150" s="153">
        <f>ROUND(I1150*H1150,2)</f>
        <v>0</v>
      </c>
      <c r="BL1150" s="17" t="s">
        <v>163</v>
      </c>
      <c r="BM1150" s="152" t="s">
        <v>2515</v>
      </c>
    </row>
    <row r="1151" spans="2:65" s="13" customFormat="1" ht="20.399999999999999">
      <c r="B1151" s="178"/>
      <c r="D1151" s="160" t="s">
        <v>205</v>
      </c>
      <c r="E1151" s="179" t="s">
        <v>1</v>
      </c>
      <c r="F1151" s="180" t="s">
        <v>1368</v>
      </c>
      <c r="H1151" s="179" t="s">
        <v>1</v>
      </c>
      <c r="I1151" s="181"/>
      <c r="L1151" s="178"/>
      <c r="M1151" s="182"/>
      <c r="T1151" s="183"/>
      <c r="AT1151" s="179" t="s">
        <v>205</v>
      </c>
      <c r="AU1151" s="179" t="s">
        <v>164</v>
      </c>
      <c r="AV1151" s="13" t="s">
        <v>83</v>
      </c>
      <c r="AW1151" s="13" t="s">
        <v>3</v>
      </c>
      <c r="AX1151" s="13" t="s">
        <v>75</v>
      </c>
      <c r="AY1151" s="179" t="s">
        <v>156</v>
      </c>
    </row>
    <row r="1152" spans="2:65" s="12" customFormat="1">
      <c r="B1152" s="159"/>
      <c r="D1152" s="160" t="s">
        <v>205</v>
      </c>
      <c r="E1152" s="161" t="s">
        <v>1</v>
      </c>
      <c r="F1152" s="162" t="s">
        <v>1370</v>
      </c>
      <c r="H1152" s="163">
        <v>340.31900000000002</v>
      </c>
      <c r="I1152" s="164"/>
      <c r="L1152" s="159"/>
      <c r="M1152" s="165"/>
      <c r="T1152" s="166"/>
      <c r="AT1152" s="161" t="s">
        <v>205</v>
      </c>
      <c r="AU1152" s="161" t="s">
        <v>164</v>
      </c>
      <c r="AV1152" s="12" t="s">
        <v>164</v>
      </c>
      <c r="AW1152" s="12" t="s">
        <v>3</v>
      </c>
      <c r="AX1152" s="12" t="s">
        <v>83</v>
      </c>
      <c r="AY1152" s="161" t="s">
        <v>156</v>
      </c>
    </row>
    <row r="1153" spans="2:65" s="1" customFormat="1" ht="24.15" customHeight="1">
      <c r="B1153" s="139"/>
      <c r="C1153" s="140" t="s">
        <v>2516</v>
      </c>
      <c r="D1153" s="140" t="s">
        <v>159</v>
      </c>
      <c r="E1153" s="141" t="s">
        <v>2517</v>
      </c>
      <c r="F1153" s="142" t="s">
        <v>2518</v>
      </c>
      <c r="G1153" s="143" t="s">
        <v>234</v>
      </c>
      <c r="H1153" s="144">
        <v>145.851</v>
      </c>
      <c r="I1153" s="145"/>
      <c r="J1153" s="146">
        <f>ROUND(I1153*H1153,2)</f>
        <v>0</v>
      </c>
      <c r="K1153" s="147"/>
      <c r="L1153" s="32"/>
      <c r="M1153" s="148" t="s">
        <v>1</v>
      </c>
      <c r="N1153" s="149" t="s">
        <v>41</v>
      </c>
      <c r="P1153" s="150">
        <f>O1153*H1153</f>
        <v>0</v>
      </c>
      <c r="Q1153" s="150">
        <v>9.4350000000000003E-2</v>
      </c>
      <c r="R1153" s="150">
        <f>Q1153*H1153</f>
        <v>13.76104185</v>
      </c>
      <c r="S1153" s="150">
        <v>0</v>
      </c>
      <c r="T1153" s="151">
        <f>S1153*H1153</f>
        <v>0</v>
      </c>
      <c r="AR1153" s="152" t="s">
        <v>163</v>
      </c>
      <c r="AT1153" s="152" t="s">
        <v>159</v>
      </c>
      <c r="AU1153" s="152" t="s">
        <v>164</v>
      </c>
      <c r="AY1153" s="17" t="s">
        <v>156</v>
      </c>
      <c r="BE1153" s="153">
        <f>IF(N1153="základná",J1153,0)</f>
        <v>0</v>
      </c>
      <c r="BF1153" s="153">
        <f>IF(N1153="znížená",J1153,0)</f>
        <v>0</v>
      </c>
      <c r="BG1153" s="153">
        <f>IF(N1153="zákl. prenesená",J1153,0)</f>
        <v>0</v>
      </c>
      <c r="BH1153" s="153">
        <f>IF(N1153="zníž. prenesená",J1153,0)</f>
        <v>0</v>
      </c>
      <c r="BI1153" s="153">
        <f>IF(N1153="nulová",J1153,0)</f>
        <v>0</v>
      </c>
      <c r="BJ1153" s="17" t="s">
        <v>164</v>
      </c>
      <c r="BK1153" s="153">
        <f>ROUND(I1153*H1153,2)</f>
        <v>0</v>
      </c>
      <c r="BL1153" s="17" t="s">
        <v>163</v>
      </c>
      <c r="BM1153" s="152" t="s">
        <v>2519</v>
      </c>
    </row>
    <row r="1154" spans="2:65" s="13" customFormat="1" ht="20.399999999999999">
      <c r="B1154" s="178"/>
      <c r="D1154" s="160" t="s">
        <v>205</v>
      </c>
      <c r="E1154" s="179" t="s">
        <v>1</v>
      </c>
      <c r="F1154" s="180" t="s">
        <v>1374</v>
      </c>
      <c r="H1154" s="179" t="s">
        <v>1</v>
      </c>
      <c r="I1154" s="181"/>
      <c r="L1154" s="178"/>
      <c r="M1154" s="182"/>
      <c r="T1154" s="183"/>
      <c r="AT1154" s="179" t="s">
        <v>205</v>
      </c>
      <c r="AU1154" s="179" t="s">
        <v>164</v>
      </c>
      <c r="AV1154" s="13" t="s">
        <v>83</v>
      </c>
      <c r="AW1154" s="13" t="s">
        <v>3</v>
      </c>
      <c r="AX1154" s="13" t="s">
        <v>75</v>
      </c>
      <c r="AY1154" s="179" t="s">
        <v>156</v>
      </c>
    </row>
    <row r="1155" spans="2:65" s="12" customFormat="1">
      <c r="B1155" s="159"/>
      <c r="D1155" s="160" t="s">
        <v>205</v>
      </c>
      <c r="E1155" s="161" t="s">
        <v>1</v>
      </c>
      <c r="F1155" s="162" t="s">
        <v>1376</v>
      </c>
      <c r="H1155" s="163">
        <v>145.851</v>
      </c>
      <c r="I1155" s="164"/>
      <c r="L1155" s="159"/>
      <c r="M1155" s="165"/>
      <c r="T1155" s="166"/>
      <c r="AT1155" s="161" t="s">
        <v>205</v>
      </c>
      <c r="AU1155" s="161" t="s">
        <v>164</v>
      </c>
      <c r="AV1155" s="12" t="s">
        <v>164</v>
      </c>
      <c r="AW1155" s="12" t="s">
        <v>3</v>
      </c>
      <c r="AX1155" s="12" t="s">
        <v>83</v>
      </c>
      <c r="AY1155" s="161" t="s">
        <v>156</v>
      </c>
    </row>
    <row r="1156" spans="2:65" s="1" customFormat="1" ht="24.15" customHeight="1">
      <c r="B1156" s="139"/>
      <c r="C1156" s="140" t="s">
        <v>2520</v>
      </c>
      <c r="D1156" s="140" t="s">
        <v>159</v>
      </c>
      <c r="E1156" s="141" t="s">
        <v>2521</v>
      </c>
      <c r="F1156" s="142" t="s">
        <v>2522</v>
      </c>
      <c r="G1156" s="143" t="s">
        <v>234</v>
      </c>
      <c r="H1156" s="144">
        <v>486.17</v>
      </c>
      <c r="I1156" s="145"/>
      <c r="J1156" s="146">
        <f>ROUND(I1156*H1156,2)</f>
        <v>0</v>
      </c>
      <c r="K1156" s="147"/>
      <c r="L1156" s="32"/>
      <c r="M1156" s="148" t="s">
        <v>1</v>
      </c>
      <c r="N1156" s="149" t="s">
        <v>41</v>
      </c>
      <c r="P1156" s="150">
        <f>O1156*H1156</f>
        <v>0</v>
      </c>
      <c r="Q1156" s="150">
        <v>1.2199999999999999E-3</v>
      </c>
      <c r="R1156" s="150">
        <f>Q1156*H1156</f>
        <v>0.59312739999999997</v>
      </c>
      <c r="S1156" s="150">
        <v>0</v>
      </c>
      <c r="T1156" s="151">
        <f>S1156*H1156</f>
        <v>0</v>
      </c>
      <c r="AR1156" s="152" t="s">
        <v>163</v>
      </c>
      <c r="AT1156" s="152" t="s">
        <v>159</v>
      </c>
      <c r="AU1156" s="152" t="s">
        <v>164</v>
      </c>
      <c r="AY1156" s="17" t="s">
        <v>156</v>
      </c>
      <c r="BE1156" s="153">
        <f>IF(N1156="základná",J1156,0)</f>
        <v>0</v>
      </c>
      <c r="BF1156" s="153">
        <f>IF(N1156="znížená",J1156,0)</f>
        <v>0</v>
      </c>
      <c r="BG1156" s="153">
        <f>IF(N1156="zákl. prenesená",J1156,0)</f>
        <v>0</v>
      </c>
      <c r="BH1156" s="153">
        <f>IF(N1156="zníž. prenesená",J1156,0)</f>
        <v>0</v>
      </c>
      <c r="BI1156" s="153">
        <f>IF(N1156="nulová",J1156,0)</f>
        <v>0</v>
      </c>
      <c r="BJ1156" s="17" t="s">
        <v>164</v>
      </c>
      <c r="BK1156" s="153">
        <f>ROUND(I1156*H1156,2)</f>
        <v>0</v>
      </c>
      <c r="BL1156" s="17" t="s">
        <v>163</v>
      </c>
      <c r="BM1156" s="152" t="s">
        <v>2523</v>
      </c>
    </row>
    <row r="1157" spans="2:65" s="13" customFormat="1">
      <c r="B1157" s="178"/>
      <c r="D1157" s="160" t="s">
        <v>205</v>
      </c>
      <c r="E1157" s="179" t="s">
        <v>1</v>
      </c>
      <c r="F1157" s="180" t="s">
        <v>2502</v>
      </c>
      <c r="H1157" s="179" t="s">
        <v>1</v>
      </c>
      <c r="I1157" s="181"/>
      <c r="L1157" s="178"/>
      <c r="M1157" s="182"/>
      <c r="T1157" s="183"/>
      <c r="AT1157" s="179" t="s">
        <v>205</v>
      </c>
      <c r="AU1157" s="179" t="s">
        <v>164</v>
      </c>
      <c r="AV1157" s="13" t="s">
        <v>83</v>
      </c>
      <c r="AW1157" s="13" t="s">
        <v>3</v>
      </c>
      <c r="AX1157" s="13" t="s">
        <v>75</v>
      </c>
      <c r="AY1157" s="179" t="s">
        <v>156</v>
      </c>
    </row>
    <row r="1158" spans="2:65" s="12" customFormat="1">
      <c r="B1158" s="159"/>
      <c r="D1158" s="160" t="s">
        <v>205</v>
      </c>
      <c r="E1158" s="161" t="s">
        <v>1</v>
      </c>
      <c r="F1158" s="162" t="s">
        <v>2524</v>
      </c>
      <c r="H1158" s="163">
        <v>486.17</v>
      </c>
      <c r="I1158" s="164"/>
      <c r="L1158" s="159"/>
      <c r="M1158" s="165"/>
      <c r="T1158" s="166"/>
      <c r="AT1158" s="161" t="s">
        <v>205</v>
      </c>
      <c r="AU1158" s="161" t="s">
        <v>164</v>
      </c>
      <c r="AV1158" s="12" t="s">
        <v>164</v>
      </c>
      <c r="AW1158" s="12" t="s">
        <v>3</v>
      </c>
      <c r="AX1158" s="12" t="s">
        <v>83</v>
      </c>
      <c r="AY1158" s="161" t="s">
        <v>156</v>
      </c>
    </row>
    <row r="1159" spans="2:65" s="1" customFormat="1" ht="24.15" customHeight="1">
      <c r="B1159" s="139"/>
      <c r="C1159" s="140" t="s">
        <v>2525</v>
      </c>
      <c r="D1159" s="140" t="s">
        <v>159</v>
      </c>
      <c r="E1159" s="141" t="s">
        <v>2526</v>
      </c>
      <c r="F1159" s="142" t="s">
        <v>2527</v>
      </c>
      <c r="G1159" s="143" t="s">
        <v>234</v>
      </c>
      <c r="H1159" s="144">
        <v>243.08500000000001</v>
      </c>
      <c r="I1159" s="145"/>
      <c r="J1159" s="146">
        <f>ROUND(I1159*H1159,2)</f>
        <v>0</v>
      </c>
      <c r="K1159" s="147"/>
      <c r="L1159" s="32"/>
      <c r="M1159" s="148" t="s">
        <v>1</v>
      </c>
      <c r="N1159" s="149" t="s">
        <v>41</v>
      </c>
      <c r="P1159" s="150">
        <f>O1159*H1159</f>
        <v>0</v>
      </c>
      <c r="Q1159" s="150">
        <v>2.0600000000000002E-3</v>
      </c>
      <c r="R1159" s="150">
        <f>Q1159*H1159</f>
        <v>0.50075510000000012</v>
      </c>
      <c r="S1159" s="150">
        <v>0</v>
      </c>
      <c r="T1159" s="151">
        <f>S1159*H1159</f>
        <v>0</v>
      </c>
      <c r="AR1159" s="152" t="s">
        <v>163</v>
      </c>
      <c r="AT1159" s="152" t="s">
        <v>159</v>
      </c>
      <c r="AU1159" s="152" t="s">
        <v>164</v>
      </c>
      <c r="AY1159" s="17" t="s">
        <v>156</v>
      </c>
      <c r="BE1159" s="153">
        <f>IF(N1159="základná",J1159,0)</f>
        <v>0</v>
      </c>
      <c r="BF1159" s="153">
        <f>IF(N1159="znížená",J1159,0)</f>
        <v>0</v>
      </c>
      <c r="BG1159" s="153">
        <f>IF(N1159="zákl. prenesená",J1159,0)</f>
        <v>0</v>
      </c>
      <c r="BH1159" s="153">
        <f>IF(N1159="zníž. prenesená",J1159,0)</f>
        <v>0</v>
      </c>
      <c r="BI1159" s="153">
        <f>IF(N1159="nulová",J1159,0)</f>
        <v>0</v>
      </c>
      <c r="BJ1159" s="17" t="s">
        <v>164</v>
      </c>
      <c r="BK1159" s="153">
        <f>ROUND(I1159*H1159,2)</f>
        <v>0</v>
      </c>
      <c r="BL1159" s="17" t="s">
        <v>163</v>
      </c>
      <c r="BM1159" s="152" t="s">
        <v>2528</v>
      </c>
    </row>
    <row r="1160" spans="2:65" s="13" customFormat="1">
      <c r="B1160" s="178"/>
      <c r="D1160" s="160" t="s">
        <v>205</v>
      </c>
      <c r="E1160" s="179" t="s">
        <v>1</v>
      </c>
      <c r="F1160" s="180" t="s">
        <v>2508</v>
      </c>
      <c r="H1160" s="179" t="s">
        <v>1</v>
      </c>
      <c r="I1160" s="181"/>
      <c r="L1160" s="178"/>
      <c r="M1160" s="182"/>
      <c r="T1160" s="183"/>
      <c r="AT1160" s="179" t="s">
        <v>205</v>
      </c>
      <c r="AU1160" s="179" t="s">
        <v>164</v>
      </c>
      <c r="AV1160" s="13" t="s">
        <v>83</v>
      </c>
      <c r="AW1160" s="13" t="s">
        <v>3</v>
      </c>
      <c r="AX1160" s="13" t="s">
        <v>75</v>
      </c>
      <c r="AY1160" s="179" t="s">
        <v>156</v>
      </c>
    </row>
    <row r="1161" spans="2:65" s="12" customFormat="1">
      <c r="B1161" s="159"/>
      <c r="D1161" s="160" t="s">
        <v>205</v>
      </c>
      <c r="E1161" s="161" t="s">
        <v>1</v>
      </c>
      <c r="F1161" s="162" t="s">
        <v>2529</v>
      </c>
      <c r="H1161" s="163">
        <v>243.08500000000001</v>
      </c>
      <c r="I1161" s="164"/>
      <c r="L1161" s="159"/>
      <c r="M1161" s="165"/>
      <c r="T1161" s="166"/>
      <c r="AT1161" s="161" t="s">
        <v>205</v>
      </c>
      <c r="AU1161" s="161" t="s">
        <v>164</v>
      </c>
      <c r="AV1161" s="12" t="s">
        <v>164</v>
      </c>
      <c r="AW1161" s="12" t="s">
        <v>3</v>
      </c>
      <c r="AX1161" s="12" t="s">
        <v>83</v>
      </c>
      <c r="AY1161" s="161" t="s">
        <v>156</v>
      </c>
    </row>
    <row r="1162" spans="2:65" s="11" customFormat="1" ht="22.95" customHeight="1">
      <c r="B1162" s="127"/>
      <c r="D1162" s="128" t="s">
        <v>74</v>
      </c>
      <c r="E1162" s="137" t="s">
        <v>2530</v>
      </c>
      <c r="F1162" s="137" t="s">
        <v>2531</v>
      </c>
      <c r="I1162" s="130"/>
      <c r="J1162" s="138">
        <f>BK1162</f>
        <v>0</v>
      </c>
      <c r="L1162" s="127"/>
      <c r="M1162" s="132"/>
      <c r="P1162" s="133">
        <f>SUM(P1163:P1165)</f>
        <v>0</v>
      </c>
      <c r="R1162" s="133">
        <f>SUM(R1163:R1165)</f>
        <v>12.842404</v>
      </c>
      <c r="T1162" s="134">
        <f>SUM(T1163:T1165)</f>
        <v>0</v>
      </c>
      <c r="AR1162" s="128" t="s">
        <v>83</v>
      </c>
      <c r="AT1162" s="135" t="s">
        <v>74</v>
      </c>
      <c r="AU1162" s="135" t="s">
        <v>83</v>
      </c>
      <c r="AY1162" s="128" t="s">
        <v>156</v>
      </c>
      <c r="BK1162" s="136">
        <f>SUM(BK1163:BK1165)</f>
        <v>0</v>
      </c>
    </row>
    <row r="1163" spans="2:65" s="1" customFormat="1" ht="33" customHeight="1">
      <c r="B1163" s="139"/>
      <c r="C1163" s="140" t="s">
        <v>2532</v>
      </c>
      <c r="D1163" s="140" t="s">
        <v>159</v>
      </c>
      <c r="E1163" s="141" t="s">
        <v>2533</v>
      </c>
      <c r="F1163" s="142" t="s">
        <v>2534</v>
      </c>
      <c r="G1163" s="143" t="s">
        <v>234</v>
      </c>
      <c r="H1163" s="144">
        <v>281.2</v>
      </c>
      <c r="I1163" s="145"/>
      <c r="J1163" s="146">
        <f>ROUND(I1163*H1163,2)</f>
        <v>0</v>
      </c>
      <c r="K1163" s="147"/>
      <c r="L1163" s="32"/>
      <c r="M1163" s="148" t="s">
        <v>1</v>
      </c>
      <c r="N1163" s="149" t="s">
        <v>41</v>
      </c>
      <c r="P1163" s="150">
        <f>O1163*H1163</f>
        <v>0</v>
      </c>
      <c r="Q1163" s="150">
        <v>4.5670000000000002E-2</v>
      </c>
      <c r="R1163" s="150">
        <f>Q1163*H1163</f>
        <v>12.842404</v>
      </c>
      <c r="S1163" s="150">
        <v>0</v>
      </c>
      <c r="T1163" s="151">
        <f>S1163*H1163</f>
        <v>0</v>
      </c>
      <c r="AR1163" s="152" t="s">
        <v>163</v>
      </c>
      <c r="AT1163" s="152" t="s">
        <v>159</v>
      </c>
      <c r="AU1163" s="152" t="s">
        <v>164</v>
      </c>
      <c r="AY1163" s="17" t="s">
        <v>156</v>
      </c>
      <c r="BE1163" s="153">
        <f>IF(N1163="základná",J1163,0)</f>
        <v>0</v>
      </c>
      <c r="BF1163" s="153">
        <f>IF(N1163="znížená",J1163,0)</f>
        <v>0</v>
      </c>
      <c r="BG1163" s="153">
        <f>IF(N1163="zákl. prenesená",J1163,0)</f>
        <v>0</v>
      </c>
      <c r="BH1163" s="153">
        <f>IF(N1163="zníž. prenesená",J1163,0)</f>
        <v>0</v>
      </c>
      <c r="BI1163" s="153">
        <f>IF(N1163="nulová",J1163,0)</f>
        <v>0</v>
      </c>
      <c r="BJ1163" s="17" t="s">
        <v>164</v>
      </c>
      <c r="BK1163" s="153">
        <f>ROUND(I1163*H1163,2)</f>
        <v>0</v>
      </c>
      <c r="BL1163" s="17" t="s">
        <v>163</v>
      </c>
      <c r="BM1163" s="152" t="s">
        <v>2535</v>
      </c>
    </row>
    <row r="1164" spans="2:65" s="13" customFormat="1">
      <c r="B1164" s="178"/>
      <c r="D1164" s="160" t="s">
        <v>205</v>
      </c>
      <c r="E1164" s="179" t="s">
        <v>1</v>
      </c>
      <c r="F1164" s="180" t="s">
        <v>2536</v>
      </c>
      <c r="H1164" s="179" t="s">
        <v>1</v>
      </c>
      <c r="I1164" s="181"/>
      <c r="L1164" s="178"/>
      <c r="M1164" s="182"/>
      <c r="T1164" s="183"/>
      <c r="AT1164" s="179" t="s">
        <v>205</v>
      </c>
      <c r="AU1164" s="179" t="s">
        <v>164</v>
      </c>
      <c r="AV1164" s="13" t="s">
        <v>83</v>
      </c>
      <c r="AW1164" s="13" t="s">
        <v>3</v>
      </c>
      <c r="AX1164" s="13" t="s">
        <v>75</v>
      </c>
      <c r="AY1164" s="179" t="s">
        <v>156</v>
      </c>
    </row>
    <row r="1165" spans="2:65" s="12" customFormat="1">
      <c r="B1165" s="159"/>
      <c r="D1165" s="160" t="s">
        <v>205</v>
      </c>
      <c r="E1165" s="161" t="s">
        <v>1</v>
      </c>
      <c r="F1165" s="162" t="s">
        <v>2537</v>
      </c>
      <c r="H1165" s="163">
        <v>281.2</v>
      </c>
      <c r="I1165" s="164"/>
      <c r="L1165" s="159"/>
      <c r="M1165" s="165"/>
      <c r="T1165" s="166"/>
      <c r="AT1165" s="161" t="s">
        <v>205</v>
      </c>
      <c r="AU1165" s="161" t="s">
        <v>164</v>
      </c>
      <c r="AV1165" s="12" t="s">
        <v>164</v>
      </c>
      <c r="AW1165" s="12" t="s">
        <v>3</v>
      </c>
      <c r="AX1165" s="12" t="s">
        <v>83</v>
      </c>
      <c r="AY1165" s="161" t="s">
        <v>156</v>
      </c>
    </row>
    <row r="1166" spans="2:65" s="11" customFormat="1" ht="25.95" customHeight="1">
      <c r="B1166" s="127"/>
      <c r="D1166" s="128" t="s">
        <v>74</v>
      </c>
      <c r="E1166" s="129" t="s">
        <v>2538</v>
      </c>
      <c r="F1166" s="129" t="s">
        <v>2539</v>
      </c>
      <c r="I1166" s="130"/>
      <c r="J1166" s="131">
        <f>BK1166</f>
        <v>0</v>
      </c>
      <c r="L1166" s="127"/>
      <c r="M1166" s="132"/>
      <c r="P1166" s="133">
        <f>P1167+P1169+P1171</f>
        <v>0</v>
      </c>
      <c r="R1166" s="133">
        <f>R1167+R1169+R1171</f>
        <v>1.1636134</v>
      </c>
      <c r="T1166" s="134">
        <f>T1167+T1169+T1171</f>
        <v>0</v>
      </c>
      <c r="AR1166" s="128" t="s">
        <v>83</v>
      </c>
      <c r="AT1166" s="135" t="s">
        <v>74</v>
      </c>
      <c r="AU1166" s="135" t="s">
        <v>75</v>
      </c>
      <c r="AY1166" s="128" t="s">
        <v>156</v>
      </c>
      <c r="BK1166" s="136">
        <f>BK1167+BK1169+BK1171</f>
        <v>0</v>
      </c>
    </row>
    <row r="1167" spans="2:65" s="11" customFormat="1" ht="22.95" customHeight="1">
      <c r="B1167" s="127"/>
      <c r="D1167" s="128" t="s">
        <v>74</v>
      </c>
      <c r="E1167" s="137" t="s">
        <v>2540</v>
      </c>
      <c r="F1167" s="137" t="s">
        <v>2541</v>
      </c>
      <c r="I1167" s="130"/>
      <c r="J1167" s="138">
        <f>BK1167</f>
        <v>0</v>
      </c>
      <c r="L1167" s="127"/>
      <c r="M1167" s="132"/>
      <c r="P1167" s="133">
        <f>P1168</f>
        <v>0</v>
      </c>
      <c r="R1167" s="133">
        <f>R1168</f>
        <v>0.79747200000000007</v>
      </c>
      <c r="T1167" s="134">
        <f>T1168</f>
        <v>0</v>
      </c>
      <c r="AR1167" s="128" t="s">
        <v>83</v>
      </c>
      <c r="AT1167" s="135" t="s">
        <v>74</v>
      </c>
      <c r="AU1167" s="135" t="s">
        <v>83</v>
      </c>
      <c r="AY1167" s="128" t="s">
        <v>156</v>
      </c>
      <c r="BK1167" s="136">
        <f>BK1168</f>
        <v>0</v>
      </c>
    </row>
    <row r="1168" spans="2:65" s="1" customFormat="1" ht="24.15" customHeight="1">
      <c r="B1168" s="139"/>
      <c r="C1168" s="140" t="s">
        <v>2542</v>
      </c>
      <c r="D1168" s="140" t="s">
        <v>159</v>
      </c>
      <c r="E1168" s="141" t="s">
        <v>2543</v>
      </c>
      <c r="F1168" s="142" t="s">
        <v>2544</v>
      </c>
      <c r="G1168" s="143" t="s">
        <v>234</v>
      </c>
      <c r="H1168" s="144">
        <v>561.6</v>
      </c>
      <c r="I1168" s="145"/>
      <c r="J1168" s="146">
        <f>ROUND(I1168*H1168,2)</f>
        <v>0</v>
      </c>
      <c r="K1168" s="147"/>
      <c r="L1168" s="32"/>
      <c r="M1168" s="148" t="s">
        <v>1</v>
      </c>
      <c r="N1168" s="149" t="s">
        <v>41</v>
      </c>
      <c r="P1168" s="150">
        <f>O1168*H1168</f>
        <v>0</v>
      </c>
      <c r="Q1168" s="150">
        <v>1.42E-3</v>
      </c>
      <c r="R1168" s="150">
        <f>Q1168*H1168</f>
        <v>0.79747200000000007</v>
      </c>
      <c r="S1168" s="150">
        <v>0</v>
      </c>
      <c r="T1168" s="151">
        <f>S1168*H1168</f>
        <v>0</v>
      </c>
      <c r="AR1168" s="152" t="s">
        <v>163</v>
      </c>
      <c r="AT1168" s="152" t="s">
        <v>159</v>
      </c>
      <c r="AU1168" s="152" t="s">
        <v>164</v>
      </c>
      <c r="AY1168" s="17" t="s">
        <v>156</v>
      </c>
      <c r="BE1168" s="153">
        <f>IF(N1168="základná",J1168,0)</f>
        <v>0</v>
      </c>
      <c r="BF1168" s="153">
        <f>IF(N1168="znížená",J1168,0)</f>
        <v>0</v>
      </c>
      <c r="BG1168" s="153">
        <f>IF(N1168="zákl. prenesená",J1168,0)</f>
        <v>0</v>
      </c>
      <c r="BH1168" s="153">
        <f>IF(N1168="zníž. prenesená",J1168,0)</f>
        <v>0</v>
      </c>
      <c r="BI1168" s="153">
        <f>IF(N1168="nulová",J1168,0)</f>
        <v>0</v>
      </c>
      <c r="BJ1168" s="17" t="s">
        <v>164</v>
      </c>
      <c r="BK1168" s="153">
        <f>ROUND(I1168*H1168,2)</f>
        <v>0</v>
      </c>
      <c r="BL1168" s="17" t="s">
        <v>163</v>
      </c>
      <c r="BM1168" s="152" t="s">
        <v>2545</v>
      </c>
    </row>
    <row r="1169" spans="2:65" s="11" customFormat="1" ht="22.95" customHeight="1">
      <c r="B1169" s="127"/>
      <c r="D1169" s="128" t="s">
        <v>74</v>
      </c>
      <c r="E1169" s="137" t="s">
        <v>2546</v>
      </c>
      <c r="F1169" s="137" t="s">
        <v>2547</v>
      </c>
      <c r="I1169" s="130"/>
      <c r="J1169" s="138">
        <f>BK1169</f>
        <v>0</v>
      </c>
      <c r="L1169" s="127"/>
      <c r="M1169" s="132"/>
      <c r="P1169" s="133">
        <f>P1170</f>
        <v>0</v>
      </c>
      <c r="R1169" s="133">
        <f>R1170</f>
        <v>0.16871999999999998</v>
      </c>
      <c r="T1169" s="134">
        <f>T1170</f>
        <v>0</v>
      </c>
      <c r="AR1169" s="128" t="s">
        <v>83</v>
      </c>
      <c r="AT1169" s="135" t="s">
        <v>74</v>
      </c>
      <c r="AU1169" s="135" t="s">
        <v>83</v>
      </c>
      <c r="AY1169" s="128" t="s">
        <v>156</v>
      </c>
      <c r="BK1169" s="136">
        <f>BK1170</f>
        <v>0</v>
      </c>
    </row>
    <row r="1170" spans="2:65" s="1" customFormat="1" ht="37.950000000000003" customHeight="1">
      <c r="B1170" s="139"/>
      <c r="C1170" s="140" t="s">
        <v>2548</v>
      </c>
      <c r="D1170" s="140" t="s">
        <v>159</v>
      </c>
      <c r="E1170" s="141" t="s">
        <v>2549</v>
      </c>
      <c r="F1170" s="142" t="s">
        <v>2550</v>
      </c>
      <c r="G1170" s="143" t="s">
        <v>234</v>
      </c>
      <c r="H1170" s="144">
        <v>281.2</v>
      </c>
      <c r="I1170" s="145"/>
      <c r="J1170" s="146">
        <f>ROUND(I1170*H1170,2)</f>
        <v>0</v>
      </c>
      <c r="K1170" s="147"/>
      <c r="L1170" s="32"/>
      <c r="M1170" s="148" t="s">
        <v>1</v>
      </c>
      <c r="N1170" s="149" t="s">
        <v>41</v>
      </c>
      <c r="P1170" s="150">
        <f>O1170*H1170</f>
        <v>0</v>
      </c>
      <c r="Q1170" s="150">
        <v>5.9999999999999995E-4</v>
      </c>
      <c r="R1170" s="150">
        <f>Q1170*H1170</f>
        <v>0.16871999999999998</v>
      </c>
      <c r="S1170" s="150">
        <v>0</v>
      </c>
      <c r="T1170" s="151">
        <f>S1170*H1170</f>
        <v>0</v>
      </c>
      <c r="AR1170" s="152" t="s">
        <v>163</v>
      </c>
      <c r="AT1170" s="152" t="s">
        <v>159</v>
      </c>
      <c r="AU1170" s="152" t="s">
        <v>164</v>
      </c>
      <c r="AY1170" s="17" t="s">
        <v>156</v>
      </c>
      <c r="BE1170" s="153">
        <f>IF(N1170="základná",J1170,0)</f>
        <v>0</v>
      </c>
      <c r="BF1170" s="153">
        <f>IF(N1170="znížená",J1170,0)</f>
        <v>0</v>
      </c>
      <c r="BG1170" s="153">
        <f>IF(N1170="zákl. prenesená",J1170,0)</f>
        <v>0</v>
      </c>
      <c r="BH1170" s="153">
        <f>IF(N1170="zníž. prenesená",J1170,0)</f>
        <v>0</v>
      </c>
      <c r="BI1170" s="153">
        <f>IF(N1170="nulová",J1170,0)</f>
        <v>0</v>
      </c>
      <c r="BJ1170" s="17" t="s">
        <v>164</v>
      </c>
      <c r="BK1170" s="153">
        <f>ROUND(I1170*H1170,2)</f>
        <v>0</v>
      </c>
      <c r="BL1170" s="17" t="s">
        <v>163</v>
      </c>
      <c r="BM1170" s="152" t="s">
        <v>2551</v>
      </c>
    </row>
    <row r="1171" spans="2:65" s="11" customFormat="1" ht="22.95" customHeight="1">
      <c r="B1171" s="127"/>
      <c r="D1171" s="128" t="s">
        <v>74</v>
      </c>
      <c r="E1171" s="137" t="s">
        <v>2552</v>
      </c>
      <c r="F1171" s="137" t="s">
        <v>2553</v>
      </c>
      <c r="I1171" s="130"/>
      <c r="J1171" s="138">
        <f>BK1171</f>
        <v>0</v>
      </c>
      <c r="L1171" s="127"/>
      <c r="M1171" s="132"/>
      <c r="P1171" s="133">
        <f>SUM(P1172:P1176)</f>
        <v>0</v>
      </c>
      <c r="R1171" s="133">
        <f>SUM(R1172:R1176)</f>
        <v>0.1974214</v>
      </c>
      <c r="T1171" s="134">
        <f>SUM(T1172:T1176)</f>
        <v>0</v>
      </c>
      <c r="AR1171" s="128" t="s">
        <v>83</v>
      </c>
      <c r="AT1171" s="135" t="s">
        <v>74</v>
      </c>
      <c r="AU1171" s="135" t="s">
        <v>83</v>
      </c>
      <c r="AY1171" s="128" t="s">
        <v>156</v>
      </c>
      <c r="BK1171" s="136">
        <f>SUM(BK1172:BK1176)</f>
        <v>0</v>
      </c>
    </row>
    <row r="1172" spans="2:65" s="1" customFormat="1" ht="24.15" customHeight="1">
      <c r="B1172" s="139"/>
      <c r="C1172" s="140" t="s">
        <v>2554</v>
      </c>
      <c r="D1172" s="140" t="s">
        <v>159</v>
      </c>
      <c r="E1172" s="141" t="s">
        <v>2555</v>
      </c>
      <c r="F1172" s="142" t="s">
        <v>2556</v>
      </c>
      <c r="G1172" s="143" t="s">
        <v>234</v>
      </c>
      <c r="H1172" s="144">
        <v>897.37</v>
      </c>
      <c r="I1172" s="145"/>
      <c r="J1172" s="146">
        <f>ROUND(I1172*H1172,2)</f>
        <v>0</v>
      </c>
      <c r="K1172" s="147"/>
      <c r="L1172" s="32"/>
      <c r="M1172" s="148" t="s">
        <v>1</v>
      </c>
      <c r="N1172" s="149" t="s">
        <v>41</v>
      </c>
      <c r="P1172" s="150">
        <f>O1172*H1172</f>
        <v>0</v>
      </c>
      <c r="Q1172" s="150">
        <v>2.2000000000000001E-4</v>
      </c>
      <c r="R1172" s="150">
        <f>Q1172*H1172</f>
        <v>0.1974214</v>
      </c>
      <c r="S1172" s="150">
        <v>0</v>
      </c>
      <c r="T1172" s="151">
        <f>S1172*H1172</f>
        <v>0</v>
      </c>
      <c r="AR1172" s="152" t="s">
        <v>163</v>
      </c>
      <c r="AT1172" s="152" t="s">
        <v>159</v>
      </c>
      <c r="AU1172" s="152" t="s">
        <v>164</v>
      </c>
      <c r="AY1172" s="17" t="s">
        <v>156</v>
      </c>
      <c r="BE1172" s="153">
        <f>IF(N1172="základná",J1172,0)</f>
        <v>0</v>
      </c>
      <c r="BF1172" s="153">
        <f>IF(N1172="znížená",J1172,0)</f>
        <v>0</v>
      </c>
      <c r="BG1172" s="153">
        <f>IF(N1172="zákl. prenesená",J1172,0)</f>
        <v>0</v>
      </c>
      <c r="BH1172" s="153">
        <f>IF(N1172="zníž. prenesená",J1172,0)</f>
        <v>0</v>
      </c>
      <c r="BI1172" s="153">
        <f>IF(N1172="nulová",J1172,0)</f>
        <v>0</v>
      </c>
      <c r="BJ1172" s="17" t="s">
        <v>164</v>
      </c>
      <c r="BK1172" s="153">
        <f>ROUND(I1172*H1172,2)</f>
        <v>0</v>
      </c>
      <c r="BL1172" s="17" t="s">
        <v>163</v>
      </c>
      <c r="BM1172" s="152" t="s">
        <v>2557</v>
      </c>
    </row>
    <row r="1173" spans="2:65" s="13" customFormat="1">
      <c r="B1173" s="178"/>
      <c r="D1173" s="160" t="s">
        <v>205</v>
      </c>
      <c r="E1173" s="179" t="s">
        <v>1</v>
      </c>
      <c r="F1173" s="180" t="s">
        <v>2502</v>
      </c>
      <c r="H1173" s="179" t="s">
        <v>1</v>
      </c>
      <c r="I1173" s="181"/>
      <c r="L1173" s="178"/>
      <c r="M1173" s="182"/>
      <c r="T1173" s="183"/>
      <c r="AT1173" s="179" t="s">
        <v>205</v>
      </c>
      <c r="AU1173" s="179" t="s">
        <v>164</v>
      </c>
      <c r="AV1173" s="13" t="s">
        <v>83</v>
      </c>
      <c r="AW1173" s="13" t="s">
        <v>3</v>
      </c>
      <c r="AX1173" s="13" t="s">
        <v>75</v>
      </c>
      <c r="AY1173" s="179" t="s">
        <v>156</v>
      </c>
    </row>
    <row r="1174" spans="2:65" s="12" customFormat="1">
      <c r="B1174" s="159"/>
      <c r="D1174" s="160" t="s">
        <v>205</v>
      </c>
      <c r="E1174" s="161" t="s">
        <v>1</v>
      </c>
      <c r="F1174" s="162" t="s">
        <v>2503</v>
      </c>
      <c r="H1174" s="163">
        <v>411.2</v>
      </c>
      <c r="I1174" s="164"/>
      <c r="L1174" s="159"/>
      <c r="M1174" s="165"/>
      <c r="T1174" s="166"/>
      <c r="AT1174" s="161" t="s">
        <v>205</v>
      </c>
      <c r="AU1174" s="161" t="s">
        <v>164</v>
      </c>
      <c r="AV1174" s="12" t="s">
        <v>164</v>
      </c>
      <c r="AW1174" s="12" t="s">
        <v>3</v>
      </c>
      <c r="AX1174" s="12" t="s">
        <v>75</v>
      </c>
      <c r="AY1174" s="161" t="s">
        <v>156</v>
      </c>
    </row>
    <row r="1175" spans="2:65" s="12" customFormat="1">
      <c r="B1175" s="159"/>
      <c r="D1175" s="160" t="s">
        <v>205</v>
      </c>
      <c r="E1175" s="161" t="s">
        <v>1</v>
      </c>
      <c r="F1175" s="162" t="s">
        <v>2524</v>
      </c>
      <c r="H1175" s="163">
        <v>486.17</v>
      </c>
      <c r="I1175" s="164"/>
      <c r="L1175" s="159"/>
      <c r="M1175" s="165"/>
      <c r="T1175" s="166"/>
      <c r="AT1175" s="161" t="s">
        <v>205</v>
      </c>
      <c r="AU1175" s="161" t="s">
        <v>164</v>
      </c>
      <c r="AV1175" s="12" t="s">
        <v>164</v>
      </c>
      <c r="AW1175" s="12" t="s">
        <v>3</v>
      </c>
      <c r="AX1175" s="12" t="s">
        <v>75</v>
      </c>
      <c r="AY1175" s="161" t="s">
        <v>156</v>
      </c>
    </row>
    <row r="1176" spans="2:65" s="14" customFormat="1">
      <c r="B1176" s="184"/>
      <c r="D1176" s="160" t="s">
        <v>205</v>
      </c>
      <c r="E1176" s="185" t="s">
        <v>1</v>
      </c>
      <c r="F1176" s="186" t="s">
        <v>226</v>
      </c>
      <c r="H1176" s="187">
        <v>897.37</v>
      </c>
      <c r="I1176" s="188"/>
      <c r="L1176" s="184"/>
      <c r="M1176" s="203"/>
      <c r="N1176" s="204"/>
      <c r="O1176" s="204"/>
      <c r="P1176" s="204"/>
      <c r="Q1176" s="204"/>
      <c r="R1176" s="204"/>
      <c r="S1176" s="204"/>
      <c r="T1176" s="205"/>
      <c r="AT1176" s="185" t="s">
        <v>205</v>
      </c>
      <c r="AU1176" s="185" t="s">
        <v>164</v>
      </c>
      <c r="AV1176" s="14" t="s">
        <v>163</v>
      </c>
      <c r="AW1176" s="14" t="s">
        <v>3</v>
      </c>
      <c r="AX1176" s="14" t="s">
        <v>83</v>
      </c>
      <c r="AY1176" s="185" t="s">
        <v>156</v>
      </c>
    </row>
    <row r="1177" spans="2:65" s="1" customFormat="1" ht="6.9" customHeight="1">
      <c r="B1177" s="47"/>
      <c r="C1177" s="48"/>
      <c r="D1177" s="48"/>
      <c r="E1177" s="48"/>
      <c r="F1177" s="48"/>
      <c r="G1177" s="48"/>
      <c r="H1177" s="48"/>
      <c r="I1177" s="48"/>
      <c r="J1177" s="48"/>
      <c r="K1177" s="48"/>
      <c r="L1177" s="32"/>
    </row>
  </sheetData>
  <autoFilter ref="C233:K1176" xr:uid="{00000000-0009-0000-0000-000005000000}"/>
  <mergeCells count="9">
    <mergeCell ref="E87:H87"/>
    <mergeCell ref="E224:H224"/>
    <mergeCell ref="E226:H22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770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4" t="s">
        <v>6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99</v>
      </c>
    </row>
    <row r="3" spans="2:4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" hidden="1" customHeight="1">
      <c r="B4" s="20"/>
      <c r="D4" s="21" t="s">
        <v>130</v>
      </c>
      <c r="L4" s="20"/>
      <c r="M4" s="91" t="s">
        <v>10</v>
      </c>
      <c r="AT4" s="17" t="s">
        <v>4</v>
      </c>
    </row>
    <row r="5" spans="2:46" ht="6.9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50" t="str">
        <f>'Rekapitulácia stavby'!K6</f>
        <v>Most č. M5850 na ceste II-547 a lávka. Hlinkova ul., Košice</v>
      </c>
      <c r="F7" s="251"/>
      <c r="G7" s="251"/>
      <c r="H7" s="251"/>
      <c r="L7" s="20"/>
    </row>
    <row r="8" spans="2:46" s="1" customFormat="1" ht="12" hidden="1" customHeight="1">
      <c r="B8" s="32"/>
      <c r="D8" s="27" t="s">
        <v>131</v>
      </c>
      <c r="L8" s="32"/>
    </row>
    <row r="9" spans="2:46" s="1" customFormat="1" ht="16.5" hidden="1" customHeight="1">
      <c r="B9" s="32"/>
      <c r="E9" s="246" t="s">
        <v>2558</v>
      </c>
      <c r="F9" s="249"/>
      <c r="G9" s="249"/>
      <c r="H9" s="249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17. 2. 2026</v>
      </c>
      <c r="L12" s="32"/>
    </row>
    <row r="13" spans="2:46" s="1" customFormat="1" ht="10.95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" hidden="1" customHeight="1">
      <c r="B16" s="32"/>
      <c r="L16" s="32"/>
    </row>
    <row r="17" spans="2:12" s="1" customFormat="1" ht="12" hidden="1" customHeight="1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hidden="1" customHeight="1">
      <c r="B18" s="32"/>
      <c r="E18" s="252" t="str">
        <f>'Rekapitulácia stavby'!E14</f>
        <v>Vyplň údaj</v>
      </c>
      <c r="F18" s="238"/>
      <c r="G18" s="238"/>
      <c r="H18" s="238"/>
      <c r="I18" s="27" t="s">
        <v>27</v>
      </c>
      <c r="J18" s="28" t="str">
        <f>'Rekapitulácia stavby'!AN14</f>
        <v>Vyplň údaj</v>
      </c>
      <c r="L18" s="32"/>
    </row>
    <row r="19" spans="2:12" s="1" customFormat="1" ht="6.9" hidden="1" customHeight="1">
      <c r="B19" s="32"/>
      <c r="L19" s="32"/>
    </row>
    <row r="20" spans="2:12" s="1" customFormat="1" ht="12" hidden="1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" hidden="1" customHeight="1">
      <c r="B22" s="32"/>
      <c r="L22" s="32"/>
    </row>
    <row r="23" spans="2:12" s="1" customFormat="1" ht="12" hidden="1" customHeight="1">
      <c r="B23" s="32"/>
      <c r="D23" s="27" t="s">
        <v>32</v>
      </c>
      <c r="I23" s="27" t="s">
        <v>25</v>
      </c>
      <c r="J23" s="25" t="s">
        <v>1</v>
      </c>
      <c r="L23" s="32"/>
    </row>
    <row r="24" spans="2:12" s="1" customFormat="1" ht="18" hidden="1" customHeight="1">
      <c r="B24" s="32"/>
      <c r="E24" s="25" t="s">
        <v>33</v>
      </c>
      <c r="I24" s="27" t="s">
        <v>27</v>
      </c>
      <c r="J24" s="25" t="s">
        <v>1</v>
      </c>
      <c r="L24" s="32"/>
    </row>
    <row r="25" spans="2:12" s="1" customFormat="1" ht="6.9" hidden="1" customHeight="1">
      <c r="B25" s="32"/>
      <c r="L25" s="32"/>
    </row>
    <row r="26" spans="2:12" s="1" customFormat="1" ht="12" hidden="1" customHeight="1">
      <c r="B26" s="32"/>
      <c r="D26" s="27" t="s">
        <v>34</v>
      </c>
      <c r="L26" s="32"/>
    </row>
    <row r="27" spans="2:12" s="7" customFormat="1" ht="16.5" hidden="1" customHeight="1">
      <c r="B27" s="92"/>
      <c r="E27" s="242" t="s">
        <v>1</v>
      </c>
      <c r="F27" s="242"/>
      <c r="G27" s="242"/>
      <c r="H27" s="242"/>
      <c r="L27" s="92"/>
    </row>
    <row r="28" spans="2:12" s="1" customFormat="1" ht="6.9" hidden="1" customHeight="1">
      <c r="B28" s="32"/>
      <c r="L28" s="32"/>
    </row>
    <row r="29" spans="2:12" s="1" customFormat="1" ht="6.9" hidden="1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hidden="1" customHeight="1">
      <c r="B30" s="32"/>
      <c r="D30" s="93" t="s">
        <v>35</v>
      </c>
      <c r="J30" s="69">
        <f>ROUND(J200, 2)</f>
        <v>0</v>
      </c>
      <c r="L30" s="32"/>
    </row>
    <row r="31" spans="2:12" s="1" customFormat="1" ht="6.9" hidden="1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" hidden="1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" hidden="1" customHeight="1">
      <c r="B33" s="32"/>
      <c r="D33" s="58" t="s">
        <v>39</v>
      </c>
      <c r="E33" s="37" t="s">
        <v>40</v>
      </c>
      <c r="F33" s="94">
        <f>ROUND((SUM(BE200:BE769)),  2)</f>
        <v>0</v>
      </c>
      <c r="G33" s="95"/>
      <c r="H33" s="95"/>
      <c r="I33" s="96">
        <v>0.23</v>
      </c>
      <c r="J33" s="94">
        <f>ROUND(((SUM(BE200:BE769))*I33),  2)</f>
        <v>0</v>
      </c>
      <c r="L33" s="32"/>
    </row>
    <row r="34" spans="2:12" s="1" customFormat="1" ht="14.4" hidden="1" customHeight="1">
      <c r="B34" s="32"/>
      <c r="E34" s="37" t="s">
        <v>41</v>
      </c>
      <c r="F34" s="97">
        <f>ROUND((SUM(BF200:BF769)),  2)</f>
        <v>0</v>
      </c>
      <c r="I34" s="98">
        <v>0.23</v>
      </c>
      <c r="J34" s="97">
        <f>ROUND(((SUM(BF200:BF769))*I34),  2)</f>
        <v>0</v>
      </c>
      <c r="L34" s="32"/>
    </row>
    <row r="35" spans="2:12" s="1" customFormat="1" ht="14.4" hidden="1" customHeight="1">
      <c r="B35" s="32"/>
      <c r="E35" s="27" t="s">
        <v>42</v>
      </c>
      <c r="F35" s="97">
        <f>ROUND((SUM(BG200:BG769)),  2)</f>
        <v>0</v>
      </c>
      <c r="I35" s="98">
        <v>0.23</v>
      </c>
      <c r="J35" s="97">
        <f>0</f>
        <v>0</v>
      </c>
      <c r="L35" s="32"/>
    </row>
    <row r="36" spans="2:12" s="1" customFormat="1" ht="14.4" hidden="1" customHeight="1">
      <c r="B36" s="32"/>
      <c r="E36" s="27" t="s">
        <v>43</v>
      </c>
      <c r="F36" s="97">
        <f>ROUND((SUM(BH200:BH769)),  2)</f>
        <v>0</v>
      </c>
      <c r="I36" s="98">
        <v>0.23</v>
      </c>
      <c r="J36" s="97">
        <f>0</f>
        <v>0</v>
      </c>
      <c r="L36" s="32"/>
    </row>
    <row r="37" spans="2:12" s="1" customFormat="1" ht="14.4" hidden="1" customHeight="1">
      <c r="B37" s="32"/>
      <c r="E37" s="37" t="s">
        <v>44</v>
      </c>
      <c r="F37" s="94">
        <f>ROUND((SUM(BI200:BI769)),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" hidden="1" customHeight="1">
      <c r="B38" s="32"/>
      <c r="L38" s="32"/>
    </row>
    <row r="39" spans="2:12" s="1" customFormat="1" ht="25.35" hidden="1" customHeight="1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" hidden="1" customHeight="1">
      <c r="B40" s="32"/>
      <c r="L40" s="32"/>
    </row>
    <row r="41" spans="2:12" ht="14.4" hidden="1" customHeight="1">
      <c r="B41" s="20"/>
      <c r="L41" s="20"/>
    </row>
    <row r="42" spans="2:12" ht="14.4" hidden="1" customHeight="1">
      <c r="B42" s="20"/>
      <c r="L42" s="20"/>
    </row>
    <row r="43" spans="2:12" ht="14.4" hidden="1" customHeight="1">
      <c r="B43" s="20"/>
      <c r="L43" s="20"/>
    </row>
    <row r="44" spans="2:12" ht="14.4" hidden="1" customHeight="1">
      <c r="B44" s="20"/>
      <c r="L44" s="20"/>
    </row>
    <row r="45" spans="2:12" ht="14.4" hidden="1" customHeight="1">
      <c r="B45" s="20"/>
      <c r="L45" s="20"/>
    </row>
    <row r="46" spans="2:12" ht="14.4" hidden="1" customHeight="1">
      <c r="B46" s="20"/>
      <c r="L46" s="20"/>
    </row>
    <row r="47" spans="2:12" ht="14.4" hidden="1" customHeight="1">
      <c r="B47" s="20"/>
      <c r="L47" s="20"/>
    </row>
    <row r="48" spans="2:12" ht="14.4" hidden="1" customHeight="1">
      <c r="B48" s="20"/>
      <c r="L48" s="20"/>
    </row>
    <row r="49" spans="2:12" ht="14.4" hidden="1" customHeight="1">
      <c r="B49" s="20"/>
      <c r="L49" s="20"/>
    </row>
    <row r="50" spans="2:12" s="1" customFormat="1" ht="14.4" hidden="1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3.2" hidden="1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3.2" hidden="1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3.2" hidden="1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" hidden="1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78" spans="2:12" hidden="1"/>
    <row r="79" spans="2:12" hidden="1"/>
    <row r="80" spans="2:12" hidden="1"/>
    <row r="81" spans="2:47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" customHeight="1">
      <c r="B82" s="32"/>
      <c r="C82" s="21" t="s">
        <v>133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50" t="str">
        <f>E7</f>
        <v>Most č. M5850 na ceste II-547 a lávka. Hlinkova ul., Košice</v>
      </c>
      <c r="F85" s="251"/>
      <c r="G85" s="251"/>
      <c r="H85" s="251"/>
      <c r="L85" s="32"/>
    </row>
    <row r="86" spans="2:47" s="1" customFormat="1" ht="12" customHeight="1">
      <c r="B86" s="32"/>
      <c r="C86" s="27" t="s">
        <v>131</v>
      </c>
      <c r="L86" s="32"/>
    </row>
    <row r="87" spans="2:47" s="1" customFormat="1" ht="16.5" customHeight="1">
      <c r="B87" s="32"/>
      <c r="E87" s="246" t="str">
        <f>E9</f>
        <v>SO 202-00 - Lávka pre peších vedľa mosta M5850</v>
      </c>
      <c r="F87" s="249"/>
      <c r="G87" s="249"/>
      <c r="H87" s="249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Košice</v>
      </c>
      <c r="I89" s="27" t="s">
        <v>22</v>
      </c>
      <c r="J89" s="55" t="str">
        <f>IF(J12="","",J12)</f>
        <v>17. 2. 2026</v>
      </c>
      <c r="L89" s="32"/>
    </row>
    <row r="90" spans="2:47" s="1" customFormat="1" ht="6.9" customHeight="1">
      <c r="B90" s="32"/>
      <c r="L90" s="32"/>
    </row>
    <row r="91" spans="2:47" s="1" customFormat="1" ht="25.65" customHeight="1">
      <c r="B91" s="32"/>
      <c r="C91" s="27" t="s">
        <v>24</v>
      </c>
      <c r="F91" s="25" t="str">
        <f>E15</f>
        <v>Mesto Košice</v>
      </c>
      <c r="I91" s="27" t="s">
        <v>30</v>
      </c>
      <c r="J91" s="30" t="str">
        <f>E21</f>
        <v>TUNROAD Engineering, s.r.o.</v>
      </c>
      <c r="L91" s="32"/>
    </row>
    <row r="92" spans="2:47" s="1" customFormat="1" ht="15.15" customHeight="1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>kolektív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134</v>
      </c>
      <c r="D94" s="99"/>
      <c r="E94" s="99"/>
      <c r="F94" s="99"/>
      <c r="G94" s="99"/>
      <c r="H94" s="99"/>
      <c r="I94" s="99"/>
      <c r="J94" s="108" t="s">
        <v>135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5" customHeight="1">
      <c r="B96" s="32"/>
      <c r="C96" s="109" t="s">
        <v>136</v>
      </c>
      <c r="J96" s="69">
        <f>J200</f>
        <v>0</v>
      </c>
      <c r="L96" s="32"/>
      <c r="AU96" s="17" t="s">
        <v>137</v>
      </c>
    </row>
    <row r="97" spans="2:12" s="8" customFormat="1" ht="24.9" customHeight="1">
      <c r="B97" s="110"/>
      <c r="D97" s="111" t="s">
        <v>465</v>
      </c>
      <c r="E97" s="112"/>
      <c r="F97" s="112"/>
      <c r="G97" s="112"/>
      <c r="H97" s="112"/>
      <c r="I97" s="112"/>
      <c r="J97" s="113">
        <f>J201</f>
        <v>0</v>
      </c>
      <c r="L97" s="110"/>
    </row>
    <row r="98" spans="2:12" s="9" customFormat="1" ht="19.95" customHeight="1">
      <c r="B98" s="114"/>
      <c r="D98" s="115" t="s">
        <v>1130</v>
      </c>
      <c r="E98" s="116"/>
      <c r="F98" s="116"/>
      <c r="G98" s="116"/>
      <c r="H98" s="116"/>
      <c r="I98" s="116"/>
      <c r="J98" s="117">
        <f>J202</f>
        <v>0</v>
      </c>
      <c r="L98" s="114"/>
    </row>
    <row r="99" spans="2:12" s="9" customFormat="1" ht="19.95" customHeight="1">
      <c r="B99" s="114"/>
      <c r="D99" s="115" t="s">
        <v>2559</v>
      </c>
      <c r="E99" s="116"/>
      <c r="F99" s="116"/>
      <c r="G99" s="116"/>
      <c r="H99" s="116"/>
      <c r="I99" s="116"/>
      <c r="J99" s="117">
        <f>J208</f>
        <v>0</v>
      </c>
      <c r="L99" s="114"/>
    </row>
    <row r="100" spans="2:12" s="9" customFormat="1" ht="19.95" customHeight="1">
      <c r="B100" s="114"/>
      <c r="D100" s="115" t="s">
        <v>1133</v>
      </c>
      <c r="E100" s="116"/>
      <c r="F100" s="116"/>
      <c r="G100" s="116"/>
      <c r="H100" s="116"/>
      <c r="I100" s="116"/>
      <c r="J100" s="117">
        <f>J211</f>
        <v>0</v>
      </c>
      <c r="L100" s="114"/>
    </row>
    <row r="101" spans="2:12" s="9" customFormat="1" ht="19.95" customHeight="1">
      <c r="B101" s="114"/>
      <c r="D101" s="115" t="s">
        <v>466</v>
      </c>
      <c r="E101" s="116"/>
      <c r="F101" s="116"/>
      <c r="G101" s="116"/>
      <c r="H101" s="116"/>
      <c r="I101" s="116"/>
      <c r="J101" s="117">
        <f>J217</f>
        <v>0</v>
      </c>
      <c r="L101" s="114"/>
    </row>
    <row r="102" spans="2:12" s="9" customFormat="1" ht="19.95" customHeight="1">
      <c r="B102" s="114"/>
      <c r="D102" s="115" t="s">
        <v>471</v>
      </c>
      <c r="E102" s="116"/>
      <c r="F102" s="116"/>
      <c r="G102" s="116"/>
      <c r="H102" s="116"/>
      <c r="I102" s="116"/>
      <c r="J102" s="117">
        <f>J222</f>
        <v>0</v>
      </c>
      <c r="L102" s="114"/>
    </row>
    <row r="103" spans="2:12" s="9" customFormat="1" ht="19.95" customHeight="1">
      <c r="B103" s="114"/>
      <c r="D103" s="115" t="s">
        <v>472</v>
      </c>
      <c r="E103" s="116"/>
      <c r="F103" s="116"/>
      <c r="G103" s="116"/>
      <c r="H103" s="116"/>
      <c r="I103" s="116"/>
      <c r="J103" s="117">
        <f>J242</f>
        <v>0</v>
      </c>
      <c r="L103" s="114"/>
    </row>
    <row r="104" spans="2:12" s="9" customFormat="1" ht="19.95" customHeight="1">
      <c r="B104" s="114"/>
      <c r="D104" s="115" t="s">
        <v>473</v>
      </c>
      <c r="E104" s="116"/>
      <c r="F104" s="116"/>
      <c r="G104" s="116"/>
      <c r="H104" s="116"/>
      <c r="I104" s="116"/>
      <c r="J104" s="117">
        <f>J256</f>
        <v>0</v>
      </c>
      <c r="L104" s="114"/>
    </row>
    <row r="105" spans="2:12" s="9" customFormat="1" ht="19.95" customHeight="1">
      <c r="B105" s="114"/>
      <c r="D105" s="115" t="s">
        <v>1137</v>
      </c>
      <c r="E105" s="116"/>
      <c r="F105" s="116"/>
      <c r="G105" s="116"/>
      <c r="H105" s="116"/>
      <c r="I105" s="116"/>
      <c r="J105" s="117">
        <f>J270</f>
        <v>0</v>
      </c>
      <c r="L105" s="114"/>
    </row>
    <row r="106" spans="2:12" s="9" customFormat="1" ht="19.95" customHeight="1">
      <c r="B106" s="114"/>
      <c r="D106" s="115" t="s">
        <v>2560</v>
      </c>
      <c r="E106" s="116"/>
      <c r="F106" s="116"/>
      <c r="G106" s="116"/>
      <c r="H106" s="116"/>
      <c r="I106" s="116"/>
      <c r="J106" s="117">
        <f>J289</f>
        <v>0</v>
      </c>
      <c r="L106" s="114"/>
    </row>
    <row r="107" spans="2:12" s="9" customFormat="1" ht="19.95" customHeight="1">
      <c r="B107" s="114"/>
      <c r="D107" s="115" t="s">
        <v>1138</v>
      </c>
      <c r="E107" s="116"/>
      <c r="F107" s="116"/>
      <c r="G107" s="116"/>
      <c r="H107" s="116"/>
      <c r="I107" s="116"/>
      <c r="J107" s="117">
        <f>J293</f>
        <v>0</v>
      </c>
      <c r="L107" s="114"/>
    </row>
    <row r="108" spans="2:12" s="8" customFormat="1" ht="24.9" customHeight="1">
      <c r="B108" s="110"/>
      <c r="D108" s="111" t="s">
        <v>476</v>
      </c>
      <c r="E108" s="112"/>
      <c r="F108" s="112"/>
      <c r="G108" s="112"/>
      <c r="H108" s="112"/>
      <c r="I108" s="112"/>
      <c r="J108" s="113">
        <f>J319</f>
        <v>0</v>
      </c>
      <c r="L108" s="110"/>
    </row>
    <row r="109" spans="2:12" s="9" customFormat="1" ht="19.95" customHeight="1">
      <c r="B109" s="114"/>
      <c r="D109" s="115" t="s">
        <v>1139</v>
      </c>
      <c r="E109" s="116"/>
      <c r="F109" s="116"/>
      <c r="G109" s="116"/>
      <c r="H109" s="116"/>
      <c r="I109" s="116"/>
      <c r="J109" s="117">
        <f>J320</f>
        <v>0</v>
      </c>
      <c r="L109" s="114"/>
    </row>
    <row r="110" spans="2:12" s="9" customFormat="1" ht="19.95" customHeight="1">
      <c r="B110" s="114"/>
      <c r="D110" s="115" t="s">
        <v>827</v>
      </c>
      <c r="E110" s="116"/>
      <c r="F110" s="116"/>
      <c r="G110" s="116"/>
      <c r="H110" s="116"/>
      <c r="I110" s="116"/>
      <c r="J110" s="117">
        <f>J328</f>
        <v>0</v>
      </c>
      <c r="L110" s="114"/>
    </row>
    <row r="111" spans="2:12" s="9" customFormat="1" ht="19.95" customHeight="1">
      <c r="B111" s="114"/>
      <c r="D111" s="115" t="s">
        <v>828</v>
      </c>
      <c r="E111" s="116"/>
      <c r="F111" s="116"/>
      <c r="G111" s="116"/>
      <c r="H111" s="116"/>
      <c r="I111" s="116"/>
      <c r="J111" s="117">
        <f>J334</f>
        <v>0</v>
      </c>
      <c r="L111" s="114"/>
    </row>
    <row r="112" spans="2:12" s="9" customFormat="1" ht="19.95" customHeight="1">
      <c r="B112" s="114"/>
      <c r="D112" s="115" t="s">
        <v>1141</v>
      </c>
      <c r="E112" s="116"/>
      <c r="F112" s="116"/>
      <c r="G112" s="116"/>
      <c r="H112" s="116"/>
      <c r="I112" s="116"/>
      <c r="J112" s="117">
        <f>J341</f>
        <v>0</v>
      </c>
      <c r="L112" s="114"/>
    </row>
    <row r="113" spans="2:12" s="9" customFormat="1" ht="19.95" customHeight="1">
      <c r="B113" s="114"/>
      <c r="D113" s="115" t="s">
        <v>478</v>
      </c>
      <c r="E113" s="116"/>
      <c r="F113" s="116"/>
      <c r="G113" s="116"/>
      <c r="H113" s="116"/>
      <c r="I113" s="116"/>
      <c r="J113" s="117">
        <f>J347</f>
        <v>0</v>
      </c>
      <c r="L113" s="114"/>
    </row>
    <row r="114" spans="2:12" s="9" customFormat="1" ht="19.95" customHeight="1">
      <c r="B114" s="114"/>
      <c r="D114" s="115" t="s">
        <v>830</v>
      </c>
      <c r="E114" s="116"/>
      <c r="F114" s="116"/>
      <c r="G114" s="116"/>
      <c r="H114" s="116"/>
      <c r="I114" s="116"/>
      <c r="J114" s="117">
        <f>J362</f>
        <v>0</v>
      </c>
      <c r="L114" s="114"/>
    </row>
    <row r="115" spans="2:12" s="9" customFormat="1" ht="19.95" customHeight="1">
      <c r="B115" s="114"/>
      <c r="D115" s="115" t="s">
        <v>831</v>
      </c>
      <c r="E115" s="116"/>
      <c r="F115" s="116"/>
      <c r="G115" s="116"/>
      <c r="H115" s="116"/>
      <c r="I115" s="116"/>
      <c r="J115" s="117">
        <f>J366</f>
        <v>0</v>
      </c>
      <c r="L115" s="114"/>
    </row>
    <row r="116" spans="2:12" s="9" customFormat="1" ht="19.95" customHeight="1">
      <c r="B116" s="114"/>
      <c r="D116" s="115" t="s">
        <v>832</v>
      </c>
      <c r="E116" s="116"/>
      <c r="F116" s="116"/>
      <c r="G116" s="116"/>
      <c r="H116" s="116"/>
      <c r="I116" s="116"/>
      <c r="J116" s="117">
        <f>J379</f>
        <v>0</v>
      </c>
      <c r="L116" s="114"/>
    </row>
    <row r="117" spans="2:12" s="9" customFormat="1" ht="19.95" customHeight="1">
      <c r="B117" s="114"/>
      <c r="D117" s="115" t="s">
        <v>479</v>
      </c>
      <c r="E117" s="116"/>
      <c r="F117" s="116"/>
      <c r="G117" s="116"/>
      <c r="H117" s="116"/>
      <c r="I117" s="116"/>
      <c r="J117" s="117">
        <f>J387</f>
        <v>0</v>
      </c>
      <c r="L117" s="114"/>
    </row>
    <row r="118" spans="2:12" s="9" customFormat="1" ht="19.95" customHeight="1">
      <c r="B118" s="114"/>
      <c r="D118" s="115" t="s">
        <v>1143</v>
      </c>
      <c r="E118" s="116"/>
      <c r="F118" s="116"/>
      <c r="G118" s="116"/>
      <c r="H118" s="116"/>
      <c r="I118" s="116"/>
      <c r="J118" s="117">
        <f>J402</f>
        <v>0</v>
      </c>
      <c r="L118" s="114"/>
    </row>
    <row r="119" spans="2:12" s="8" customFormat="1" ht="24.9" customHeight="1">
      <c r="B119" s="110"/>
      <c r="D119" s="111" t="s">
        <v>1146</v>
      </c>
      <c r="E119" s="112"/>
      <c r="F119" s="112"/>
      <c r="G119" s="112"/>
      <c r="H119" s="112"/>
      <c r="I119" s="112"/>
      <c r="J119" s="113">
        <f>J407</f>
        <v>0</v>
      </c>
      <c r="L119" s="110"/>
    </row>
    <row r="120" spans="2:12" s="9" customFormat="1" ht="19.95" customHeight="1">
      <c r="B120" s="114"/>
      <c r="D120" s="115" t="s">
        <v>1149</v>
      </c>
      <c r="E120" s="116"/>
      <c r="F120" s="116"/>
      <c r="G120" s="116"/>
      <c r="H120" s="116"/>
      <c r="I120" s="116"/>
      <c r="J120" s="117">
        <f>J408</f>
        <v>0</v>
      </c>
      <c r="L120" s="114"/>
    </row>
    <row r="121" spans="2:12" s="9" customFormat="1" ht="19.95" customHeight="1">
      <c r="B121" s="114"/>
      <c r="D121" s="115" t="s">
        <v>1150</v>
      </c>
      <c r="E121" s="116"/>
      <c r="F121" s="116"/>
      <c r="G121" s="116"/>
      <c r="H121" s="116"/>
      <c r="I121" s="116"/>
      <c r="J121" s="117">
        <f>J411</f>
        <v>0</v>
      </c>
      <c r="L121" s="114"/>
    </row>
    <row r="122" spans="2:12" s="9" customFormat="1" ht="19.95" customHeight="1">
      <c r="B122" s="114"/>
      <c r="D122" s="115" t="s">
        <v>1151</v>
      </c>
      <c r="E122" s="116"/>
      <c r="F122" s="116"/>
      <c r="G122" s="116"/>
      <c r="H122" s="116"/>
      <c r="I122" s="116"/>
      <c r="J122" s="117">
        <f>J415</f>
        <v>0</v>
      </c>
      <c r="L122" s="114"/>
    </row>
    <row r="123" spans="2:12" s="9" customFormat="1" ht="19.95" customHeight="1">
      <c r="B123" s="114"/>
      <c r="D123" s="115" t="s">
        <v>1154</v>
      </c>
      <c r="E123" s="116"/>
      <c r="F123" s="116"/>
      <c r="G123" s="116"/>
      <c r="H123" s="116"/>
      <c r="I123" s="116"/>
      <c r="J123" s="117">
        <f>J418</f>
        <v>0</v>
      </c>
      <c r="L123" s="114"/>
    </row>
    <row r="124" spans="2:12" s="9" customFormat="1" ht="19.95" customHeight="1">
      <c r="B124" s="114"/>
      <c r="D124" s="115" t="s">
        <v>1155</v>
      </c>
      <c r="E124" s="116"/>
      <c r="F124" s="116"/>
      <c r="G124" s="116"/>
      <c r="H124" s="116"/>
      <c r="I124" s="116"/>
      <c r="J124" s="117">
        <f>J421</f>
        <v>0</v>
      </c>
      <c r="L124" s="114"/>
    </row>
    <row r="125" spans="2:12" s="9" customFormat="1" ht="19.95" customHeight="1">
      <c r="B125" s="114"/>
      <c r="D125" s="115" t="s">
        <v>1156</v>
      </c>
      <c r="E125" s="116"/>
      <c r="F125" s="116"/>
      <c r="G125" s="116"/>
      <c r="H125" s="116"/>
      <c r="I125" s="116"/>
      <c r="J125" s="117">
        <f>J427</f>
        <v>0</v>
      </c>
      <c r="L125" s="114"/>
    </row>
    <row r="126" spans="2:12" s="9" customFormat="1" ht="19.95" customHeight="1">
      <c r="B126" s="114"/>
      <c r="D126" s="115" t="s">
        <v>2561</v>
      </c>
      <c r="E126" s="116"/>
      <c r="F126" s="116"/>
      <c r="G126" s="116"/>
      <c r="H126" s="116"/>
      <c r="I126" s="116"/>
      <c r="J126" s="117">
        <f>J429</f>
        <v>0</v>
      </c>
      <c r="L126" s="114"/>
    </row>
    <row r="127" spans="2:12" s="9" customFormat="1" ht="19.95" customHeight="1">
      <c r="B127" s="114"/>
      <c r="D127" s="115" t="s">
        <v>1159</v>
      </c>
      <c r="E127" s="116"/>
      <c r="F127" s="116"/>
      <c r="G127" s="116"/>
      <c r="H127" s="116"/>
      <c r="I127" s="116"/>
      <c r="J127" s="117">
        <f>J432</f>
        <v>0</v>
      </c>
      <c r="L127" s="114"/>
    </row>
    <row r="128" spans="2:12" s="9" customFormat="1" ht="19.95" customHeight="1">
      <c r="B128" s="114"/>
      <c r="D128" s="115" t="s">
        <v>1160</v>
      </c>
      <c r="E128" s="116"/>
      <c r="F128" s="116"/>
      <c r="G128" s="116"/>
      <c r="H128" s="116"/>
      <c r="I128" s="116"/>
      <c r="J128" s="117">
        <f>J437</f>
        <v>0</v>
      </c>
      <c r="L128" s="114"/>
    </row>
    <row r="129" spans="2:12" s="9" customFormat="1" ht="19.95" customHeight="1">
      <c r="B129" s="114"/>
      <c r="D129" s="115" t="s">
        <v>1161</v>
      </c>
      <c r="E129" s="116"/>
      <c r="F129" s="116"/>
      <c r="G129" s="116"/>
      <c r="H129" s="116"/>
      <c r="I129" s="116"/>
      <c r="J129" s="117">
        <f>J448</f>
        <v>0</v>
      </c>
      <c r="L129" s="114"/>
    </row>
    <row r="130" spans="2:12" s="9" customFormat="1" ht="19.95" customHeight="1">
      <c r="B130" s="114"/>
      <c r="D130" s="115" t="s">
        <v>2562</v>
      </c>
      <c r="E130" s="116"/>
      <c r="F130" s="116"/>
      <c r="G130" s="116"/>
      <c r="H130" s="116"/>
      <c r="I130" s="116"/>
      <c r="J130" s="117">
        <f>J453</f>
        <v>0</v>
      </c>
      <c r="L130" s="114"/>
    </row>
    <row r="131" spans="2:12" s="9" customFormat="1" ht="19.95" customHeight="1">
      <c r="B131" s="114"/>
      <c r="D131" s="115" t="s">
        <v>2563</v>
      </c>
      <c r="E131" s="116"/>
      <c r="F131" s="116"/>
      <c r="G131" s="116"/>
      <c r="H131" s="116"/>
      <c r="I131" s="116"/>
      <c r="J131" s="117">
        <f>J455</f>
        <v>0</v>
      </c>
      <c r="L131" s="114"/>
    </row>
    <row r="132" spans="2:12" s="9" customFormat="1" ht="19.95" customHeight="1">
      <c r="B132" s="114"/>
      <c r="D132" s="115" t="s">
        <v>2564</v>
      </c>
      <c r="E132" s="116"/>
      <c r="F132" s="116"/>
      <c r="G132" s="116"/>
      <c r="H132" s="116"/>
      <c r="I132" s="116"/>
      <c r="J132" s="117">
        <f>J457</f>
        <v>0</v>
      </c>
      <c r="L132" s="114"/>
    </row>
    <row r="133" spans="2:12" s="9" customFormat="1" ht="19.95" customHeight="1">
      <c r="B133" s="114"/>
      <c r="D133" s="115" t="s">
        <v>2565</v>
      </c>
      <c r="E133" s="116"/>
      <c r="F133" s="116"/>
      <c r="G133" s="116"/>
      <c r="H133" s="116"/>
      <c r="I133" s="116"/>
      <c r="J133" s="117">
        <f>J463</f>
        <v>0</v>
      </c>
      <c r="L133" s="114"/>
    </row>
    <row r="134" spans="2:12" s="9" customFormat="1" ht="19.95" customHeight="1">
      <c r="B134" s="114"/>
      <c r="D134" s="115" t="s">
        <v>2566</v>
      </c>
      <c r="E134" s="116"/>
      <c r="F134" s="116"/>
      <c r="G134" s="116"/>
      <c r="H134" s="116"/>
      <c r="I134" s="116"/>
      <c r="J134" s="117">
        <f>J468</f>
        <v>0</v>
      </c>
      <c r="L134" s="114"/>
    </row>
    <row r="135" spans="2:12" s="9" customFormat="1" ht="19.95" customHeight="1">
      <c r="B135" s="114"/>
      <c r="D135" s="115" t="s">
        <v>2567</v>
      </c>
      <c r="E135" s="116"/>
      <c r="F135" s="116"/>
      <c r="G135" s="116"/>
      <c r="H135" s="116"/>
      <c r="I135" s="116"/>
      <c r="J135" s="117">
        <f>J472</f>
        <v>0</v>
      </c>
      <c r="L135" s="114"/>
    </row>
    <row r="136" spans="2:12" s="9" customFormat="1" ht="19.95" customHeight="1">
      <c r="B136" s="114"/>
      <c r="D136" s="115" t="s">
        <v>1176</v>
      </c>
      <c r="E136" s="116"/>
      <c r="F136" s="116"/>
      <c r="G136" s="116"/>
      <c r="H136" s="116"/>
      <c r="I136" s="116"/>
      <c r="J136" s="117">
        <f>J476</f>
        <v>0</v>
      </c>
      <c r="L136" s="114"/>
    </row>
    <row r="137" spans="2:12" s="9" customFormat="1" ht="19.95" customHeight="1">
      <c r="B137" s="114"/>
      <c r="D137" s="115" t="s">
        <v>2568</v>
      </c>
      <c r="E137" s="116"/>
      <c r="F137" s="116"/>
      <c r="G137" s="116"/>
      <c r="H137" s="116"/>
      <c r="I137" s="116"/>
      <c r="J137" s="117">
        <f>J487</f>
        <v>0</v>
      </c>
      <c r="L137" s="114"/>
    </row>
    <row r="138" spans="2:12" s="9" customFormat="1" ht="19.95" customHeight="1">
      <c r="B138" s="114"/>
      <c r="D138" s="115" t="s">
        <v>1177</v>
      </c>
      <c r="E138" s="116"/>
      <c r="F138" s="116"/>
      <c r="G138" s="116"/>
      <c r="H138" s="116"/>
      <c r="I138" s="116"/>
      <c r="J138" s="117">
        <f>J492</f>
        <v>0</v>
      </c>
      <c r="L138" s="114"/>
    </row>
    <row r="139" spans="2:12" s="9" customFormat="1" ht="19.95" customHeight="1">
      <c r="B139" s="114"/>
      <c r="D139" s="115" t="s">
        <v>1179</v>
      </c>
      <c r="E139" s="116"/>
      <c r="F139" s="116"/>
      <c r="G139" s="116"/>
      <c r="H139" s="116"/>
      <c r="I139" s="116"/>
      <c r="J139" s="117">
        <f>J515</f>
        <v>0</v>
      </c>
      <c r="L139" s="114"/>
    </row>
    <row r="140" spans="2:12" s="9" customFormat="1" ht="19.95" customHeight="1">
      <c r="B140" s="114"/>
      <c r="D140" s="115" t="s">
        <v>1180</v>
      </c>
      <c r="E140" s="116"/>
      <c r="F140" s="116"/>
      <c r="G140" s="116"/>
      <c r="H140" s="116"/>
      <c r="I140" s="116"/>
      <c r="J140" s="117">
        <f>J520</f>
        <v>0</v>
      </c>
      <c r="L140" s="114"/>
    </row>
    <row r="141" spans="2:12" s="9" customFormat="1" ht="19.95" customHeight="1">
      <c r="B141" s="114"/>
      <c r="D141" s="115" t="s">
        <v>2569</v>
      </c>
      <c r="E141" s="116"/>
      <c r="F141" s="116"/>
      <c r="G141" s="116"/>
      <c r="H141" s="116"/>
      <c r="I141" s="116"/>
      <c r="J141" s="117">
        <f>J530</f>
        <v>0</v>
      </c>
      <c r="L141" s="114"/>
    </row>
    <row r="142" spans="2:12" s="9" customFormat="1" ht="19.95" customHeight="1">
      <c r="B142" s="114"/>
      <c r="D142" s="115" t="s">
        <v>1181</v>
      </c>
      <c r="E142" s="116"/>
      <c r="F142" s="116"/>
      <c r="G142" s="116"/>
      <c r="H142" s="116"/>
      <c r="I142" s="116"/>
      <c r="J142" s="117">
        <f>J533</f>
        <v>0</v>
      </c>
      <c r="L142" s="114"/>
    </row>
    <row r="143" spans="2:12" s="9" customFormat="1" ht="19.95" customHeight="1">
      <c r="B143" s="114"/>
      <c r="D143" s="115" t="s">
        <v>1183</v>
      </c>
      <c r="E143" s="116"/>
      <c r="F143" s="116"/>
      <c r="G143" s="116"/>
      <c r="H143" s="116"/>
      <c r="I143" s="116"/>
      <c r="J143" s="117">
        <f>J537</f>
        <v>0</v>
      </c>
      <c r="L143" s="114"/>
    </row>
    <row r="144" spans="2:12" s="9" customFormat="1" ht="19.95" customHeight="1">
      <c r="B144" s="114"/>
      <c r="D144" s="115" t="s">
        <v>1184</v>
      </c>
      <c r="E144" s="116"/>
      <c r="F144" s="116"/>
      <c r="G144" s="116"/>
      <c r="H144" s="116"/>
      <c r="I144" s="116"/>
      <c r="J144" s="117">
        <f>J552</f>
        <v>0</v>
      </c>
      <c r="L144" s="114"/>
    </row>
    <row r="145" spans="2:12" s="9" customFormat="1" ht="19.95" customHeight="1">
      <c r="B145" s="114"/>
      <c r="D145" s="115" t="s">
        <v>1185</v>
      </c>
      <c r="E145" s="116"/>
      <c r="F145" s="116"/>
      <c r="G145" s="116"/>
      <c r="H145" s="116"/>
      <c r="I145" s="116"/>
      <c r="J145" s="117">
        <f>J561</f>
        <v>0</v>
      </c>
      <c r="L145" s="114"/>
    </row>
    <row r="146" spans="2:12" s="9" customFormat="1" ht="19.95" customHeight="1">
      <c r="B146" s="114"/>
      <c r="D146" s="115" t="s">
        <v>1186</v>
      </c>
      <c r="E146" s="116"/>
      <c r="F146" s="116"/>
      <c r="G146" s="116"/>
      <c r="H146" s="116"/>
      <c r="I146" s="116"/>
      <c r="J146" s="117">
        <f>J570</f>
        <v>0</v>
      </c>
      <c r="L146" s="114"/>
    </row>
    <row r="147" spans="2:12" s="8" customFormat="1" ht="24.9" customHeight="1">
      <c r="B147" s="110"/>
      <c r="D147" s="111" t="s">
        <v>836</v>
      </c>
      <c r="E147" s="112"/>
      <c r="F147" s="112"/>
      <c r="G147" s="112"/>
      <c r="H147" s="112"/>
      <c r="I147" s="112"/>
      <c r="J147" s="113">
        <f>J582</f>
        <v>0</v>
      </c>
      <c r="L147" s="110"/>
    </row>
    <row r="148" spans="2:12" s="9" customFormat="1" ht="19.95" customHeight="1">
      <c r="B148" s="114"/>
      <c r="D148" s="115" t="s">
        <v>1189</v>
      </c>
      <c r="E148" s="116"/>
      <c r="F148" s="116"/>
      <c r="G148" s="116"/>
      <c r="H148" s="116"/>
      <c r="I148" s="116"/>
      <c r="J148" s="117">
        <f>J583</f>
        <v>0</v>
      </c>
      <c r="L148" s="114"/>
    </row>
    <row r="149" spans="2:12" s="9" customFormat="1" ht="19.95" customHeight="1">
      <c r="B149" s="114"/>
      <c r="D149" s="115" t="s">
        <v>1190</v>
      </c>
      <c r="E149" s="116"/>
      <c r="F149" s="116"/>
      <c r="G149" s="116"/>
      <c r="H149" s="116"/>
      <c r="I149" s="116"/>
      <c r="J149" s="117">
        <f>J588</f>
        <v>0</v>
      </c>
      <c r="L149" s="114"/>
    </row>
    <row r="150" spans="2:12" s="9" customFormat="1" ht="19.95" customHeight="1">
      <c r="B150" s="114"/>
      <c r="D150" s="115" t="s">
        <v>838</v>
      </c>
      <c r="E150" s="116"/>
      <c r="F150" s="116"/>
      <c r="G150" s="116"/>
      <c r="H150" s="116"/>
      <c r="I150" s="116"/>
      <c r="J150" s="117">
        <f>J592</f>
        <v>0</v>
      </c>
      <c r="L150" s="114"/>
    </row>
    <row r="151" spans="2:12" s="8" customFormat="1" ht="24.9" customHeight="1">
      <c r="B151" s="110"/>
      <c r="D151" s="111" t="s">
        <v>481</v>
      </c>
      <c r="E151" s="112"/>
      <c r="F151" s="112"/>
      <c r="G151" s="112"/>
      <c r="H151" s="112"/>
      <c r="I151" s="112"/>
      <c r="J151" s="113">
        <f>J596</f>
        <v>0</v>
      </c>
      <c r="L151" s="110"/>
    </row>
    <row r="152" spans="2:12" s="9" customFormat="1" ht="19.95" customHeight="1">
      <c r="B152" s="114"/>
      <c r="D152" s="115" t="s">
        <v>2570</v>
      </c>
      <c r="E152" s="116"/>
      <c r="F152" s="116"/>
      <c r="G152" s="116"/>
      <c r="H152" s="116"/>
      <c r="I152" s="116"/>
      <c r="J152" s="117">
        <f>J597</f>
        <v>0</v>
      </c>
      <c r="L152" s="114"/>
    </row>
    <row r="153" spans="2:12" s="9" customFormat="1" ht="19.95" customHeight="1">
      <c r="B153" s="114"/>
      <c r="D153" s="115" t="s">
        <v>2571</v>
      </c>
      <c r="E153" s="116"/>
      <c r="F153" s="116"/>
      <c r="G153" s="116"/>
      <c r="H153" s="116"/>
      <c r="I153" s="116"/>
      <c r="J153" s="117">
        <f>J600</f>
        <v>0</v>
      </c>
      <c r="L153" s="114"/>
    </row>
    <row r="154" spans="2:12" s="9" customFormat="1" ht="19.95" customHeight="1">
      <c r="B154" s="114"/>
      <c r="D154" s="115" t="s">
        <v>2572</v>
      </c>
      <c r="E154" s="116"/>
      <c r="F154" s="116"/>
      <c r="G154" s="116"/>
      <c r="H154" s="116"/>
      <c r="I154" s="116"/>
      <c r="J154" s="117">
        <f>J603</f>
        <v>0</v>
      </c>
      <c r="L154" s="114"/>
    </row>
    <row r="155" spans="2:12" s="9" customFormat="1" ht="19.95" customHeight="1">
      <c r="B155" s="114"/>
      <c r="D155" s="115" t="s">
        <v>1166</v>
      </c>
      <c r="E155" s="116"/>
      <c r="F155" s="116"/>
      <c r="G155" s="116"/>
      <c r="H155" s="116"/>
      <c r="I155" s="116"/>
      <c r="J155" s="117">
        <f>J605</f>
        <v>0</v>
      </c>
      <c r="L155" s="114"/>
    </row>
    <row r="156" spans="2:12" s="9" customFormat="1" ht="19.95" customHeight="1">
      <c r="B156" s="114"/>
      <c r="D156" s="115" t="s">
        <v>1195</v>
      </c>
      <c r="E156" s="116"/>
      <c r="F156" s="116"/>
      <c r="G156" s="116"/>
      <c r="H156" s="116"/>
      <c r="I156" s="116"/>
      <c r="J156" s="117">
        <f>J608</f>
        <v>0</v>
      </c>
      <c r="L156" s="114"/>
    </row>
    <row r="157" spans="2:12" s="9" customFormat="1" ht="19.95" customHeight="1">
      <c r="B157" s="114"/>
      <c r="D157" s="115" t="s">
        <v>486</v>
      </c>
      <c r="E157" s="116"/>
      <c r="F157" s="116"/>
      <c r="G157" s="116"/>
      <c r="H157" s="116"/>
      <c r="I157" s="116"/>
      <c r="J157" s="117">
        <f>J614</f>
        <v>0</v>
      </c>
      <c r="L157" s="114"/>
    </row>
    <row r="158" spans="2:12" s="9" customFormat="1" ht="19.95" customHeight="1">
      <c r="B158" s="114"/>
      <c r="D158" s="115" t="s">
        <v>487</v>
      </c>
      <c r="E158" s="116"/>
      <c r="F158" s="116"/>
      <c r="G158" s="116"/>
      <c r="H158" s="116"/>
      <c r="I158" s="116"/>
      <c r="J158" s="117">
        <f>J617</f>
        <v>0</v>
      </c>
      <c r="L158" s="114"/>
    </row>
    <row r="159" spans="2:12" s="9" customFormat="1" ht="19.95" customHeight="1">
      <c r="B159" s="114"/>
      <c r="D159" s="115" t="s">
        <v>2573</v>
      </c>
      <c r="E159" s="116"/>
      <c r="F159" s="116"/>
      <c r="G159" s="116"/>
      <c r="H159" s="116"/>
      <c r="I159" s="116"/>
      <c r="J159" s="117">
        <f>J620</f>
        <v>0</v>
      </c>
      <c r="L159" s="114"/>
    </row>
    <row r="160" spans="2:12" s="9" customFormat="1" ht="19.95" customHeight="1">
      <c r="B160" s="114"/>
      <c r="D160" s="115" t="s">
        <v>842</v>
      </c>
      <c r="E160" s="116"/>
      <c r="F160" s="116"/>
      <c r="G160" s="116"/>
      <c r="H160" s="116"/>
      <c r="I160" s="116"/>
      <c r="J160" s="117">
        <f>J623</f>
        <v>0</v>
      </c>
      <c r="L160" s="114"/>
    </row>
    <row r="161" spans="2:12" s="9" customFormat="1" ht="19.95" customHeight="1">
      <c r="B161" s="114"/>
      <c r="D161" s="115" t="s">
        <v>496</v>
      </c>
      <c r="E161" s="116"/>
      <c r="F161" s="116"/>
      <c r="G161" s="116"/>
      <c r="H161" s="116"/>
      <c r="I161" s="116"/>
      <c r="J161" s="117">
        <f>J629</f>
        <v>0</v>
      </c>
      <c r="L161" s="114"/>
    </row>
    <row r="162" spans="2:12" s="9" customFormat="1" ht="19.95" customHeight="1">
      <c r="B162" s="114"/>
      <c r="D162" s="115" t="s">
        <v>498</v>
      </c>
      <c r="E162" s="116"/>
      <c r="F162" s="116"/>
      <c r="G162" s="116"/>
      <c r="H162" s="116"/>
      <c r="I162" s="116"/>
      <c r="J162" s="117">
        <f>J638</f>
        <v>0</v>
      </c>
      <c r="L162" s="114"/>
    </row>
    <row r="163" spans="2:12" s="8" customFormat="1" ht="24.9" customHeight="1">
      <c r="B163" s="110"/>
      <c r="D163" s="111" t="s">
        <v>1199</v>
      </c>
      <c r="E163" s="112"/>
      <c r="F163" s="112"/>
      <c r="G163" s="112"/>
      <c r="H163" s="112"/>
      <c r="I163" s="112"/>
      <c r="J163" s="113">
        <f>J645</f>
        <v>0</v>
      </c>
      <c r="L163" s="110"/>
    </row>
    <row r="164" spans="2:12" s="9" customFormat="1" ht="19.95" customHeight="1">
      <c r="B164" s="114"/>
      <c r="D164" s="115" t="s">
        <v>1200</v>
      </c>
      <c r="E164" s="116"/>
      <c r="F164" s="116"/>
      <c r="G164" s="116"/>
      <c r="H164" s="116"/>
      <c r="I164" s="116"/>
      <c r="J164" s="117">
        <f>J646</f>
        <v>0</v>
      </c>
      <c r="L164" s="114"/>
    </row>
    <row r="165" spans="2:12" s="9" customFormat="1" ht="19.95" customHeight="1">
      <c r="B165" s="114"/>
      <c r="D165" s="115" t="s">
        <v>2574</v>
      </c>
      <c r="E165" s="116"/>
      <c r="F165" s="116"/>
      <c r="G165" s="116"/>
      <c r="H165" s="116"/>
      <c r="I165" s="116"/>
      <c r="J165" s="117">
        <f>J655</f>
        <v>0</v>
      </c>
      <c r="L165" s="114"/>
    </row>
    <row r="166" spans="2:12" s="9" customFormat="1" ht="19.95" customHeight="1">
      <c r="B166" s="114"/>
      <c r="D166" s="115" t="s">
        <v>1202</v>
      </c>
      <c r="E166" s="116"/>
      <c r="F166" s="116"/>
      <c r="G166" s="116"/>
      <c r="H166" s="116"/>
      <c r="I166" s="116"/>
      <c r="J166" s="117">
        <f>J663</f>
        <v>0</v>
      </c>
      <c r="L166" s="114"/>
    </row>
    <row r="167" spans="2:12" s="9" customFormat="1" ht="19.95" customHeight="1">
      <c r="B167" s="114"/>
      <c r="D167" s="115" t="s">
        <v>1203</v>
      </c>
      <c r="E167" s="116"/>
      <c r="F167" s="116"/>
      <c r="G167" s="116"/>
      <c r="H167" s="116"/>
      <c r="I167" s="116"/>
      <c r="J167" s="117">
        <f>J673</f>
        <v>0</v>
      </c>
      <c r="L167" s="114"/>
    </row>
    <row r="168" spans="2:12" s="9" customFormat="1" ht="19.95" customHeight="1">
      <c r="B168" s="114"/>
      <c r="D168" s="115" t="s">
        <v>1204</v>
      </c>
      <c r="E168" s="116"/>
      <c r="F168" s="116"/>
      <c r="G168" s="116"/>
      <c r="H168" s="116"/>
      <c r="I168" s="116"/>
      <c r="J168" s="117">
        <f>J681</f>
        <v>0</v>
      </c>
      <c r="L168" s="114"/>
    </row>
    <row r="169" spans="2:12" s="8" customFormat="1" ht="24.9" customHeight="1">
      <c r="B169" s="110"/>
      <c r="D169" s="111" t="s">
        <v>1205</v>
      </c>
      <c r="E169" s="112"/>
      <c r="F169" s="112"/>
      <c r="G169" s="112"/>
      <c r="H169" s="112"/>
      <c r="I169" s="112"/>
      <c r="J169" s="113">
        <f>J691</f>
        <v>0</v>
      </c>
      <c r="L169" s="110"/>
    </row>
    <row r="170" spans="2:12" s="9" customFormat="1" ht="19.95" customHeight="1">
      <c r="B170" s="114"/>
      <c r="D170" s="115" t="s">
        <v>1206</v>
      </c>
      <c r="E170" s="116"/>
      <c r="F170" s="116"/>
      <c r="G170" s="116"/>
      <c r="H170" s="116"/>
      <c r="I170" s="116"/>
      <c r="J170" s="117">
        <f>J692</f>
        <v>0</v>
      </c>
      <c r="L170" s="114"/>
    </row>
    <row r="171" spans="2:12" s="9" customFormat="1" ht="19.95" customHeight="1">
      <c r="B171" s="114"/>
      <c r="D171" s="115" t="s">
        <v>1207</v>
      </c>
      <c r="E171" s="116"/>
      <c r="F171" s="116"/>
      <c r="G171" s="116"/>
      <c r="H171" s="116"/>
      <c r="I171" s="116"/>
      <c r="J171" s="117">
        <f>J696</f>
        <v>0</v>
      </c>
      <c r="L171" s="114"/>
    </row>
    <row r="172" spans="2:12" s="9" customFormat="1" ht="19.95" customHeight="1">
      <c r="B172" s="114"/>
      <c r="D172" s="115" t="s">
        <v>1208</v>
      </c>
      <c r="E172" s="116"/>
      <c r="F172" s="116"/>
      <c r="G172" s="116"/>
      <c r="H172" s="116"/>
      <c r="I172" s="116"/>
      <c r="J172" s="117">
        <f>J701</f>
        <v>0</v>
      </c>
      <c r="L172" s="114"/>
    </row>
    <row r="173" spans="2:12" s="8" customFormat="1" ht="24.9" customHeight="1">
      <c r="B173" s="110"/>
      <c r="D173" s="111" t="s">
        <v>501</v>
      </c>
      <c r="E173" s="112"/>
      <c r="F173" s="112"/>
      <c r="G173" s="112"/>
      <c r="H173" s="112"/>
      <c r="I173" s="112"/>
      <c r="J173" s="113">
        <f>J705</f>
        <v>0</v>
      </c>
      <c r="L173" s="110"/>
    </row>
    <row r="174" spans="2:12" s="9" customFormat="1" ht="19.95" customHeight="1">
      <c r="B174" s="114"/>
      <c r="D174" s="115" t="s">
        <v>502</v>
      </c>
      <c r="E174" s="116"/>
      <c r="F174" s="116"/>
      <c r="G174" s="116"/>
      <c r="H174" s="116"/>
      <c r="I174" s="116"/>
      <c r="J174" s="117">
        <f>J706</f>
        <v>0</v>
      </c>
      <c r="L174" s="114"/>
    </row>
    <row r="175" spans="2:12" s="8" customFormat="1" ht="24.9" customHeight="1">
      <c r="B175" s="110"/>
      <c r="D175" s="111" t="s">
        <v>1215</v>
      </c>
      <c r="E175" s="112"/>
      <c r="F175" s="112"/>
      <c r="G175" s="112"/>
      <c r="H175" s="112"/>
      <c r="I175" s="112"/>
      <c r="J175" s="113">
        <f>J712</f>
        <v>0</v>
      </c>
      <c r="L175" s="110"/>
    </row>
    <row r="176" spans="2:12" s="9" customFormat="1" ht="19.95" customHeight="1">
      <c r="B176" s="114"/>
      <c r="D176" s="115" t="s">
        <v>1216</v>
      </c>
      <c r="E176" s="116"/>
      <c r="F176" s="116"/>
      <c r="G176" s="116"/>
      <c r="H176" s="116"/>
      <c r="I176" s="116"/>
      <c r="J176" s="117">
        <f>J713</f>
        <v>0</v>
      </c>
      <c r="L176" s="114"/>
    </row>
    <row r="177" spans="2:12" s="9" customFormat="1" ht="19.95" customHeight="1">
      <c r="B177" s="114"/>
      <c r="D177" s="115" t="s">
        <v>1217</v>
      </c>
      <c r="E177" s="116"/>
      <c r="F177" s="116"/>
      <c r="G177" s="116"/>
      <c r="H177" s="116"/>
      <c r="I177" s="116"/>
      <c r="J177" s="117">
        <f>J732</f>
        <v>0</v>
      </c>
      <c r="L177" s="114"/>
    </row>
    <row r="178" spans="2:12" s="8" customFormat="1" ht="24.9" customHeight="1">
      <c r="B178" s="110"/>
      <c r="D178" s="111" t="s">
        <v>1219</v>
      </c>
      <c r="E178" s="112"/>
      <c r="F178" s="112"/>
      <c r="G178" s="112"/>
      <c r="H178" s="112"/>
      <c r="I178" s="112"/>
      <c r="J178" s="113">
        <f>J760</f>
        <v>0</v>
      </c>
      <c r="L178" s="110"/>
    </row>
    <row r="179" spans="2:12" s="9" customFormat="1" ht="19.95" customHeight="1">
      <c r="B179" s="114"/>
      <c r="D179" s="115" t="s">
        <v>1221</v>
      </c>
      <c r="E179" s="116"/>
      <c r="F179" s="116"/>
      <c r="G179" s="116"/>
      <c r="H179" s="116"/>
      <c r="I179" s="116"/>
      <c r="J179" s="117">
        <f>J761</f>
        <v>0</v>
      </c>
      <c r="L179" s="114"/>
    </row>
    <row r="180" spans="2:12" s="9" customFormat="1" ht="19.95" customHeight="1">
      <c r="B180" s="114"/>
      <c r="D180" s="115" t="s">
        <v>1222</v>
      </c>
      <c r="E180" s="116"/>
      <c r="F180" s="116"/>
      <c r="G180" s="116"/>
      <c r="H180" s="116"/>
      <c r="I180" s="116"/>
      <c r="J180" s="117">
        <f>J764</f>
        <v>0</v>
      </c>
      <c r="L180" s="114"/>
    </row>
    <row r="181" spans="2:12" s="1" customFormat="1" ht="21.75" customHeight="1">
      <c r="B181" s="32"/>
      <c r="L181" s="32"/>
    </row>
    <row r="182" spans="2:12" s="1" customFormat="1" ht="6.9" customHeight="1">
      <c r="B182" s="47"/>
      <c r="C182" s="48"/>
      <c r="D182" s="48"/>
      <c r="E182" s="48"/>
      <c r="F182" s="48"/>
      <c r="G182" s="48"/>
      <c r="H182" s="48"/>
      <c r="I182" s="48"/>
      <c r="J182" s="48"/>
      <c r="K182" s="48"/>
      <c r="L182" s="32"/>
    </row>
    <row r="186" spans="2:12" s="1" customFormat="1" ht="6.9" customHeight="1">
      <c r="B186" s="49"/>
      <c r="C186" s="50"/>
      <c r="D186" s="50"/>
      <c r="E186" s="50"/>
      <c r="F186" s="50"/>
      <c r="G186" s="50"/>
      <c r="H186" s="50"/>
      <c r="I186" s="50"/>
      <c r="J186" s="50"/>
      <c r="K186" s="50"/>
      <c r="L186" s="32"/>
    </row>
    <row r="187" spans="2:12" s="1" customFormat="1" ht="24.9" customHeight="1">
      <c r="B187" s="32"/>
      <c r="C187" s="21" t="s">
        <v>142</v>
      </c>
      <c r="L187" s="32"/>
    </row>
    <row r="188" spans="2:12" s="1" customFormat="1" ht="6.9" customHeight="1">
      <c r="B188" s="32"/>
      <c r="L188" s="32"/>
    </row>
    <row r="189" spans="2:12" s="1" customFormat="1" ht="12" customHeight="1">
      <c r="B189" s="32"/>
      <c r="C189" s="27" t="s">
        <v>16</v>
      </c>
      <c r="L189" s="32"/>
    </row>
    <row r="190" spans="2:12" s="1" customFormat="1" ht="16.5" customHeight="1">
      <c r="B190" s="32"/>
      <c r="E190" s="250" t="str">
        <f>E7</f>
        <v>Most č. M5850 na ceste II-547 a lávka. Hlinkova ul., Košice</v>
      </c>
      <c r="F190" s="251"/>
      <c r="G190" s="251"/>
      <c r="H190" s="251"/>
      <c r="L190" s="32"/>
    </row>
    <row r="191" spans="2:12" s="1" customFormat="1" ht="12" customHeight="1">
      <c r="B191" s="32"/>
      <c r="C191" s="27" t="s">
        <v>131</v>
      </c>
      <c r="L191" s="32"/>
    </row>
    <row r="192" spans="2:12" s="1" customFormat="1" ht="16.5" customHeight="1">
      <c r="B192" s="32"/>
      <c r="E192" s="246" t="str">
        <f>E9</f>
        <v>SO 202-00 - Lávka pre peších vedľa mosta M5850</v>
      </c>
      <c r="F192" s="249"/>
      <c r="G192" s="249"/>
      <c r="H192" s="249"/>
      <c r="L192" s="32"/>
    </row>
    <row r="193" spans="2:65" s="1" customFormat="1" ht="6.9" customHeight="1">
      <c r="B193" s="32"/>
      <c r="L193" s="32"/>
    </row>
    <row r="194" spans="2:65" s="1" customFormat="1" ht="12" customHeight="1">
      <c r="B194" s="32"/>
      <c r="C194" s="27" t="s">
        <v>20</v>
      </c>
      <c r="F194" s="25" t="str">
        <f>F12</f>
        <v>Košice</v>
      </c>
      <c r="I194" s="27" t="s">
        <v>22</v>
      </c>
      <c r="J194" s="55" t="str">
        <f>IF(J12="","",J12)</f>
        <v>17. 2. 2026</v>
      </c>
      <c r="L194" s="32"/>
    </row>
    <row r="195" spans="2:65" s="1" customFormat="1" ht="6.9" customHeight="1">
      <c r="B195" s="32"/>
      <c r="L195" s="32"/>
    </row>
    <row r="196" spans="2:65" s="1" customFormat="1" ht="25.65" customHeight="1">
      <c r="B196" s="32"/>
      <c r="C196" s="27" t="s">
        <v>24</v>
      </c>
      <c r="F196" s="25" t="str">
        <f>E15</f>
        <v>Mesto Košice</v>
      </c>
      <c r="I196" s="27" t="s">
        <v>30</v>
      </c>
      <c r="J196" s="30" t="str">
        <f>E21</f>
        <v>TUNROAD Engineering, s.r.o.</v>
      </c>
      <c r="L196" s="32"/>
    </row>
    <row r="197" spans="2:65" s="1" customFormat="1" ht="15.15" customHeight="1">
      <c r="B197" s="32"/>
      <c r="C197" s="27" t="s">
        <v>28</v>
      </c>
      <c r="F197" s="25" t="str">
        <f>IF(E18="","",E18)</f>
        <v>Vyplň údaj</v>
      </c>
      <c r="I197" s="27" t="s">
        <v>32</v>
      </c>
      <c r="J197" s="30" t="str">
        <f>E24</f>
        <v>kolektív</v>
      </c>
      <c r="L197" s="32"/>
    </row>
    <row r="198" spans="2:65" s="1" customFormat="1" ht="10.35" customHeight="1">
      <c r="B198" s="32"/>
      <c r="L198" s="32"/>
    </row>
    <row r="199" spans="2:65" s="10" customFormat="1" ht="29.25" customHeight="1">
      <c r="B199" s="118"/>
      <c r="C199" s="119" t="s">
        <v>143</v>
      </c>
      <c r="D199" s="120" t="s">
        <v>60</v>
      </c>
      <c r="E199" s="120" t="s">
        <v>56</v>
      </c>
      <c r="F199" s="120" t="s">
        <v>57</v>
      </c>
      <c r="G199" s="120" t="s">
        <v>144</v>
      </c>
      <c r="H199" s="120" t="s">
        <v>145</v>
      </c>
      <c r="I199" s="120" t="s">
        <v>146</v>
      </c>
      <c r="J199" s="121" t="s">
        <v>135</v>
      </c>
      <c r="K199" s="122" t="s">
        <v>147</v>
      </c>
      <c r="L199" s="118"/>
      <c r="M199" s="62" t="s">
        <v>1</v>
      </c>
      <c r="N199" s="63" t="s">
        <v>39</v>
      </c>
      <c r="O199" s="63" t="s">
        <v>148</v>
      </c>
      <c r="P199" s="63" t="s">
        <v>149</v>
      </c>
      <c r="Q199" s="63" t="s">
        <v>150</v>
      </c>
      <c r="R199" s="63" t="s">
        <v>151</v>
      </c>
      <c r="S199" s="63" t="s">
        <v>152</v>
      </c>
      <c r="T199" s="64" t="s">
        <v>153</v>
      </c>
    </row>
    <row r="200" spans="2:65" s="1" customFormat="1" ht="22.95" customHeight="1">
      <c r="B200" s="32"/>
      <c r="C200" s="67" t="s">
        <v>136</v>
      </c>
      <c r="J200" s="123">
        <f>BK200</f>
        <v>0</v>
      </c>
      <c r="L200" s="32"/>
      <c r="M200" s="65"/>
      <c r="N200" s="56"/>
      <c r="O200" s="56"/>
      <c r="P200" s="124">
        <f>P201+P319+P407+P582+P596+P645+P691+P705+P712+P760</f>
        <v>0</v>
      </c>
      <c r="Q200" s="56"/>
      <c r="R200" s="124">
        <f>R201+R319+R407+R582+R596+R645+R691+R705+R712+R760</f>
        <v>2585.9410784000002</v>
      </c>
      <c r="S200" s="56"/>
      <c r="T200" s="125">
        <f>T201+T319+T407+T582+T596+T645+T691+T705+T712+T760</f>
        <v>492.60283400000003</v>
      </c>
      <c r="AT200" s="17" t="s">
        <v>74</v>
      </c>
      <c r="AU200" s="17" t="s">
        <v>137</v>
      </c>
      <c r="BK200" s="126">
        <f>BK201+BK319+BK407+BK582+BK596+BK645+BK691+BK705+BK712+BK760</f>
        <v>0</v>
      </c>
    </row>
    <row r="201" spans="2:65" s="11" customFormat="1" ht="25.95" customHeight="1">
      <c r="B201" s="127"/>
      <c r="D201" s="128" t="s">
        <v>74</v>
      </c>
      <c r="E201" s="129" t="s">
        <v>503</v>
      </c>
      <c r="F201" s="129" t="s">
        <v>504</v>
      </c>
      <c r="I201" s="130"/>
      <c r="J201" s="131">
        <f>BK201</f>
        <v>0</v>
      </c>
      <c r="L201" s="127"/>
      <c r="M201" s="132"/>
      <c r="P201" s="133">
        <f>P202+P208+P211+P217+P222+P242+P256+P270+P289+P293</f>
        <v>0</v>
      </c>
      <c r="R201" s="133">
        <f>R202+R208+R211+R217+R222+R242+R256+R270+R289+R293</f>
        <v>0.39646406999999995</v>
      </c>
      <c r="T201" s="134">
        <f>T202+T208+T211+T217+T222+T242+T256+T270+T289+T293</f>
        <v>492.60283400000003</v>
      </c>
      <c r="AR201" s="128" t="s">
        <v>83</v>
      </c>
      <c r="AT201" s="135" t="s">
        <v>74</v>
      </c>
      <c r="AU201" s="135" t="s">
        <v>75</v>
      </c>
      <c r="AY201" s="128" t="s">
        <v>156</v>
      </c>
      <c r="BK201" s="136">
        <f>BK202+BK208+BK211+BK217+BK222+BK242+BK256+BK270+BK289+BK293</f>
        <v>0</v>
      </c>
    </row>
    <row r="202" spans="2:65" s="11" customFormat="1" ht="22.95" customHeight="1">
      <c r="B202" s="127"/>
      <c r="D202" s="128" t="s">
        <v>74</v>
      </c>
      <c r="E202" s="137" t="s">
        <v>1223</v>
      </c>
      <c r="F202" s="137" t="s">
        <v>1224</v>
      </c>
      <c r="I202" s="130"/>
      <c r="J202" s="138">
        <f>BK202</f>
        <v>0</v>
      </c>
      <c r="L202" s="127"/>
      <c r="M202" s="132"/>
      <c r="P202" s="133">
        <f>SUM(P203:P207)</f>
        <v>0</v>
      </c>
      <c r="R202" s="133">
        <f>SUM(R203:R207)</f>
        <v>0.26202407</v>
      </c>
      <c r="T202" s="134">
        <f>SUM(T203:T207)</f>
        <v>363.5016</v>
      </c>
      <c r="AR202" s="128" t="s">
        <v>83</v>
      </c>
      <c r="AT202" s="135" t="s">
        <v>74</v>
      </c>
      <c r="AU202" s="135" t="s">
        <v>83</v>
      </c>
      <c r="AY202" s="128" t="s">
        <v>156</v>
      </c>
      <c r="BK202" s="136">
        <f>SUM(BK203:BK207)</f>
        <v>0</v>
      </c>
    </row>
    <row r="203" spans="2:65" s="1" customFormat="1" ht="33" customHeight="1">
      <c r="B203" s="139"/>
      <c r="C203" s="140" t="s">
        <v>83</v>
      </c>
      <c r="D203" s="140" t="s">
        <v>159</v>
      </c>
      <c r="E203" s="141" t="s">
        <v>1225</v>
      </c>
      <c r="F203" s="142" t="s">
        <v>1226</v>
      </c>
      <c r="G203" s="143" t="s">
        <v>352</v>
      </c>
      <c r="H203" s="144">
        <v>151.459</v>
      </c>
      <c r="I203" s="145"/>
      <c r="J203" s="146">
        <f>ROUND(I203*H203,2)</f>
        <v>0</v>
      </c>
      <c r="K203" s="147"/>
      <c r="L203" s="32"/>
      <c r="M203" s="148" t="s">
        <v>1</v>
      </c>
      <c r="N203" s="149" t="s">
        <v>41</v>
      </c>
      <c r="P203" s="150">
        <f>O203*H203</f>
        <v>0</v>
      </c>
      <c r="Q203" s="150">
        <v>1.73E-3</v>
      </c>
      <c r="R203" s="150">
        <f>Q203*H203</f>
        <v>0.26202407</v>
      </c>
      <c r="S203" s="150">
        <v>2.4</v>
      </c>
      <c r="T203" s="151">
        <f>S203*H203</f>
        <v>363.5016</v>
      </c>
      <c r="AR203" s="152" t="s">
        <v>163</v>
      </c>
      <c r="AT203" s="152" t="s">
        <v>159</v>
      </c>
      <c r="AU203" s="152" t="s">
        <v>164</v>
      </c>
      <c r="AY203" s="17" t="s">
        <v>156</v>
      </c>
      <c r="BE203" s="153">
        <f>IF(N203="základná",J203,0)</f>
        <v>0</v>
      </c>
      <c r="BF203" s="153">
        <f>IF(N203="znížená",J203,0)</f>
        <v>0</v>
      </c>
      <c r="BG203" s="153">
        <f>IF(N203="zákl. prenesená",J203,0)</f>
        <v>0</v>
      </c>
      <c r="BH203" s="153">
        <f>IF(N203="zníž. prenesená",J203,0)</f>
        <v>0</v>
      </c>
      <c r="BI203" s="153">
        <f>IF(N203="nulová",J203,0)</f>
        <v>0</v>
      </c>
      <c r="BJ203" s="17" t="s">
        <v>164</v>
      </c>
      <c r="BK203" s="153">
        <f>ROUND(I203*H203,2)</f>
        <v>0</v>
      </c>
      <c r="BL203" s="17" t="s">
        <v>163</v>
      </c>
      <c r="BM203" s="152" t="s">
        <v>2575</v>
      </c>
    </row>
    <row r="204" spans="2:65" s="12" customFormat="1">
      <c r="B204" s="159"/>
      <c r="D204" s="160" t="s">
        <v>205</v>
      </c>
      <c r="E204" s="161" t="s">
        <v>1</v>
      </c>
      <c r="F204" s="162" t="s">
        <v>2576</v>
      </c>
      <c r="H204" s="163">
        <v>26.4</v>
      </c>
      <c r="I204" s="164"/>
      <c r="L204" s="159"/>
      <c r="M204" s="165"/>
      <c r="T204" s="166"/>
      <c r="AT204" s="161" t="s">
        <v>205</v>
      </c>
      <c r="AU204" s="161" t="s">
        <v>164</v>
      </c>
      <c r="AV204" s="12" t="s">
        <v>164</v>
      </c>
      <c r="AW204" s="12" t="s">
        <v>3</v>
      </c>
      <c r="AX204" s="12" t="s">
        <v>75</v>
      </c>
      <c r="AY204" s="161" t="s">
        <v>156</v>
      </c>
    </row>
    <row r="205" spans="2:65" s="12" customFormat="1">
      <c r="B205" s="159"/>
      <c r="D205" s="160" t="s">
        <v>205</v>
      </c>
      <c r="E205" s="161" t="s">
        <v>1</v>
      </c>
      <c r="F205" s="162" t="s">
        <v>2577</v>
      </c>
      <c r="H205" s="163">
        <v>123.75</v>
      </c>
      <c r="I205" s="164"/>
      <c r="L205" s="159"/>
      <c r="M205" s="165"/>
      <c r="T205" s="166"/>
      <c r="AT205" s="161" t="s">
        <v>205</v>
      </c>
      <c r="AU205" s="161" t="s">
        <v>164</v>
      </c>
      <c r="AV205" s="12" t="s">
        <v>164</v>
      </c>
      <c r="AW205" s="12" t="s">
        <v>3</v>
      </c>
      <c r="AX205" s="12" t="s">
        <v>75</v>
      </c>
      <c r="AY205" s="161" t="s">
        <v>156</v>
      </c>
    </row>
    <row r="206" spans="2:65" s="12" customFormat="1">
      <c r="B206" s="159"/>
      <c r="D206" s="160" t="s">
        <v>205</v>
      </c>
      <c r="E206" s="161" t="s">
        <v>1</v>
      </c>
      <c r="F206" s="162" t="s">
        <v>2578</v>
      </c>
      <c r="H206" s="163">
        <v>1.3089999999999999</v>
      </c>
      <c r="I206" s="164"/>
      <c r="L206" s="159"/>
      <c r="M206" s="165"/>
      <c r="T206" s="166"/>
      <c r="AT206" s="161" t="s">
        <v>205</v>
      </c>
      <c r="AU206" s="161" t="s">
        <v>164</v>
      </c>
      <c r="AV206" s="12" t="s">
        <v>164</v>
      </c>
      <c r="AW206" s="12" t="s">
        <v>3</v>
      </c>
      <c r="AX206" s="12" t="s">
        <v>75</v>
      </c>
      <c r="AY206" s="161" t="s">
        <v>156</v>
      </c>
    </row>
    <row r="207" spans="2:65" s="14" customFormat="1">
      <c r="B207" s="184"/>
      <c r="D207" s="160" t="s">
        <v>205</v>
      </c>
      <c r="E207" s="185" t="s">
        <v>1</v>
      </c>
      <c r="F207" s="186" t="s">
        <v>226</v>
      </c>
      <c r="H207" s="187">
        <v>151.459</v>
      </c>
      <c r="I207" s="188"/>
      <c r="L207" s="184"/>
      <c r="M207" s="189"/>
      <c r="T207" s="190"/>
      <c r="AT207" s="185" t="s">
        <v>205</v>
      </c>
      <c r="AU207" s="185" t="s">
        <v>164</v>
      </c>
      <c r="AV207" s="14" t="s">
        <v>163</v>
      </c>
      <c r="AW207" s="14" t="s">
        <v>3</v>
      </c>
      <c r="AX207" s="14" t="s">
        <v>83</v>
      </c>
      <c r="AY207" s="185" t="s">
        <v>156</v>
      </c>
    </row>
    <row r="208" spans="2:65" s="11" customFormat="1" ht="22.95" customHeight="1">
      <c r="B208" s="127"/>
      <c r="D208" s="128" t="s">
        <v>74</v>
      </c>
      <c r="E208" s="137" t="s">
        <v>2579</v>
      </c>
      <c r="F208" s="137" t="s">
        <v>2580</v>
      </c>
      <c r="I208" s="130"/>
      <c r="J208" s="138">
        <f>BK208</f>
        <v>0</v>
      </c>
      <c r="L208" s="127"/>
      <c r="M208" s="132"/>
      <c r="P208" s="133">
        <f>SUM(P209:P210)</f>
        <v>0</v>
      </c>
      <c r="R208" s="133">
        <f>SUM(R209:R210)</f>
        <v>0</v>
      </c>
      <c r="T208" s="134">
        <f>SUM(T209:T210)</f>
        <v>10.56</v>
      </c>
      <c r="AR208" s="128" t="s">
        <v>83</v>
      </c>
      <c r="AT208" s="135" t="s">
        <v>74</v>
      </c>
      <c r="AU208" s="135" t="s">
        <v>83</v>
      </c>
      <c r="AY208" s="128" t="s">
        <v>156</v>
      </c>
      <c r="BK208" s="136">
        <f>SUM(BK209:BK210)</f>
        <v>0</v>
      </c>
    </row>
    <row r="209" spans="2:65" s="1" customFormat="1" ht="24.15" customHeight="1">
      <c r="B209" s="139"/>
      <c r="C209" s="140" t="s">
        <v>164</v>
      </c>
      <c r="D209" s="140" t="s">
        <v>159</v>
      </c>
      <c r="E209" s="141" t="s">
        <v>2581</v>
      </c>
      <c r="F209" s="142" t="s">
        <v>2582</v>
      </c>
      <c r="G209" s="143" t="s">
        <v>402</v>
      </c>
      <c r="H209" s="144">
        <v>1320</v>
      </c>
      <c r="I209" s="145"/>
      <c r="J209" s="146">
        <f>ROUND(I209*H209,2)</f>
        <v>0</v>
      </c>
      <c r="K209" s="147"/>
      <c r="L209" s="32"/>
      <c r="M209" s="148" t="s">
        <v>1</v>
      </c>
      <c r="N209" s="149" t="s">
        <v>41</v>
      </c>
      <c r="P209" s="150">
        <f>O209*H209</f>
        <v>0</v>
      </c>
      <c r="Q209" s="150">
        <v>0</v>
      </c>
      <c r="R209" s="150">
        <f>Q209*H209</f>
        <v>0</v>
      </c>
      <c r="S209" s="150">
        <v>8.0000000000000002E-3</v>
      </c>
      <c r="T209" s="151">
        <f>S209*H209</f>
        <v>10.56</v>
      </c>
      <c r="AR209" s="152" t="s">
        <v>163</v>
      </c>
      <c r="AT209" s="152" t="s">
        <v>159</v>
      </c>
      <c r="AU209" s="152" t="s">
        <v>164</v>
      </c>
      <c r="AY209" s="17" t="s">
        <v>156</v>
      </c>
      <c r="BE209" s="153">
        <f>IF(N209="základná",J209,0)</f>
        <v>0</v>
      </c>
      <c r="BF209" s="153">
        <f>IF(N209="znížená",J209,0)</f>
        <v>0</v>
      </c>
      <c r="BG209" s="153">
        <f>IF(N209="zákl. prenesená",J209,0)</f>
        <v>0</v>
      </c>
      <c r="BH209" s="153">
        <f>IF(N209="zníž. prenesená",J209,0)</f>
        <v>0</v>
      </c>
      <c r="BI209" s="153">
        <f>IF(N209="nulová",J209,0)</f>
        <v>0</v>
      </c>
      <c r="BJ209" s="17" t="s">
        <v>164</v>
      </c>
      <c r="BK209" s="153">
        <f>ROUND(I209*H209,2)</f>
        <v>0</v>
      </c>
      <c r="BL209" s="17" t="s">
        <v>163</v>
      </c>
      <c r="BM209" s="152" t="s">
        <v>2583</v>
      </c>
    </row>
    <row r="210" spans="2:65" s="12" customFormat="1">
      <c r="B210" s="159"/>
      <c r="D210" s="160" t="s">
        <v>205</v>
      </c>
      <c r="E210" s="161" t="s">
        <v>1</v>
      </c>
      <c r="F210" s="162" t="s">
        <v>2584</v>
      </c>
      <c r="H210" s="163">
        <v>1320</v>
      </c>
      <c r="I210" s="164"/>
      <c r="L210" s="159"/>
      <c r="M210" s="165"/>
      <c r="T210" s="166"/>
      <c r="AT210" s="161" t="s">
        <v>205</v>
      </c>
      <c r="AU210" s="161" t="s">
        <v>164</v>
      </c>
      <c r="AV210" s="12" t="s">
        <v>164</v>
      </c>
      <c r="AW210" s="12" t="s">
        <v>3</v>
      </c>
      <c r="AX210" s="12" t="s">
        <v>83</v>
      </c>
      <c r="AY210" s="161" t="s">
        <v>156</v>
      </c>
    </row>
    <row r="211" spans="2:65" s="11" customFormat="1" ht="22.95" customHeight="1">
      <c r="B211" s="127"/>
      <c r="D211" s="128" t="s">
        <v>74</v>
      </c>
      <c r="E211" s="137" t="s">
        <v>1243</v>
      </c>
      <c r="F211" s="137" t="s">
        <v>1244</v>
      </c>
      <c r="I211" s="130"/>
      <c r="J211" s="138">
        <f>BK211</f>
        <v>0</v>
      </c>
      <c r="L211" s="127"/>
      <c r="M211" s="132"/>
      <c r="P211" s="133">
        <f>SUM(P212:P216)</f>
        <v>0</v>
      </c>
      <c r="R211" s="133">
        <f>SUM(R212:R216)</f>
        <v>2.6400000000000003E-2</v>
      </c>
      <c r="T211" s="134">
        <f>SUM(T212:T216)</f>
        <v>12.55</v>
      </c>
      <c r="AR211" s="128" t="s">
        <v>83</v>
      </c>
      <c r="AT211" s="135" t="s">
        <v>74</v>
      </c>
      <c r="AU211" s="135" t="s">
        <v>83</v>
      </c>
      <c r="AY211" s="128" t="s">
        <v>156</v>
      </c>
      <c r="BK211" s="136">
        <f>SUM(BK212:BK216)</f>
        <v>0</v>
      </c>
    </row>
    <row r="212" spans="2:65" s="1" customFormat="1" ht="24.15" customHeight="1">
      <c r="B212" s="139"/>
      <c r="C212" s="140" t="s">
        <v>169</v>
      </c>
      <c r="D212" s="140" t="s">
        <v>159</v>
      </c>
      <c r="E212" s="141" t="s">
        <v>2585</v>
      </c>
      <c r="F212" s="142" t="s">
        <v>2586</v>
      </c>
      <c r="G212" s="143" t="s">
        <v>210</v>
      </c>
      <c r="H212" s="144">
        <v>1</v>
      </c>
      <c r="I212" s="145"/>
      <c r="J212" s="146">
        <f>ROUND(I212*H212,2)</f>
        <v>0</v>
      </c>
      <c r="K212" s="147"/>
      <c r="L212" s="32"/>
      <c r="M212" s="148" t="s">
        <v>1</v>
      </c>
      <c r="N212" s="149" t="s">
        <v>41</v>
      </c>
      <c r="P212" s="150">
        <f>O212*H212</f>
        <v>0</v>
      </c>
      <c r="Q212" s="150">
        <v>0</v>
      </c>
      <c r="R212" s="150">
        <f>Q212*H212</f>
        <v>0</v>
      </c>
      <c r="S212" s="150">
        <v>1</v>
      </c>
      <c r="T212" s="151">
        <f>S212*H212</f>
        <v>1</v>
      </c>
      <c r="AR212" s="152" t="s">
        <v>163</v>
      </c>
      <c r="AT212" s="152" t="s">
        <v>159</v>
      </c>
      <c r="AU212" s="152" t="s">
        <v>164</v>
      </c>
      <c r="AY212" s="17" t="s">
        <v>156</v>
      </c>
      <c r="BE212" s="153">
        <f>IF(N212="základná",J212,0)</f>
        <v>0</v>
      </c>
      <c r="BF212" s="153">
        <f>IF(N212="znížená",J212,0)</f>
        <v>0</v>
      </c>
      <c r="BG212" s="153">
        <f>IF(N212="zákl. prenesená",J212,0)</f>
        <v>0</v>
      </c>
      <c r="BH212" s="153">
        <f>IF(N212="zníž. prenesená",J212,0)</f>
        <v>0</v>
      </c>
      <c r="BI212" s="153">
        <f>IF(N212="nulová",J212,0)</f>
        <v>0</v>
      </c>
      <c r="BJ212" s="17" t="s">
        <v>164</v>
      </c>
      <c r="BK212" s="153">
        <f>ROUND(I212*H212,2)</f>
        <v>0</v>
      </c>
      <c r="BL212" s="17" t="s">
        <v>163</v>
      </c>
      <c r="BM212" s="152" t="s">
        <v>2587</v>
      </c>
    </row>
    <row r="213" spans="2:65" s="12" customFormat="1">
      <c r="B213" s="159"/>
      <c r="D213" s="160" t="s">
        <v>205</v>
      </c>
      <c r="E213" s="161" t="s">
        <v>1</v>
      </c>
      <c r="F213" s="162" t="s">
        <v>2588</v>
      </c>
      <c r="H213" s="163">
        <v>1</v>
      </c>
      <c r="I213" s="164"/>
      <c r="L213" s="159"/>
      <c r="M213" s="165"/>
      <c r="T213" s="166"/>
      <c r="AT213" s="161" t="s">
        <v>205</v>
      </c>
      <c r="AU213" s="161" t="s">
        <v>164</v>
      </c>
      <c r="AV213" s="12" t="s">
        <v>164</v>
      </c>
      <c r="AW213" s="12" t="s">
        <v>3</v>
      </c>
      <c r="AX213" s="12" t="s">
        <v>83</v>
      </c>
      <c r="AY213" s="161" t="s">
        <v>156</v>
      </c>
    </row>
    <row r="214" spans="2:65" s="1" customFormat="1" ht="33" customHeight="1">
      <c r="B214" s="139"/>
      <c r="C214" s="140" t="s">
        <v>163</v>
      </c>
      <c r="D214" s="140" t="s">
        <v>159</v>
      </c>
      <c r="E214" s="141" t="s">
        <v>2589</v>
      </c>
      <c r="F214" s="142" t="s">
        <v>2590</v>
      </c>
      <c r="G214" s="143" t="s">
        <v>402</v>
      </c>
      <c r="H214" s="144">
        <v>330</v>
      </c>
      <c r="I214" s="145"/>
      <c r="J214" s="146">
        <f>ROUND(I214*H214,2)</f>
        <v>0</v>
      </c>
      <c r="K214" s="147"/>
      <c r="L214" s="32"/>
      <c r="M214" s="148" t="s">
        <v>1</v>
      </c>
      <c r="N214" s="149" t="s">
        <v>41</v>
      </c>
      <c r="P214" s="150">
        <f>O214*H214</f>
        <v>0</v>
      </c>
      <c r="Q214" s="150">
        <v>8.0000000000000007E-5</v>
      </c>
      <c r="R214" s="150">
        <f>Q214*H214</f>
        <v>2.6400000000000003E-2</v>
      </c>
      <c r="S214" s="150">
        <v>3.5000000000000003E-2</v>
      </c>
      <c r="T214" s="151">
        <f>S214*H214</f>
        <v>11.55</v>
      </c>
      <c r="AR214" s="152" t="s">
        <v>163</v>
      </c>
      <c r="AT214" s="152" t="s">
        <v>159</v>
      </c>
      <c r="AU214" s="152" t="s">
        <v>164</v>
      </c>
      <c r="AY214" s="17" t="s">
        <v>156</v>
      </c>
      <c r="BE214" s="153">
        <f>IF(N214="základná",J214,0)</f>
        <v>0</v>
      </c>
      <c r="BF214" s="153">
        <f>IF(N214="znížená",J214,0)</f>
        <v>0</v>
      </c>
      <c r="BG214" s="153">
        <f>IF(N214="zákl. prenesená",J214,0)</f>
        <v>0</v>
      </c>
      <c r="BH214" s="153">
        <f>IF(N214="zníž. prenesená",J214,0)</f>
        <v>0</v>
      </c>
      <c r="BI214" s="153">
        <f>IF(N214="nulová",J214,0)</f>
        <v>0</v>
      </c>
      <c r="BJ214" s="17" t="s">
        <v>164</v>
      </c>
      <c r="BK214" s="153">
        <f>ROUND(I214*H214,2)</f>
        <v>0</v>
      </c>
      <c r="BL214" s="17" t="s">
        <v>163</v>
      </c>
      <c r="BM214" s="152" t="s">
        <v>2591</v>
      </c>
    </row>
    <row r="215" spans="2:65" s="13" customFormat="1">
      <c r="B215" s="178"/>
      <c r="D215" s="160" t="s">
        <v>205</v>
      </c>
      <c r="E215" s="179" t="s">
        <v>1</v>
      </c>
      <c r="F215" s="180" t="s">
        <v>2592</v>
      </c>
      <c r="H215" s="179" t="s">
        <v>1</v>
      </c>
      <c r="I215" s="181"/>
      <c r="L215" s="178"/>
      <c r="M215" s="182"/>
      <c r="T215" s="183"/>
      <c r="AT215" s="179" t="s">
        <v>205</v>
      </c>
      <c r="AU215" s="179" t="s">
        <v>164</v>
      </c>
      <c r="AV215" s="13" t="s">
        <v>83</v>
      </c>
      <c r="AW215" s="13" t="s">
        <v>3</v>
      </c>
      <c r="AX215" s="13" t="s">
        <v>75</v>
      </c>
      <c r="AY215" s="179" t="s">
        <v>156</v>
      </c>
    </row>
    <row r="216" spans="2:65" s="12" customFormat="1">
      <c r="B216" s="159"/>
      <c r="D216" s="160" t="s">
        <v>205</v>
      </c>
      <c r="E216" s="161" t="s">
        <v>1</v>
      </c>
      <c r="F216" s="162" t="s">
        <v>2593</v>
      </c>
      <c r="H216" s="163">
        <v>330</v>
      </c>
      <c r="I216" s="164"/>
      <c r="L216" s="159"/>
      <c r="M216" s="165"/>
      <c r="T216" s="166"/>
      <c r="AT216" s="161" t="s">
        <v>205</v>
      </c>
      <c r="AU216" s="161" t="s">
        <v>164</v>
      </c>
      <c r="AV216" s="12" t="s">
        <v>164</v>
      </c>
      <c r="AW216" s="12" t="s">
        <v>3</v>
      </c>
      <c r="AX216" s="12" t="s">
        <v>83</v>
      </c>
      <c r="AY216" s="161" t="s">
        <v>156</v>
      </c>
    </row>
    <row r="217" spans="2:65" s="11" customFormat="1" ht="22.95" customHeight="1">
      <c r="B217" s="127"/>
      <c r="D217" s="128" t="s">
        <v>74</v>
      </c>
      <c r="E217" s="137" t="s">
        <v>505</v>
      </c>
      <c r="F217" s="137" t="s">
        <v>506</v>
      </c>
      <c r="I217" s="130"/>
      <c r="J217" s="138">
        <f>BK217</f>
        <v>0</v>
      </c>
      <c r="L217" s="127"/>
      <c r="M217" s="132"/>
      <c r="P217" s="133">
        <f>SUM(P218:P221)</f>
        <v>0</v>
      </c>
      <c r="R217" s="133">
        <f>SUM(R218:R221)</f>
        <v>0</v>
      </c>
      <c r="T217" s="134">
        <f>SUM(T218:T221)</f>
        <v>54.396000000000001</v>
      </c>
      <c r="AR217" s="128" t="s">
        <v>83</v>
      </c>
      <c r="AT217" s="135" t="s">
        <v>74</v>
      </c>
      <c r="AU217" s="135" t="s">
        <v>83</v>
      </c>
      <c r="AY217" s="128" t="s">
        <v>156</v>
      </c>
      <c r="BK217" s="136">
        <f>SUM(BK218:BK221)</f>
        <v>0</v>
      </c>
    </row>
    <row r="218" spans="2:65" s="1" customFormat="1" ht="33" customHeight="1">
      <c r="B218" s="139"/>
      <c r="C218" s="140" t="s">
        <v>178</v>
      </c>
      <c r="D218" s="140" t="s">
        <v>159</v>
      </c>
      <c r="E218" s="141" t="s">
        <v>2594</v>
      </c>
      <c r="F218" s="142" t="s">
        <v>2595</v>
      </c>
      <c r="G218" s="143" t="s">
        <v>234</v>
      </c>
      <c r="H218" s="144">
        <v>468</v>
      </c>
      <c r="I218" s="145"/>
      <c r="J218" s="146">
        <f>ROUND(I218*H218,2)</f>
        <v>0</v>
      </c>
      <c r="K218" s="147"/>
      <c r="L218" s="32"/>
      <c r="M218" s="148" t="s">
        <v>1</v>
      </c>
      <c r="N218" s="149" t="s">
        <v>41</v>
      </c>
      <c r="P218" s="150">
        <f>O218*H218</f>
        <v>0</v>
      </c>
      <c r="Q218" s="150">
        <v>0</v>
      </c>
      <c r="R218" s="150">
        <f>Q218*H218</f>
        <v>0</v>
      </c>
      <c r="S218" s="150">
        <v>9.8000000000000004E-2</v>
      </c>
      <c r="T218" s="151">
        <f>S218*H218</f>
        <v>45.864000000000004</v>
      </c>
      <c r="AR218" s="152" t="s">
        <v>163</v>
      </c>
      <c r="AT218" s="152" t="s">
        <v>159</v>
      </c>
      <c r="AU218" s="152" t="s">
        <v>164</v>
      </c>
      <c r="AY218" s="17" t="s">
        <v>156</v>
      </c>
      <c r="BE218" s="153">
        <f>IF(N218="základná",J218,0)</f>
        <v>0</v>
      </c>
      <c r="BF218" s="153">
        <f>IF(N218="znížená",J218,0)</f>
        <v>0</v>
      </c>
      <c r="BG218" s="153">
        <f>IF(N218="zákl. prenesená",J218,0)</f>
        <v>0</v>
      </c>
      <c r="BH218" s="153">
        <f>IF(N218="zníž. prenesená",J218,0)</f>
        <v>0</v>
      </c>
      <c r="BI218" s="153">
        <f>IF(N218="nulová",J218,0)</f>
        <v>0</v>
      </c>
      <c r="BJ218" s="17" t="s">
        <v>164</v>
      </c>
      <c r="BK218" s="153">
        <f>ROUND(I218*H218,2)</f>
        <v>0</v>
      </c>
      <c r="BL218" s="17" t="s">
        <v>163</v>
      </c>
      <c r="BM218" s="152" t="s">
        <v>2596</v>
      </c>
    </row>
    <row r="219" spans="2:65" s="12" customFormat="1">
      <c r="B219" s="159"/>
      <c r="D219" s="160" t="s">
        <v>205</v>
      </c>
      <c r="E219" s="161" t="s">
        <v>1</v>
      </c>
      <c r="F219" s="162" t="s">
        <v>2597</v>
      </c>
      <c r="H219" s="163">
        <v>468</v>
      </c>
      <c r="I219" s="164"/>
      <c r="L219" s="159"/>
      <c r="M219" s="165"/>
      <c r="T219" s="166"/>
      <c r="AT219" s="161" t="s">
        <v>205</v>
      </c>
      <c r="AU219" s="161" t="s">
        <v>164</v>
      </c>
      <c r="AV219" s="12" t="s">
        <v>164</v>
      </c>
      <c r="AW219" s="12" t="s">
        <v>3</v>
      </c>
      <c r="AX219" s="12" t="s">
        <v>83</v>
      </c>
      <c r="AY219" s="161" t="s">
        <v>156</v>
      </c>
    </row>
    <row r="220" spans="2:65" s="1" customFormat="1" ht="33" customHeight="1">
      <c r="B220" s="139"/>
      <c r="C220" s="140" t="s">
        <v>184</v>
      </c>
      <c r="D220" s="140" t="s">
        <v>159</v>
      </c>
      <c r="E220" s="141" t="s">
        <v>2598</v>
      </c>
      <c r="F220" s="142" t="s">
        <v>2599</v>
      </c>
      <c r="G220" s="143" t="s">
        <v>234</v>
      </c>
      <c r="H220" s="144">
        <v>27</v>
      </c>
      <c r="I220" s="145"/>
      <c r="J220" s="146">
        <f>ROUND(I220*H220,2)</f>
        <v>0</v>
      </c>
      <c r="K220" s="147"/>
      <c r="L220" s="32"/>
      <c r="M220" s="148" t="s">
        <v>1</v>
      </c>
      <c r="N220" s="149" t="s">
        <v>41</v>
      </c>
      <c r="P220" s="150">
        <f>O220*H220</f>
        <v>0</v>
      </c>
      <c r="Q220" s="150">
        <v>0</v>
      </c>
      <c r="R220" s="150">
        <f>Q220*H220</f>
        <v>0</v>
      </c>
      <c r="S220" s="150">
        <v>0.316</v>
      </c>
      <c r="T220" s="151">
        <f>S220*H220</f>
        <v>8.532</v>
      </c>
      <c r="AR220" s="152" t="s">
        <v>163</v>
      </c>
      <c r="AT220" s="152" t="s">
        <v>159</v>
      </c>
      <c r="AU220" s="152" t="s">
        <v>164</v>
      </c>
      <c r="AY220" s="17" t="s">
        <v>156</v>
      </c>
      <c r="BE220" s="153">
        <f>IF(N220="základná",J220,0)</f>
        <v>0</v>
      </c>
      <c r="BF220" s="153">
        <f>IF(N220="znížená",J220,0)</f>
        <v>0</v>
      </c>
      <c r="BG220" s="153">
        <f>IF(N220="zákl. prenesená",J220,0)</f>
        <v>0</v>
      </c>
      <c r="BH220" s="153">
        <f>IF(N220="zníž. prenesená",J220,0)</f>
        <v>0</v>
      </c>
      <c r="BI220" s="153">
        <f>IF(N220="nulová",J220,0)</f>
        <v>0</v>
      </c>
      <c r="BJ220" s="17" t="s">
        <v>164</v>
      </c>
      <c r="BK220" s="153">
        <f>ROUND(I220*H220,2)</f>
        <v>0</v>
      </c>
      <c r="BL220" s="17" t="s">
        <v>163</v>
      </c>
      <c r="BM220" s="152" t="s">
        <v>2600</v>
      </c>
    </row>
    <row r="221" spans="2:65" s="12" customFormat="1">
      <c r="B221" s="159"/>
      <c r="D221" s="160" t="s">
        <v>205</v>
      </c>
      <c r="E221" s="161" t="s">
        <v>1</v>
      </c>
      <c r="F221" s="162" t="s">
        <v>2601</v>
      </c>
      <c r="H221" s="163">
        <v>27</v>
      </c>
      <c r="I221" s="164"/>
      <c r="L221" s="159"/>
      <c r="M221" s="165"/>
      <c r="T221" s="166"/>
      <c r="AT221" s="161" t="s">
        <v>205</v>
      </c>
      <c r="AU221" s="161" t="s">
        <v>164</v>
      </c>
      <c r="AV221" s="12" t="s">
        <v>164</v>
      </c>
      <c r="AW221" s="12" t="s">
        <v>3</v>
      </c>
      <c r="AX221" s="12" t="s">
        <v>83</v>
      </c>
      <c r="AY221" s="161" t="s">
        <v>156</v>
      </c>
    </row>
    <row r="222" spans="2:65" s="11" customFormat="1" ht="22.95" customHeight="1">
      <c r="B222" s="127"/>
      <c r="D222" s="128" t="s">
        <v>74</v>
      </c>
      <c r="E222" s="137" t="s">
        <v>530</v>
      </c>
      <c r="F222" s="137" t="s">
        <v>531</v>
      </c>
      <c r="I222" s="130"/>
      <c r="J222" s="138">
        <f>BK222</f>
        <v>0</v>
      </c>
      <c r="L222" s="127"/>
      <c r="M222" s="132"/>
      <c r="P222" s="133">
        <f>SUM(P223:P241)</f>
        <v>0</v>
      </c>
      <c r="R222" s="133">
        <f>SUM(R223:R241)</f>
        <v>0</v>
      </c>
      <c r="T222" s="134">
        <f>SUM(T223:T241)</f>
        <v>0</v>
      </c>
      <c r="AR222" s="128" t="s">
        <v>83</v>
      </c>
      <c r="AT222" s="135" t="s">
        <v>74</v>
      </c>
      <c r="AU222" s="135" t="s">
        <v>83</v>
      </c>
      <c r="AY222" s="128" t="s">
        <v>156</v>
      </c>
      <c r="BK222" s="136">
        <f>SUM(BK223:BK241)</f>
        <v>0</v>
      </c>
    </row>
    <row r="223" spans="2:65" s="1" customFormat="1" ht="24.15" customHeight="1">
      <c r="B223" s="139"/>
      <c r="C223" s="140" t="s">
        <v>231</v>
      </c>
      <c r="D223" s="140" t="s">
        <v>159</v>
      </c>
      <c r="E223" s="141" t="s">
        <v>532</v>
      </c>
      <c r="F223" s="142" t="s">
        <v>533</v>
      </c>
      <c r="G223" s="143" t="s">
        <v>210</v>
      </c>
      <c r="H223" s="144">
        <v>482.04300000000001</v>
      </c>
      <c r="I223" s="145"/>
      <c r="J223" s="146">
        <f>ROUND(I223*H223,2)</f>
        <v>0</v>
      </c>
      <c r="K223" s="147"/>
      <c r="L223" s="32"/>
      <c r="M223" s="148" t="s">
        <v>1</v>
      </c>
      <c r="N223" s="149" t="s">
        <v>41</v>
      </c>
      <c r="P223" s="150">
        <f>O223*H223</f>
        <v>0</v>
      </c>
      <c r="Q223" s="150">
        <v>0</v>
      </c>
      <c r="R223" s="150">
        <f>Q223*H223</f>
        <v>0</v>
      </c>
      <c r="S223" s="150">
        <v>0</v>
      </c>
      <c r="T223" s="151">
        <f>S223*H223</f>
        <v>0</v>
      </c>
      <c r="AR223" s="152" t="s">
        <v>163</v>
      </c>
      <c r="AT223" s="152" t="s">
        <v>159</v>
      </c>
      <c r="AU223" s="152" t="s">
        <v>164</v>
      </c>
      <c r="AY223" s="17" t="s">
        <v>156</v>
      </c>
      <c r="BE223" s="153">
        <f>IF(N223="základná",J223,0)</f>
        <v>0</v>
      </c>
      <c r="BF223" s="153">
        <f>IF(N223="znížená",J223,0)</f>
        <v>0</v>
      </c>
      <c r="BG223" s="153">
        <f>IF(N223="zákl. prenesená",J223,0)</f>
        <v>0</v>
      </c>
      <c r="BH223" s="153">
        <f>IF(N223="zníž. prenesená",J223,0)</f>
        <v>0</v>
      </c>
      <c r="BI223" s="153">
        <f>IF(N223="nulová",J223,0)</f>
        <v>0</v>
      </c>
      <c r="BJ223" s="17" t="s">
        <v>164</v>
      </c>
      <c r="BK223" s="153">
        <f>ROUND(I223*H223,2)</f>
        <v>0</v>
      </c>
      <c r="BL223" s="17" t="s">
        <v>163</v>
      </c>
      <c r="BM223" s="152" t="s">
        <v>2602</v>
      </c>
    </row>
    <row r="224" spans="2:65" s="13" customFormat="1">
      <c r="B224" s="178"/>
      <c r="D224" s="160" t="s">
        <v>205</v>
      </c>
      <c r="E224" s="179" t="s">
        <v>1</v>
      </c>
      <c r="F224" s="180" t="s">
        <v>2603</v>
      </c>
      <c r="H224" s="179" t="s">
        <v>1</v>
      </c>
      <c r="I224" s="181"/>
      <c r="L224" s="178"/>
      <c r="M224" s="182"/>
      <c r="T224" s="183"/>
      <c r="AT224" s="179" t="s">
        <v>205</v>
      </c>
      <c r="AU224" s="179" t="s">
        <v>164</v>
      </c>
      <c r="AV224" s="13" t="s">
        <v>83</v>
      </c>
      <c r="AW224" s="13" t="s">
        <v>3</v>
      </c>
      <c r="AX224" s="13" t="s">
        <v>75</v>
      </c>
      <c r="AY224" s="179" t="s">
        <v>156</v>
      </c>
    </row>
    <row r="225" spans="2:65" s="12" customFormat="1" ht="20.399999999999999">
      <c r="B225" s="159"/>
      <c r="D225" s="160" t="s">
        <v>205</v>
      </c>
      <c r="E225" s="161" t="s">
        <v>1</v>
      </c>
      <c r="F225" s="162" t="s">
        <v>2604</v>
      </c>
      <c r="H225" s="163">
        <v>51.545000000000002</v>
      </c>
      <c r="I225" s="164"/>
      <c r="L225" s="159"/>
      <c r="M225" s="165"/>
      <c r="T225" s="166"/>
      <c r="AT225" s="161" t="s">
        <v>205</v>
      </c>
      <c r="AU225" s="161" t="s">
        <v>164</v>
      </c>
      <c r="AV225" s="12" t="s">
        <v>164</v>
      </c>
      <c r="AW225" s="12" t="s">
        <v>3</v>
      </c>
      <c r="AX225" s="12" t="s">
        <v>75</v>
      </c>
      <c r="AY225" s="161" t="s">
        <v>156</v>
      </c>
    </row>
    <row r="226" spans="2:65" s="12" customFormat="1">
      <c r="B226" s="159"/>
      <c r="D226" s="160" t="s">
        <v>205</v>
      </c>
      <c r="E226" s="161" t="s">
        <v>1</v>
      </c>
      <c r="F226" s="162" t="s">
        <v>2605</v>
      </c>
      <c r="H226" s="163">
        <v>363.50200000000001</v>
      </c>
      <c r="I226" s="164"/>
      <c r="L226" s="159"/>
      <c r="M226" s="165"/>
      <c r="T226" s="166"/>
      <c r="AT226" s="161" t="s">
        <v>205</v>
      </c>
      <c r="AU226" s="161" t="s">
        <v>164</v>
      </c>
      <c r="AV226" s="12" t="s">
        <v>164</v>
      </c>
      <c r="AW226" s="12" t="s">
        <v>3</v>
      </c>
      <c r="AX226" s="12" t="s">
        <v>75</v>
      </c>
      <c r="AY226" s="161" t="s">
        <v>156</v>
      </c>
    </row>
    <row r="227" spans="2:65" s="12" customFormat="1">
      <c r="B227" s="159"/>
      <c r="D227" s="160" t="s">
        <v>205</v>
      </c>
      <c r="E227" s="161" t="s">
        <v>1</v>
      </c>
      <c r="F227" s="162" t="s">
        <v>2606</v>
      </c>
      <c r="H227" s="163">
        <v>0.05</v>
      </c>
      <c r="I227" s="164"/>
      <c r="L227" s="159"/>
      <c r="M227" s="165"/>
      <c r="T227" s="166"/>
      <c r="AT227" s="161" t="s">
        <v>205</v>
      </c>
      <c r="AU227" s="161" t="s">
        <v>164</v>
      </c>
      <c r="AV227" s="12" t="s">
        <v>164</v>
      </c>
      <c r="AW227" s="12" t="s">
        <v>3</v>
      </c>
      <c r="AX227" s="12" t="s">
        <v>75</v>
      </c>
      <c r="AY227" s="161" t="s">
        <v>156</v>
      </c>
    </row>
    <row r="228" spans="2:65" s="15" customFormat="1">
      <c r="B228" s="191"/>
      <c r="D228" s="160" t="s">
        <v>205</v>
      </c>
      <c r="E228" s="192" t="s">
        <v>1</v>
      </c>
      <c r="F228" s="193" t="s">
        <v>540</v>
      </c>
      <c r="H228" s="194">
        <v>415.09699999999998</v>
      </c>
      <c r="I228" s="195"/>
      <c r="L228" s="191"/>
      <c r="M228" s="196"/>
      <c r="T228" s="197"/>
      <c r="AT228" s="192" t="s">
        <v>205</v>
      </c>
      <c r="AU228" s="192" t="s">
        <v>164</v>
      </c>
      <c r="AV228" s="15" t="s">
        <v>169</v>
      </c>
      <c r="AW228" s="15" t="s">
        <v>3</v>
      </c>
      <c r="AX228" s="15" t="s">
        <v>75</v>
      </c>
      <c r="AY228" s="192" t="s">
        <v>156</v>
      </c>
    </row>
    <row r="229" spans="2:65" s="12" customFormat="1">
      <c r="B229" s="159"/>
      <c r="D229" s="160" t="s">
        <v>205</v>
      </c>
      <c r="E229" s="161" t="s">
        <v>1</v>
      </c>
      <c r="F229" s="162" t="s">
        <v>2607</v>
      </c>
      <c r="H229" s="163">
        <v>54.396000000000001</v>
      </c>
      <c r="I229" s="164"/>
      <c r="L229" s="159"/>
      <c r="M229" s="165"/>
      <c r="T229" s="166"/>
      <c r="AT229" s="161" t="s">
        <v>205</v>
      </c>
      <c r="AU229" s="161" t="s">
        <v>164</v>
      </c>
      <c r="AV229" s="12" t="s">
        <v>164</v>
      </c>
      <c r="AW229" s="12" t="s">
        <v>3</v>
      </c>
      <c r="AX229" s="12" t="s">
        <v>75</v>
      </c>
      <c r="AY229" s="161" t="s">
        <v>156</v>
      </c>
    </row>
    <row r="230" spans="2:65" s="15" customFormat="1">
      <c r="B230" s="191"/>
      <c r="D230" s="160" t="s">
        <v>205</v>
      </c>
      <c r="E230" s="192" t="s">
        <v>1</v>
      </c>
      <c r="F230" s="193" t="s">
        <v>543</v>
      </c>
      <c r="H230" s="194">
        <v>54.396000000000001</v>
      </c>
      <c r="I230" s="195"/>
      <c r="L230" s="191"/>
      <c r="M230" s="196"/>
      <c r="T230" s="197"/>
      <c r="AT230" s="192" t="s">
        <v>205</v>
      </c>
      <c r="AU230" s="192" t="s">
        <v>164</v>
      </c>
      <c r="AV230" s="15" t="s">
        <v>169</v>
      </c>
      <c r="AW230" s="15" t="s">
        <v>3</v>
      </c>
      <c r="AX230" s="15" t="s">
        <v>75</v>
      </c>
      <c r="AY230" s="192" t="s">
        <v>156</v>
      </c>
    </row>
    <row r="231" spans="2:65" s="12" customFormat="1">
      <c r="B231" s="159"/>
      <c r="D231" s="160" t="s">
        <v>205</v>
      </c>
      <c r="E231" s="161" t="s">
        <v>1</v>
      </c>
      <c r="F231" s="162" t="s">
        <v>2608</v>
      </c>
      <c r="H231" s="163">
        <v>11.55</v>
      </c>
      <c r="I231" s="164"/>
      <c r="L231" s="159"/>
      <c r="M231" s="165"/>
      <c r="T231" s="166"/>
      <c r="AT231" s="161" t="s">
        <v>205</v>
      </c>
      <c r="AU231" s="161" t="s">
        <v>164</v>
      </c>
      <c r="AV231" s="12" t="s">
        <v>164</v>
      </c>
      <c r="AW231" s="12" t="s">
        <v>3</v>
      </c>
      <c r="AX231" s="12" t="s">
        <v>75</v>
      </c>
      <c r="AY231" s="161" t="s">
        <v>156</v>
      </c>
    </row>
    <row r="232" spans="2:65" s="12" customFormat="1">
      <c r="B232" s="159"/>
      <c r="D232" s="160" t="s">
        <v>205</v>
      </c>
      <c r="E232" s="161" t="s">
        <v>1</v>
      </c>
      <c r="F232" s="162" t="s">
        <v>2609</v>
      </c>
      <c r="H232" s="163">
        <v>1</v>
      </c>
      <c r="I232" s="164"/>
      <c r="L232" s="159"/>
      <c r="M232" s="165"/>
      <c r="T232" s="166"/>
      <c r="AT232" s="161" t="s">
        <v>205</v>
      </c>
      <c r="AU232" s="161" t="s">
        <v>164</v>
      </c>
      <c r="AV232" s="12" t="s">
        <v>164</v>
      </c>
      <c r="AW232" s="12" t="s">
        <v>3</v>
      </c>
      <c r="AX232" s="12" t="s">
        <v>75</v>
      </c>
      <c r="AY232" s="161" t="s">
        <v>156</v>
      </c>
    </row>
    <row r="233" spans="2:65" s="15" customFormat="1">
      <c r="B233" s="191"/>
      <c r="D233" s="160" t="s">
        <v>205</v>
      </c>
      <c r="E233" s="192" t="s">
        <v>1</v>
      </c>
      <c r="F233" s="193" t="s">
        <v>545</v>
      </c>
      <c r="H233" s="194">
        <v>12.55</v>
      </c>
      <c r="I233" s="195"/>
      <c r="L233" s="191"/>
      <c r="M233" s="196"/>
      <c r="T233" s="197"/>
      <c r="AT233" s="192" t="s">
        <v>205</v>
      </c>
      <c r="AU233" s="192" t="s">
        <v>164</v>
      </c>
      <c r="AV233" s="15" t="s">
        <v>169</v>
      </c>
      <c r="AW233" s="15" t="s">
        <v>3</v>
      </c>
      <c r="AX233" s="15" t="s">
        <v>75</v>
      </c>
      <c r="AY233" s="192" t="s">
        <v>156</v>
      </c>
    </row>
    <row r="234" spans="2:65" s="14" customFormat="1">
      <c r="B234" s="184"/>
      <c r="D234" s="160" t="s">
        <v>205</v>
      </c>
      <c r="E234" s="185" t="s">
        <v>1</v>
      </c>
      <c r="F234" s="186" t="s">
        <v>226</v>
      </c>
      <c r="H234" s="187">
        <v>482.04300000000001</v>
      </c>
      <c r="I234" s="188"/>
      <c r="L234" s="184"/>
      <c r="M234" s="189"/>
      <c r="T234" s="190"/>
      <c r="AT234" s="185" t="s">
        <v>205</v>
      </c>
      <c r="AU234" s="185" t="s">
        <v>164</v>
      </c>
      <c r="AV234" s="14" t="s">
        <v>163</v>
      </c>
      <c r="AW234" s="14" t="s">
        <v>3</v>
      </c>
      <c r="AX234" s="14" t="s">
        <v>83</v>
      </c>
      <c r="AY234" s="185" t="s">
        <v>156</v>
      </c>
    </row>
    <row r="235" spans="2:65" s="1" customFormat="1" ht="33" customHeight="1">
      <c r="B235" s="139"/>
      <c r="C235" s="140" t="s">
        <v>211</v>
      </c>
      <c r="D235" s="140" t="s">
        <v>159</v>
      </c>
      <c r="E235" s="141" t="s">
        <v>546</v>
      </c>
      <c r="F235" s="142" t="s">
        <v>547</v>
      </c>
      <c r="G235" s="143" t="s">
        <v>210</v>
      </c>
      <c r="H235" s="144">
        <v>6748.6019999999999</v>
      </c>
      <c r="I235" s="145"/>
      <c r="J235" s="146">
        <f>ROUND(I235*H235,2)</f>
        <v>0</v>
      </c>
      <c r="K235" s="147"/>
      <c r="L235" s="32"/>
      <c r="M235" s="148" t="s">
        <v>1</v>
      </c>
      <c r="N235" s="149" t="s">
        <v>41</v>
      </c>
      <c r="P235" s="150">
        <f>O235*H235</f>
        <v>0</v>
      </c>
      <c r="Q235" s="150">
        <v>0</v>
      </c>
      <c r="R235" s="150">
        <f>Q235*H235</f>
        <v>0</v>
      </c>
      <c r="S235" s="150">
        <v>0</v>
      </c>
      <c r="T235" s="151">
        <f>S235*H235</f>
        <v>0</v>
      </c>
      <c r="AR235" s="152" t="s">
        <v>163</v>
      </c>
      <c r="AT235" s="152" t="s">
        <v>159</v>
      </c>
      <c r="AU235" s="152" t="s">
        <v>164</v>
      </c>
      <c r="AY235" s="17" t="s">
        <v>156</v>
      </c>
      <c r="BE235" s="153">
        <f>IF(N235="základná",J235,0)</f>
        <v>0</v>
      </c>
      <c r="BF235" s="153">
        <f>IF(N235="znížená",J235,0)</f>
        <v>0</v>
      </c>
      <c r="BG235" s="153">
        <f>IF(N235="zákl. prenesená",J235,0)</f>
        <v>0</v>
      </c>
      <c r="BH235" s="153">
        <f>IF(N235="zníž. prenesená",J235,0)</f>
        <v>0</v>
      </c>
      <c r="BI235" s="153">
        <f>IF(N235="nulová",J235,0)</f>
        <v>0</v>
      </c>
      <c r="BJ235" s="17" t="s">
        <v>164</v>
      </c>
      <c r="BK235" s="153">
        <f>ROUND(I235*H235,2)</f>
        <v>0</v>
      </c>
      <c r="BL235" s="17" t="s">
        <v>163</v>
      </c>
      <c r="BM235" s="152" t="s">
        <v>2610</v>
      </c>
    </row>
    <row r="236" spans="2:65" s="12" customFormat="1">
      <c r="B236" s="159"/>
      <c r="D236" s="160" t="s">
        <v>205</v>
      </c>
      <c r="E236" s="161" t="s">
        <v>1</v>
      </c>
      <c r="F236" s="162" t="s">
        <v>2611</v>
      </c>
      <c r="H236" s="163">
        <v>6748.6019999999999</v>
      </c>
      <c r="I236" s="164"/>
      <c r="L236" s="159"/>
      <c r="M236" s="165"/>
      <c r="T236" s="166"/>
      <c r="AT236" s="161" t="s">
        <v>205</v>
      </c>
      <c r="AU236" s="161" t="s">
        <v>164</v>
      </c>
      <c r="AV236" s="12" t="s">
        <v>164</v>
      </c>
      <c r="AW236" s="12" t="s">
        <v>3</v>
      </c>
      <c r="AX236" s="12" t="s">
        <v>83</v>
      </c>
      <c r="AY236" s="161" t="s">
        <v>156</v>
      </c>
    </row>
    <row r="237" spans="2:65" s="1" customFormat="1" ht="24.15" customHeight="1">
      <c r="B237" s="139"/>
      <c r="C237" s="140" t="s">
        <v>245</v>
      </c>
      <c r="D237" s="140" t="s">
        <v>159</v>
      </c>
      <c r="E237" s="141" t="s">
        <v>2612</v>
      </c>
      <c r="F237" s="142" t="s">
        <v>2613</v>
      </c>
      <c r="G237" s="143" t="s">
        <v>210</v>
      </c>
      <c r="H237" s="144">
        <v>10.56</v>
      </c>
      <c r="I237" s="145"/>
      <c r="J237" s="146">
        <f>ROUND(I237*H237,2)</f>
        <v>0</v>
      </c>
      <c r="K237" s="147"/>
      <c r="L237" s="32"/>
      <c r="M237" s="148" t="s">
        <v>1</v>
      </c>
      <c r="N237" s="149" t="s">
        <v>41</v>
      </c>
      <c r="P237" s="150">
        <f>O237*H237</f>
        <v>0</v>
      </c>
      <c r="Q237" s="150">
        <v>0</v>
      </c>
      <c r="R237" s="150">
        <f>Q237*H237</f>
        <v>0</v>
      </c>
      <c r="S237" s="150">
        <v>0</v>
      </c>
      <c r="T237" s="151">
        <f>S237*H237</f>
        <v>0</v>
      </c>
      <c r="AR237" s="152" t="s">
        <v>163</v>
      </c>
      <c r="AT237" s="152" t="s">
        <v>159</v>
      </c>
      <c r="AU237" s="152" t="s">
        <v>164</v>
      </c>
      <c r="AY237" s="17" t="s">
        <v>156</v>
      </c>
      <c r="BE237" s="153">
        <f>IF(N237="základná",J237,0)</f>
        <v>0</v>
      </c>
      <c r="BF237" s="153">
        <f>IF(N237="znížená",J237,0)</f>
        <v>0</v>
      </c>
      <c r="BG237" s="153">
        <f>IF(N237="zákl. prenesená",J237,0)</f>
        <v>0</v>
      </c>
      <c r="BH237" s="153">
        <f>IF(N237="zníž. prenesená",J237,0)</f>
        <v>0</v>
      </c>
      <c r="BI237" s="153">
        <f>IF(N237="nulová",J237,0)</f>
        <v>0</v>
      </c>
      <c r="BJ237" s="17" t="s">
        <v>164</v>
      </c>
      <c r="BK237" s="153">
        <f>ROUND(I237*H237,2)</f>
        <v>0</v>
      </c>
      <c r="BL237" s="17" t="s">
        <v>163</v>
      </c>
      <c r="BM237" s="152" t="s">
        <v>2614</v>
      </c>
    </row>
    <row r="238" spans="2:65" s="13" customFormat="1">
      <c r="B238" s="178"/>
      <c r="D238" s="160" t="s">
        <v>205</v>
      </c>
      <c r="E238" s="179" t="s">
        <v>1</v>
      </c>
      <c r="F238" s="180" t="s">
        <v>2615</v>
      </c>
      <c r="H238" s="179" t="s">
        <v>1</v>
      </c>
      <c r="I238" s="181"/>
      <c r="L238" s="178"/>
      <c r="M238" s="182"/>
      <c r="T238" s="183"/>
      <c r="AT238" s="179" t="s">
        <v>205</v>
      </c>
      <c r="AU238" s="179" t="s">
        <v>164</v>
      </c>
      <c r="AV238" s="13" t="s">
        <v>83</v>
      </c>
      <c r="AW238" s="13" t="s">
        <v>3</v>
      </c>
      <c r="AX238" s="13" t="s">
        <v>75</v>
      </c>
      <c r="AY238" s="179" t="s">
        <v>156</v>
      </c>
    </row>
    <row r="239" spans="2:65" s="12" customFormat="1">
      <c r="B239" s="159"/>
      <c r="D239" s="160" t="s">
        <v>205</v>
      </c>
      <c r="E239" s="161" t="s">
        <v>1</v>
      </c>
      <c r="F239" s="162" t="s">
        <v>2616</v>
      </c>
      <c r="H239" s="163">
        <v>10.56</v>
      </c>
      <c r="I239" s="164"/>
      <c r="L239" s="159"/>
      <c r="M239" s="165"/>
      <c r="T239" s="166"/>
      <c r="AT239" s="161" t="s">
        <v>205</v>
      </c>
      <c r="AU239" s="161" t="s">
        <v>164</v>
      </c>
      <c r="AV239" s="12" t="s">
        <v>164</v>
      </c>
      <c r="AW239" s="12" t="s">
        <v>3</v>
      </c>
      <c r="AX239" s="12" t="s">
        <v>83</v>
      </c>
      <c r="AY239" s="161" t="s">
        <v>156</v>
      </c>
    </row>
    <row r="240" spans="2:65" s="1" customFormat="1" ht="37.950000000000003" customHeight="1">
      <c r="B240" s="139"/>
      <c r="C240" s="140" t="s">
        <v>252</v>
      </c>
      <c r="D240" s="140" t="s">
        <v>159</v>
      </c>
      <c r="E240" s="141" t="s">
        <v>2617</v>
      </c>
      <c r="F240" s="142" t="s">
        <v>2618</v>
      </c>
      <c r="G240" s="143" t="s">
        <v>210</v>
      </c>
      <c r="H240" s="144">
        <v>21.12</v>
      </c>
      <c r="I240" s="145"/>
      <c r="J240" s="146">
        <f>ROUND(I240*H240,2)</f>
        <v>0</v>
      </c>
      <c r="K240" s="147"/>
      <c r="L240" s="32"/>
      <c r="M240" s="148" t="s">
        <v>1</v>
      </c>
      <c r="N240" s="149" t="s">
        <v>41</v>
      </c>
      <c r="P240" s="150">
        <f>O240*H240</f>
        <v>0</v>
      </c>
      <c r="Q240" s="150">
        <v>0</v>
      </c>
      <c r="R240" s="150">
        <f>Q240*H240</f>
        <v>0</v>
      </c>
      <c r="S240" s="150">
        <v>0</v>
      </c>
      <c r="T240" s="151">
        <f>S240*H240</f>
        <v>0</v>
      </c>
      <c r="AR240" s="152" t="s">
        <v>163</v>
      </c>
      <c r="AT240" s="152" t="s">
        <v>159</v>
      </c>
      <c r="AU240" s="152" t="s">
        <v>164</v>
      </c>
      <c r="AY240" s="17" t="s">
        <v>156</v>
      </c>
      <c r="BE240" s="153">
        <f>IF(N240="základná",J240,0)</f>
        <v>0</v>
      </c>
      <c r="BF240" s="153">
        <f>IF(N240="znížená",J240,0)</f>
        <v>0</v>
      </c>
      <c r="BG240" s="153">
        <f>IF(N240="zákl. prenesená",J240,0)</f>
        <v>0</v>
      </c>
      <c r="BH240" s="153">
        <f>IF(N240="zníž. prenesená",J240,0)</f>
        <v>0</v>
      </c>
      <c r="BI240" s="153">
        <f>IF(N240="nulová",J240,0)</f>
        <v>0</v>
      </c>
      <c r="BJ240" s="17" t="s">
        <v>164</v>
      </c>
      <c r="BK240" s="153">
        <f>ROUND(I240*H240,2)</f>
        <v>0</v>
      </c>
      <c r="BL240" s="17" t="s">
        <v>163</v>
      </c>
      <c r="BM240" s="152" t="s">
        <v>2619</v>
      </c>
    </row>
    <row r="241" spans="2:65" s="12" customFormat="1">
      <c r="B241" s="159"/>
      <c r="D241" s="160" t="s">
        <v>205</v>
      </c>
      <c r="E241" s="161" t="s">
        <v>1</v>
      </c>
      <c r="F241" s="162" t="s">
        <v>2620</v>
      </c>
      <c r="H241" s="163">
        <v>21.12</v>
      </c>
      <c r="I241" s="164"/>
      <c r="L241" s="159"/>
      <c r="M241" s="165"/>
      <c r="T241" s="166"/>
      <c r="AT241" s="161" t="s">
        <v>205</v>
      </c>
      <c r="AU241" s="161" t="s">
        <v>164</v>
      </c>
      <c r="AV241" s="12" t="s">
        <v>164</v>
      </c>
      <c r="AW241" s="12" t="s">
        <v>3</v>
      </c>
      <c r="AX241" s="12" t="s">
        <v>83</v>
      </c>
      <c r="AY241" s="161" t="s">
        <v>156</v>
      </c>
    </row>
    <row r="242" spans="2:65" s="11" customFormat="1" ht="22.95" customHeight="1">
      <c r="B242" s="127"/>
      <c r="D242" s="128" t="s">
        <v>74</v>
      </c>
      <c r="E242" s="137" t="s">
        <v>550</v>
      </c>
      <c r="F242" s="137" t="s">
        <v>551</v>
      </c>
      <c r="I242" s="130"/>
      <c r="J242" s="138">
        <f>BK242</f>
        <v>0</v>
      </c>
      <c r="L242" s="127"/>
      <c r="M242" s="132"/>
      <c r="P242" s="133">
        <f>SUM(P243:P255)</f>
        <v>0</v>
      </c>
      <c r="R242" s="133">
        <f>SUM(R243:R255)</f>
        <v>0</v>
      </c>
      <c r="T242" s="134">
        <f>SUM(T243:T255)</f>
        <v>0</v>
      </c>
      <c r="AR242" s="128" t="s">
        <v>83</v>
      </c>
      <c r="AT242" s="135" t="s">
        <v>74</v>
      </c>
      <c r="AU242" s="135" t="s">
        <v>83</v>
      </c>
      <c r="AY242" s="128" t="s">
        <v>156</v>
      </c>
      <c r="BK242" s="136">
        <f>SUM(BK243:BK255)</f>
        <v>0</v>
      </c>
    </row>
    <row r="243" spans="2:65" s="1" customFormat="1" ht="24.15" customHeight="1">
      <c r="B243" s="139"/>
      <c r="C243" s="140" t="s">
        <v>256</v>
      </c>
      <c r="D243" s="140" t="s">
        <v>159</v>
      </c>
      <c r="E243" s="141" t="s">
        <v>552</v>
      </c>
      <c r="F243" s="142" t="s">
        <v>553</v>
      </c>
      <c r="G243" s="143" t="s">
        <v>210</v>
      </c>
      <c r="H243" s="144">
        <v>482.04300000000001</v>
      </c>
      <c r="I243" s="145"/>
      <c r="J243" s="146">
        <f>ROUND(I243*H243,2)</f>
        <v>0</v>
      </c>
      <c r="K243" s="147"/>
      <c r="L243" s="32"/>
      <c r="M243" s="148" t="s">
        <v>1</v>
      </c>
      <c r="N243" s="149" t="s">
        <v>41</v>
      </c>
      <c r="P243" s="150">
        <f>O243*H243</f>
        <v>0</v>
      </c>
      <c r="Q243" s="150">
        <v>0</v>
      </c>
      <c r="R243" s="150">
        <f>Q243*H243</f>
        <v>0</v>
      </c>
      <c r="S243" s="150">
        <v>0</v>
      </c>
      <c r="T243" s="151">
        <f>S243*H243</f>
        <v>0</v>
      </c>
      <c r="AR243" s="152" t="s">
        <v>163</v>
      </c>
      <c r="AT243" s="152" t="s">
        <v>159</v>
      </c>
      <c r="AU243" s="152" t="s">
        <v>164</v>
      </c>
      <c r="AY243" s="17" t="s">
        <v>156</v>
      </c>
      <c r="BE243" s="153">
        <f>IF(N243="základná",J243,0)</f>
        <v>0</v>
      </c>
      <c r="BF243" s="153">
        <f>IF(N243="znížená",J243,0)</f>
        <v>0</v>
      </c>
      <c r="BG243" s="153">
        <f>IF(N243="zákl. prenesená",J243,0)</f>
        <v>0</v>
      </c>
      <c r="BH243" s="153">
        <f>IF(N243="zníž. prenesená",J243,0)</f>
        <v>0</v>
      </c>
      <c r="BI243" s="153">
        <f>IF(N243="nulová",J243,0)</f>
        <v>0</v>
      </c>
      <c r="BJ243" s="17" t="s">
        <v>164</v>
      </c>
      <c r="BK243" s="153">
        <f>ROUND(I243*H243,2)</f>
        <v>0</v>
      </c>
      <c r="BL243" s="17" t="s">
        <v>163</v>
      </c>
      <c r="BM243" s="152" t="s">
        <v>2621</v>
      </c>
    </row>
    <row r="244" spans="2:65" s="12" customFormat="1" ht="20.399999999999999">
      <c r="B244" s="159"/>
      <c r="D244" s="160" t="s">
        <v>205</v>
      </c>
      <c r="E244" s="161" t="s">
        <v>1</v>
      </c>
      <c r="F244" s="162" t="s">
        <v>2604</v>
      </c>
      <c r="H244" s="163">
        <v>51.545000000000002</v>
      </c>
      <c r="I244" s="164"/>
      <c r="L244" s="159"/>
      <c r="M244" s="165"/>
      <c r="T244" s="166"/>
      <c r="AT244" s="161" t="s">
        <v>205</v>
      </c>
      <c r="AU244" s="161" t="s">
        <v>164</v>
      </c>
      <c r="AV244" s="12" t="s">
        <v>164</v>
      </c>
      <c r="AW244" s="12" t="s">
        <v>3</v>
      </c>
      <c r="AX244" s="12" t="s">
        <v>75</v>
      </c>
      <c r="AY244" s="161" t="s">
        <v>156</v>
      </c>
    </row>
    <row r="245" spans="2:65" s="12" customFormat="1">
      <c r="B245" s="159"/>
      <c r="D245" s="160" t="s">
        <v>205</v>
      </c>
      <c r="E245" s="161" t="s">
        <v>1</v>
      </c>
      <c r="F245" s="162" t="s">
        <v>2605</v>
      </c>
      <c r="H245" s="163">
        <v>363.50200000000001</v>
      </c>
      <c r="I245" s="164"/>
      <c r="L245" s="159"/>
      <c r="M245" s="165"/>
      <c r="T245" s="166"/>
      <c r="AT245" s="161" t="s">
        <v>205</v>
      </c>
      <c r="AU245" s="161" t="s">
        <v>164</v>
      </c>
      <c r="AV245" s="12" t="s">
        <v>164</v>
      </c>
      <c r="AW245" s="12" t="s">
        <v>3</v>
      </c>
      <c r="AX245" s="12" t="s">
        <v>75</v>
      </c>
      <c r="AY245" s="161" t="s">
        <v>156</v>
      </c>
    </row>
    <row r="246" spans="2:65" s="12" customFormat="1">
      <c r="B246" s="159"/>
      <c r="D246" s="160" t="s">
        <v>205</v>
      </c>
      <c r="E246" s="161" t="s">
        <v>1</v>
      </c>
      <c r="F246" s="162" t="s">
        <v>2606</v>
      </c>
      <c r="H246" s="163">
        <v>0.05</v>
      </c>
      <c r="I246" s="164"/>
      <c r="L246" s="159"/>
      <c r="M246" s="165"/>
      <c r="T246" s="166"/>
      <c r="AT246" s="161" t="s">
        <v>205</v>
      </c>
      <c r="AU246" s="161" t="s">
        <v>164</v>
      </c>
      <c r="AV246" s="12" t="s">
        <v>164</v>
      </c>
      <c r="AW246" s="12" t="s">
        <v>3</v>
      </c>
      <c r="AX246" s="12" t="s">
        <v>75</v>
      </c>
      <c r="AY246" s="161" t="s">
        <v>156</v>
      </c>
    </row>
    <row r="247" spans="2:65" s="15" customFormat="1">
      <c r="B247" s="191"/>
      <c r="D247" s="160" t="s">
        <v>205</v>
      </c>
      <c r="E247" s="192" t="s">
        <v>1</v>
      </c>
      <c r="F247" s="193" t="s">
        <v>540</v>
      </c>
      <c r="H247" s="194">
        <v>415.09699999999998</v>
      </c>
      <c r="I247" s="195"/>
      <c r="L247" s="191"/>
      <c r="M247" s="196"/>
      <c r="T247" s="197"/>
      <c r="AT247" s="192" t="s">
        <v>205</v>
      </c>
      <c r="AU247" s="192" t="s">
        <v>164</v>
      </c>
      <c r="AV247" s="15" t="s">
        <v>169</v>
      </c>
      <c r="AW247" s="15" t="s">
        <v>3</v>
      </c>
      <c r="AX247" s="15" t="s">
        <v>75</v>
      </c>
      <c r="AY247" s="192" t="s">
        <v>156</v>
      </c>
    </row>
    <row r="248" spans="2:65" s="12" customFormat="1">
      <c r="B248" s="159"/>
      <c r="D248" s="160" t="s">
        <v>205</v>
      </c>
      <c r="E248" s="161" t="s">
        <v>1</v>
      </c>
      <c r="F248" s="162" t="s">
        <v>2607</v>
      </c>
      <c r="H248" s="163">
        <v>54.396000000000001</v>
      </c>
      <c r="I248" s="164"/>
      <c r="L248" s="159"/>
      <c r="M248" s="165"/>
      <c r="T248" s="166"/>
      <c r="AT248" s="161" t="s">
        <v>205</v>
      </c>
      <c r="AU248" s="161" t="s">
        <v>164</v>
      </c>
      <c r="AV248" s="12" t="s">
        <v>164</v>
      </c>
      <c r="AW248" s="12" t="s">
        <v>3</v>
      </c>
      <c r="AX248" s="12" t="s">
        <v>75</v>
      </c>
      <c r="AY248" s="161" t="s">
        <v>156</v>
      </c>
    </row>
    <row r="249" spans="2:65" s="15" customFormat="1">
      <c r="B249" s="191"/>
      <c r="D249" s="160" t="s">
        <v>205</v>
      </c>
      <c r="E249" s="192" t="s">
        <v>1</v>
      </c>
      <c r="F249" s="193" t="s">
        <v>543</v>
      </c>
      <c r="H249" s="194">
        <v>54.396000000000001</v>
      </c>
      <c r="I249" s="195"/>
      <c r="L249" s="191"/>
      <c r="M249" s="196"/>
      <c r="T249" s="197"/>
      <c r="AT249" s="192" t="s">
        <v>205</v>
      </c>
      <c r="AU249" s="192" t="s">
        <v>164</v>
      </c>
      <c r="AV249" s="15" t="s">
        <v>169</v>
      </c>
      <c r="AW249" s="15" t="s">
        <v>3</v>
      </c>
      <c r="AX249" s="15" t="s">
        <v>75</v>
      </c>
      <c r="AY249" s="192" t="s">
        <v>156</v>
      </c>
    </row>
    <row r="250" spans="2:65" s="12" customFormat="1">
      <c r="B250" s="159"/>
      <c r="D250" s="160" t="s">
        <v>205</v>
      </c>
      <c r="E250" s="161" t="s">
        <v>1</v>
      </c>
      <c r="F250" s="162" t="s">
        <v>2608</v>
      </c>
      <c r="H250" s="163">
        <v>11.55</v>
      </c>
      <c r="I250" s="164"/>
      <c r="L250" s="159"/>
      <c r="M250" s="165"/>
      <c r="T250" s="166"/>
      <c r="AT250" s="161" t="s">
        <v>205</v>
      </c>
      <c r="AU250" s="161" t="s">
        <v>164</v>
      </c>
      <c r="AV250" s="12" t="s">
        <v>164</v>
      </c>
      <c r="AW250" s="12" t="s">
        <v>3</v>
      </c>
      <c r="AX250" s="12" t="s">
        <v>75</v>
      </c>
      <c r="AY250" s="161" t="s">
        <v>156</v>
      </c>
    </row>
    <row r="251" spans="2:65" s="12" customFormat="1">
      <c r="B251" s="159"/>
      <c r="D251" s="160" t="s">
        <v>205</v>
      </c>
      <c r="E251" s="161" t="s">
        <v>1</v>
      </c>
      <c r="F251" s="162" t="s">
        <v>2609</v>
      </c>
      <c r="H251" s="163">
        <v>1</v>
      </c>
      <c r="I251" s="164"/>
      <c r="L251" s="159"/>
      <c r="M251" s="165"/>
      <c r="T251" s="166"/>
      <c r="AT251" s="161" t="s">
        <v>205</v>
      </c>
      <c r="AU251" s="161" t="s">
        <v>164</v>
      </c>
      <c r="AV251" s="12" t="s">
        <v>164</v>
      </c>
      <c r="AW251" s="12" t="s">
        <v>3</v>
      </c>
      <c r="AX251" s="12" t="s">
        <v>75</v>
      </c>
      <c r="AY251" s="161" t="s">
        <v>156</v>
      </c>
    </row>
    <row r="252" spans="2:65" s="15" customFormat="1">
      <c r="B252" s="191"/>
      <c r="D252" s="160" t="s">
        <v>205</v>
      </c>
      <c r="E252" s="192" t="s">
        <v>1</v>
      </c>
      <c r="F252" s="193" t="s">
        <v>545</v>
      </c>
      <c r="H252" s="194">
        <v>12.55</v>
      </c>
      <c r="I252" s="195"/>
      <c r="L252" s="191"/>
      <c r="M252" s="196"/>
      <c r="T252" s="197"/>
      <c r="AT252" s="192" t="s">
        <v>205</v>
      </c>
      <c r="AU252" s="192" t="s">
        <v>164</v>
      </c>
      <c r="AV252" s="15" t="s">
        <v>169</v>
      </c>
      <c r="AW252" s="15" t="s">
        <v>3</v>
      </c>
      <c r="AX252" s="15" t="s">
        <v>75</v>
      </c>
      <c r="AY252" s="192" t="s">
        <v>156</v>
      </c>
    </row>
    <row r="253" spans="2:65" s="14" customFormat="1">
      <c r="B253" s="184"/>
      <c r="D253" s="160" t="s">
        <v>205</v>
      </c>
      <c r="E253" s="185" t="s">
        <v>1</v>
      </c>
      <c r="F253" s="186" t="s">
        <v>226</v>
      </c>
      <c r="H253" s="187">
        <v>482.04300000000001</v>
      </c>
      <c r="I253" s="188"/>
      <c r="L253" s="184"/>
      <c r="M253" s="189"/>
      <c r="T253" s="190"/>
      <c r="AT253" s="185" t="s">
        <v>205</v>
      </c>
      <c r="AU253" s="185" t="s">
        <v>164</v>
      </c>
      <c r="AV253" s="14" t="s">
        <v>163</v>
      </c>
      <c r="AW253" s="14" t="s">
        <v>3</v>
      </c>
      <c r="AX253" s="14" t="s">
        <v>83</v>
      </c>
      <c r="AY253" s="185" t="s">
        <v>156</v>
      </c>
    </row>
    <row r="254" spans="2:65" s="1" customFormat="1" ht="24.15" customHeight="1">
      <c r="B254" s="139"/>
      <c r="C254" s="140" t="s">
        <v>260</v>
      </c>
      <c r="D254" s="140" t="s">
        <v>159</v>
      </c>
      <c r="E254" s="141" t="s">
        <v>1309</v>
      </c>
      <c r="F254" s="142" t="s">
        <v>1310</v>
      </c>
      <c r="G254" s="143" t="s">
        <v>210</v>
      </c>
      <c r="H254" s="144">
        <v>10.56</v>
      </c>
      <c r="I254" s="145"/>
      <c r="J254" s="146">
        <f>ROUND(I254*H254,2)</f>
        <v>0</v>
      </c>
      <c r="K254" s="147"/>
      <c r="L254" s="32"/>
      <c r="M254" s="148" t="s">
        <v>1</v>
      </c>
      <c r="N254" s="149" t="s">
        <v>41</v>
      </c>
      <c r="P254" s="150">
        <f>O254*H254</f>
        <v>0</v>
      </c>
      <c r="Q254" s="150">
        <v>0</v>
      </c>
      <c r="R254" s="150">
        <f>Q254*H254</f>
        <v>0</v>
      </c>
      <c r="S254" s="150">
        <v>0</v>
      </c>
      <c r="T254" s="151">
        <f>S254*H254</f>
        <v>0</v>
      </c>
      <c r="AR254" s="152" t="s">
        <v>163</v>
      </c>
      <c r="AT254" s="152" t="s">
        <v>159</v>
      </c>
      <c r="AU254" s="152" t="s">
        <v>164</v>
      </c>
      <c r="AY254" s="17" t="s">
        <v>156</v>
      </c>
      <c r="BE254" s="153">
        <f>IF(N254="základná",J254,0)</f>
        <v>0</v>
      </c>
      <c r="BF254" s="153">
        <f>IF(N254="znížená",J254,0)</f>
        <v>0</v>
      </c>
      <c r="BG254" s="153">
        <f>IF(N254="zákl. prenesená",J254,0)</f>
        <v>0</v>
      </c>
      <c r="BH254" s="153">
        <f>IF(N254="zníž. prenesená",J254,0)</f>
        <v>0</v>
      </c>
      <c r="BI254" s="153">
        <f>IF(N254="nulová",J254,0)</f>
        <v>0</v>
      </c>
      <c r="BJ254" s="17" t="s">
        <v>164</v>
      </c>
      <c r="BK254" s="153">
        <f>ROUND(I254*H254,2)</f>
        <v>0</v>
      </c>
      <c r="BL254" s="17" t="s">
        <v>163</v>
      </c>
      <c r="BM254" s="152" t="s">
        <v>2622</v>
      </c>
    </row>
    <row r="255" spans="2:65" s="12" customFormat="1">
      <c r="B255" s="159"/>
      <c r="D255" s="160" t="s">
        <v>205</v>
      </c>
      <c r="E255" s="161" t="s">
        <v>1</v>
      </c>
      <c r="F255" s="162" t="s">
        <v>2616</v>
      </c>
      <c r="H255" s="163">
        <v>10.56</v>
      </c>
      <c r="I255" s="164"/>
      <c r="L255" s="159"/>
      <c r="M255" s="165"/>
      <c r="T255" s="166"/>
      <c r="AT255" s="161" t="s">
        <v>205</v>
      </c>
      <c r="AU255" s="161" t="s">
        <v>164</v>
      </c>
      <c r="AV255" s="12" t="s">
        <v>164</v>
      </c>
      <c r="AW255" s="12" t="s">
        <v>3</v>
      </c>
      <c r="AX255" s="12" t="s">
        <v>83</v>
      </c>
      <c r="AY255" s="161" t="s">
        <v>156</v>
      </c>
    </row>
    <row r="256" spans="2:65" s="11" customFormat="1" ht="22.95" customHeight="1">
      <c r="B256" s="127"/>
      <c r="D256" s="128" t="s">
        <v>74</v>
      </c>
      <c r="E256" s="137" t="s">
        <v>555</v>
      </c>
      <c r="F256" s="137" t="s">
        <v>556</v>
      </c>
      <c r="I256" s="130"/>
      <c r="J256" s="138">
        <f>BK256</f>
        <v>0</v>
      </c>
      <c r="L256" s="127"/>
      <c r="M256" s="132"/>
      <c r="P256" s="133">
        <f>SUM(P257:P269)</f>
        <v>0</v>
      </c>
      <c r="R256" s="133">
        <f>SUM(R257:R269)</f>
        <v>0</v>
      </c>
      <c r="T256" s="134">
        <f>SUM(T257:T269)</f>
        <v>0</v>
      </c>
      <c r="AR256" s="128" t="s">
        <v>83</v>
      </c>
      <c r="AT256" s="135" t="s">
        <v>74</v>
      </c>
      <c r="AU256" s="135" t="s">
        <v>83</v>
      </c>
      <c r="AY256" s="128" t="s">
        <v>156</v>
      </c>
      <c r="BK256" s="136">
        <f>SUM(BK257:BK269)</f>
        <v>0</v>
      </c>
    </row>
    <row r="257" spans="2:65" s="1" customFormat="1" ht="24.15" customHeight="1">
      <c r="B257" s="139"/>
      <c r="C257" s="140" t="s">
        <v>264</v>
      </c>
      <c r="D257" s="140" t="s">
        <v>159</v>
      </c>
      <c r="E257" s="141" t="s">
        <v>560</v>
      </c>
      <c r="F257" s="142" t="s">
        <v>561</v>
      </c>
      <c r="G257" s="143" t="s">
        <v>210</v>
      </c>
      <c r="H257" s="144">
        <v>415.09699999999998</v>
      </c>
      <c r="I257" s="145"/>
      <c r="J257" s="146">
        <f>ROUND(I257*H257,2)</f>
        <v>0</v>
      </c>
      <c r="K257" s="147"/>
      <c r="L257" s="32"/>
      <c r="M257" s="148" t="s">
        <v>1</v>
      </c>
      <c r="N257" s="149" t="s">
        <v>41</v>
      </c>
      <c r="P257" s="150">
        <f>O257*H257</f>
        <v>0</v>
      </c>
      <c r="Q257" s="150">
        <v>0</v>
      </c>
      <c r="R257" s="150">
        <f>Q257*H257</f>
        <v>0</v>
      </c>
      <c r="S257" s="150">
        <v>0</v>
      </c>
      <c r="T257" s="151">
        <f>S257*H257</f>
        <v>0</v>
      </c>
      <c r="AR257" s="152" t="s">
        <v>163</v>
      </c>
      <c r="AT257" s="152" t="s">
        <v>159</v>
      </c>
      <c r="AU257" s="152" t="s">
        <v>164</v>
      </c>
      <c r="AY257" s="17" t="s">
        <v>156</v>
      </c>
      <c r="BE257" s="153">
        <f>IF(N257="základná",J257,0)</f>
        <v>0</v>
      </c>
      <c r="BF257" s="153">
        <f>IF(N257="znížená",J257,0)</f>
        <v>0</v>
      </c>
      <c r="BG257" s="153">
        <f>IF(N257="zákl. prenesená",J257,0)</f>
        <v>0</v>
      </c>
      <c r="BH257" s="153">
        <f>IF(N257="zníž. prenesená",J257,0)</f>
        <v>0</v>
      </c>
      <c r="BI257" s="153">
        <f>IF(N257="nulová",J257,0)</f>
        <v>0</v>
      </c>
      <c r="BJ257" s="17" t="s">
        <v>164</v>
      </c>
      <c r="BK257" s="153">
        <f>ROUND(I257*H257,2)</f>
        <v>0</v>
      </c>
      <c r="BL257" s="17" t="s">
        <v>163</v>
      </c>
      <c r="BM257" s="152" t="s">
        <v>2623</v>
      </c>
    </row>
    <row r="258" spans="2:65" s="12" customFormat="1" ht="20.399999999999999">
      <c r="B258" s="159"/>
      <c r="D258" s="160" t="s">
        <v>205</v>
      </c>
      <c r="E258" s="161" t="s">
        <v>1</v>
      </c>
      <c r="F258" s="162" t="s">
        <v>2604</v>
      </c>
      <c r="H258" s="163">
        <v>51.545000000000002</v>
      </c>
      <c r="I258" s="164"/>
      <c r="L258" s="159"/>
      <c r="M258" s="165"/>
      <c r="T258" s="166"/>
      <c r="AT258" s="161" t="s">
        <v>205</v>
      </c>
      <c r="AU258" s="161" t="s">
        <v>164</v>
      </c>
      <c r="AV258" s="12" t="s">
        <v>164</v>
      </c>
      <c r="AW258" s="12" t="s">
        <v>3</v>
      </c>
      <c r="AX258" s="12" t="s">
        <v>75</v>
      </c>
      <c r="AY258" s="161" t="s">
        <v>156</v>
      </c>
    </row>
    <row r="259" spans="2:65" s="12" customFormat="1">
      <c r="B259" s="159"/>
      <c r="D259" s="160" t="s">
        <v>205</v>
      </c>
      <c r="E259" s="161" t="s">
        <v>1</v>
      </c>
      <c r="F259" s="162" t="s">
        <v>2624</v>
      </c>
      <c r="H259" s="163">
        <v>363.50200000000001</v>
      </c>
      <c r="I259" s="164"/>
      <c r="L259" s="159"/>
      <c r="M259" s="165"/>
      <c r="T259" s="166"/>
      <c r="AT259" s="161" t="s">
        <v>205</v>
      </c>
      <c r="AU259" s="161" t="s">
        <v>164</v>
      </c>
      <c r="AV259" s="12" t="s">
        <v>164</v>
      </c>
      <c r="AW259" s="12" t="s">
        <v>3</v>
      </c>
      <c r="AX259" s="12" t="s">
        <v>75</v>
      </c>
      <c r="AY259" s="161" t="s">
        <v>156</v>
      </c>
    </row>
    <row r="260" spans="2:65" s="12" customFormat="1">
      <c r="B260" s="159"/>
      <c r="D260" s="160" t="s">
        <v>205</v>
      </c>
      <c r="E260" s="161" t="s">
        <v>1</v>
      </c>
      <c r="F260" s="162" t="s">
        <v>2606</v>
      </c>
      <c r="H260" s="163">
        <v>0.05</v>
      </c>
      <c r="I260" s="164"/>
      <c r="L260" s="159"/>
      <c r="M260" s="165"/>
      <c r="T260" s="166"/>
      <c r="AT260" s="161" t="s">
        <v>205</v>
      </c>
      <c r="AU260" s="161" t="s">
        <v>164</v>
      </c>
      <c r="AV260" s="12" t="s">
        <v>164</v>
      </c>
      <c r="AW260" s="12" t="s">
        <v>3</v>
      </c>
      <c r="AX260" s="12" t="s">
        <v>75</v>
      </c>
      <c r="AY260" s="161" t="s">
        <v>156</v>
      </c>
    </row>
    <row r="261" spans="2:65" s="14" customFormat="1">
      <c r="B261" s="184"/>
      <c r="D261" s="160" t="s">
        <v>205</v>
      </c>
      <c r="E261" s="185" t="s">
        <v>1</v>
      </c>
      <c r="F261" s="186" t="s">
        <v>226</v>
      </c>
      <c r="H261" s="187">
        <v>415.09699999999998</v>
      </c>
      <c r="I261" s="188"/>
      <c r="L261" s="184"/>
      <c r="M261" s="189"/>
      <c r="T261" s="190"/>
      <c r="AT261" s="185" t="s">
        <v>205</v>
      </c>
      <c r="AU261" s="185" t="s">
        <v>164</v>
      </c>
      <c r="AV261" s="14" t="s">
        <v>163</v>
      </c>
      <c r="AW261" s="14" t="s">
        <v>3</v>
      </c>
      <c r="AX261" s="14" t="s">
        <v>83</v>
      </c>
      <c r="AY261" s="185" t="s">
        <v>156</v>
      </c>
    </row>
    <row r="262" spans="2:65" s="1" customFormat="1" ht="24.15" customHeight="1">
      <c r="B262" s="139"/>
      <c r="C262" s="140" t="s">
        <v>268</v>
      </c>
      <c r="D262" s="140" t="s">
        <v>159</v>
      </c>
      <c r="E262" s="141" t="s">
        <v>563</v>
      </c>
      <c r="F262" s="142" t="s">
        <v>564</v>
      </c>
      <c r="G262" s="143" t="s">
        <v>210</v>
      </c>
      <c r="H262" s="144">
        <v>54.396000000000001</v>
      </c>
      <c r="I262" s="145"/>
      <c r="J262" s="146">
        <f>ROUND(I262*H262,2)</f>
        <v>0</v>
      </c>
      <c r="K262" s="147"/>
      <c r="L262" s="32"/>
      <c r="M262" s="148" t="s">
        <v>1</v>
      </c>
      <c r="N262" s="149" t="s">
        <v>41</v>
      </c>
      <c r="P262" s="150">
        <f>O262*H262</f>
        <v>0</v>
      </c>
      <c r="Q262" s="150">
        <v>0</v>
      </c>
      <c r="R262" s="150">
        <f>Q262*H262</f>
        <v>0</v>
      </c>
      <c r="S262" s="150">
        <v>0</v>
      </c>
      <c r="T262" s="151">
        <f>S262*H262</f>
        <v>0</v>
      </c>
      <c r="AR262" s="152" t="s">
        <v>163</v>
      </c>
      <c r="AT262" s="152" t="s">
        <v>159</v>
      </c>
      <c r="AU262" s="152" t="s">
        <v>164</v>
      </c>
      <c r="AY262" s="17" t="s">
        <v>156</v>
      </c>
      <c r="BE262" s="153">
        <f>IF(N262="základná",J262,0)</f>
        <v>0</v>
      </c>
      <c r="BF262" s="153">
        <f>IF(N262="znížená",J262,0)</f>
        <v>0</v>
      </c>
      <c r="BG262" s="153">
        <f>IF(N262="zákl. prenesená",J262,0)</f>
        <v>0</v>
      </c>
      <c r="BH262" s="153">
        <f>IF(N262="zníž. prenesená",J262,0)</f>
        <v>0</v>
      </c>
      <c r="BI262" s="153">
        <f>IF(N262="nulová",J262,0)</f>
        <v>0</v>
      </c>
      <c r="BJ262" s="17" t="s">
        <v>164</v>
      </c>
      <c r="BK262" s="153">
        <f>ROUND(I262*H262,2)</f>
        <v>0</v>
      </c>
      <c r="BL262" s="17" t="s">
        <v>163</v>
      </c>
      <c r="BM262" s="152" t="s">
        <v>2625</v>
      </c>
    </row>
    <row r="263" spans="2:65" s="12" customFormat="1">
      <c r="B263" s="159"/>
      <c r="D263" s="160" t="s">
        <v>205</v>
      </c>
      <c r="E263" s="161" t="s">
        <v>1</v>
      </c>
      <c r="F263" s="162" t="s">
        <v>2607</v>
      </c>
      <c r="H263" s="163">
        <v>54.396000000000001</v>
      </c>
      <c r="I263" s="164"/>
      <c r="L263" s="159"/>
      <c r="M263" s="165"/>
      <c r="T263" s="166"/>
      <c r="AT263" s="161" t="s">
        <v>205</v>
      </c>
      <c r="AU263" s="161" t="s">
        <v>164</v>
      </c>
      <c r="AV263" s="12" t="s">
        <v>164</v>
      </c>
      <c r="AW263" s="12" t="s">
        <v>3</v>
      </c>
      <c r="AX263" s="12" t="s">
        <v>83</v>
      </c>
      <c r="AY263" s="161" t="s">
        <v>156</v>
      </c>
    </row>
    <row r="264" spans="2:65" s="1" customFormat="1" ht="24.15" customHeight="1">
      <c r="B264" s="139"/>
      <c r="C264" s="140" t="s">
        <v>272</v>
      </c>
      <c r="D264" s="140" t="s">
        <v>159</v>
      </c>
      <c r="E264" s="141" t="s">
        <v>566</v>
      </c>
      <c r="F264" s="142" t="s">
        <v>567</v>
      </c>
      <c r="G264" s="143" t="s">
        <v>210</v>
      </c>
      <c r="H264" s="144">
        <v>12.55</v>
      </c>
      <c r="I264" s="145"/>
      <c r="J264" s="146">
        <f>ROUND(I264*H264,2)</f>
        <v>0</v>
      </c>
      <c r="K264" s="147"/>
      <c r="L264" s="32"/>
      <c r="M264" s="148" t="s">
        <v>1</v>
      </c>
      <c r="N264" s="149" t="s">
        <v>41</v>
      </c>
      <c r="P264" s="150">
        <f>O264*H264</f>
        <v>0</v>
      </c>
      <c r="Q264" s="150">
        <v>0</v>
      </c>
      <c r="R264" s="150">
        <f>Q264*H264</f>
        <v>0</v>
      </c>
      <c r="S264" s="150">
        <v>0</v>
      </c>
      <c r="T264" s="151">
        <f>S264*H264</f>
        <v>0</v>
      </c>
      <c r="AR264" s="152" t="s">
        <v>163</v>
      </c>
      <c r="AT264" s="152" t="s">
        <v>159</v>
      </c>
      <c r="AU264" s="152" t="s">
        <v>164</v>
      </c>
      <c r="AY264" s="17" t="s">
        <v>156</v>
      </c>
      <c r="BE264" s="153">
        <f>IF(N264="základná",J264,0)</f>
        <v>0</v>
      </c>
      <c r="BF264" s="153">
        <f>IF(N264="znížená",J264,0)</f>
        <v>0</v>
      </c>
      <c r="BG264" s="153">
        <f>IF(N264="zákl. prenesená",J264,0)</f>
        <v>0</v>
      </c>
      <c r="BH264" s="153">
        <f>IF(N264="zníž. prenesená",J264,0)</f>
        <v>0</v>
      </c>
      <c r="BI264" s="153">
        <f>IF(N264="nulová",J264,0)</f>
        <v>0</v>
      </c>
      <c r="BJ264" s="17" t="s">
        <v>164</v>
      </c>
      <c r="BK264" s="153">
        <f>ROUND(I264*H264,2)</f>
        <v>0</v>
      </c>
      <c r="BL264" s="17" t="s">
        <v>163</v>
      </c>
      <c r="BM264" s="152" t="s">
        <v>2626</v>
      </c>
    </row>
    <row r="265" spans="2:65" s="12" customFormat="1">
      <c r="B265" s="159"/>
      <c r="D265" s="160" t="s">
        <v>205</v>
      </c>
      <c r="E265" s="161" t="s">
        <v>1</v>
      </c>
      <c r="F265" s="162" t="s">
        <v>2608</v>
      </c>
      <c r="H265" s="163">
        <v>11.55</v>
      </c>
      <c r="I265" s="164"/>
      <c r="L265" s="159"/>
      <c r="M265" s="165"/>
      <c r="T265" s="166"/>
      <c r="AT265" s="161" t="s">
        <v>205</v>
      </c>
      <c r="AU265" s="161" t="s">
        <v>164</v>
      </c>
      <c r="AV265" s="12" t="s">
        <v>164</v>
      </c>
      <c r="AW265" s="12" t="s">
        <v>3</v>
      </c>
      <c r="AX265" s="12" t="s">
        <v>75</v>
      </c>
      <c r="AY265" s="161" t="s">
        <v>156</v>
      </c>
    </row>
    <row r="266" spans="2:65" s="12" customFormat="1">
      <c r="B266" s="159"/>
      <c r="D266" s="160" t="s">
        <v>205</v>
      </c>
      <c r="E266" s="161" t="s">
        <v>1</v>
      </c>
      <c r="F266" s="162" t="s">
        <v>2609</v>
      </c>
      <c r="H266" s="163">
        <v>1</v>
      </c>
      <c r="I266" s="164"/>
      <c r="L266" s="159"/>
      <c r="M266" s="165"/>
      <c r="T266" s="166"/>
      <c r="AT266" s="161" t="s">
        <v>205</v>
      </c>
      <c r="AU266" s="161" t="s">
        <v>164</v>
      </c>
      <c r="AV266" s="12" t="s">
        <v>164</v>
      </c>
      <c r="AW266" s="12" t="s">
        <v>3</v>
      </c>
      <c r="AX266" s="12" t="s">
        <v>75</v>
      </c>
      <c r="AY266" s="161" t="s">
        <v>156</v>
      </c>
    </row>
    <row r="267" spans="2:65" s="14" customFormat="1">
      <c r="B267" s="184"/>
      <c r="D267" s="160" t="s">
        <v>205</v>
      </c>
      <c r="E267" s="185" t="s">
        <v>1</v>
      </c>
      <c r="F267" s="186" t="s">
        <v>226</v>
      </c>
      <c r="H267" s="187">
        <v>12.55</v>
      </c>
      <c r="I267" s="188"/>
      <c r="L267" s="184"/>
      <c r="M267" s="189"/>
      <c r="T267" s="190"/>
      <c r="AT267" s="185" t="s">
        <v>205</v>
      </c>
      <c r="AU267" s="185" t="s">
        <v>164</v>
      </c>
      <c r="AV267" s="14" t="s">
        <v>163</v>
      </c>
      <c r="AW267" s="14" t="s">
        <v>3</v>
      </c>
      <c r="AX267" s="14" t="s">
        <v>83</v>
      </c>
      <c r="AY267" s="185" t="s">
        <v>156</v>
      </c>
    </row>
    <row r="268" spans="2:65" s="1" customFormat="1" ht="24.15" customHeight="1">
      <c r="B268" s="139"/>
      <c r="C268" s="140" t="s">
        <v>276</v>
      </c>
      <c r="D268" s="140" t="s">
        <v>159</v>
      </c>
      <c r="E268" s="141" t="s">
        <v>2627</v>
      </c>
      <c r="F268" s="142" t="s">
        <v>2628</v>
      </c>
      <c r="G268" s="143" t="s">
        <v>210</v>
      </c>
      <c r="H268" s="144">
        <v>10.56</v>
      </c>
      <c r="I268" s="145"/>
      <c r="J268" s="146">
        <f>ROUND(I268*H268,2)</f>
        <v>0</v>
      </c>
      <c r="K268" s="147"/>
      <c r="L268" s="32"/>
      <c r="M268" s="148" t="s">
        <v>1</v>
      </c>
      <c r="N268" s="149" t="s">
        <v>41</v>
      </c>
      <c r="P268" s="150">
        <f>O268*H268</f>
        <v>0</v>
      </c>
      <c r="Q268" s="150">
        <v>0</v>
      </c>
      <c r="R268" s="150">
        <f>Q268*H268</f>
        <v>0</v>
      </c>
      <c r="S268" s="150">
        <v>0</v>
      </c>
      <c r="T268" s="151">
        <f>S268*H268</f>
        <v>0</v>
      </c>
      <c r="AR268" s="152" t="s">
        <v>163</v>
      </c>
      <c r="AT268" s="152" t="s">
        <v>159</v>
      </c>
      <c r="AU268" s="152" t="s">
        <v>164</v>
      </c>
      <c r="AY268" s="17" t="s">
        <v>156</v>
      </c>
      <c r="BE268" s="153">
        <f>IF(N268="základná",J268,0)</f>
        <v>0</v>
      </c>
      <c r="BF268" s="153">
        <f>IF(N268="znížená",J268,0)</f>
        <v>0</v>
      </c>
      <c r="BG268" s="153">
        <f>IF(N268="zákl. prenesená",J268,0)</f>
        <v>0</v>
      </c>
      <c r="BH268" s="153">
        <f>IF(N268="zníž. prenesená",J268,0)</f>
        <v>0</v>
      </c>
      <c r="BI268" s="153">
        <f>IF(N268="nulová",J268,0)</f>
        <v>0</v>
      </c>
      <c r="BJ268" s="17" t="s">
        <v>164</v>
      </c>
      <c r="BK268" s="153">
        <f>ROUND(I268*H268,2)</f>
        <v>0</v>
      </c>
      <c r="BL268" s="17" t="s">
        <v>163</v>
      </c>
      <c r="BM268" s="152" t="s">
        <v>2629</v>
      </c>
    </row>
    <row r="269" spans="2:65" s="12" customFormat="1">
      <c r="B269" s="159"/>
      <c r="D269" s="160" t="s">
        <v>205</v>
      </c>
      <c r="E269" s="161" t="s">
        <v>1</v>
      </c>
      <c r="F269" s="162" t="s">
        <v>2616</v>
      </c>
      <c r="H269" s="163">
        <v>10.56</v>
      </c>
      <c r="I269" s="164"/>
      <c r="L269" s="159"/>
      <c r="M269" s="165"/>
      <c r="T269" s="166"/>
      <c r="AT269" s="161" t="s">
        <v>205</v>
      </c>
      <c r="AU269" s="161" t="s">
        <v>164</v>
      </c>
      <c r="AV269" s="12" t="s">
        <v>164</v>
      </c>
      <c r="AW269" s="12" t="s">
        <v>3</v>
      </c>
      <c r="AX269" s="12" t="s">
        <v>83</v>
      </c>
      <c r="AY269" s="161" t="s">
        <v>156</v>
      </c>
    </row>
    <row r="270" spans="2:65" s="11" customFormat="1" ht="22.95" customHeight="1">
      <c r="B270" s="127"/>
      <c r="D270" s="128" t="s">
        <v>74</v>
      </c>
      <c r="E270" s="137" t="s">
        <v>1341</v>
      </c>
      <c r="F270" s="137" t="s">
        <v>1342</v>
      </c>
      <c r="I270" s="130"/>
      <c r="J270" s="138">
        <f>BK270</f>
        <v>0</v>
      </c>
      <c r="L270" s="127"/>
      <c r="M270" s="132"/>
      <c r="P270" s="133">
        <f>SUM(P271:P288)</f>
        <v>0</v>
      </c>
      <c r="R270" s="133">
        <f>SUM(R271:R288)</f>
        <v>0.10084</v>
      </c>
      <c r="T270" s="134">
        <f>SUM(T271:T288)</f>
        <v>0</v>
      </c>
      <c r="AR270" s="128" t="s">
        <v>83</v>
      </c>
      <c r="AT270" s="135" t="s">
        <v>74</v>
      </c>
      <c r="AU270" s="135" t="s">
        <v>83</v>
      </c>
      <c r="AY270" s="128" t="s">
        <v>156</v>
      </c>
      <c r="BK270" s="136">
        <f>SUM(BK271:BK288)</f>
        <v>0</v>
      </c>
    </row>
    <row r="271" spans="2:65" s="1" customFormat="1" ht="24.15" customHeight="1">
      <c r="B271" s="139"/>
      <c r="C271" s="140" t="s">
        <v>280</v>
      </c>
      <c r="D271" s="140" t="s">
        <v>159</v>
      </c>
      <c r="E271" s="141" t="s">
        <v>2630</v>
      </c>
      <c r="F271" s="142" t="s">
        <v>2631</v>
      </c>
      <c r="G271" s="143" t="s">
        <v>203</v>
      </c>
      <c r="H271" s="144">
        <v>84</v>
      </c>
      <c r="I271" s="145"/>
      <c r="J271" s="146">
        <f>ROUND(I271*H271,2)</f>
        <v>0</v>
      </c>
      <c r="K271" s="147"/>
      <c r="L271" s="32"/>
      <c r="M271" s="148" t="s">
        <v>1</v>
      </c>
      <c r="N271" s="149" t="s">
        <v>41</v>
      </c>
      <c r="P271" s="150">
        <f>O271*H271</f>
        <v>0</v>
      </c>
      <c r="Q271" s="150">
        <v>1.0000000000000001E-5</v>
      </c>
      <c r="R271" s="150">
        <f>Q271*H271</f>
        <v>8.4000000000000003E-4</v>
      </c>
      <c r="S271" s="150">
        <v>0</v>
      </c>
      <c r="T271" s="151">
        <f>S271*H271</f>
        <v>0</v>
      </c>
      <c r="AR271" s="152" t="s">
        <v>163</v>
      </c>
      <c r="AT271" s="152" t="s">
        <v>159</v>
      </c>
      <c r="AU271" s="152" t="s">
        <v>164</v>
      </c>
      <c r="AY271" s="17" t="s">
        <v>156</v>
      </c>
      <c r="BE271" s="153">
        <f>IF(N271="základná",J271,0)</f>
        <v>0</v>
      </c>
      <c r="BF271" s="153">
        <f>IF(N271="znížená",J271,0)</f>
        <v>0</v>
      </c>
      <c r="BG271" s="153">
        <f>IF(N271="zákl. prenesená",J271,0)</f>
        <v>0</v>
      </c>
      <c r="BH271" s="153">
        <f>IF(N271="zníž. prenesená",J271,0)</f>
        <v>0</v>
      </c>
      <c r="BI271" s="153">
        <f>IF(N271="nulová",J271,0)</f>
        <v>0</v>
      </c>
      <c r="BJ271" s="17" t="s">
        <v>164</v>
      </c>
      <c r="BK271" s="153">
        <f>ROUND(I271*H271,2)</f>
        <v>0</v>
      </c>
      <c r="BL271" s="17" t="s">
        <v>163</v>
      </c>
      <c r="BM271" s="152" t="s">
        <v>2632</v>
      </c>
    </row>
    <row r="272" spans="2:65" s="13" customFormat="1">
      <c r="B272" s="178"/>
      <c r="D272" s="160" t="s">
        <v>205</v>
      </c>
      <c r="E272" s="179" t="s">
        <v>1</v>
      </c>
      <c r="F272" s="180" t="s">
        <v>1060</v>
      </c>
      <c r="H272" s="179" t="s">
        <v>1</v>
      </c>
      <c r="I272" s="181"/>
      <c r="L272" s="178"/>
      <c r="M272" s="182"/>
      <c r="T272" s="183"/>
      <c r="AT272" s="179" t="s">
        <v>205</v>
      </c>
      <c r="AU272" s="179" t="s">
        <v>164</v>
      </c>
      <c r="AV272" s="13" t="s">
        <v>83</v>
      </c>
      <c r="AW272" s="13" t="s">
        <v>3</v>
      </c>
      <c r="AX272" s="13" t="s">
        <v>75</v>
      </c>
      <c r="AY272" s="179" t="s">
        <v>156</v>
      </c>
    </row>
    <row r="273" spans="2:65" s="13" customFormat="1">
      <c r="B273" s="178"/>
      <c r="D273" s="160" t="s">
        <v>205</v>
      </c>
      <c r="E273" s="179" t="s">
        <v>1</v>
      </c>
      <c r="F273" s="180" t="s">
        <v>1347</v>
      </c>
      <c r="H273" s="179" t="s">
        <v>1</v>
      </c>
      <c r="I273" s="181"/>
      <c r="L273" s="178"/>
      <c r="M273" s="182"/>
      <c r="T273" s="183"/>
      <c r="AT273" s="179" t="s">
        <v>205</v>
      </c>
      <c r="AU273" s="179" t="s">
        <v>164</v>
      </c>
      <c r="AV273" s="13" t="s">
        <v>83</v>
      </c>
      <c r="AW273" s="13" t="s">
        <v>3</v>
      </c>
      <c r="AX273" s="13" t="s">
        <v>75</v>
      </c>
      <c r="AY273" s="179" t="s">
        <v>156</v>
      </c>
    </row>
    <row r="274" spans="2:65" s="13" customFormat="1" ht="30.6">
      <c r="B274" s="178"/>
      <c r="D274" s="160" t="s">
        <v>205</v>
      </c>
      <c r="E274" s="179" t="s">
        <v>1</v>
      </c>
      <c r="F274" s="180" t="s">
        <v>1348</v>
      </c>
      <c r="H274" s="179" t="s">
        <v>1</v>
      </c>
      <c r="I274" s="181"/>
      <c r="L274" s="178"/>
      <c r="M274" s="182"/>
      <c r="T274" s="183"/>
      <c r="AT274" s="179" t="s">
        <v>205</v>
      </c>
      <c r="AU274" s="179" t="s">
        <v>164</v>
      </c>
      <c r="AV274" s="13" t="s">
        <v>83</v>
      </c>
      <c r="AW274" s="13" t="s">
        <v>3</v>
      </c>
      <c r="AX274" s="13" t="s">
        <v>75</v>
      </c>
      <c r="AY274" s="179" t="s">
        <v>156</v>
      </c>
    </row>
    <row r="275" spans="2:65" s="13" customFormat="1">
      <c r="B275" s="178"/>
      <c r="D275" s="160" t="s">
        <v>205</v>
      </c>
      <c r="E275" s="179" t="s">
        <v>1</v>
      </c>
      <c r="F275" s="180" t="s">
        <v>2633</v>
      </c>
      <c r="H275" s="179" t="s">
        <v>1</v>
      </c>
      <c r="I275" s="181"/>
      <c r="L275" s="178"/>
      <c r="M275" s="182"/>
      <c r="T275" s="183"/>
      <c r="AT275" s="179" t="s">
        <v>205</v>
      </c>
      <c r="AU275" s="179" t="s">
        <v>164</v>
      </c>
      <c r="AV275" s="13" t="s">
        <v>83</v>
      </c>
      <c r="AW275" s="13" t="s">
        <v>3</v>
      </c>
      <c r="AX275" s="13" t="s">
        <v>75</v>
      </c>
      <c r="AY275" s="179" t="s">
        <v>156</v>
      </c>
    </row>
    <row r="276" spans="2:65" s="12" customFormat="1">
      <c r="B276" s="159"/>
      <c r="D276" s="160" t="s">
        <v>205</v>
      </c>
      <c r="E276" s="161" t="s">
        <v>1</v>
      </c>
      <c r="F276" s="162" t="s">
        <v>2634</v>
      </c>
      <c r="H276" s="163">
        <v>84</v>
      </c>
      <c r="I276" s="164"/>
      <c r="L276" s="159"/>
      <c r="M276" s="165"/>
      <c r="T276" s="166"/>
      <c r="AT276" s="161" t="s">
        <v>205</v>
      </c>
      <c r="AU276" s="161" t="s">
        <v>164</v>
      </c>
      <c r="AV276" s="12" t="s">
        <v>164</v>
      </c>
      <c r="AW276" s="12" t="s">
        <v>3</v>
      </c>
      <c r="AX276" s="12" t="s">
        <v>83</v>
      </c>
      <c r="AY276" s="161" t="s">
        <v>156</v>
      </c>
    </row>
    <row r="277" spans="2:65" s="1" customFormat="1" ht="24.15" customHeight="1">
      <c r="B277" s="139"/>
      <c r="C277" s="140" t="s">
        <v>284</v>
      </c>
      <c r="D277" s="140" t="s">
        <v>159</v>
      </c>
      <c r="E277" s="141" t="s">
        <v>2635</v>
      </c>
      <c r="F277" s="142" t="s">
        <v>2636</v>
      </c>
      <c r="G277" s="143" t="s">
        <v>203</v>
      </c>
      <c r="H277" s="144">
        <v>4740</v>
      </c>
      <c r="I277" s="145"/>
      <c r="J277" s="146">
        <f>ROUND(I277*H277,2)</f>
        <v>0</v>
      </c>
      <c r="K277" s="147"/>
      <c r="L277" s="32"/>
      <c r="M277" s="148" t="s">
        <v>1</v>
      </c>
      <c r="N277" s="149" t="s">
        <v>41</v>
      </c>
      <c r="P277" s="150">
        <f>O277*H277</f>
        <v>0</v>
      </c>
      <c r="Q277" s="150">
        <v>2.0000000000000002E-5</v>
      </c>
      <c r="R277" s="150">
        <f>Q277*H277</f>
        <v>9.4800000000000009E-2</v>
      </c>
      <c r="S277" s="150">
        <v>0</v>
      </c>
      <c r="T277" s="151">
        <f>S277*H277</f>
        <v>0</v>
      </c>
      <c r="AR277" s="152" t="s">
        <v>163</v>
      </c>
      <c r="AT277" s="152" t="s">
        <v>159</v>
      </c>
      <c r="AU277" s="152" t="s">
        <v>164</v>
      </c>
      <c r="AY277" s="17" t="s">
        <v>156</v>
      </c>
      <c r="BE277" s="153">
        <f>IF(N277="základná",J277,0)</f>
        <v>0</v>
      </c>
      <c r="BF277" s="153">
        <f>IF(N277="znížená",J277,0)</f>
        <v>0</v>
      </c>
      <c r="BG277" s="153">
        <f>IF(N277="zákl. prenesená",J277,0)</f>
        <v>0</v>
      </c>
      <c r="BH277" s="153">
        <f>IF(N277="zníž. prenesená",J277,0)</f>
        <v>0</v>
      </c>
      <c r="BI277" s="153">
        <f>IF(N277="nulová",J277,0)</f>
        <v>0</v>
      </c>
      <c r="BJ277" s="17" t="s">
        <v>164</v>
      </c>
      <c r="BK277" s="153">
        <f>ROUND(I277*H277,2)</f>
        <v>0</v>
      </c>
      <c r="BL277" s="17" t="s">
        <v>163</v>
      </c>
      <c r="BM277" s="152" t="s">
        <v>2637</v>
      </c>
    </row>
    <row r="278" spans="2:65" s="13" customFormat="1">
      <c r="B278" s="178"/>
      <c r="D278" s="160" t="s">
        <v>205</v>
      </c>
      <c r="E278" s="179" t="s">
        <v>1</v>
      </c>
      <c r="F278" s="180" t="s">
        <v>1060</v>
      </c>
      <c r="H278" s="179" t="s">
        <v>1</v>
      </c>
      <c r="I278" s="181"/>
      <c r="L278" s="178"/>
      <c r="M278" s="182"/>
      <c r="T278" s="183"/>
      <c r="AT278" s="179" t="s">
        <v>205</v>
      </c>
      <c r="AU278" s="179" t="s">
        <v>164</v>
      </c>
      <c r="AV278" s="13" t="s">
        <v>83</v>
      </c>
      <c r="AW278" s="13" t="s">
        <v>3</v>
      </c>
      <c r="AX278" s="13" t="s">
        <v>75</v>
      </c>
      <c r="AY278" s="179" t="s">
        <v>156</v>
      </c>
    </row>
    <row r="279" spans="2:65" s="13" customFormat="1">
      <c r="B279" s="178"/>
      <c r="D279" s="160" t="s">
        <v>205</v>
      </c>
      <c r="E279" s="179" t="s">
        <v>1</v>
      </c>
      <c r="F279" s="180" t="s">
        <v>1347</v>
      </c>
      <c r="H279" s="179" t="s">
        <v>1</v>
      </c>
      <c r="I279" s="181"/>
      <c r="L279" s="178"/>
      <c r="M279" s="182"/>
      <c r="T279" s="183"/>
      <c r="AT279" s="179" t="s">
        <v>205</v>
      </c>
      <c r="AU279" s="179" t="s">
        <v>164</v>
      </c>
      <c r="AV279" s="13" t="s">
        <v>83</v>
      </c>
      <c r="AW279" s="13" t="s">
        <v>3</v>
      </c>
      <c r="AX279" s="13" t="s">
        <v>75</v>
      </c>
      <c r="AY279" s="179" t="s">
        <v>156</v>
      </c>
    </row>
    <row r="280" spans="2:65" s="13" customFormat="1" ht="30.6">
      <c r="B280" s="178"/>
      <c r="D280" s="160" t="s">
        <v>205</v>
      </c>
      <c r="E280" s="179" t="s">
        <v>1</v>
      </c>
      <c r="F280" s="180" t="s">
        <v>1348</v>
      </c>
      <c r="H280" s="179" t="s">
        <v>1</v>
      </c>
      <c r="I280" s="181"/>
      <c r="L280" s="178"/>
      <c r="M280" s="182"/>
      <c r="T280" s="183"/>
      <c r="AT280" s="179" t="s">
        <v>205</v>
      </c>
      <c r="AU280" s="179" t="s">
        <v>164</v>
      </c>
      <c r="AV280" s="13" t="s">
        <v>83</v>
      </c>
      <c r="AW280" s="13" t="s">
        <v>3</v>
      </c>
      <c r="AX280" s="13" t="s">
        <v>75</v>
      </c>
      <c r="AY280" s="179" t="s">
        <v>156</v>
      </c>
    </row>
    <row r="281" spans="2:65" s="13" customFormat="1">
      <c r="B281" s="178"/>
      <c r="D281" s="160" t="s">
        <v>205</v>
      </c>
      <c r="E281" s="179" t="s">
        <v>1</v>
      </c>
      <c r="F281" s="180" t="s">
        <v>2638</v>
      </c>
      <c r="H281" s="179" t="s">
        <v>1</v>
      </c>
      <c r="I281" s="181"/>
      <c r="L281" s="178"/>
      <c r="M281" s="182"/>
      <c r="T281" s="183"/>
      <c r="AT281" s="179" t="s">
        <v>205</v>
      </c>
      <c r="AU281" s="179" t="s">
        <v>164</v>
      </c>
      <c r="AV281" s="13" t="s">
        <v>83</v>
      </c>
      <c r="AW281" s="13" t="s">
        <v>3</v>
      </c>
      <c r="AX281" s="13" t="s">
        <v>75</v>
      </c>
      <c r="AY281" s="179" t="s">
        <v>156</v>
      </c>
    </row>
    <row r="282" spans="2:65" s="12" customFormat="1">
      <c r="B282" s="159"/>
      <c r="D282" s="160" t="s">
        <v>205</v>
      </c>
      <c r="E282" s="161" t="s">
        <v>1</v>
      </c>
      <c r="F282" s="162" t="s">
        <v>2639</v>
      </c>
      <c r="H282" s="163">
        <v>4740</v>
      </c>
      <c r="I282" s="164"/>
      <c r="L282" s="159"/>
      <c r="M282" s="165"/>
      <c r="T282" s="166"/>
      <c r="AT282" s="161" t="s">
        <v>205</v>
      </c>
      <c r="AU282" s="161" t="s">
        <v>164</v>
      </c>
      <c r="AV282" s="12" t="s">
        <v>164</v>
      </c>
      <c r="AW282" s="12" t="s">
        <v>3</v>
      </c>
      <c r="AX282" s="12" t="s">
        <v>83</v>
      </c>
      <c r="AY282" s="161" t="s">
        <v>156</v>
      </c>
    </row>
    <row r="283" spans="2:65" s="1" customFormat="1" ht="24.15" customHeight="1">
      <c r="B283" s="139"/>
      <c r="C283" s="140" t="s">
        <v>288</v>
      </c>
      <c r="D283" s="140" t="s">
        <v>159</v>
      </c>
      <c r="E283" s="141" t="s">
        <v>2640</v>
      </c>
      <c r="F283" s="142" t="s">
        <v>2641</v>
      </c>
      <c r="G283" s="143" t="s">
        <v>203</v>
      </c>
      <c r="H283" s="144">
        <v>260</v>
      </c>
      <c r="I283" s="145"/>
      <c r="J283" s="146">
        <f>ROUND(I283*H283,2)</f>
        <v>0</v>
      </c>
      <c r="K283" s="147"/>
      <c r="L283" s="32"/>
      <c r="M283" s="148" t="s">
        <v>1</v>
      </c>
      <c r="N283" s="149" t="s">
        <v>41</v>
      </c>
      <c r="P283" s="150">
        <f>O283*H283</f>
        <v>0</v>
      </c>
      <c r="Q283" s="150">
        <v>2.0000000000000002E-5</v>
      </c>
      <c r="R283" s="150">
        <f>Q283*H283</f>
        <v>5.2000000000000006E-3</v>
      </c>
      <c r="S283" s="150">
        <v>0</v>
      </c>
      <c r="T283" s="151">
        <f>S283*H283</f>
        <v>0</v>
      </c>
      <c r="AR283" s="152" t="s">
        <v>163</v>
      </c>
      <c r="AT283" s="152" t="s">
        <v>159</v>
      </c>
      <c r="AU283" s="152" t="s">
        <v>164</v>
      </c>
      <c r="AY283" s="17" t="s">
        <v>156</v>
      </c>
      <c r="BE283" s="153">
        <f>IF(N283="základná",J283,0)</f>
        <v>0</v>
      </c>
      <c r="BF283" s="153">
        <f>IF(N283="znížená",J283,0)</f>
        <v>0</v>
      </c>
      <c r="BG283" s="153">
        <f>IF(N283="zákl. prenesená",J283,0)</f>
        <v>0</v>
      </c>
      <c r="BH283" s="153">
        <f>IF(N283="zníž. prenesená",J283,0)</f>
        <v>0</v>
      </c>
      <c r="BI283" s="153">
        <f>IF(N283="nulová",J283,0)</f>
        <v>0</v>
      </c>
      <c r="BJ283" s="17" t="s">
        <v>164</v>
      </c>
      <c r="BK283" s="153">
        <f>ROUND(I283*H283,2)</f>
        <v>0</v>
      </c>
      <c r="BL283" s="17" t="s">
        <v>163</v>
      </c>
      <c r="BM283" s="152" t="s">
        <v>2642</v>
      </c>
    </row>
    <row r="284" spans="2:65" s="13" customFormat="1">
      <c r="B284" s="178"/>
      <c r="D284" s="160" t="s">
        <v>205</v>
      </c>
      <c r="E284" s="179" t="s">
        <v>1</v>
      </c>
      <c r="F284" s="180" t="s">
        <v>1060</v>
      </c>
      <c r="H284" s="179" t="s">
        <v>1</v>
      </c>
      <c r="I284" s="181"/>
      <c r="L284" s="178"/>
      <c r="M284" s="182"/>
      <c r="T284" s="183"/>
      <c r="AT284" s="179" t="s">
        <v>205</v>
      </c>
      <c r="AU284" s="179" t="s">
        <v>164</v>
      </c>
      <c r="AV284" s="13" t="s">
        <v>83</v>
      </c>
      <c r="AW284" s="13" t="s">
        <v>3</v>
      </c>
      <c r="AX284" s="13" t="s">
        <v>75</v>
      </c>
      <c r="AY284" s="179" t="s">
        <v>156</v>
      </c>
    </row>
    <row r="285" spans="2:65" s="13" customFormat="1">
      <c r="B285" s="178"/>
      <c r="D285" s="160" t="s">
        <v>205</v>
      </c>
      <c r="E285" s="179" t="s">
        <v>1</v>
      </c>
      <c r="F285" s="180" t="s">
        <v>1347</v>
      </c>
      <c r="H285" s="179" t="s">
        <v>1</v>
      </c>
      <c r="I285" s="181"/>
      <c r="L285" s="178"/>
      <c r="M285" s="182"/>
      <c r="T285" s="183"/>
      <c r="AT285" s="179" t="s">
        <v>205</v>
      </c>
      <c r="AU285" s="179" t="s">
        <v>164</v>
      </c>
      <c r="AV285" s="13" t="s">
        <v>83</v>
      </c>
      <c r="AW285" s="13" t="s">
        <v>3</v>
      </c>
      <c r="AX285" s="13" t="s">
        <v>75</v>
      </c>
      <c r="AY285" s="179" t="s">
        <v>156</v>
      </c>
    </row>
    <row r="286" spans="2:65" s="13" customFormat="1" ht="30.6">
      <c r="B286" s="178"/>
      <c r="D286" s="160" t="s">
        <v>205</v>
      </c>
      <c r="E286" s="179" t="s">
        <v>1</v>
      </c>
      <c r="F286" s="180" t="s">
        <v>1348</v>
      </c>
      <c r="H286" s="179" t="s">
        <v>1</v>
      </c>
      <c r="I286" s="181"/>
      <c r="L286" s="178"/>
      <c r="M286" s="182"/>
      <c r="T286" s="183"/>
      <c r="AT286" s="179" t="s">
        <v>205</v>
      </c>
      <c r="AU286" s="179" t="s">
        <v>164</v>
      </c>
      <c r="AV286" s="13" t="s">
        <v>83</v>
      </c>
      <c r="AW286" s="13" t="s">
        <v>3</v>
      </c>
      <c r="AX286" s="13" t="s">
        <v>75</v>
      </c>
      <c r="AY286" s="179" t="s">
        <v>156</v>
      </c>
    </row>
    <row r="287" spans="2:65" s="13" customFormat="1">
      <c r="B287" s="178"/>
      <c r="D287" s="160" t="s">
        <v>205</v>
      </c>
      <c r="E287" s="179" t="s">
        <v>1</v>
      </c>
      <c r="F287" s="180" t="s">
        <v>2638</v>
      </c>
      <c r="H287" s="179" t="s">
        <v>1</v>
      </c>
      <c r="I287" s="181"/>
      <c r="L287" s="178"/>
      <c r="M287" s="182"/>
      <c r="T287" s="183"/>
      <c r="AT287" s="179" t="s">
        <v>205</v>
      </c>
      <c r="AU287" s="179" t="s">
        <v>164</v>
      </c>
      <c r="AV287" s="13" t="s">
        <v>83</v>
      </c>
      <c r="AW287" s="13" t="s">
        <v>3</v>
      </c>
      <c r="AX287" s="13" t="s">
        <v>75</v>
      </c>
      <c r="AY287" s="179" t="s">
        <v>156</v>
      </c>
    </row>
    <row r="288" spans="2:65" s="12" customFormat="1">
      <c r="B288" s="159"/>
      <c r="D288" s="160" t="s">
        <v>205</v>
      </c>
      <c r="E288" s="161" t="s">
        <v>1</v>
      </c>
      <c r="F288" s="162" t="s">
        <v>2643</v>
      </c>
      <c r="H288" s="163">
        <v>260</v>
      </c>
      <c r="I288" s="164"/>
      <c r="L288" s="159"/>
      <c r="M288" s="165"/>
      <c r="T288" s="166"/>
      <c r="AT288" s="161" t="s">
        <v>205</v>
      </c>
      <c r="AU288" s="161" t="s">
        <v>164</v>
      </c>
      <c r="AV288" s="12" t="s">
        <v>164</v>
      </c>
      <c r="AW288" s="12" t="s">
        <v>3</v>
      </c>
      <c r="AX288" s="12" t="s">
        <v>83</v>
      </c>
      <c r="AY288" s="161" t="s">
        <v>156</v>
      </c>
    </row>
    <row r="289" spans="2:65" s="11" customFormat="1" ht="22.95" customHeight="1">
      <c r="B289" s="127"/>
      <c r="D289" s="128" t="s">
        <v>74</v>
      </c>
      <c r="E289" s="137" t="s">
        <v>2644</v>
      </c>
      <c r="F289" s="137" t="s">
        <v>2645</v>
      </c>
      <c r="I289" s="130"/>
      <c r="J289" s="138">
        <f>BK289</f>
        <v>0</v>
      </c>
      <c r="L289" s="127"/>
      <c r="M289" s="132"/>
      <c r="P289" s="133">
        <f>SUM(P290:P292)</f>
        <v>0</v>
      </c>
      <c r="R289" s="133">
        <f>SUM(R290:R292)</f>
        <v>7.2000000000000007E-3</v>
      </c>
      <c r="T289" s="134">
        <f>SUM(T290:T292)</f>
        <v>5.0399999999999993E-2</v>
      </c>
      <c r="AR289" s="128" t="s">
        <v>83</v>
      </c>
      <c r="AT289" s="135" t="s">
        <v>74</v>
      </c>
      <c r="AU289" s="135" t="s">
        <v>83</v>
      </c>
      <c r="AY289" s="128" t="s">
        <v>156</v>
      </c>
      <c r="BK289" s="136">
        <f>SUM(BK290:BK292)</f>
        <v>0</v>
      </c>
    </row>
    <row r="290" spans="2:65" s="1" customFormat="1" ht="24.15" customHeight="1">
      <c r="B290" s="139"/>
      <c r="C290" s="140" t="s">
        <v>292</v>
      </c>
      <c r="D290" s="140" t="s">
        <v>159</v>
      </c>
      <c r="E290" s="141" t="s">
        <v>2646</v>
      </c>
      <c r="F290" s="142" t="s">
        <v>2647</v>
      </c>
      <c r="G290" s="143" t="s">
        <v>2648</v>
      </c>
      <c r="H290" s="144">
        <v>720</v>
      </c>
      <c r="I290" s="145"/>
      <c r="J290" s="146">
        <f>ROUND(I290*H290,2)</f>
        <v>0</v>
      </c>
      <c r="K290" s="147"/>
      <c r="L290" s="32"/>
      <c r="M290" s="148" t="s">
        <v>1</v>
      </c>
      <c r="N290" s="149" t="s">
        <v>41</v>
      </c>
      <c r="P290" s="150">
        <f>O290*H290</f>
        <v>0</v>
      </c>
      <c r="Q290" s="150">
        <v>1.0000000000000001E-5</v>
      </c>
      <c r="R290" s="150">
        <f>Q290*H290</f>
        <v>7.2000000000000007E-3</v>
      </c>
      <c r="S290" s="150">
        <v>6.9999999999999994E-5</v>
      </c>
      <c r="T290" s="151">
        <f>S290*H290</f>
        <v>5.0399999999999993E-2</v>
      </c>
      <c r="AR290" s="152" t="s">
        <v>163</v>
      </c>
      <c r="AT290" s="152" t="s">
        <v>159</v>
      </c>
      <c r="AU290" s="152" t="s">
        <v>164</v>
      </c>
      <c r="AY290" s="17" t="s">
        <v>156</v>
      </c>
      <c r="BE290" s="153">
        <f>IF(N290="základná",J290,0)</f>
        <v>0</v>
      </c>
      <c r="BF290" s="153">
        <f>IF(N290="znížená",J290,0)</f>
        <v>0</v>
      </c>
      <c r="BG290" s="153">
        <f>IF(N290="zákl. prenesená",J290,0)</f>
        <v>0</v>
      </c>
      <c r="BH290" s="153">
        <f>IF(N290="zníž. prenesená",J290,0)</f>
        <v>0</v>
      </c>
      <c r="BI290" s="153">
        <f>IF(N290="nulová",J290,0)</f>
        <v>0</v>
      </c>
      <c r="BJ290" s="17" t="s">
        <v>164</v>
      </c>
      <c r="BK290" s="153">
        <f>ROUND(I290*H290,2)</f>
        <v>0</v>
      </c>
      <c r="BL290" s="17" t="s">
        <v>163</v>
      </c>
      <c r="BM290" s="152" t="s">
        <v>2649</v>
      </c>
    </row>
    <row r="291" spans="2:65" s="13" customFormat="1">
      <c r="B291" s="178"/>
      <c r="D291" s="160" t="s">
        <v>205</v>
      </c>
      <c r="E291" s="179" t="s">
        <v>1</v>
      </c>
      <c r="F291" s="180" t="s">
        <v>2650</v>
      </c>
      <c r="H291" s="179" t="s">
        <v>1</v>
      </c>
      <c r="I291" s="181"/>
      <c r="L291" s="178"/>
      <c r="M291" s="182"/>
      <c r="T291" s="183"/>
      <c r="AT291" s="179" t="s">
        <v>205</v>
      </c>
      <c r="AU291" s="179" t="s">
        <v>164</v>
      </c>
      <c r="AV291" s="13" t="s">
        <v>83</v>
      </c>
      <c r="AW291" s="13" t="s">
        <v>3</v>
      </c>
      <c r="AX291" s="13" t="s">
        <v>75</v>
      </c>
      <c r="AY291" s="179" t="s">
        <v>156</v>
      </c>
    </row>
    <row r="292" spans="2:65" s="12" customFormat="1">
      <c r="B292" s="159"/>
      <c r="D292" s="160" t="s">
        <v>205</v>
      </c>
      <c r="E292" s="161" t="s">
        <v>1</v>
      </c>
      <c r="F292" s="162" t="s">
        <v>2651</v>
      </c>
      <c r="H292" s="163">
        <v>720</v>
      </c>
      <c r="I292" s="164"/>
      <c r="L292" s="159"/>
      <c r="M292" s="165"/>
      <c r="T292" s="166"/>
      <c r="AT292" s="161" t="s">
        <v>205</v>
      </c>
      <c r="AU292" s="161" t="s">
        <v>164</v>
      </c>
      <c r="AV292" s="12" t="s">
        <v>164</v>
      </c>
      <c r="AW292" s="12" t="s">
        <v>3</v>
      </c>
      <c r="AX292" s="12" t="s">
        <v>83</v>
      </c>
      <c r="AY292" s="161" t="s">
        <v>156</v>
      </c>
    </row>
    <row r="293" spans="2:65" s="11" customFormat="1" ht="22.95" customHeight="1">
      <c r="B293" s="127"/>
      <c r="D293" s="128" t="s">
        <v>74</v>
      </c>
      <c r="E293" s="137" t="s">
        <v>1361</v>
      </c>
      <c r="F293" s="137" t="s">
        <v>1362</v>
      </c>
      <c r="I293" s="130"/>
      <c r="J293" s="138">
        <f>BK293</f>
        <v>0</v>
      </c>
      <c r="L293" s="127"/>
      <c r="M293" s="132"/>
      <c r="P293" s="133">
        <f>SUM(P294:P318)</f>
        <v>0</v>
      </c>
      <c r="R293" s="133">
        <f>SUM(R294:R318)</f>
        <v>0</v>
      </c>
      <c r="T293" s="134">
        <f>SUM(T294:T318)</f>
        <v>51.544833999999994</v>
      </c>
      <c r="AR293" s="128" t="s">
        <v>83</v>
      </c>
      <c r="AT293" s="135" t="s">
        <v>74</v>
      </c>
      <c r="AU293" s="135" t="s">
        <v>83</v>
      </c>
      <c r="AY293" s="128" t="s">
        <v>156</v>
      </c>
      <c r="BK293" s="136">
        <f>SUM(BK294:BK318)</f>
        <v>0</v>
      </c>
    </row>
    <row r="294" spans="2:65" s="1" customFormat="1" ht="24.15" customHeight="1">
      <c r="B294" s="139"/>
      <c r="C294" s="140" t="s">
        <v>296</v>
      </c>
      <c r="D294" s="140" t="s">
        <v>159</v>
      </c>
      <c r="E294" s="141" t="s">
        <v>1363</v>
      </c>
      <c r="F294" s="142" t="s">
        <v>1364</v>
      </c>
      <c r="G294" s="143" t="s">
        <v>234</v>
      </c>
      <c r="H294" s="144">
        <v>774.60199999999998</v>
      </c>
      <c r="I294" s="145"/>
      <c r="J294" s="146">
        <f>ROUND(I294*H294,2)</f>
        <v>0</v>
      </c>
      <c r="K294" s="147"/>
      <c r="L294" s="32"/>
      <c r="M294" s="148" t="s">
        <v>1</v>
      </c>
      <c r="N294" s="149" t="s">
        <v>41</v>
      </c>
      <c r="P294" s="150">
        <f>O294*H294</f>
        <v>0</v>
      </c>
      <c r="Q294" s="150">
        <v>0</v>
      </c>
      <c r="R294" s="150">
        <f>Q294*H294</f>
        <v>0</v>
      </c>
      <c r="S294" s="150">
        <v>2.1999999999999999E-2</v>
      </c>
      <c r="T294" s="151">
        <f>S294*H294</f>
        <v>17.041243999999999</v>
      </c>
      <c r="AR294" s="152" t="s">
        <v>163</v>
      </c>
      <c r="AT294" s="152" t="s">
        <v>159</v>
      </c>
      <c r="AU294" s="152" t="s">
        <v>164</v>
      </c>
      <c r="AY294" s="17" t="s">
        <v>156</v>
      </c>
      <c r="BE294" s="153">
        <f>IF(N294="základná",J294,0)</f>
        <v>0</v>
      </c>
      <c r="BF294" s="153">
        <f>IF(N294="znížená",J294,0)</f>
        <v>0</v>
      </c>
      <c r="BG294" s="153">
        <f>IF(N294="zákl. prenesená",J294,0)</f>
        <v>0</v>
      </c>
      <c r="BH294" s="153">
        <f>IF(N294="zníž. prenesená",J294,0)</f>
        <v>0</v>
      </c>
      <c r="BI294" s="153">
        <f>IF(N294="nulová",J294,0)</f>
        <v>0</v>
      </c>
      <c r="BJ294" s="17" t="s">
        <v>164</v>
      </c>
      <c r="BK294" s="153">
        <f>ROUND(I294*H294,2)</f>
        <v>0</v>
      </c>
      <c r="BL294" s="17" t="s">
        <v>163</v>
      </c>
      <c r="BM294" s="152" t="s">
        <v>2652</v>
      </c>
    </row>
    <row r="295" spans="2:65" s="13" customFormat="1">
      <c r="B295" s="178"/>
      <c r="D295" s="160" t="s">
        <v>205</v>
      </c>
      <c r="E295" s="179" t="s">
        <v>1</v>
      </c>
      <c r="F295" s="180" t="s">
        <v>2653</v>
      </c>
      <c r="H295" s="179" t="s">
        <v>1</v>
      </c>
      <c r="I295" s="181"/>
      <c r="L295" s="178"/>
      <c r="M295" s="182"/>
      <c r="T295" s="183"/>
      <c r="AT295" s="179" t="s">
        <v>205</v>
      </c>
      <c r="AU295" s="179" t="s">
        <v>164</v>
      </c>
      <c r="AV295" s="13" t="s">
        <v>83</v>
      </c>
      <c r="AW295" s="13" t="s">
        <v>3</v>
      </c>
      <c r="AX295" s="13" t="s">
        <v>75</v>
      </c>
      <c r="AY295" s="179" t="s">
        <v>156</v>
      </c>
    </row>
    <row r="296" spans="2:65" s="12" customFormat="1">
      <c r="B296" s="159"/>
      <c r="D296" s="160" t="s">
        <v>205</v>
      </c>
      <c r="E296" s="161" t="s">
        <v>1</v>
      </c>
      <c r="F296" s="162" t="s">
        <v>2654</v>
      </c>
      <c r="H296" s="163">
        <v>338.52</v>
      </c>
      <c r="I296" s="164"/>
      <c r="L296" s="159"/>
      <c r="M296" s="165"/>
      <c r="T296" s="166"/>
      <c r="AT296" s="161" t="s">
        <v>205</v>
      </c>
      <c r="AU296" s="161" t="s">
        <v>164</v>
      </c>
      <c r="AV296" s="12" t="s">
        <v>164</v>
      </c>
      <c r="AW296" s="12" t="s">
        <v>3</v>
      </c>
      <c r="AX296" s="12" t="s">
        <v>75</v>
      </c>
      <c r="AY296" s="161" t="s">
        <v>156</v>
      </c>
    </row>
    <row r="297" spans="2:65" s="12" customFormat="1">
      <c r="B297" s="159"/>
      <c r="D297" s="160" t="s">
        <v>205</v>
      </c>
      <c r="E297" s="161" t="s">
        <v>1</v>
      </c>
      <c r="F297" s="162" t="s">
        <v>2655</v>
      </c>
      <c r="H297" s="163">
        <v>5.0819999999999999</v>
      </c>
      <c r="I297" s="164"/>
      <c r="L297" s="159"/>
      <c r="M297" s="165"/>
      <c r="T297" s="166"/>
      <c r="AT297" s="161" t="s">
        <v>205</v>
      </c>
      <c r="AU297" s="161" t="s">
        <v>164</v>
      </c>
      <c r="AV297" s="12" t="s">
        <v>164</v>
      </c>
      <c r="AW297" s="12" t="s">
        <v>3</v>
      </c>
      <c r="AX297" s="12" t="s">
        <v>75</v>
      </c>
      <c r="AY297" s="161" t="s">
        <v>156</v>
      </c>
    </row>
    <row r="298" spans="2:65" s="15" customFormat="1">
      <c r="B298" s="191"/>
      <c r="D298" s="160" t="s">
        <v>205</v>
      </c>
      <c r="E298" s="192" t="s">
        <v>1</v>
      </c>
      <c r="F298" s="193" t="s">
        <v>2656</v>
      </c>
      <c r="H298" s="194">
        <v>343.60199999999998</v>
      </c>
      <c r="I298" s="195"/>
      <c r="L298" s="191"/>
      <c r="M298" s="196"/>
      <c r="T298" s="197"/>
      <c r="AT298" s="192" t="s">
        <v>205</v>
      </c>
      <c r="AU298" s="192" t="s">
        <v>164</v>
      </c>
      <c r="AV298" s="15" t="s">
        <v>169</v>
      </c>
      <c r="AW298" s="15" t="s">
        <v>3</v>
      </c>
      <c r="AX298" s="15" t="s">
        <v>75</v>
      </c>
      <c r="AY298" s="192" t="s">
        <v>156</v>
      </c>
    </row>
    <row r="299" spans="2:65" s="12" customFormat="1">
      <c r="B299" s="159"/>
      <c r="D299" s="160" t="s">
        <v>205</v>
      </c>
      <c r="E299" s="161" t="s">
        <v>1</v>
      </c>
      <c r="F299" s="162" t="s">
        <v>2657</v>
      </c>
      <c r="H299" s="163">
        <v>185.64</v>
      </c>
      <c r="I299" s="164"/>
      <c r="L299" s="159"/>
      <c r="M299" s="165"/>
      <c r="T299" s="166"/>
      <c r="AT299" s="161" t="s">
        <v>205</v>
      </c>
      <c r="AU299" s="161" t="s">
        <v>164</v>
      </c>
      <c r="AV299" s="12" t="s">
        <v>164</v>
      </c>
      <c r="AW299" s="12" t="s">
        <v>3</v>
      </c>
      <c r="AX299" s="12" t="s">
        <v>75</v>
      </c>
      <c r="AY299" s="161" t="s">
        <v>156</v>
      </c>
    </row>
    <row r="300" spans="2:65" s="12" customFormat="1">
      <c r="B300" s="159"/>
      <c r="D300" s="160" t="s">
        <v>205</v>
      </c>
      <c r="E300" s="161" t="s">
        <v>1</v>
      </c>
      <c r="F300" s="162" t="s">
        <v>2658</v>
      </c>
      <c r="H300" s="163">
        <v>98.28</v>
      </c>
      <c r="I300" s="164"/>
      <c r="L300" s="159"/>
      <c r="M300" s="165"/>
      <c r="T300" s="166"/>
      <c r="AT300" s="161" t="s">
        <v>205</v>
      </c>
      <c r="AU300" s="161" t="s">
        <v>164</v>
      </c>
      <c r="AV300" s="12" t="s">
        <v>164</v>
      </c>
      <c r="AW300" s="12" t="s">
        <v>3</v>
      </c>
      <c r="AX300" s="12" t="s">
        <v>75</v>
      </c>
      <c r="AY300" s="161" t="s">
        <v>156</v>
      </c>
    </row>
    <row r="301" spans="2:65" s="12" customFormat="1">
      <c r="B301" s="159"/>
      <c r="D301" s="160" t="s">
        <v>205</v>
      </c>
      <c r="E301" s="161" t="s">
        <v>1</v>
      </c>
      <c r="F301" s="162" t="s">
        <v>2659</v>
      </c>
      <c r="H301" s="163">
        <v>45</v>
      </c>
      <c r="I301" s="164"/>
      <c r="L301" s="159"/>
      <c r="M301" s="165"/>
      <c r="T301" s="166"/>
      <c r="AT301" s="161" t="s">
        <v>205</v>
      </c>
      <c r="AU301" s="161" t="s">
        <v>164</v>
      </c>
      <c r="AV301" s="12" t="s">
        <v>164</v>
      </c>
      <c r="AW301" s="12" t="s">
        <v>3</v>
      </c>
      <c r="AX301" s="12" t="s">
        <v>75</v>
      </c>
      <c r="AY301" s="161" t="s">
        <v>156</v>
      </c>
    </row>
    <row r="302" spans="2:65" s="12" customFormat="1">
      <c r="B302" s="159"/>
      <c r="D302" s="160" t="s">
        <v>205</v>
      </c>
      <c r="E302" s="161" t="s">
        <v>1</v>
      </c>
      <c r="F302" s="162" t="s">
        <v>2660</v>
      </c>
      <c r="H302" s="163">
        <v>58.88</v>
      </c>
      <c r="I302" s="164"/>
      <c r="L302" s="159"/>
      <c r="M302" s="165"/>
      <c r="T302" s="166"/>
      <c r="AT302" s="161" t="s">
        <v>205</v>
      </c>
      <c r="AU302" s="161" t="s">
        <v>164</v>
      </c>
      <c r="AV302" s="12" t="s">
        <v>164</v>
      </c>
      <c r="AW302" s="12" t="s">
        <v>3</v>
      </c>
      <c r="AX302" s="12" t="s">
        <v>75</v>
      </c>
      <c r="AY302" s="161" t="s">
        <v>156</v>
      </c>
    </row>
    <row r="303" spans="2:65" s="12" customFormat="1">
      <c r="B303" s="159"/>
      <c r="D303" s="160" t="s">
        <v>205</v>
      </c>
      <c r="E303" s="161" t="s">
        <v>1</v>
      </c>
      <c r="F303" s="162" t="s">
        <v>2661</v>
      </c>
      <c r="H303" s="163">
        <v>43.2</v>
      </c>
      <c r="I303" s="164"/>
      <c r="L303" s="159"/>
      <c r="M303" s="165"/>
      <c r="T303" s="166"/>
      <c r="AT303" s="161" t="s">
        <v>205</v>
      </c>
      <c r="AU303" s="161" t="s">
        <v>164</v>
      </c>
      <c r="AV303" s="12" t="s">
        <v>164</v>
      </c>
      <c r="AW303" s="12" t="s">
        <v>3</v>
      </c>
      <c r="AX303" s="12" t="s">
        <v>75</v>
      </c>
      <c r="AY303" s="161" t="s">
        <v>156</v>
      </c>
    </row>
    <row r="304" spans="2:65" s="15" customFormat="1">
      <c r="B304" s="191"/>
      <c r="D304" s="160" t="s">
        <v>205</v>
      </c>
      <c r="E304" s="192" t="s">
        <v>1</v>
      </c>
      <c r="F304" s="193" t="s">
        <v>2662</v>
      </c>
      <c r="H304" s="194">
        <v>431</v>
      </c>
      <c r="I304" s="195"/>
      <c r="L304" s="191"/>
      <c r="M304" s="196"/>
      <c r="T304" s="197"/>
      <c r="AT304" s="192" t="s">
        <v>205</v>
      </c>
      <c r="AU304" s="192" t="s">
        <v>164</v>
      </c>
      <c r="AV304" s="15" t="s">
        <v>169</v>
      </c>
      <c r="AW304" s="15" t="s">
        <v>3</v>
      </c>
      <c r="AX304" s="15" t="s">
        <v>75</v>
      </c>
      <c r="AY304" s="192" t="s">
        <v>156</v>
      </c>
    </row>
    <row r="305" spans="2:65" s="14" customFormat="1">
      <c r="B305" s="184"/>
      <c r="D305" s="160" t="s">
        <v>205</v>
      </c>
      <c r="E305" s="185" t="s">
        <v>1</v>
      </c>
      <c r="F305" s="186" t="s">
        <v>226</v>
      </c>
      <c r="H305" s="187">
        <v>774.60199999999998</v>
      </c>
      <c r="I305" s="188"/>
      <c r="L305" s="184"/>
      <c r="M305" s="189"/>
      <c r="T305" s="190"/>
      <c r="AT305" s="185" t="s">
        <v>205</v>
      </c>
      <c r="AU305" s="185" t="s">
        <v>164</v>
      </c>
      <c r="AV305" s="14" t="s">
        <v>163</v>
      </c>
      <c r="AW305" s="14" t="s">
        <v>3</v>
      </c>
      <c r="AX305" s="14" t="s">
        <v>83</v>
      </c>
      <c r="AY305" s="185" t="s">
        <v>156</v>
      </c>
    </row>
    <row r="306" spans="2:65" s="1" customFormat="1" ht="24.15" customHeight="1">
      <c r="B306" s="139"/>
      <c r="C306" s="140" t="s">
        <v>300</v>
      </c>
      <c r="D306" s="140" t="s">
        <v>159</v>
      </c>
      <c r="E306" s="141" t="s">
        <v>1371</v>
      </c>
      <c r="F306" s="142" t="s">
        <v>1372</v>
      </c>
      <c r="G306" s="143" t="s">
        <v>234</v>
      </c>
      <c r="H306" s="144">
        <v>627.33799999999997</v>
      </c>
      <c r="I306" s="145"/>
      <c r="J306" s="146">
        <f>ROUND(I306*H306,2)</f>
        <v>0</v>
      </c>
      <c r="K306" s="147"/>
      <c r="L306" s="32"/>
      <c r="M306" s="148" t="s">
        <v>1</v>
      </c>
      <c r="N306" s="149" t="s">
        <v>41</v>
      </c>
      <c r="P306" s="150">
        <f>O306*H306</f>
        <v>0</v>
      </c>
      <c r="Q306" s="150">
        <v>0</v>
      </c>
      <c r="R306" s="150">
        <f>Q306*H306</f>
        <v>0</v>
      </c>
      <c r="S306" s="150">
        <v>5.5E-2</v>
      </c>
      <c r="T306" s="151">
        <f>S306*H306</f>
        <v>34.503589999999996</v>
      </c>
      <c r="AR306" s="152" t="s">
        <v>163</v>
      </c>
      <c r="AT306" s="152" t="s">
        <v>159</v>
      </c>
      <c r="AU306" s="152" t="s">
        <v>164</v>
      </c>
      <c r="AY306" s="17" t="s">
        <v>156</v>
      </c>
      <c r="BE306" s="153">
        <f>IF(N306="základná",J306,0)</f>
        <v>0</v>
      </c>
      <c r="BF306" s="153">
        <f>IF(N306="znížená",J306,0)</f>
        <v>0</v>
      </c>
      <c r="BG306" s="153">
        <f>IF(N306="zákl. prenesená",J306,0)</f>
        <v>0</v>
      </c>
      <c r="BH306" s="153">
        <f>IF(N306="zníž. prenesená",J306,0)</f>
        <v>0</v>
      </c>
      <c r="BI306" s="153">
        <f>IF(N306="nulová",J306,0)</f>
        <v>0</v>
      </c>
      <c r="BJ306" s="17" t="s">
        <v>164</v>
      </c>
      <c r="BK306" s="153">
        <f>ROUND(I306*H306,2)</f>
        <v>0</v>
      </c>
      <c r="BL306" s="17" t="s">
        <v>163</v>
      </c>
      <c r="BM306" s="152" t="s">
        <v>2663</v>
      </c>
    </row>
    <row r="307" spans="2:65" s="13" customFormat="1">
      <c r="B307" s="178"/>
      <c r="D307" s="160" t="s">
        <v>205</v>
      </c>
      <c r="E307" s="179" t="s">
        <v>1</v>
      </c>
      <c r="F307" s="180" t="s">
        <v>2664</v>
      </c>
      <c r="H307" s="179" t="s">
        <v>1</v>
      </c>
      <c r="I307" s="181"/>
      <c r="L307" s="178"/>
      <c r="M307" s="182"/>
      <c r="T307" s="183"/>
      <c r="AT307" s="179" t="s">
        <v>205</v>
      </c>
      <c r="AU307" s="179" t="s">
        <v>164</v>
      </c>
      <c r="AV307" s="13" t="s">
        <v>83</v>
      </c>
      <c r="AW307" s="13" t="s">
        <v>3</v>
      </c>
      <c r="AX307" s="13" t="s">
        <v>75</v>
      </c>
      <c r="AY307" s="179" t="s">
        <v>156</v>
      </c>
    </row>
    <row r="308" spans="2:65" s="12" customFormat="1">
      <c r="B308" s="159"/>
      <c r="D308" s="160" t="s">
        <v>205</v>
      </c>
      <c r="E308" s="161" t="s">
        <v>1</v>
      </c>
      <c r="F308" s="162" t="s">
        <v>2665</v>
      </c>
      <c r="H308" s="163">
        <v>145.08000000000001</v>
      </c>
      <c r="I308" s="164"/>
      <c r="L308" s="159"/>
      <c r="M308" s="165"/>
      <c r="T308" s="166"/>
      <c r="AT308" s="161" t="s">
        <v>205</v>
      </c>
      <c r="AU308" s="161" t="s">
        <v>164</v>
      </c>
      <c r="AV308" s="12" t="s">
        <v>164</v>
      </c>
      <c r="AW308" s="12" t="s">
        <v>3</v>
      </c>
      <c r="AX308" s="12" t="s">
        <v>75</v>
      </c>
      <c r="AY308" s="161" t="s">
        <v>156</v>
      </c>
    </row>
    <row r="309" spans="2:65" s="12" customFormat="1">
      <c r="B309" s="159"/>
      <c r="D309" s="160" t="s">
        <v>205</v>
      </c>
      <c r="E309" s="161" t="s">
        <v>1</v>
      </c>
      <c r="F309" s="162" t="s">
        <v>2666</v>
      </c>
      <c r="H309" s="163">
        <v>11.858000000000001</v>
      </c>
      <c r="I309" s="164"/>
      <c r="L309" s="159"/>
      <c r="M309" s="165"/>
      <c r="T309" s="166"/>
      <c r="AT309" s="161" t="s">
        <v>205</v>
      </c>
      <c r="AU309" s="161" t="s">
        <v>164</v>
      </c>
      <c r="AV309" s="12" t="s">
        <v>164</v>
      </c>
      <c r="AW309" s="12" t="s">
        <v>3</v>
      </c>
      <c r="AX309" s="12" t="s">
        <v>75</v>
      </c>
      <c r="AY309" s="161" t="s">
        <v>156</v>
      </c>
    </row>
    <row r="310" spans="2:65" s="15" customFormat="1">
      <c r="B310" s="191"/>
      <c r="D310" s="160" t="s">
        <v>205</v>
      </c>
      <c r="E310" s="192" t="s">
        <v>1</v>
      </c>
      <c r="F310" s="193" t="s">
        <v>2656</v>
      </c>
      <c r="H310" s="194">
        <v>156.93799999999999</v>
      </c>
      <c r="I310" s="195"/>
      <c r="L310" s="191"/>
      <c r="M310" s="196"/>
      <c r="T310" s="197"/>
      <c r="AT310" s="192" t="s">
        <v>205</v>
      </c>
      <c r="AU310" s="192" t="s">
        <v>164</v>
      </c>
      <c r="AV310" s="15" t="s">
        <v>169</v>
      </c>
      <c r="AW310" s="15" t="s">
        <v>3</v>
      </c>
      <c r="AX310" s="15" t="s">
        <v>75</v>
      </c>
      <c r="AY310" s="192" t="s">
        <v>156</v>
      </c>
    </row>
    <row r="311" spans="2:65" s="12" customFormat="1">
      <c r="B311" s="159"/>
      <c r="D311" s="160" t="s">
        <v>205</v>
      </c>
      <c r="E311" s="161" t="s">
        <v>1</v>
      </c>
      <c r="F311" s="162" t="s">
        <v>2667</v>
      </c>
      <c r="H311" s="163">
        <v>79.56</v>
      </c>
      <c r="I311" s="164"/>
      <c r="L311" s="159"/>
      <c r="M311" s="165"/>
      <c r="T311" s="166"/>
      <c r="AT311" s="161" t="s">
        <v>205</v>
      </c>
      <c r="AU311" s="161" t="s">
        <v>164</v>
      </c>
      <c r="AV311" s="12" t="s">
        <v>164</v>
      </c>
      <c r="AW311" s="12" t="s">
        <v>3</v>
      </c>
      <c r="AX311" s="12" t="s">
        <v>75</v>
      </c>
      <c r="AY311" s="161" t="s">
        <v>156</v>
      </c>
    </row>
    <row r="312" spans="2:65" s="12" customFormat="1">
      <c r="B312" s="159"/>
      <c r="D312" s="160" t="s">
        <v>205</v>
      </c>
      <c r="E312" s="161" t="s">
        <v>1</v>
      </c>
      <c r="F312" s="162" t="s">
        <v>2668</v>
      </c>
      <c r="H312" s="163">
        <v>229.32</v>
      </c>
      <c r="I312" s="164"/>
      <c r="L312" s="159"/>
      <c r="M312" s="165"/>
      <c r="T312" s="166"/>
      <c r="AT312" s="161" t="s">
        <v>205</v>
      </c>
      <c r="AU312" s="161" t="s">
        <v>164</v>
      </c>
      <c r="AV312" s="12" t="s">
        <v>164</v>
      </c>
      <c r="AW312" s="12" t="s">
        <v>3</v>
      </c>
      <c r="AX312" s="12" t="s">
        <v>75</v>
      </c>
      <c r="AY312" s="161" t="s">
        <v>156</v>
      </c>
    </row>
    <row r="313" spans="2:65" s="12" customFormat="1">
      <c r="B313" s="159"/>
      <c r="D313" s="160" t="s">
        <v>205</v>
      </c>
      <c r="E313" s="161" t="s">
        <v>1</v>
      </c>
      <c r="F313" s="162" t="s">
        <v>2669</v>
      </c>
      <c r="H313" s="163">
        <v>30</v>
      </c>
      <c r="I313" s="164"/>
      <c r="L313" s="159"/>
      <c r="M313" s="165"/>
      <c r="T313" s="166"/>
      <c r="AT313" s="161" t="s">
        <v>205</v>
      </c>
      <c r="AU313" s="161" t="s">
        <v>164</v>
      </c>
      <c r="AV313" s="12" t="s">
        <v>164</v>
      </c>
      <c r="AW313" s="12" t="s">
        <v>3</v>
      </c>
      <c r="AX313" s="12" t="s">
        <v>75</v>
      </c>
      <c r="AY313" s="161" t="s">
        <v>156</v>
      </c>
    </row>
    <row r="314" spans="2:65" s="12" customFormat="1">
      <c r="B314" s="159"/>
      <c r="D314" s="160" t="s">
        <v>205</v>
      </c>
      <c r="E314" s="161" t="s">
        <v>1</v>
      </c>
      <c r="F314" s="162" t="s">
        <v>2670</v>
      </c>
      <c r="H314" s="163">
        <v>88.32</v>
      </c>
      <c r="I314" s="164"/>
      <c r="L314" s="159"/>
      <c r="M314" s="165"/>
      <c r="T314" s="166"/>
      <c r="AT314" s="161" t="s">
        <v>205</v>
      </c>
      <c r="AU314" s="161" t="s">
        <v>164</v>
      </c>
      <c r="AV314" s="12" t="s">
        <v>164</v>
      </c>
      <c r="AW314" s="12" t="s">
        <v>3</v>
      </c>
      <c r="AX314" s="12" t="s">
        <v>75</v>
      </c>
      <c r="AY314" s="161" t="s">
        <v>156</v>
      </c>
    </row>
    <row r="315" spans="2:65" s="12" customFormat="1">
      <c r="B315" s="159"/>
      <c r="D315" s="160" t="s">
        <v>205</v>
      </c>
      <c r="E315" s="161" t="s">
        <v>1</v>
      </c>
      <c r="F315" s="162" t="s">
        <v>2661</v>
      </c>
      <c r="H315" s="163">
        <v>43.2</v>
      </c>
      <c r="I315" s="164"/>
      <c r="L315" s="159"/>
      <c r="M315" s="165"/>
      <c r="T315" s="166"/>
      <c r="AT315" s="161" t="s">
        <v>205</v>
      </c>
      <c r="AU315" s="161" t="s">
        <v>164</v>
      </c>
      <c r="AV315" s="12" t="s">
        <v>164</v>
      </c>
      <c r="AW315" s="12" t="s">
        <v>3</v>
      </c>
      <c r="AX315" s="12" t="s">
        <v>75</v>
      </c>
      <c r="AY315" s="161" t="s">
        <v>156</v>
      </c>
    </row>
    <row r="316" spans="2:65" s="15" customFormat="1">
      <c r="B316" s="191"/>
      <c r="D316" s="160" t="s">
        <v>205</v>
      </c>
      <c r="E316" s="192" t="s">
        <v>1</v>
      </c>
      <c r="F316" s="193" t="s">
        <v>2662</v>
      </c>
      <c r="H316" s="194">
        <v>470.4</v>
      </c>
      <c r="I316" s="195"/>
      <c r="L316" s="191"/>
      <c r="M316" s="196"/>
      <c r="T316" s="197"/>
      <c r="AT316" s="192" t="s">
        <v>205</v>
      </c>
      <c r="AU316" s="192" t="s">
        <v>164</v>
      </c>
      <c r="AV316" s="15" t="s">
        <v>169</v>
      </c>
      <c r="AW316" s="15" t="s">
        <v>3</v>
      </c>
      <c r="AX316" s="15" t="s">
        <v>75</v>
      </c>
      <c r="AY316" s="192" t="s">
        <v>156</v>
      </c>
    </row>
    <row r="317" spans="2:65" s="14" customFormat="1">
      <c r="B317" s="184"/>
      <c r="D317" s="160" t="s">
        <v>205</v>
      </c>
      <c r="E317" s="185" t="s">
        <v>1</v>
      </c>
      <c r="F317" s="186" t="s">
        <v>226</v>
      </c>
      <c r="H317" s="187">
        <v>627.33799999999997</v>
      </c>
      <c r="I317" s="188"/>
      <c r="L317" s="184"/>
      <c r="M317" s="189"/>
      <c r="T317" s="190"/>
      <c r="AT317" s="185" t="s">
        <v>205</v>
      </c>
      <c r="AU317" s="185" t="s">
        <v>164</v>
      </c>
      <c r="AV317" s="14" t="s">
        <v>163</v>
      </c>
      <c r="AW317" s="14" t="s">
        <v>3</v>
      </c>
      <c r="AX317" s="14" t="s">
        <v>83</v>
      </c>
      <c r="AY317" s="185" t="s">
        <v>156</v>
      </c>
    </row>
    <row r="318" spans="2:65" s="1" customFormat="1" ht="24.15" customHeight="1">
      <c r="B318" s="139"/>
      <c r="C318" s="140" t="s">
        <v>8</v>
      </c>
      <c r="D318" s="140" t="s">
        <v>159</v>
      </c>
      <c r="E318" s="141" t="s">
        <v>1377</v>
      </c>
      <c r="F318" s="142" t="s">
        <v>1378</v>
      </c>
      <c r="G318" s="143" t="s">
        <v>234</v>
      </c>
      <c r="H318" s="144">
        <v>742.5</v>
      </c>
      <c r="I318" s="145"/>
      <c r="J318" s="146">
        <f>ROUND(I318*H318,2)</f>
        <v>0</v>
      </c>
      <c r="K318" s="147"/>
      <c r="L318" s="32"/>
      <c r="M318" s="148" t="s">
        <v>1</v>
      </c>
      <c r="N318" s="149" t="s">
        <v>41</v>
      </c>
      <c r="P318" s="150">
        <f>O318*H318</f>
        <v>0</v>
      </c>
      <c r="Q318" s="150">
        <v>0</v>
      </c>
      <c r="R318" s="150">
        <f>Q318*H318</f>
        <v>0</v>
      </c>
      <c r="S318" s="150">
        <v>0</v>
      </c>
      <c r="T318" s="151">
        <f>S318*H318</f>
        <v>0</v>
      </c>
      <c r="AR318" s="152" t="s">
        <v>163</v>
      </c>
      <c r="AT318" s="152" t="s">
        <v>159</v>
      </c>
      <c r="AU318" s="152" t="s">
        <v>164</v>
      </c>
      <c r="AY318" s="17" t="s">
        <v>156</v>
      </c>
      <c r="BE318" s="153">
        <f>IF(N318="základná",J318,0)</f>
        <v>0</v>
      </c>
      <c r="BF318" s="153">
        <f>IF(N318="znížená",J318,0)</f>
        <v>0</v>
      </c>
      <c r="BG318" s="153">
        <f>IF(N318="zákl. prenesená",J318,0)</f>
        <v>0</v>
      </c>
      <c r="BH318" s="153">
        <f>IF(N318="zníž. prenesená",J318,0)</f>
        <v>0</v>
      </c>
      <c r="BI318" s="153">
        <f>IF(N318="nulová",J318,0)</f>
        <v>0</v>
      </c>
      <c r="BJ318" s="17" t="s">
        <v>164</v>
      </c>
      <c r="BK318" s="153">
        <f>ROUND(I318*H318,2)</f>
        <v>0</v>
      </c>
      <c r="BL318" s="17" t="s">
        <v>163</v>
      </c>
      <c r="BM318" s="152" t="s">
        <v>2671</v>
      </c>
    </row>
    <row r="319" spans="2:65" s="11" customFormat="1" ht="25.95" customHeight="1">
      <c r="B319" s="127"/>
      <c r="D319" s="128" t="s">
        <v>74</v>
      </c>
      <c r="E319" s="129" t="s">
        <v>581</v>
      </c>
      <c r="F319" s="129" t="s">
        <v>582</v>
      </c>
      <c r="I319" s="130"/>
      <c r="J319" s="131">
        <f>BK319</f>
        <v>0</v>
      </c>
      <c r="L319" s="127"/>
      <c r="M319" s="132"/>
      <c r="P319" s="133">
        <f>P320+P328+P334+P341+P347+P362+P366+P379+P387+P402</f>
        <v>0</v>
      </c>
      <c r="R319" s="133">
        <f>R320+R328+R334+R341+R347+R362+R366+R379+R387+R402</f>
        <v>113.86416</v>
      </c>
      <c r="T319" s="134">
        <f>T320+T328+T334+T341+T347+T362+T366+T379+T387+T402</f>
        <v>0</v>
      </c>
      <c r="AR319" s="128" t="s">
        <v>83</v>
      </c>
      <c r="AT319" s="135" t="s">
        <v>74</v>
      </c>
      <c r="AU319" s="135" t="s">
        <v>75</v>
      </c>
      <c r="AY319" s="128" t="s">
        <v>156</v>
      </c>
      <c r="BK319" s="136">
        <f>BK320+BK328+BK334+BK341+BK347+BK362+BK366+BK379+BK387+BK402</f>
        <v>0</v>
      </c>
    </row>
    <row r="320" spans="2:65" s="11" customFormat="1" ht="22.95" customHeight="1">
      <c r="B320" s="127"/>
      <c r="D320" s="128" t="s">
        <v>74</v>
      </c>
      <c r="E320" s="137" t="s">
        <v>583</v>
      </c>
      <c r="F320" s="137" t="s">
        <v>1380</v>
      </c>
      <c r="I320" s="130"/>
      <c r="J320" s="138">
        <f>BK320</f>
        <v>0</v>
      </c>
      <c r="L320" s="127"/>
      <c r="M320" s="132"/>
      <c r="P320" s="133">
        <f>SUM(P321:P327)</f>
        <v>0</v>
      </c>
      <c r="R320" s="133">
        <f>SUM(R321:R327)</f>
        <v>0</v>
      </c>
      <c r="T320" s="134">
        <f>SUM(T321:T327)</f>
        <v>0</v>
      </c>
      <c r="AR320" s="128" t="s">
        <v>83</v>
      </c>
      <c r="AT320" s="135" t="s">
        <v>74</v>
      </c>
      <c r="AU320" s="135" t="s">
        <v>83</v>
      </c>
      <c r="AY320" s="128" t="s">
        <v>156</v>
      </c>
      <c r="BK320" s="136">
        <f>SUM(BK321:BK327)</f>
        <v>0</v>
      </c>
    </row>
    <row r="321" spans="2:65" s="1" customFormat="1" ht="24.15" customHeight="1">
      <c r="B321" s="139"/>
      <c r="C321" s="140" t="s">
        <v>307</v>
      </c>
      <c r="D321" s="140" t="s">
        <v>159</v>
      </c>
      <c r="E321" s="141" t="s">
        <v>1381</v>
      </c>
      <c r="F321" s="142" t="s">
        <v>1382</v>
      </c>
      <c r="G321" s="143" t="s">
        <v>352</v>
      </c>
      <c r="H321" s="144">
        <v>203.5</v>
      </c>
      <c r="I321" s="145"/>
      <c r="J321" s="146">
        <f>ROUND(I321*H321,2)</f>
        <v>0</v>
      </c>
      <c r="K321" s="147"/>
      <c r="L321" s="32"/>
      <c r="M321" s="148" t="s">
        <v>1</v>
      </c>
      <c r="N321" s="149" t="s">
        <v>41</v>
      </c>
      <c r="P321" s="150">
        <f>O321*H321</f>
        <v>0</v>
      </c>
      <c r="Q321" s="150">
        <v>0</v>
      </c>
      <c r="R321" s="150">
        <f>Q321*H321</f>
        <v>0</v>
      </c>
      <c r="S321" s="150">
        <v>0</v>
      </c>
      <c r="T321" s="151">
        <f>S321*H321</f>
        <v>0</v>
      </c>
      <c r="AR321" s="152" t="s">
        <v>163</v>
      </c>
      <c r="AT321" s="152" t="s">
        <v>159</v>
      </c>
      <c r="AU321" s="152" t="s">
        <v>164</v>
      </c>
      <c r="AY321" s="17" t="s">
        <v>156</v>
      </c>
      <c r="BE321" s="153">
        <f>IF(N321="základná",J321,0)</f>
        <v>0</v>
      </c>
      <c r="BF321" s="153">
        <f>IF(N321="znížená",J321,0)</f>
        <v>0</v>
      </c>
      <c r="BG321" s="153">
        <f>IF(N321="zákl. prenesená",J321,0)</f>
        <v>0</v>
      </c>
      <c r="BH321" s="153">
        <f>IF(N321="zníž. prenesená",J321,0)</f>
        <v>0</v>
      </c>
      <c r="BI321" s="153">
        <f>IF(N321="nulová",J321,0)</f>
        <v>0</v>
      </c>
      <c r="BJ321" s="17" t="s">
        <v>164</v>
      </c>
      <c r="BK321" s="153">
        <f>ROUND(I321*H321,2)</f>
        <v>0</v>
      </c>
      <c r="BL321" s="17" t="s">
        <v>163</v>
      </c>
      <c r="BM321" s="152" t="s">
        <v>2672</v>
      </c>
    </row>
    <row r="322" spans="2:65" s="13" customFormat="1">
      <c r="B322" s="178"/>
      <c r="D322" s="160" t="s">
        <v>205</v>
      </c>
      <c r="E322" s="179" t="s">
        <v>1</v>
      </c>
      <c r="F322" s="180" t="s">
        <v>1384</v>
      </c>
      <c r="H322" s="179" t="s">
        <v>1</v>
      </c>
      <c r="I322" s="181"/>
      <c r="L322" s="178"/>
      <c r="M322" s="182"/>
      <c r="T322" s="183"/>
      <c r="AT322" s="179" t="s">
        <v>205</v>
      </c>
      <c r="AU322" s="179" t="s">
        <v>164</v>
      </c>
      <c r="AV322" s="13" t="s">
        <v>83</v>
      </c>
      <c r="AW322" s="13" t="s">
        <v>3</v>
      </c>
      <c r="AX322" s="13" t="s">
        <v>75</v>
      </c>
      <c r="AY322" s="179" t="s">
        <v>156</v>
      </c>
    </row>
    <row r="323" spans="2:65" s="12" customFormat="1" ht="20.399999999999999">
      <c r="B323" s="159"/>
      <c r="D323" s="160" t="s">
        <v>205</v>
      </c>
      <c r="E323" s="161" t="s">
        <v>1</v>
      </c>
      <c r="F323" s="162" t="s">
        <v>2673</v>
      </c>
      <c r="H323" s="163">
        <v>136</v>
      </c>
      <c r="I323" s="164"/>
      <c r="L323" s="159"/>
      <c r="M323" s="165"/>
      <c r="T323" s="166"/>
      <c r="AT323" s="161" t="s">
        <v>205</v>
      </c>
      <c r="AU323" s="161" t="s">
        <v>164</v>
      </c>
      <c r="AV323" s="12" t="s">
        <v>164</v>
      </c>
      <c r="AW323" s="12" t="s">
        <v>3</v>
      </c>
      <c r="AX323" s="12" t="s">
        <v>75</v>
      </c>
      <c r="AY323" s="161" t="s">
        <v>156</v>
      </c>
    </row>
    <row r="324" spans="2:65" s="12" customFormat="1">
      <c r="B324" s="159"/>
      <c r="D324" s="160" t="s">
        <v>205</v>
      </c>
      <c r="E324" s="161" t="s">
        <v>1</v>
      </c>
      <c r="F324" s="162" t="s">
        <v>2674</v>
      </c>
      <c r="H324" s="163">
        <v>67.5</v>
      </c>
      <c r="I324" s="164"/>
      <c r="L324" s="159"/>
      <c r="M324" s="165"/>
      <c r="T324" s="166"/>
      <c r="AT324" s="161" t="s">
        <v>205</v>
      </c>
      <c r="AU324" s="161" t="s">
        <v>164</v>
      </c>
      <c r="AV324" s="12" t="s">
        <v>164</v>
      </c>
      <c r="AW324" s="12" t="s">
        <v>3</v>
      </c>
      <c r="AX324" s="12" t="s">
        <v>75</v>
      </c>
      <c r="AY324" s="161" t="s">
        <v>156</v>
      </c>
    </row>
    <row r="325" spans="2:65" s="14" customFormat="1">
      <c r="B325" s="184"/>
      <c r="D325" s="160" t="s">
        <v>205</v>
      </c>
      <c r="E325" s="185" t="s">
        <v>1</v>
      </c>
      <c r="F325" s="186" t="s">
        <v>226</v>
      </c>
      <c r="H325" s="187">
        <v>203.5</v>
      </c>
      <c r="I325" s="188"/>
      <c r="L325" s="184"/>
      <c r="M325" s="189"/>
      <c r="T325" s="190"/>
      <c r="AT325" s="185" t="s">
        <v>205</v>
      </c>
      <c r="AU325" s="185" t="s">
        <v>164</v>
      </c>
      <c r="AV325" s="14" t="s">
        <v>163</v>
      </c>
      <c r="AW325" s="14" t="s">
        <v>3</v>
      </c>
      <c r="AX325" s="14" t="s">
        <v>83</v>
      </c>
      <c r="AY325" s="185" t="s">
        <v>156</v>
      </c>
    </row>
    <row r="326" spans="2:65" s="1" customFormat="1" ht="24.15" customHeight="1">
      <c r="B326" s="139"/>
      <c r="C326" s="140" t="s">
        <v>311</v>
      </c>
      <c r="D326" s="140" t="s">
        <v>159</v>
      </c>
      <c r="E326" s="141" t="s">
        <v>588</v>
      </c>
      <c r="F326" s="142" t="s">
        <v>589</v>
      </c>
      <c r="G326" s="143" t="s">
        <v>352</v>
      </c>
      <c r="H326" s="144">
        <v>101.75</v>
      </c>
      <c r="I326" s="145"/>
      <c r="J326" s="146">
        <f>ROUND(I326*H326,2)</f>
        <v>0</v>
      </c>
      <c r="K326" s="147"/>
      <c r="L326" s="32"/>
      <c r="M326" s="148" t="s">
        <v>1</v>
      </c>
      <c r="N326" s="149" t="s">
        <v>41</v>
      </c>
      <c r="P326" s="150">
        <f>O326*H326</f>
        <v>0</v>
      </c>
      <c r="Q326" s="150">
        <v>0</v>
      </c>
      <c r="R326" s="150">
        <f>Q326*H326</f>
        <v>0</v>
      </c>
      <c r="S326" s="150">
        <v>0</v>
      </c>
      <c r="T326" s="151">
        <f>S326*H326</f>
        <v>0</v>
      </c>
      <c r="AR326" s="152" t="s">
        <v>163</v>
      </c>
      <c r="AT326" s="152" t="s">
        <v>159</v>
      </c>
      <c r="AU326" s="152" t="s">
        <v>164</v>
      </c>
      <c r="AY326" s="17" t="s">
        <v>156</v>
      </c>
      <c r="BE326" s="153">
        <f>IF(N326="základná",J326,0)</f>
        <v>0</v>
      </c>
      <c r="BF326" s="153">
        <f>IF(N326="znížená",J326,0)</f>
        <v>0</v>
      </c>
      <c r="BG326" s="153">
        <f>IF(N326="zákl. prenesená",J326,0)</f>
        <v>0</v>
      </c>
      <c r="BH326" s="153">
        <f>IF(N326="zníž. prenesená",J326,0)</f>
        <v>0</v>
      </c>
      <c r="BI326" s="153">
        <f>IF(N326="nulová",J326,0)</f>
        <v>0</v>
      </c>
      <c r="BJ326" s="17" t="s">
        <v>164</v>
      </c>
      <c r="BK326" s="153">
        <f>ROUND(I326*H326,2)</f>
        <v>0</v>
      </c>
      <c r="BL326" s="17" t="s">
        <v>163</v>
      </c>
      <c r="BM326" s="152" t="s">
        <v>2675</v>
      </c>
    </row>
    <row r="327" spans="2:65" s="12" customFormat="1">
      <c r="B327" s="159"/>
      <c r="D327" s="160" t="s">
        <v>205</v>
      </c>
      <c r="F327" s="162" t="s">
        <v>2676</v>
      </c>
      <c r="H327" s="163">
        <v>101.75</v>
      </c>
      <c r="I327" s="164"/>
      <c r="L327" s="159"/>
      <c r="M327" s="165"/>
      <c r="T327" s="166"/>
      <c r="AT327" s="161" t="s">
        <v>205</v>
      </c>
      <c r="AU327" s="161" t="s">
        <v>164</v>
      </c>
      <c r="AV327" s="12" t="s">
        <v>164</v>
      </c>
      <c r="AW327" s="12" t="s">
        <v>4</v>
      </c>
      <c r="AX327" s="12" t="s">
        <v>83</v>
      </c>
      <c r="AY327" s="161" t="s">
        <v>156</v>
      </c>
    </row>
    <row r="328" spans="2:65" s="11" customFormat="1" ht="22.95" customHeight="1">
      <c r="B328" s="127"/>
      <c r="D328" s="128" t="s">
        <v>74</v>
      </c>
      <c r="E328" s="137" t="s">
        <v>886</v>
      </c>
      <c r="F328" s="137" t="s">
        <v>887</v>
      </c>
      <c r="I328" s="130"/>
      <c r="J328" s="138">
        <f>BK328</f>
        <v>0</v>
      </c>
      <c r="L328" s="127"/>
      <c r="M328" s="132"/>
      <c r="P328" s="133">
        <f>SUM(P329:P333)</f>
        <v>0</v>
      </c>
      <c r="R328" s="133">
        <f>SUM(R329:R333)</f>
        <v>0</v>
      </c>
      <c r="T328" s="134">
        <f>SUM(T329:T333)</f>
        <v>0</v>
      </c>
      <c r="AR328" s="128" t="s">
        <v>83</v>
      </c>
      <c r="AT328" s="135" t="s">
        <v>74</v>
      </c>
      <c r="AU328" s="135" t="s">
        <v>83</v>
      </c>
      <c r="AY328" s="128" t="s">
        <v>156</v>
      </c>
      <c r="BK328" s="136">
        <f>SUM(BK329:BK333)</f>
        <v>0</v>
      </c>
    </row>
    <row r="329" spans="2:65" s="1" customFormat="1" ht="24.15" customHeight="1">
      <c r="B329" s="139"/>
      <c r="C329" s="140" t="s">
        <v>315</v>
      </c>
      <c r="D329" s="140" t="s">
        <v>159</v>
      </c>
      <c r="E329" s="141" t="s">
        <v>2677</v>
      </c>
      <c r="F329" s="142" t="s">
        <v>2678</v>
      </c>
      <c r="G329" s="143" t="s">
        <v>352</v>
      </c>
      <c r="H329" s="144">
        <v>111.6</v>
      </c>
      <c r="I329" s="145"/>
      <c r="J329" s="146">
        <f>ROUND(I329*H329,2)</f>
        <v>0</v>
      </c>
      <c r="K329" s="147"/>
      <c r="L329" s="32"/>
      <c r="M329" s="148" t="s">
        <v>1</v>
      </c>
      <c r="N329" s="149" t="s">
        <v>41</v>
      </c>
      <c r="P329" s="150">
        <f>O329*H329</f>
        <v>0</v>
      </c>
      <c r="Q329" s="150">
        <v>0</v>
      </c>
      <c r="R329" s="150">
        <f>Q329*H329</f>
        <v>0</v>
      </c>
      <c r="S329" s="150">
        <v>0</v>
      </c>
      <c r="T329" s="151">
        <f>S329*H329</f>
        <v>0</v>
      </c>
      <c r="AR329" s="152" t="s">
        <v>163</v>
      </c>
      <c r="AT329" s="152" t="s">
        <v>159</v>
      </c>
      <c r="AU329" s="152" t="s">
        <v>164</v>
      </c>
      <c r="AY329" s="17" t="s">
        <v>156</v>
      </c>
      <c r="BE329" s="153">
        <f>IF(N329="základná",J329,0)</f>
        <v>0</v>
      </c>
      <c r="BF329" s="153">
        <f>IF(N329="znížená",J329,0)</f>
        <v>0</v>
      </c>
      <c r="BG329" s="153">
        <f>IF(N329="zákl. prenesená",J329,0)</f>
        <v>0</v>
      </c>
      <c r="BH329" s="153">
        <f>IF(N329="zníž. prenesená",J329,0)</f>
        <v>0</v>
      </c>
      <c r="BI329" s="153">
        <f>IF(N329="nulová",J329,0)</f>
        <v>0</v>
      </c>
      <c r="BJ329" s="17" t="s">
        <v>164</v>
      </c>
      <c r="BK329" s="153">
        <f>ROUND(I329*H329,2)</f>
        <v>0</v>
      </c>
      <c r="BL329" s="17" t="s">
        <v>163</v>
      </c>
      <c r="BM329" s="152" t="s">
        <v>2679</v>
      </c>
    </row>
    <row r="330" spans="2:65" s="13" customFormat="1">
      <c r="B330" s="178"/>
      <c r="D330" s="160" t="s">
        <v>205</v>
      </c>
      <c r="E330" s="179" t="s">
        <v>1</v>
      </c>
      <c r="F330" s="180" t="s">
        <v>2680</v>
      </c>
      <c r="H330" s="179" t="s">
        <v>1</v>
      </c>
      <c r="I330" s="181"/>
      <c r="L330" s="178"/>
      <c r="M330" s="182"/>
      <c r="T330" s="183"/>
      <c r="AT330" s="179" t="s">
        <v>205</v>
      </c>
      <c r="AU330" s="179" t="s">
        <v>164</v>
      </c>
      <c r="AV330" s="13" t="s">
        <v>83</v>
      </c>
      <c r="AW330" s="13" t="s">
        <v>3</v>
      </c>
      <c r="AX330" s="13" t="s">
        <v>75</v>
      </c>
      <c r="AY330" s="179" t="s">
        <v>156</v>
      </c>
    </row>
    <row r="331" spans="2:65" s="12" customFormat="1">
      <c r="B331" s="159"/>
      <c r="D331" s="160" t="s">
        <v>205</v>
      </c>
      <c r="E331" s="161" t="s">
        <v>1</v>
      </c>
      <c r="F331" s="162" t="s">
        <v>2681</v>
      </c>
      <c r="H331" s="163">
        <v>111.6</v>
      </c>
      <c r="I331" s="164"/>
      <c r="L331" s="159"/>
      <c r="M331" s="165"/>
      <c r="T331" s="166"/>
      <c r="AT331" s="161" t="s">
        <v>205</v>
      </c>
      <c r="AU331" s="161" t="s">
        <v>164</v>
      </c>
      <c r="AV331" s="12" t="s">
        <v>164</v>
      </c>
      <c r="AW331" s="12" t="s">
        <v>3</v>
      </c>
      <c r="AX331" s="12" t="s">
        <v>83</v>
      </c>
      <c r="AY331" s="161" t="s">
        <v>156</v>
      </c>
    </row>
    <row r="332" spans="2:65" s="1" customFormat="1" ht="24.15" customHeight="1">
      <c r="B332" s="139"/>
      <c r="C332" s="140" t="s">
        <v>319</v>
      </c>
      <c r="D332" s="140" t="s">
        <v>159</v>
      </c>
      <c r="E332" s="141" t="s">
        <v>892</v>
      </c>
      <c r="F332" s="142" t="s">
        <v>893</v>
      </c>
      <c r="G332" s="143" t="s">
        <v>352</v>
      </c>
      <c r="H332" s="144">
        <v>55.8</v>
      </c>
      <c r="I332" s="145"/>
      <c r="J332" s="146">
        <f>ROUND(I332*H332,2)</f>
        <v>0</v>
      </c>
      <c r="K332" s="147"/>
      <c r="L332" s="32"/>
      <c r="M332" s="148" t="s">
        <v>1</v>
      </c>
      <c r="N332" s="149" t="s">
        <v>41</v>
      </c>
      <c r="P332" s="150">
        <f>O332*H332</f>
        <v>0</v>
      </c>
      <c r="Q332" s="150">
        <v>0</v>
      </c>
      <c r="R332" s="150">
        <f>Q332*H332</f>
        <v>0</v>
      </c>
      <c r="S332" s="150">
        <v>0</v>
      </c>
      <c r="T332" s="151">
        <f>S332*H332</f>
        <v>0</v>
      </c>
      <c r="AR332" s="152" t="s">
        <v>163</v>
      </c>
      <c r="AT332" s="152" t="s">
        <v>159</v>
      </c>
      <c r="AU332" s="152" t="s">
        <v>164</v>
      </c>
      <c r="AY332" s="17" t="s">
        <v>156</v>
      </c>
      <c r="BE332" s="153">
        <f>IF(N332="základná",J332,0)</f>
        <v>0</v>
      </c>
      <c r="BF332" s="153">
        <f>IF(N332="znížená",J332,0)</f>
        <v>0</v>
      </c>
      <c r="BG332" s="153">
        <f>IF(N332="zákl. prenesená",J332,0)</f>
        <v>0</v>
      </c>
      <c r="BH332" s="153">
        <f>IF(N332="zníž. prenesená",J332,0)</f>
        <v>0</v>
      </c>
      <c r="BI332" s="153">
        <f>IF(N332="nulová",J332,0)</f>
        <v>0</v>
      </c>
      <c r="BJ332" s="17" t="s">
        <v>164</v>
      </c>
      <c r="BK332" s="153">
        <f>ROUND(I332*H332,2)</f>
        <v>0</v>
      </c>
      <c r="BL332" s="17" t="s">
        <v>163</v>
      </c>
      <c r="BM332" s="152" t="s">
        <v>2682</v>
      </c>
    </row>
    <row r="333" spans="2:65" s="12" customFormat="1">
      <c r="B333" s="159"/>
      <c r="D333" s="160" t="s">
        <v>205</v>
      </c>
      <c r="F333" s="162" t="s">
        <v>2683</v>
      </c>
      <c r="H333" s="163">
        <v>55.8</v>
      </c>
      <c r="I333" s="164"/>
      <c r="L333" s="159"/>
      <c r="M333" s="165"/>
      <c r="T333" s="166"/>
      <c r="AT333" s="161" t="s">
        <v>205</v>
      </c>
      <c r="AU333" s="161" t="s">
        <v>164</v>
      </c>
      <c r="AV333" s="12" t="s">
        <v>164</v>
      </c>
      <c r="AW333" s="12" t="s">
        <v>4</v>
      </c>
      <c r="AX333" s="12" t="s">
        <v>83</v>
      </c>
      <c r="AY333" s="161" t="s">
        <v>156</v>
      </c>
    </row>
    <row r="334" spans="2:65" s="11" customFormat="1" ht="22.95" customHeight="1">
      <c r="B334" s="127"/>
      <c r="D334" s="128" t="s">
        <v>74</v>
      </c>
      <c r="E334" s="137" t="s">
        <v>896</v>
      </c>
      <c r="F334" s="137" t="s">
        <v>897</v>
      </c>
      <c r="I334" s="130"/>
      <c r="J334" s="138">
        <f>BK334</f>
        <v>0</v>
      </c>
      <c r="L334" s="127"/>
      <c r="M334" s="132"/>
      <c r="P334" s="133">
        <f>SUM(P335:P340)</f>
        <v>0</v>
      </c>
      <c r="R334" s="133">
        <f>SUM(R335:R340)</f>
        <v>0</v>
      </c>
      <c r="T334" s="134">
        <f>SUM(T335:T340)</f>
        <v>0</v>
      </c>
      <c r="AR334" s="128" t="s">
        <v>83</v>
      </c>
      <c r="AT334" s="135" t="s">
        <v>74</v>
      </c>
      <c r="AU334" s="135" t="s">
        <v>83</v>
      </c>
      <c r="AY334" s="128" t="s">
        <v>156</v>
      </c>
      <c r="BK334" s="136">
        <f>SUM(BK335:BK340)</f>
        <v>0</v>
      </c>
    </row>
    <row r="335" spans="2:65" s="1" customFormat="1" ht="24.15" customHeight="1">
      <c r="B335" s="139"/>
      <c r="C335" s="140" t="s">
        <v>323</v>
      </c>
      <c r="D335" s="140" t="s">
        <v>159</v>
      </c>
      <c r="E335" s="141" t="s">
        <v>898</v>
      </c>
      <c r="F335" s="142" t="s">
        <v>899</v>
      </c>
      <c r="G335" s="143" t="s">
        <v>352</v>
      </c>
      <c r="H335" s="144">
        <v>9.6</v>
      </c>
      <c r="I335" s="145"/>
      <c r="J335" s="146">
        <f>ROUND(I335*H335,2)</f>
        <v>0</v>
      </c>
      <c r="K335" s="147"/>
      <c r="L335" s="32"/>
      <c r="M335" s="148" t="s">
        <v>1</v>
      </c>
      <c r="N335" s="149" t="s">
        <v>41</v>
      </c>
      <c r="P335" s="150">
        <f>O335*H335</f>
        <v>0</v>
      </c>
      <c r="Q335" s="150">
        <v>0</v>
      </c>
      <c r="R335" s="150">
        <f>Q335*H335</f>
        <v>0</v>
      </c>
      <c r="S335" s="150">
        <v>0</v>
      </c>
      <c r="T335" s="151">
        <f>S335*H335</f>
        <v>0</v>
      </c>
      <c r="AR335" s="152" t="s">
        <v>163</v>
      </c>
      <c r="AT335" s="152" t="s">
        <v>159</v>
      </c>
      <c r="AU335" s="152" t="s">
        <v>164</v>
      </c>
      <c r="AY335" s="17" t="s">
        <v>156</v>
      </c>
      <c r="BE335" s="153">
        <f>IF(N335="základná",J335,0)</f>
        <v>0</v>
      </c>
      <c r="BF335" s="153">
        <f>IF(N335="znížená",J335,0)</f>
        <v>0</v>
      </c>
      <c r="BG335" s="153">
        <f>IF(N335="zákl. prenesená",J335,0)</f>
        <v>0</v>
      </c>
      <c r="BH335" s="153">
        <f>IF(N335="zníž. prenesená",J335,0)</f>
        <v>0</v>
      </c>
      <c r="BI335" s="153">
        <f>IF(N335="nulová",J335,0)</f>
        <v>0</v>
      </c>
      <c r="BJ335" s="17" t="s">
        <v>164</v>
      </c>
      <c r="BK335" s="153">
        <f>ROUND(I335*H335,2)</f>
        <v>0</v>
      </c>
      <c r="BL335" s="17" t="s">
        <v>163</v>
      </c>
      <c r="BM335" s="152" t="s">
        <v>2684</v>
      </c>
    </row>
    <row r="336" spans="2:65" s="13" customFormat="1">
      <c r="B336" s="178"/>
      <c r="D336" s="160" t="s">
        <v>205</v>
      </c>
      <c r="E336" s="179" t="s">
        <v>1</v>
      </c>
      <c r="F336" s="180" t="s">
        <v>2680</v>
      </c>
      <c r="H336" s="179" t="s">
        <v>1</v>
      </c>
      <c r="I336" s="181"/>
      <c r="L336" s="178"/>
      <c r="M336" s="182"/>
      <c r="T336" s="183"/>
      <c r="AT336" s="179" t="s">
        <v>205</v>
      </c>
      <c r="AU336" s="179" t="s">
        <v>164</v>
      </c>
      <c r="AV336" s="13" t="s">
        <v>83</v>
      </c>
      <c r="AW336" s="13" t="s">
        <v>3</v>
      </c>
      <c r="AX336" s="13" t="s">
        <v>75</v>
      </c>
      <c r="AY336" s="179" t="s">
        <v>156</v>
      </c>
    </row>
    <row r="337" spans="2:65" s="13" customFormat="1">
      <c r="B337" s="178"/>
      <c r="D337" s="160" t="s">
        <v>205</v>
      </c>
      <c r="E337" s="179" t="s">
        <v>1</v>
      </c>
      <c r="F337" s="180" t="s">
        <v>2685</v>
      </c>
      <c r="H337" s="179" t="s">
        <v>1</v>
      </c>
      <c r="I337" s="181"/>
      <c r="L337" s="178"/>
      <c r="M337" s="182"/>
      <c r="T337" s="183"/>
      <c r="AT337" s="179" t="s">
        <v>205</v>
      </c>
      <c r="AU337" s="179" t="s">
        <v>164</v>
      </c>
      <c r="AV337" s="13" t="s">
        <v>83</v>
      </c>
      <c r="AW337" s="13" t="s">
        <v>3</v>
      </c>
      <c r="AX337" s="13" t="s">
        <v>75</v>
      </c>
      <c r="AY337" s="179" t="s">
        <v>156</v>
      </c>
    </row>
    <row r="338" spans="2:65" s="12" customFormat="1">
      <c r="B338" s="159"/>
      <c r="D338" s="160" t="s">
        <v>205</v>
      </c>
      <c r="E338" s="161" t="s">
        <v>1</v>
      </c>
      <c r="F338" s="162" t="s">
        <v>2686</v>
      </c>
      <c r="H338" s="163">
        <v>9.6</v>
      </c>
      <c r="I338" s="164"/>
      <c r="L338" s="159"/>
      <c r="M338" s="165"/>
      <c r="T338" s="166"/>
      <c r="AT338" s="161" t="s">
        <v>205</v>
      </c>
      <c r="AU338" s="161" t="s">
        <v>164</v>
      </c>
      <c r="AV338" s="12" t="s">
        <v>164</v>
      </c>
      <c r="AW338" s="12" t="s">
        <v>3</v>
      </c>
      <c r="AX338" s="12" t="s">
        <v>83</v>
      </c>
      <c r="AY338" s="161" t="s">
        <v>156</v>
      </c>
    </row>
    <row r="339" spans="2:65" s="1" customFormat="1" ht="37.950000000000003" customHeight="1">
      <c r="B339" s="139"/>
      <c r="C339" s="140" t="s">
        <v>327</v>
      </c>
      <c r="D339" s="140" t="s">
        <v>159</v>
      </c>
      <c r="E339" s="141" t="s">
        <v>903</v>
      </c>
      <c r="F339" s="142" t="s">
        <v>904</v>
      </c>
      <c r="G339" s="143" t="s">
        <v>352</v>
      </c>
      <c r="H339" s="144">
        <v>4.8</v>
      </c>
      <c r="I339" s="145"/>
      <c r="J339" s="146">
        <f>ROUND(I339*H339,2)</f>
        <v>0</v>
      </c>
      <c r="K339" s="147"/>
      <c r="L339" s="32"/>
      <c r="M339" s="148" t="s">
        <v>1</v>
      </c>
      <c r="N339" s="149" t="s">
        <v>41</v>
      </c>
      <c r="P339" s="150">
        <f>O339*H339</f>
        <v>0</v>
      </c>
      <c r="Q339" s="150">
        <v>0</v>
      </c>
      <c r="R339" s="150">
        <f>Q339*H339</f>
        <v>0</v>
      </c>
      <c r="S339" s="150">
        <v>0</v>
      </c>
      <c r="T339" s="151">
        <f>S339*H339</f>
        <v>0</v>
      </c>
      <c r="AR339" s="152" t="s">
        <v>163</v>
      </c>
      <c r="AT339" s="152" t="s">
        <v>159</v>
      </c>
      <c r="AU339" s="152" t="s">
        <v>164</v>
      </c>
      <c r="AY339" s="17" t="s">
        <v>156</v>
      </c>
      <c r="BE339" s="153">
        <f>IF(N339="základná",J339,0)</f>
        <v>0</v>
      </c>
      <c r="BF339" s="153">
        <f>IF(N339="znížená",J339,0)</f>
        <v>0</v>
      </c>
      <c r="BG339" s="153">
        <f>IF(N339="zákl. prenesená",J339,0)</f>
        <v>0</v>
      </c>
      <c r="BH339" s="153">
        <f>IF(N339="zníž. prenesená",J339,0)</f>
        <v>0</v>
      </c>
      <c r="BI339" s="153">
        <f>IF(N339="nulová",J339,0)</f>
        <v>0</v>
      </c>
      <c r="BJ339" s="17" t="s">
        <v>164</v>
      </c>
      <c r="BK339" s="153">
        <f>ROUND(I339*H339,2)</f>
        <v>0</v>
      </c>
      <c r="BL339" s="17" t="s">
        <v>163</v>
      </c>
      <c r="BM339" s="152" t="s">
        <v>2687</v>
      </c>
    </row>
    <row r="340" spans="2:65" s="12" customFormat="1">
      <c r="B340" s="159"/>
      <c r="D340" s="160" t="s">
        <v>205</v>
      </c>
      <c r="F340" s="162" t="s">
        <v>2688</v>
      </c>
      <c r="H340" s="163">
        <v>4.8</v>
      </c>
      <c r="I340" s="164"/>
      <c r="L340" s="159"/>
      <c r="M340" s="165"/>
      <c r="T340" s="166"/>
      <c r="AT340" s="161" t="s">
        <v>205</v>
      </c>
      <c r="AU340" s="161" t="s">
        <v>164</v>
      </c>
      <c r="AV340" s="12" t="s">
        <v>164</v>
      </c>
      <c r="AW340" s="12" t="s">
        <v>4</v>
      </c>
      <c r="AX340" s="12" t="s">
        <v>83</v>
      </c>
      <c r="AY340" s="161" t="s">
        <v>156</v>
      </c>
    </row>
    <row r="341" spans="2:65" s="11" customFormat="1" ht="22.95" customHeight="1">
      <c r="B341" s="127"/>
      <c r="D341" s="128" t="s">
        <v>74</v>
      </c>
      <c r="E341" s="137" t="s">
        <v>1427</v>
      </c>
      <c r="F341" s="137" t="s">
        <v>1428</v>
      </c>
      <c r="I341" s="130"/>
      <c r="J341" s="138">
        <f>BK341</f>
        <v>0</v>
      </c>
      <c r="L341" s="127"/>
      <c r="M341" s="132"/>
      <c r="P341" s="133">
        <f>SUM(P342:P346)</f>
        <v>0</v>
      </c>
      <c r="R341" s="133">
        <f>SUM(R342:R346)</f>
        <v>0</v>
      </c>
      <c r="T341" s="134">
        <f>SUM(T342:T346)</f>
        <v>0</v>
      </c>
      <c r="AR341" s="128" t="s">
        <v>83</v>
      </c>
      <c r="AT341" s="135" t="s">
        <v>74</v>
      </c>
      <c r="AU341" s="135" t="s">
        <v>83</v>
      </c>
      <c r="AY341" s="128" t="s">
        <v>156</v>
      </c>
      <c r="BK341" s="136">
        <f>SUM(BK342:BK346)</f>
        <v>0</v>
      </c>
    </row>
    <row r="342" spans="2:65" s="1" customFormat="1" ht="24.15" customHeight="1">
      <c r="B342" s="139"/>
      <c r="C342" s="140" t="s">
        <v>331</v>
      </c>
      <c r="D342" s="140" t="s">
        <v>159</v>
      </c>
      <c r="E342" s="141" t="s">
        <v>1429</v>
      </c>
      <c r="F342" s="142" t="s">
        <v>1430</v>
      </c>
      <c r="G342" s="143" t="s">
        <v>352</v>
      </c>
      <c r="H342" s="144">
        <v>55.2</v>
      </c>
      <c r="I342" s="145"/>
      <c r="J342" s="146">
        <f>ROUND(I342*H342,2)</f>
        <v>0</v>
      </c>
      <c r="K342" s="147"/>
      <c r="L342" s="32"/>
      <c r="M342" s="148" t="s">
        <v>1</v>
      </c>
      <c r="N342" s="149" t="s">
        <v>41</v>
      </c>
      <c r="P342" s="150">
        <f>O342*H342</f>
        <v>0</v>
      </c>
      <c r="Q342" s="150">
        <v>0</v>
      </c>
      <c r="R342" s="150">
        <f>Q342*H342</f>
        <v>0</v>
      </c>
      <c r="S342" s="150">
        <v>0</v>
      </c>
      <c r="T342" s="151">
        <f>S342*H342</f>
        <v>0</v>
      </c>
      <c r="AR342" s="152" t="s">
        <v>163</v>
      </c>
      <c r="AT342" s="152" t="s">
        <v>159</v>
      </c>
      <c r="AU342" s="152" t="s">
        <v>164</v>
      </c>
      <c r="AY342" s="17" t="s">
        <v>156</v>
      </c>
      <c r="BE342" s="153">
        <f>IF(N342="základná",J342,0)</f>
        <v>0</v>
      </c>
      <c r="BF342" s="153">
        <f>IF(N342="znížená",J342,0)</f>
        <v>0</v>
      </c>
      <c r="BG342" s="153">
        <f>IF(N342="zákl. prenesená",J342,0)</f>
        <v>0</v>
      </c>
      <c r="BH342" s="153">
        <f>IF(N342="zníž. prenesená",J342,0)</f>
        <v>0</v>
      </c>
      <c r="BI342" s="153">
        <f>IF(N342="nulová",J342,0)</f>
        <v>0</v>
      </c>
      <c r="BJ342" s="17" t="s">
        <v>164</v>
      </c>
      <c r="BK342" s="153">
        <f>ROUND(I342*H342,2)</f>
        <v>0</v>
      </c>
      <c r="BL342" s="17" t="s">
        <v>163</v>
      </c>
      <c r="BM342" s="152" t="s">
        <v>2689</v>
      </c>
    </row>
    <row r="343" spans="2:65" s="13" customFormat="1">
      <c r="B343" s="178"/>
      <c r="D343" s="160" t="s">
        <v>205</v>
      </c>
      <c r="E343" s="179" t="s">
        <v>1</v>
      </c>
      <c r="F343" s="180" t="s">
        <v>2680</v>
      </c>
      <c r="H343" s="179" t="s">
        <v>1</v>
      </c>
      <c r="I343" s="181"/>
      <c r="L343" s="178"/>
      <c r="M343" s="182"/>
      <c r="T343" s="183"/>
      <c r="AT343" s="179" t="s">
        <v>205</v>
      </c>
      <c r="AU343" s="179" t="s">
        <v>164</v>
      </c>
      <c r="AV343" s="13" t="s">
        <v>83</v>
      </c>
      <c r="AW343" s="13" t="s">
        <v>3</v>
      </c>
      <c r="AX343" s="13" t="s">
        <v>75</v>
      </c>
      <c r="AY343" s="179" t="s">
        <v>156</v>
      </c>
    </row>
    <row r="344" spans="2:65" s="12" customFormat="1">
      <c r="B344" s="159"/>
      <c r="D344" s="160" t="s">
        <v>205</v>
      </c>
      <c r="E344" s="161" t="s">
        <v>1</v>
      </c>
      <c r="F344" s="162" t="s">
        <v>2690</v>
      </c>
      <c r="H344" s="163">
        <v>55.2</v>
      </c>
      <c r="I344" s="164"/>
      <c r="L344" s="159"/>
      <c r="M344" s="165"/>
      <c r="T344" s="166"/>
      <c r="AT344" s="161" t="s">
        <v>205</v>
      </c>
      <c r="AU344" s="161" t="s">
        <v>164</v>
      </c>
      <c r="AV344" s="12" t="s">
        <v>164</v>
      </c>
      <c r="AW344" s="12" t="s">
        <v>3</v>
      </c>
      <c r="AX344" s="12" t="s">
        <v>83</v>
      </c>
      <c r="AY344" s="161" t="s">
        <v>156</v>
      </c>
    </row>
    <row r="345" spans="2:65" s="1" customFormat="1" ht="37.950000000000003" customHeight="1">
      <c r="B345" s="139"/>
      <c r="C345" s="140" t="s">
        <v>335</v>
      </c>
      <c r="D345" s="140" t="s">
        <v>159</v>
      </c>
      <c r="E345" s="141" t="s">
        <v>1434</v>
      </c>
      <c r="F345" s="142" t="s">
        <v>1435</v>
      </c>
      <c r="G345" s="143" t="s">
        <v>352</v>
      </c>
      <c r="H345" s="144">
        <v>27.6</v>
      </c>
      <c r="I345" s="145"/>
      <c r="J345" s="146">
        <f>ROUND(I345*H345,2)</f>
        <v>0</v>
      </c>
      <c r="K345" s="147"/>
      <c r="L345" s="32"/>
      <c r="M345" s="148" t="s">
        <v>1</v>
      </c>
      <c r="N345" s="149" t="s">
        <v>41</v>
      </c>
      <c r="P345" s="150">
        <f>O345*H345</f>
        <v>0</v>
      </c>
      <c r="Q345" s="150">
        <v>0</v>
      </c>
      <c r="R345" s="150">
        <f>Q345*H345</f>
        <v>0</v>
      </c>
      <c r="S345" s="150">
        <v>0</v>
      </c>
      <c r="T345" s="151">
        <f>S345*H345</f>
        <v>0</v>
      </c>
      <c r="AR345" s="152" t="s">
        <v>163</v>
      </c>
      <c r="AT345" s="152" t="s">
        <v>159</v>
      </c>
      <c r="AU345" s="152" t="s">
        <v>164</v>
      </c>
      <c r="AY345" s="17" t="s">
        <v>156</v>
      </c>
      <c r="BE345" s="153">
        <f>IF(N345="základná",J345,0)</f>
        <v>0</v>
      </c>
      <c r="BF345" s="153">
        <f>IF(N345="znížená",J345,0)</f>
        <v>0</v>
      </c>
      <c r="BG345" s="153">
        <f>IF(N345="zákl. prenesená",J345,0)</f>
        <v>0</v>
      </c>
      <c r="BH345" s="153">
        <f>IF(N345="zníž. prenesená",J345,0)</f>
        <v>0</v>
      </c>
      <c r="BI345" s="153">
        <f>IF(N345="nulová",J345,0)</f>
        <v>0</v>
      </c>
      <c r="BJ345" s="17" t="s">
        <v>164</v>
      </c>
      <c r="BK345" s="153">
        <f>ROUND(I345*H345,2)</f>
        <v>0</v>
      </c>
      <c r="BL345" s="17" t="s">
        <v>163</v>
      </c>
      <c r="BM345" s="152" t="s">
        <v>2691</v>
      </c>
    </row>
    <row r="346" spans="2:65" s="12" customFormat="1">
      <c r="B346" s="159"/>
      <c r="D346" s="160" t="s">
        <v>205</v>
      </c>
      <c r="F346" s="162" t="s">
        <v>2692</v>
      </c>
      <c r="H346" s="163">
        <v>27.6</v>
      </c>
      <c r="I346" s="164"/>
      <c r="L346" s="159"/>
      <c r="M346" s="165"/>
      <c r="T346" s="166"/>
      <c r="AT346" s="161" t="s">
        <v>205</v>
      </c>
      <c r="AU346" s="161" t="s">
        <v>164</v>
      </c>
      <c r="AV346" s="12" t="s">
        <v>164</v>
      </c>
      <c r="AW346" s="12" t="s">
        <v>4</v>
      </c>
      <c r="AX346" s="12" t="s">
        <v>83</v>
      </c>
      <c r="AY346" s="161" t="s">
        <v>156</v>
      </c>
    </row>
    <row r="347" spans="2:65" s="11" customFormat="1" ht="22.95" customHeight="1">
      <c r="B347" s="127"/>
      <c r="D347" s="128" t="s">
        <v>74</v>
      </c>
      <c r="E347" s="137" t="s">
        <v>592</v>
      </c>
      <c r="F347" s="137" t="s">
        <v>593</v>
      </c>
      <c r="I347" s="130"/>
      <c r="J347" s="138">
        <f>BK347</f>
        <v>0</v>
      </c>
      <c r="L347" s="127"/>
      <c r="M347" s="132"/>
      <c r="P347" s="133">
        <f>SUM(P348:P361)</f>
        <v>0</v>
      </c>
      <c r="R347" s="133">
        <f>SUM(R348:R361)</f>
        <v>0</v>
      </c>
      <c r="T347" s="134">
        <f>SUM(T348:T361)</f>
        <v>0</v>
      </c>
      <c r="AR347" s="128" t="s">
        <v>83</v>
      </c>
      <c r="AT347" s="135" t="s">
        <v>74</v>
      </c>
      <c r="AU347" s="135" t="s">
        <v>83</v>
      </c>
      <c r="AY347" s="128" t="s">
        <v>156</v>
      </c>
      <c r="BK347" s="136">
        <f>SUM(BK348:BK361)</f>
        <v>0</v>
      </c>
    </row>
    <row r="348" spans="2:65" s="1" customFormat="1" ht="24.15" customHeight="1">
      <c r="B348" s="139"/>
      <c r="C348" s="140" t="s">
        <v>341</v>
      </c>
      <c r="D348" s="140" t="s">
        <v>159</v>
      </c>
      <c r="E348" s="141" t="s">
        <v>594</v>
      </c>
      <c r="F348" s="142" t="s">
        <v>595</v>
      </c>
      <c r="G348" s="143" t="s">
        <v>352</v>
      </c>
      <c r="H348" s="144">
        <v>94.55</v>
      </c>
      <c r="I348" s="145"/>
      <c r="J348" s="146">
        <f>ROUND(I348*H348,2)</f>
        <v>0</v>
      </c>
      <c r="K348" s="147"/>
      <c r="L348" s="32"/>
      <c r="M348" s="148" t="s">
        <v>1</v>
      </c>
      <c r="N348" s="149" t="s">
        <v>41</v>
      </c>
      <c r="P348" s="150">
        <f>O348*H348</f>
        <v>0</v>
      </c>
      <c r="Q348" s="150">
        <v>0</v>
      </c>
      <c r="R348" s="150">
        <f>Q348*H348</f>
        <v>0</v>
      </c>
      <c r="S348" s="150">
        <v>0</v>
      </c>
      <c r="T348" s="151">
        <f>S348*H348</f>
        <v>0</v>
      </c>
      <c r="AR348" s="152" t="s">
        <v>163</v>
      </c>
      <c r="AT348" s="152" t="s">
        <v>159</v>
      </c>
      <c r="AU348" s="152" t="s">
        <v>164</v>
      </c>
      <c r="AY348" s="17" t="s">
        <v>156</v>
      </c>
      <c r="BE348" s="153">
        <f>IF(N348="základná",J348,0)</f>
        <v>0</v>
      </c>
      <c r="BF348" s="153">
        <f>IF(N348="znížená",J348,0)</f>
        <v>0</v>
      </c>
      <c r="BG348" s="153">
        <f>IF(N348="zákl. prenesená",J348,0)</f>
        <v>0</v>
      </c>
      <c r="BH348" s="153">
        <f>IF(N348="zníž. prenesená",J348,0)</f>
        <v>0</v>
      </c>
      <c r="BI348" s="153">
        <f>IF(N348="nulová",J348,0)</f>
        <v>0</v>
      </c>
      <c r="BJ348" s="17" t="s">
        <v>164</v>
      </c>
      <c r="BK348" s="153">
        <f>ROUND(I348*H348,2)</f>
        <v>0</v>
      </c>
      <c r="BL348" s="17" t="s">
        <v>163</v>
      </c>
      <c r="BM348" s="152" t="s">
        <v>2693</v>
      </c>
    </row>
    <row r="349" spans="2:65" s="13" customFormat="1">
      <c r="B349" s="178"/>
      <c r="D349" s="160" t="s">
        <v>205</v>
      </c>
      <c r="E349" s="179" t="s">
        <v>1</v>
      </c>
      <c r="F349" s="180" t="s">
        <v>2680</v>
      </c>
      <c r="H349" s="179" t="s">
        <v>1</v>
      </c>
      <c r="I349" s="181"/>
      <c r="L349" s="178"/>
      <c r="M349" s="182"/>
      <c r="T349" s="183"/>
      <c r="AT349" s="179" t="s">
        <v>205</v>
      </c>
      <c r="AU349" s="179" t="s">
        <v>164</v>
      </c>
      <c r="AV349" s="13" t="s">
        <v>83</v>
      </c>
      <c r="AW349" s="13" t="s">
        <v>3</v>
      </c>
      <c r="AX349" s="13" t="s">
        <v>75</v>
      </c>
      <c r="AY349" s="179" t="s">
        <v>156</v>
      </c>
    </row>
    <row r="350" spans="2:65" s="12" customFormat="1">
      <c r="B350" s="159"/>
      <c r="D350" s="160" t="s">
        <v>205</v>
      </c>
      <c r="E350" s="161" t="s">
        <v>1</v>
      </c>
      <c r="F350" s="162" t="s">
        <v>2694</v>
      </c>
      <c r="H350" s="163">
        <v>181.4</v>
      </c>
      <c r="I350" s="164"/>
      <c r="L350" s="159"/>
      <c r="M350" s="165"/>
      <c r="T350" s="166"/>
      <c r="AT350" s="161" t="s">
        <v>205</v>
      </c>
      <c r="AU350" s="161" t="s">
        <v>164</v>
      </c>
      <c r="AV350" s="12" t="s">
        <v>164</v>
      </c>
      <c r="AW350" s="12" t="s">
        <v>3</v>
      </c>
      <c r="AX350" s="12" t="s">
        <v>75</v>
      </c>
      <c r="AY350" s="161" t="s">
        <v>156</v>
      </c>
    </row>
    <row r="351" spans="2:65" s="12" customFormat="1">
      <c r="B351" s="159"/>
      <c r="D351" s="160" t="s">
        <v>205</v>
      </c>
      <c r="E351" s="161" t="s">
        <v>1</v>
      </c>
      <c r="F351" s="162" t="s">
        <v>2695</v>
      </c>
      <c r="H351" s="163">
        <v>-60.6</v>
      </c>
      <c r="I351" s="164"/>
      <c r="L351" s="159"/>
      <c r="M351" s="165"/>
      <c r="T351" s="166"/>
      <c r="AT351" s="161" t="s">
        <v>205</v>
      </c>
      <c r="AU351" s="161" t="s">
        <v>164</v>
      </c>
      <c r="AV351" s="12" t="s">
        <v>164</v>
      </c>
      <c r="AW351" s="12" t="s">
        <v>3</v>
      </c>
      <c r="AX351" s="12" t="s">
        <v>75</v>
      </c>
      <c r="AY351" s="161" t="s">
        <v>156</v>
      </c>
    </row>
    <row r="352" spans="2:65" s="12" customFormat="1">
      <c r="B352" s="159"/>
      <c r="D352" s="160" t="s">
        <v>205</v>
      </c>
      <c r="E352" s="161" t="s">
        <v>1</v>
      </c>
      <c r="F352" s="162" t="s">
        <v>2696</v>
      </c>
      <c r="H352" s="163">
        <v>-80</v>
      </c>
      <c r="I352" s="164"/>
      <c r="L352" s="159"/>
      <c r="M352" s="165"/>
      <c r="T352" s="166"/>
      <c r="AT352" s="161" t="s">
        <v>205</v>
      </c>
      <c r="AU352" s="161" t="s">
        <v>164</v>
      </c>
      <c r="AV352" s="12" t="s">
        <v>164</v>
      </c>
      <c r="AW352" s="12" t="s">
        <v>3</v>
      </c>
      <c r="AX352" s="12" t="s">
        <v>75</v>
      </c>
      <c r="AY352" s="161" t="s">
        <v>156</v>
      </c>
    </row>
    <row r="353" spans="2:65" s="15" customFormat="1">
      <c r="B353" s="191"/>
      <c r="D353" s="160" t="s">
        <v>205</v>
      </c>
      <c r="E353" s="192" t="s">
        <v>1</v>
      </c>
      <c r="F353" s="193" t="s">
        <v>356</v>
      </c>
      <c r="H353" s="194">
        <v>40.799999999999997</v>
      </c>
      <c r="I353" s="195"/>
      <c r="L353" s="191"/>
      <c r="M353" s="196"/>
      <c r="T353" s="197"/>
      <c r="AT353" s="192" t="s">
        <v>205</v>
      </c>
      <c r="AU353" s="192" t="s">
        <v>164</v>
      </c>
      <c r="AV353" s="15" t="s">
        <v>169</v>
      </c>
      <c r="AW353" s="15" t="s">
        <v>3</v>
      </c>
      <c r="AX353" s="15" t="s">
        <v>75</v>
      </c>
      <c r="AY353" s="192" t="s">
        <v>156</v>
      </c>
    </row>
    <row r="354" spans="2:65" s="13" customFormat="1">
      <c r="B354" s="178"/>
      <c r="D354" s="160" t="s">
        <v>205</v>
      </c>
      <c r="E354" s="179" t="s">
        <v>1</v>
      </c>
      <c r="F354" s="180" t="s">
        <v>1384</v>
      </c>
      <c r="H354" s="179" t="s">
        <v>1</v>
      </c>
      <c r="I354" s="181"/>
      <c r="L354" s="178"/>
      <c r="M354" s="182"/>
      <c r="T354" s="183"/>
      <c r="AT354" s="179" t="s">
        <v>205</v>
      </c>
      <c r="AU354" s="179" t="s">
        <v>164</v>
      </c>
      <c r="AV354" s="13" t="s">
        <v>83</v>
      </c>
      <c r="AW354" s="13" t="s">
        <v>3</v>
      </c>
      <c r="AX354" s="13" t="s">
        <v>75</v>
      </c>
      <c r="AY354" s="179" t="s">
        <v>156</v>
      </c>
    </row>
    <row r="355" spans="2:65" s="12" customFormat="1">
      <c r="B355" s="159"/>
      <c r="D355" s="160" t="s">
        <v>205</v>
      </c>
      <c r="E355" s="161" t="s">
        <v>1</v>
      </c>
      <c r="F355" s="162" t="s">
        <v>2697</v>
      </c>
      <c r="H355" s="163">
        <v>203.5</v>
      </c>
      <c r="I355" s="164"/>
      <c r="L355" s="159"/>
      <c r="M355" s="165"/>
      <c r="T355" s="166"/>
      <c r="AT355" s="161" t="s">
        <v>205</v>
      </c>
      <c r="AU355" s="161" t="s">
        <v>164</v>
      </c>
      <c r="AV355" s="12" t="s">
        <v>164</v>
      </c>
      <c r="AW355" s="12" t="s">
        <v>3</v>
      </c>
      <c r="AX355" s="12" t="s">
        <v>75</v>
      </c>
      <c r="AY355" s="161" t="s">
        <v>156</v>
      </c>
    </row>
    <row r="356" spans="2:65" s="12" customFormat="1">
      <c r="B356" s="159"/>
      <c r="D356" s="160" t="s">
        <v>205</v>
      </c>
      <c r="E356" s="161" t="s">
        <v>1</v>
      </c>
      <c r="F356" s="162" t="s">
        <v>2698</v>
      </c>
      <c r="H356" s="163">
        <v>-101.75</v>
      </c>
      <c r="I356" s="164"/>
      <c r="L356" s="159"/>
      <c r="M356" s="165"/>
      <c r="T356" s="166"/>
      <c r="AT356" s="161" t="s">
        <v>205</v>
      </c>
      <c r="AU356" s="161" t="s">
        <v>164</v>
      </c>
      <c r="AV356" s="12" t="s">
        <v>164</v>
      </c>
      <c r="AW356" s="12" t="s">
        <v>3</v>
      </c>
      <c r="AX356" s="12" t="s">
        <v>75</v>
      </c>
      <c r="AY356" s="161" t="s">
        <v>156</v>
      </c>
    </row>
    <row r="357" spans="2:65" s="12" customFormat="1">
      <c r="B357" s="159"/>
      <c r="D357" s="160" t="s">
        <v>205</v>
      </c>
      <c r="E357" s="161" t="s">
        <v>1</v>
      </c>
      <c r="F357" s="162" t="s">
        <v>2699</v>
      </c>
      <c r="H357" s="163">
        <v>-48</v>
      </c>
      <c r="I357" s="164"/>
      <c r="L357" s="159"/>
      <c r="M357" s="165"/>
      <c r="T357" s="166"/>
      <c r="AT357" s="161" t="s">
        <v>205</v>
      </c>
      <c r="AU357" s="161" t="s">
        <v>164</v>
      </c>
      <c r="AV357" s="12" t="s">
        <v>164</v>
      </c>
      <c r="AW357" s="12" t="s">
        <v>3</v>
      </c>
      <c r="AX357" s="12" t="s">
        <v>75</v>
      </c>
      <c r="AY357" s="161" t="s">
        <v>156</v>
      </c>
    </row>
    <row r="358" spans="2:65" s="15" customFormat="1">
      <c r="B358" s="191"/>
      <c r="D358" s="160" t="s">
        <v>205</v>
      </c>
      <c r="E358" s="192" t="s">
        <v>1</v>
      </c>
      <c r="F358" s="193" t="s">
        <v>356</v>
      </c>
      <c r="H358" s="194">
        <v>53.75</v>
      </c>
      <c r="I358" s="195"/>
      <c r="L358" s="191"/>
      <c r="M358" s="196"/>
      <c r="T358" s="197"/>
      <c r="AT358" s="192" t="s">
        <v>205</v>
      </c>
      <c r="AU358" s="192" t="s">
        <v>164</v>
      </c>
      <c r="AV358" s="15" t="s">
        <v>169</v>
      </c>
      <c r="AW358" s="15" t="s">
        <v>3</v>
      </c>
      <c r="AX358" s="15" t="s">
        <v>75</v>
      </c>
      <c r="AY358" s="192" t="s">
        <v>156</v>
      </c>
    </row>
    <row r="359" spans="2:65" s="14" customFormat="1">
      <c r="B359" s="184"/>
      <c r="D359" s="160" t="s">
        <v>205</v>
      </c>
      <c r="E359" s="185" t="s">
        <v>1</v>
      </c>
      <c r="F359" s="186" t="s">
        <v>951</v>
      </c>
      <c r="H359" s="187">
        <v>94.55</v>
      </c>
      <c r="I359" s="188"/>
      <c r="L359" s="184"/>
      <c r="M359" s="189"/>
      <c r="T359" s="190"/>
      <c r="AT359" s="185" t="s">
        <v>205</v>
      </c>
      <c r="AU359" s="185" t="s">
        <v>164</v>
      </c>
      <c r="AV359" s="14" t="s">
        <v>163</v>
      </c>
      <c r="AW359" s="14" t="s">
        <v>3</v>
      </c>
      <c r="AX359" s="14" t="s">
        <v>83</v>
      </c>
      <c r="AY359" s="185" t="s">
        <v>156</v>
      </c>
    </row>
    <row r="360" spans="2:65" s="1" customFormat="1" ht="24.15" customHeight="1">
      <c r="B360" s="139"/>
      <c r="C360" s="140" t="s">
        <v>349</v>
      </c>
      <c r="D360" s="140" t="s">
        <v>159</v>
      </c>
      <c r="E360" s="141" t="s">
        <v>597</v>
      </c>
      <c r="F360" s="142" t="s">
        <v>558</v>
      </c>
      <c r="G360" s="143" t="s">
        <v>210</v>
      </c>
      <c r="H360" s="144">
        <v>170.19</v>
      </c>
      <c r="I360" s="145"/>
      <c r="J360" s="146">
        <f>ROUND(I360*H360,2)</f>
        <v>0</v>
      </c>
      <c r="K360" s="147"/>
      <c r="L360" s="32"/>
      <c r="M360" s="148" t="s">
        <v>1</v>
      </c>
      <c r="N360" s="149" t="s">
        <v>41</v>
      </c>
      <c r="P360" s="150">
        <f>O360*H360</f>
        <v>0</v>
      </c>
      <c r="Q360" s="150">
        <v>0</v>
      </c>
      <c r="R360" s="150">
        <f>Q360*H360</f>
        <v>0</v>
      </c>
      <c r="S360" s="150">
        <v>0</v>
      </c>
      <c r="T360" s="151">
        <f>S360*H360</f>
        <v>0</v>
      </c>
      <c r="AR360" s="152" t="s">
        <v>163</v>
      </c>
      <c r="AT360" s="152" t="s">
        <v>159</v>
      </c>
      <c r="AU360" s="152" t="s">
        <v>164</v>
      </c>
      <c r="AY360" s="17" t="s">
        <v>156</v>
      </c>
      <c r="BE360" s="153">
        <f>IF(N360="základná",J360,0)</f>
        <v>0</v>
      </c>
      <c r="BF360" s="153">
        <f>IF(N360="znížená",J360,0)</f>
        <v>0</v>
      </c>
      <c r="BG360" s="153">
        <f>IF(N360="zákl. prenesená",J360,0)</f>
        <v>0</v>
      </c>
      <c r="BH360" s="153">
        <f>IF(N360="zníž. prenesená",J360,0)</f>
        <v>0</v>
      </c>
      <c r="BI360" s="153">
        <f>IF(N360="nulová",J360,0)</f>
        <v>0</v>
      </c>
      <c r="BJ360" s="17" t="s">
        <v>164</v>
      </c>
      <c r="BK360" s="153">
        <f>ROUND(I360*H360,2)</f>
        <v>0</v>
      </c>
      <c r="BL360" s="17" t="s">
        <v>163</v>
      </c>
      <c r="BM360" s="152" t="s">
        <v>2700</v>
      </c>
    </row>
    <row r="361" spans="2:65" s="12" customFormat="1">
      <c r="B361" s="159"/>
      <c r="D361" s="160" t="s">
        <v>205</v>
      </c>
      <c r="F361" s="162" t="s">
        <v>2701</v>
      </c>
      <c r="H361" s="163">
        <v>170.19</v>
      </c>
      <c r="I361" s="164"/>
      <c r="L361" s="159"/>
      <c r="M361" s="165"/>
      <c r="T361" s="166"/>
      <c r="AT361" s="161" t="s">
        <v>205</v>
      </c>
      <c r="AU361" s="161" t="s">
        <v>164</v>
      </c>
      <c r="AV361" s="12" t="s">
        <v>164</v>
      </c>
      <c r="AW361" s="12" t="s">
        <v>4</v>
      </c>
      <c r="AX361" s="12" t="s">
        <v>83</v>
      </c>
      <c r="AY361" s="161" t="s">
        <v>156</v>
      </c>
    </row>
    <row r="362" spans="2:65" s="11" customFormat="1" ht="22.95" customHeight="1">
      <c r="B362" s="127"/>
      <c r="D362" s="128" t="s">
        <v>74</v>
      </c>
      <c r="E362" s="137" t="s">
        <v>911</v>
      </c>
      <c r="F362" s="137" t="s">
        <v>912</v>
      </c>
      <c r="I362" s="130"/>
      <c r="J362" s="138">
        <f>BK362</f>
        <v>0</v>
      </c>
      <c r="L362" s="127"/>
      <c r="M362" s="132"/>
      <c r="P362" s="133">
        <f>SUM(P363:P365)</f>
        <v>0</v>
      </c>
      <c r="R362" s="133">
        <f>SUM(R363:R365)</f>
        <v>0</v>
      </c>
      <c r="T362" s="134">
        <f>SUM(T363:T365)</f>
        <v>0</v>
      </c>
      <c r="AR362" s="128" t="s">
        <v>83</v>
      </c>
      <c r="AT362" s="135" t="s">
        <v>74</v>
      </c>
      <c r="AU362" s="135" t="s">
        <v>83</v>
      </c>
      <c r="AY362" s="128" t="s">
        <v>156</v>
      </c>
      <c r="BK362" s="136">
        <f>SUM(BK363:BK365)</f>
        <v>0</v>
      </c>
    </row>
    <row r="363" spans="2:65" s="1" customFormat="1" ht="24.15" customHeight="1">
      <c r="B363" s="139"/>
      <c r="C363" s="140" t="s">
        <v>364</v>
      </c>
      <c r="D363" s="140" t="s">
        <v>159</v>
      </c>
      <c r="E363" s="141" t="s">
        <v>2702</v>
      </c>
      <c r="F363" s="142" t="s">
        <v>2703</v>
      </c>
      <c r="G363" s="143" t="s">
        <v>352</v>
      </c>
      <c r="H363" s="144">
        <v>128</v>
      </c>
      <c r="I363" s="145"/>
      <c r="J363" s="146">
        <f>ROUND(I363*H363,2)</f>
        <v>0</v>
      </c>
      <c r="K363" s="147"/>
      <c r="L363" s="32"/>
      <c r="M363" s="148" t="s">
        <v>1</v>
      </c>
      <c r="N363" s="149" t="s">
        <v>41</v>
      </c>
      <c r="P363" s="150">
        <f>O363*H363</f>
        <v>0</v>
      </c>
      <c r="Q363" s="150">
        <v>0</v>
      </c>
      <c r="R363" s="150">
        <f>Q363*H363</f>
        <v>0</v>
      </c>
      <c r="S363" s="150">
        <v>0</v>
      </c>
      <c r="T363" s="151">
        <f>S363*H363</f>
        <v>0</v>
      </c>
      <c r="AR363" s="152" t="s">
        <v>163</v>
      </c>
      <c r="AT363" s="152" t="s">
        <v>159</v>
      </c>
      <c r="AU363" s="152" t="s">
        <v>164</v>
      </c>
      <c r="AY363" s="17" t="s">
        <v>156</v>
      </c>
      <c r="BE363" s="153">
        <f>IF(N363="základná",J363,0)</f>
        <v>0</v>
      </c>
      <c r="BF363" s="153">
        <f>IF(N363="znížená",J363,0)</f>
        <v>0</v>
      </c>
      <c r="BG363" s="153">
        <f>IF(N363="zákl. prenesená",J363,0)</f>
        <v>0</v>
      </c>
      <c r="BH363" s="153">
        <f>IF(N363="zníž. prenesená",J363,0)</f>
        <v>0</v>
      </c>
      <c r="BI363" s="153">
        <f>IF(N363="nulová",J363,0)</f>
        <v>0</v>
      </c>
      <c r="BJ363" s="17" t="s">
        <v>164</v>
      </c>
      <c r="BK363" s="153">
        <f>ROUND(I363*H363,2)</f>
        <v>0</v>
      </c>
      <c r="BL363" s="17" t="s">
        <v>163</v>
      </c>
      <c r="BM363" s="152" t="s">
        <v>2704</v>
      </c>
    </row>
    <row r="364" spans="2:65" s="13" customFormat="1">
      <c r="B364" s="178"/>
      <c r="D364" s="160" t="s">
        <v>205</v>
      </c>
      <c r="E364" s="179" t="s">
        <v>1</v>
      </c>
      <c r="F364" s="180" t="s">
        <v>1384</v>
      </c>
      <c r="H364" s="179" t="s">
        <v>1</v>
      </c>
      <c r="I364" s="181"/>
      <c r="L364" s="178"/>
      <c r="M364" s="182"/>
      <c r="T364" s="183"/>
      <c r="AT364" s="179" t="s">
        <v>205</v>
      </c>
      <c r="AU364" s="179" t="s">
        <v>164</v>
      </c>
      <c r="AV364" s="13" t="s">
        <v>83</v>
      </c>
      <c r="AW364" s="13" t="s">
        <v>3</v>
      </c>
      <c r="AX364" s="13" t="s">
        <v>75</v>
      </c>
      <c r="AY364" s="179" t="s">
        <v>156</v>
      </c>
    </row>
    <row r="365" spans="2:65" s="12" customFormat="1">
      <c r="B365" s="159"/>
      <c r="D365" s="160" t="s">
        <v>205</v>
      </c>
      <c r="E365" s="161" t="s">
        <v>1</v>
      </c>
      <c r="F365" s="162" t="s">
        <v>2705</v>
      </c>
      <c r="H365" s="163">
        <v>128</v>
      </c>
      <c r="I365" s="164"/>
      <c r="L365" s="159"/>
      <c r="M365" s="165"/>
      <c r="T365" s="166"/>
      <c r="AT365" s="161" t="s">
        <v>205</v>
      </c>
      <c r="AU365" s="161" t="s">
        <v>164</v>
      </c>
      <c r="AV365" s="12" t="s">
        <v>164</v>
      </c>
      <c r="AW365" s="12" t="s">
        <v>3</v>
      </c>
      <c r="AX365" s="12" t="s">
        <v>83</v>
      </c>
      <c r="AY365" s="161" t="s">
        <v>156</v>
      </c>
    </row>
    <row r="366" spans="2:65" s="11" customFormat="1" ht="22.95" customHeight="1">
      <c r="B366" s="127"/>
      <c r="D366" s="128" t="s">
        <v>74</v>
      </c>
      <c r="E366" s="137" t="s">
        <v>920</v>
      </c>
      <c r="F366" s="137" t="s">
        <v>921</v>
      </c>
      <c r="I366" s="130"/>
      <c r="J366" s="138">
        <f>BK366</f>
        <v>0</v>
      </c>
      <c r="L366" s="127"/>
      <c r="M366" s="132"/>
      <c r="P366" s="133">
        <f>SUM(P367:P378)</f>
        <v>0</v>
      </c>
      <c r="R366" s="133">
        <f>SUM(R367:R378)</f>
        <v>0</v>
      </c>
      <c r="T366" s="134">
        <f>SUM(T367:T378)</f>
        <v>0</v>
      </c>
      <c r="AR366" s="128" t="s">
        <v>83</v>
      </c>
      <c r="AT366" s="135" t="s">
        <v>74</v>
      </c>
      <c r="AU366" s="135" t="s">
        <v>83</v>
      </c>
      <c r="AY366" s="128" t="s">
        <v>156</v>
      </c>
      <c r="BK366" s="136">
        <f>SUM(BK367:BK378)</f>
        <v>0</v>
      </c>
    </row>
    <row r="367" spans="2:65" s="1" customFormat="1" ht="24.15" customHeight="1">
      <c r="B367" s="139"/>
      <c r="C367" s="140" t="s">
        <v>368</v>
      </c>
      <c r="D367" s="140" t="s">
        <v>159</v>
      </c>
      <c r="E367" s="141" t="s">
        <v>922</v>
      </c>
      <c r="F367" s="142" t="s">
        <v>923</v>
      </c>
      <c r="G367" s="143" t="s">
        <v>352</v>
      </c>
      <c r="H367" s="144">
        <v>60.6</v>
      </c>
      <c r="I367" s="145"/>
      <c r="J367" s="146">
        <f>ROUND(I367*H367,2)</f>
        <v>0</v>
      </c>
      <c r="K367" s="147"/>
      <c r="L367" s="32"/>
      <c r="M367" s="148" t="s">
        <v>1</v>
      </c>
      <c r="N367" s="149" t="s">
        <v>41</v>
      </c>
      <c r="P367" s="150">
        <f>O367*H367</f>
        <v>0</v>
      </c>
      <c r="Q367" s="150">
        <v>0</v>
      </c>
      <c r="R367" s="150">
        <f>Q367*H367</f>
        <v>0</v>
      </c>
      <c r="S367" s="150">
        <v>0</v>
      </c>
      <c r="T367" s="151">
        <f>S367*H367</f>
        <v>0</v>
      </c>
      <c r="AR367" s="152" t="s">
        <v>163</v>
      </c>
      <c r="AT367" s="152" t="s">
        <v>159</v>
      </c>
      <c r="AU367" s="152" t="s">
        <v>164</v>
      </c>
      <c r="AY367" s="17" t="s">
        <v>156</v>
      </c>
      <c r="BE367" s="153">
        <f>IF(N367="základná",J367,0)</f>
        <v>0</v>
      </c>
      <c r="BF367" s="153">
        <f>IF(N367="znížená",J367,0)</f>
        <v>0</v>
      </c>
      <c r="BG367" s="153">
        <f>IF(N367="zákl. prenesená",J367,0)</f>
        <v>0</v>
      </c>
      <c r="BH367" s="153">
        <f>IF(N367="zníž. prenesená",J367,0)</f>
        <v>0</v>
      </c>
      <c r="BI367" s="153">
        <f>IF(N367="nulová",J367,0)</f>
        <v>0</v>
      </c>
      <c r="BJ367" s="17" t="s">
        <v>164</v>
      </c>
      <c r="BK367" s="153">
        <f>ROUND(I367*H367,2)</f>
        <v>0</v>
      </c>
      <c r="BL367" s="17" t="s">
        <v>163</v>
      </c>
      <c r="BM367" s="152" t="s">
        <v>2706</v>
      </c>
    </row>
    <row r="368" spans="2:65" s="13" customFormat="1">
      <c r="B368" s="178"/>
      <c r="D368" s="160" t="s">
        <v>205</v>
      </c>
      <c r="E368" s="179" t="s">
        <v>1</v>
      </c>
      <c r="F368" s="180" t="s">
        <v>2680</v>
      </c>
      <c r="H368" s="179" t="s">
        <v>1</v>
      </c>
      <c r="I368" s="181"/>
      <c r="L368" s="178"/>
      <c r="M368" s="182"/>
      <c r="T368" s="183"/>
      <c r="AT368" s="179" t="s">
        <v>205</v>
      </c>
      <c r="AU368" s="179" t="s">
        <v>164</v>
      </c>
      <c r="AV368" s="13" t="s">
        <v>83</v>
      </c>
      <c r="AW368" s="13" t="s">
        <v>3</v>
      </c>
      <c r="AX368" s="13" t="s">
        <v>75</v>
      </c>
      <c r="AY368" s="179" t="s">
        <v>156</v>
      </c>
    </row>
    <row r="369" spans="2:65" s="13" customFormat="1">
      <c r="B369" s="178"/>
      <c r="D369" s="160" t="s">
        <v>205</v>
      </c>
      <c r="E369" s="179" t="s">
        <v>1</v>
      </c>
      <c r="F369" s="180" t="s">
        <v>2707</v>
      </c>
      <c r="H369" s="179" t="s">
        <v>1</v>
      </c>
      <c r="I369" s="181"/>
      <c r="L369" s="178"/>
      <c r="M369" s="182"/>
      <c r="T369" s="183"/>
      <c r="AT369" s="179" t="s">
        <v>205</v>
      </c>
      <c r="AU369" s="179" t="s">
        <v>164</v>
      </c>
      <c r="AV369" s="13" t="s">
        <v>83</v>
      </c>
      <c r="AW369" s="13" t="s">
        <v>3</v>
      </c>
      <c r="AX369" s="13" t="s">
        <v>75</v>
      </c>
      <c r="AY369" s="179" t="s">
        <v>156</v>
      </c>
    </row>
    <row r="370" spans="2:65" s="12" customFormat="1">
      <c r="B370" s="159"/>
      <c r="D370" s="160" t="s">
        <v>205</v>
      </c>
      <c r="E370" s="161" t="s">
        <v>1</v>
      </c>
      <c r="F370" s="162" t="s">
        <v>2708</v>
      </c>
      <c r="H370" s="163">
        <v>28.8</v>
      </c>
      <c r="I370" s="164"/>
      <c r="L370" s="159"/>
      <c r="M370" s="165"/>
      <c r="T370" s="166"/>
      <c r="AT370" s="161" t="s">
        <v>205</v>
      </c>
      <c r="AU370" s="161" t="s">
        <v>164</v>
      </c>
      <c r="AV370" s="12" t="s">
        <v>164</v>
      </c>
      <c r="AW370" s="12" t="s">
        <v>3</v>
      </c>
      <c r="AX370" s="12" t="s">
        <v>75</v>
      </c>
      <c r="AY370" s="161" t="s">
        <v>156</v>
      </c>
    </row>
    <row r="371" spans="2:65" s="12" customFormat="1" ht="20.399999999999999">
      <c r="B371" s="159"/>
      <c r="D371" s="160" t="s">
        <v>205</v>
      </c>
      <c r="E371" s="161" t="s">
        <v>1</v>
      </c>
      <c r="F371" s="162" t="s">
        <v>2709</v>
      </c>
      <c r="H371" s="163">
        <v>5.4</v>
      </c>
      <c r="I371" s="164"/>
      <c r="L371" s="159"/>
      <c r="M371" s="165"/>
      <c r="T371" s="166"/>
      <c r="AT371" s="161" t="s">
        <v>205</v>
      </c>
      <c r="AU371" s="161" t="s">
        <v>164</v>
      </c>
      <c r="AV371" s="12" t="s">
        <v>164</v>
      </c>
      <c r="AW371" s="12" t="s">
        <v>3</v>
      </c>
      <c r="AX371" s="12" t="s">
        <v>75</v>
      </c>
      <c r="AY371" s="161" t="s">
        <v>156</v>
      </c>
    </row>
    <row r="372" spans="2:65" s="12" customFormat="1">
      <c r="B372" s="159"/>
      <c r="D372" s="160" t="s">
        <v>205</v>
      </c>
      <c r="E372" s="161" t="s">
        <v>1</v>
      </c>
      <c r="F372" s="162" t="s">
        <v>2710</v>
      </c>
      <c r="H372" s="163">
        <v>26.4</v>
      </c>
      <c r="I372" s="164"/>
      <c r="L372" s="159"/>
      <c r="M372" s="165"/>
      <c r="T372" s="166"/>
      <c r="AT372" s="161" t="s">
        <v>205</v>
      </c>
      <c r="AU372" s="161" t="s">
        <v>164</v>
      </c>
      <c r="AV372" s="12" t="s">
        <v>164</v>
      </c>
      <c r="AW372" s="12" t="s">
        <v>3</v>
      </c>
      <c r="AX372" s="12" t="s">
        <v>75</v>
      </c>
      <c r="AY372" s="161" t="s">
        <v>156</v>
      </c>
    </row>
    <row r="373" spans="2:65" s="14" customFormat="1">
      <c r="B373" s="184"/>
      <c r="D373" s="160" t="s">
        <v>205</v>
      </c>
      <c r="E373" s="185" t="s">
        <v>1</v>
      </c>
      <c r="F373" s="186" t="s">
        <v>927</v>
      </c>
      <c r="H373" s="187">
        <v>60.6</v>
      </c>
      <c r="I373" s="188"/>
      <c r="L373" s="184"/>
      <c r="M373" s="189"/>
      <c r="T373" s="190"/>
      <c r="AT373" s="185" t="s">
        <v>205</v>
      </c>
      <c r="AU373" s="185" t="s">
        <v>164</v>
      </c>
      <c r="AV373" s="14" t="s">
        <v>163</v>
      </c>
      <c r="AW373" s="14" t="s">
        <v>3</v>
      </c>
      <c r="AX373" s="14" t="s">
        <v>83</v>
      </c>
      <c r="AY373" s="185" t="s">
        <v>156</v>
      </c>
    </row>
    <row r="374" spans="2:65" s="1" customFormat="1" ht="33" customHeight="1">
      <c r="B374" s="139"/>
      <c r="C374" s="140" t="s">
        <v>373</v>
      </c>
      <c r="D374" s="140" t="s">
        <v>159</v>
      </c>
      <c r="E374" s="141" t="s">
        <v>1471</v>
      </c>
      <c r="F374" s="142" t="s">
        <v>1472</v>
      </c>
      <c r="G374" s="143" t="s">
        <v>352</v>
      </c>
      <c r="H374" s="144">
        <v>101.75</v>
      </c>
      <c r="I374" s="145"/>
      <c r="J374" s="146">
        <f>ROUND(I374*H374,2)</f>
        <v>0</v>
      </c>
      <c r="K374" s="147"/>
      <c r="L374" s="32"/>
      <c r="M374" s="148" t="s">
        <v>1</v>
      </c>
      <c r="N374" s="149" t="s">
        <v>41</v>
      </c>
      <c r="P374" s="150">
        <f>O374*H374</f>
        <v>0</v>
      </c>
      <c r="Q374" s="150">
        <v>0</v>
      </c>
      <c r="R374" s="150">
        <f>Q374*H374</f>
        <v>0</v>
      </c>
      <c r="S374" s="150">
        <v>0</v>
      </c>
      <c r="T374" s="151">
        <f>S374*H374</f>
        <v>0</v>
      </c>
      <c r="AR374" s="152" t="s">
        <v>163</v>
      </c>
      <c r="AT374" s="152" t="s">
        <v>159</v>
      </c>
      <c r="AU374" s="152" t="s">
        <v>164</v>
      </c>
      <c r="AY374" s="17" t="s">
        <v>156</v>
      </c>
      <c r="BE374" s="153">
        <f>IF(N374="základná",J374,0)</f>
        <v>0</v>
      </c>
      <c r="BF374" s="153">
        <f>IF(N374="znížená",J374,0)</f>
        <v>0</v>
      </c>
      <c r="BG374" s="153">
        <f>IF(N374="zákl. prenesená",J374,0)</f>
        <v>0</v>
      </c>
      <c r="BH374" s="153">
        <f>IF(N374="zníž. prenesená",J374,0)</f>
        <v>0</v>
      </c>
      <c r="BI374" s="153">
        <f>IF(N374="nulová",J374,0)</f>
        <v>0</v>
      </c>
      <c r="BJ374" s="17" t="s">
        <v>164</v>
      </c>
      <c r="BK374" s="153">
        <f>ROUND(I374*H374,2)</f>
        <v>0</v>
      </c>
      <c r="BL374" s="17" t="s">
        <v>163</v>
      </c>
      <c r="BM374" s="152" t="s">
        <v>2711</v>
      </c>
    </row>
    <row r="375" spans="2:65" s="13" customFormat="1">
      <c r="B375" s="178"/>
      <c r="D375" s="160" t="s">
        <v>205</v>
      </c>
      <c r="E375" s="179" t="s">
        <v>1</v>
      </c>
      <c r="F375" s="180" t="s">
        <v>1474</v>
      </c>
      <c r="H375" s="179" t="s">
        <v>1</v>
      </c>
      <c r="I375" s="181"/>
      <c r="L375" s="178"/>
      <c r="M375" s="182"/>
      <c r="T375" s="183"/>
      <c r="AT375" s="179" t="s">
        <v>205</v>
      </c>
      <c r="AU375" s="179" t="s">
        <v>164</v>
      </c>
      <c r="AV375" s="13" t="s">
        <v>83</v>
      </c>
      <c r="AW375" s="13" t="s">
        <v>3</v>
      </c>
      <c r="AX375" s="13" t="s">
        <v>75</v>
      </c>
      <c r="AY375" s="179" t="s">
        <v>156</v>
      </c>
    </row>
    <row r="376" spans="2:65" s="12" customFormat="1" ht="20.399999999999999">
      <c r="B376" s="159"/>
      <c r="D376" s="160" t="s">
        <v>205</v>
      </c>
      <c r="E376" s="161" t="s">
        <v>1</v>
      </c>
      <c r="F376" s="162" t="s">
        <v>2712</v>
      </c>
      <c r="H376" s="163">
        <v>68</v>
      </c>
      <c r="I376" s="164"/>
      <c r="L376" s="159"/>
      <c r="M376" s="165"/>
      <c r="T376" s="166"/>
      <c r="AT376" s="161" t="s">
        <v>205</v>
      </c>
      <c r="AU376" s="161" t="s">
        <v>164</v>
      </c>
      <c r="AV376" s="12" t="s">
        <v>164</v>
      </c>
      <c r="AW376" s="12" t="s">
        <v>3</v>
      </c>
      <c r="AX376" s="12" t="s">
        <v>75</v>
      </c>
      <c r="AY376" s="161" t="s">
        <v>156</v>
      </c>
    </row>
    <row r="377" spans="2:65" s="12" customFormat="1">
      <c r="B377" s="159"/>
      <c r="D377" s="160" t="s">
        <v>205</v>
      </c>
      <c r="E377" s="161" t="s">
        <v>1</v>
      </c>
      <c r="F377" s="162" t="s">
        <v>2713</v>
      </c>
      <c r="H377" s="163">
        <v>33.75</v>
      </c>
      <c r="I377" s="164"/>
      <c r="L377" s="159"/>
      <c r="M377" s="165"/>
      <c r="T377" s="166"/>
      <c r="AT377" s="161" t="s">
        <v>205</v>
      </c>
      <c r="AU377" s="161" t="s">
        <v>164</v>
      </c>
      <c r="AV377" s="12" t="s">
        <v>164</v>
      </c>
      <c r="AW377" s="12" t="s">
        <v>3</v>
      </c>
      <c r="AX377" s="12" t="s">
        <v>75</v>
      </c>
      <c r="AY377" s="161" t="s">
        <v>156</v>
      </c>
    </row>
    <row r="378" spans="2:65" s="14" customFormat="1">
      <c r="B378" s="184"/>
      <c r="D378" s="160" t="s">
        <v>205</v>
      </c>
      <c r="E378" s="185" t="s">
        <v>1</v>
      </c>
      <c r="F378" s="186" t="s">
        <v>226</v>
      </c>
      <c r="H378" s="187">
        <v>101.75</v>
      </c>
      <c r="I378" s="188"/>
      <c r="L378" s="184"/>
      <c r="M378" s="189"/>
      <c r="T378" s="190"/>
      <c r="AT378" s="185" t="s">
        <v>205</v>
      </c>
      <c r="AU378" s="185" t="s">
        <v>164</v>
      </c>
      <c r="AV378" s="14" t="s">
        <v>163</v>
      </c>
      <c r="AW378" s="14" t="s">
        <v>3</v>
      </c>
      <c r="AX378" s="14" t="s">
        <v>83</v>
      </c>
      <c r="AY378" s="185" t="s">
        <v>156</v>
      </c>
    </row>
    <row r="379" spans="2:65" s="11" customFormat="1" ht="22.95" customHeight="1">
      <c r="B379" s="127"/>
      <c r="D379" s="128" t="s">
        <v>74</v>
      </c>
      <c r="E379" s="137" t="s">
        <v>928</v>
      </c>
      <c r="F379" s="137" t="s">
        <v>929</v>
      </c>
      <c r="I379" s="130"/>
      <c r="J379" s="138">
        <f>BK379</f>
        <v>0</v>
      </c>
      <c r="L379" s="127"/>
      <c r="M379" s="132"/>
      <c r="P379" s="133">
        <f>SUM(P380:P386)</f>
        <v>0</v>
      </c>
      <c r="R379" s="133">
        <f>SUM(R380:R386)</f>
        <v>113.76</v>
      </c>
      <c r="T379" s="134">
        <f>SUM(T380:T386)</f>
        <v>0</v>
      </c>
      <c r="AR379" s="128" t="s">
        <v>83</v>
      </c>
      <c r="AT379" s="135" t="s">
        <v>74</v>
      </c>
      <c r="AU379" s="135" t="s">
        <v>83</v>
      </c>
      <c r="AY379" s="128" t="s">
        <v>156</v>
      </c>
      <c r="BK379" s="136">
        <f>SUM(BK380:BK386)</f>
        <v>0</v>
      </c>
    </row>
    <row r="380" spans="2:65" s="1" customFormat="1" ht="24.15" customHeight="1">
      <c r="B380" s="139"/>
      <c r="C380" s="140" t="s">
        <v>380</v>
      </c>
      <c r="D380" s="140" t="s">
        <v>159</v>
      </c>
      <c r="E380" s="141" t="s">
        <v>939</v>
      </c>
      <c r="F380" s="142" t="s">
        <v>940</v>
      </c>
      <c r="G380" s="143" t="s">
        <v>352</v>
      </c>
      <c r="H380" s="144">
        <v>56.88</v>
      </c>
      <c r="I380" s="145"/>
      <c r="J380" s="146">
        <f>ROUND(I380*H380,2)</f>
        <v>0</v>
      </c>
      <c r="K380" s="147"/>
      <c r="L380" s="32"/>
      <c r="M380" s="148" t="s">
        <v>1</v>
      </c>
      <c r="N380" s="149" t="s">
        <v>41</v>
      </c>
      <c r="P380" s="150">
        <f>O380*H380</f>
        <v>0</v>
      </c>
      <c r="Q380" s="150">
        <v>0</v>
      </c>
      <c r="R380" s="150">
        <f>Q380*H380</f>
        <v>0</v>
      </c>
      <c r="S380" s="150">
        <v>0</v>
      </c>
      <c r="T380" s="151">
        <f>S380*H380</f>
        <v>0</v>
      </c>
      <c r="AR380" s="152" t="s">
        <v>163</v>
      </c>
      <c r="AT380" s="152" t="s">
        <v>159</v>
      </c>
      <c r="AU380" s="152" t="s">
        <v>164</v>
      </c>
      <c r="AY380" s="17" t="s">
        <v>156</v>
      </c>
      <c r="BE380" s="153">
        <f>IF(N380="základná",J380,0)</f>
        <v>0</v>
      </c>
      <c r="BF380" s="153">
        <f>IF(N380="znížená",J380,0)</f>
        <v>0</v>
      </c>
      <c r="BG380" s="153">
        <f>IF(N380="zákl. prenesená",J380,0)</f>
        <v>0</v>
      </c>
      <c r="BH380" s="153">
        <f>IF(N380="zníž. prenesená",J380,0)</f>
        <v>0</v>
      </c>
      <c r="BI380" s="153">
        <f>IF(N380="nulová",J380,0)</f>
        <v>0</v>
      </c>
      <c r="BJ380" s="17" t="s">
        <v>164</v>
      </c>
      <c r="BK380" s="153">
        <f>ROUND(I380*H380,2)</f>
        <v>0</v>
      </c>
      <c r="BL380" s="17" t="s">
        <v>163</v>
      </c>
      <c r="BM380" s="152" t="s">
        <v>2714</v>
      </c>
    </row>
    <row r="381" spans="2:65" s="13" customFormat="1">
      <c r="B381" s="178"/>
      <c r="D381" s="160" t="s">
        <v>205</v>
      </c>
      <c r="E381" s="179" t="s">
        <v>1</v>
      </c>
      <c r="F381" s="180" t="s">
        <v>2680</v>
      </c>
      <c r="H381" s="179" t="s">
        <v>1</v>
      </c>
      <c r="I381" s="181"/>
      <c r="L381" s="178"/>
      <c r="M381" s="182"/>
      <c r="T381" s="183"/>
      <c r="AT381" s="179" t="s">
        <v>205</v>
      </c>
      <c r="AU381" s="179" t="s">
        <v>164</v>
      </c>
      <c r="AV381" s="13" t="s">
        <v>83</v>
      </c>
      <c r="AW381" s="13" t="s">
        <v>3</v>
      </c>
      <c r="AX381" s="13" t="s">
        <v>75</v>
      </c>
      <c r="AY381" s="179" t="s">
        <v>156</v>
      </c>
    </row>
    <row r="382" spans="2:65" s="12" customFormat="1">
      <c r="B382" s="159"/>
      <c r="D382" s="160" t="s">
        <v>205</v>
      </c>
      <c r="E382" s="161" t="s">
        <v>1</v>
      </c>
      <c r="F382" s="162" t="s">
        <v>2715</v>
      </c>
      <c r="H382" s="163">
        <v>10.8</v>
      </c>
      <c r="I382" s="164"/>
      <c r="L382" s="159"/>
      <c r="M382" s="165"/>
      <c r="T382" s="166"/>
      <c r="AT382" s="161" t="s">
        <v>205</v>
      </c>
      <c r="AU382" s="161" t="s">
        <v>164</v>
      </c>
      <c r="AV382" s="12" t="s">
        <v>164</v>
      </c>
      <c r="AW382" s="12" t="s">
        <v>3</v>
      </c>
      <c r="AX382" s="12" t="s">
        <v>75</v>
      </c>
      <c r="AY382" s="161" t="s">
        <v>156</v>
      </c>
    </row>
    <row r="383" spans="2:65" s="12" customFormat="1">
      <c r="B383" s="159"/>
      <c r="D383" s="160" t="s">
        <v>205</v>
      </c>
      <c r="E383" s="161" t="s">
        <v>1</v>
      </c>
      <c r="F383" s="162" t="s">
        <v>2716</v>
      </c>
      <c r="H383" s="163">
        <v>46.08</v>
      </c>
      <c r="I383" s="164"/>
      <c r="L383" s="159"/>
      <c r="M383" s="165"/>
      <c r="T383" s="166"/>
      <c r="AT383" s="161" t="s">
        <v>205</v>
      </c>
      <c r="AU383" s="161" t="s">
        <v>164</v>
      </c>
      <c r="AV383" s="12" t="s">
        <v>164</v>
      </c>
      <c r="AW383" s="12" t="s">
        <v>3</v>
      </c>
      <c r="AX383" s="12" t="s">
        <v>75</v>
      </c>
      <c r="AY383" s="161" t="s">
        <v>156</v>
      </c>
    </row>
    <row r="384" spans="2:65" s="14" customFormat="1">
      <c r="B384" s="184"/>
      <c r="D384" s="160" t="s">
        <v>205</v>
      </c>
      <c r="E384" s="185" t="s">
        <v>1</v>
      </c>
      <c r="F384" s="186" t="s">
        <v>226</v>
      </c>
      <c r="H384" s="187">
        <v>56.88</v>
      </c>
      <c r="I384" s="188"/>
      <c r="L384" s="184"/>
      <c r="M384" s="189"/>
      <c r="T384" s="190"/>
      <c r="AT384" s="185" t="s">
        <v>205</v>
      </c>
      <c r="AU384" s="185" t="s">
        <v>164</v>
      </c>
      <c r="AV384" s="14" t="s">
        <v>163</v>
      </c>
      <c r="AW384" s="14" t="s">
        <v>3</v>
      </c>
      <c r="AX384" s="14" t="s">
        <v>83</v>
      </c>
      <c r="AY384" s="185" t="s">
        <v>156</v>
      </c>
    </row>
    <row r="385" spans="2:65" s="1" customFormat="1" ht="16.5" customHeight="1">
      <c r="B385" s="139"/>
      <c r="C385" s="167" t="s">
        <v>385</v>
      </c>
      <c r="D385" s="167" t="s">
        <v>207</v>
      </c>
      <c r="E385" s="168" t="s">
        <v>2717</v>
      </c>
      <c r="F385" s="169" t="s">
        <v>945</v>
      </c>
      <c r="G385" s="170" t="s">
        <v>210</v>
      </c>
      <c r="H385" s="171">
        <v>113.76</v>
      </c>
      <c r="I385" s="172"/>
      <c r="J385" s="173">
        <f>ROUND(I385*H385,2)</f>
        <v>0</v>
      </c>
      <c r="K385" s="174"/>
      <c r="L385" s="175"/>
      <c r="M385" s="176" t="s">
        <v>1</v>
      </c>
      <c r="N385" s="177" t="s">
        <v>41</v>
      </c>
      <c r="P385" s="150">
        <f>O385*H385</f>
        <v>0</v>
      </c>
      <c r="Q385" s="150">
        <v>1</v>
      </c>
      <c r="R385" s="150">
        <f>Q385*H385</f>
        <v>113.76</v>
      </c>
      <c r="S385" s="150">
        <v>0</v>
      </c>
      <c r="T385" s="151">
        <f>S385*H385</f>
        <v>0</v>
      </c>
      <c r="AR385" s="152" t="s">
        <v>211</v>
      </c>
      <c r="AT385" s="152" t="s">
        <v>207</v>
      </c>
      <c r="AU385" s="152" t="s">
        <v>164</v>
      </c>
      <c r="AY385" s="17" t="s">
        <v>156</v>
      </c>
      <c r="BE385" s="153">
        <f>IF(N385="základná",J385,0)</f>
        <v>0</v>
      </c>
      <c r="BF385" s="153">
        <f>IF(N385="znížená",J385,0)</f>
        <v>0</v>
      </c>
      <c r="BG385" s="153">
        <f>IF(N385="zákl. prenesená",J385,0)</f>
        <v>0</v>
      </c>
      <c r="BH385" s="153">
        <f>IF(N385="zníž. prenesená",J385,0)</f>
        <v>0</v>
      </c>
      <c r="BI385" s="153">
        <f>IF(N385="nulová",J385,0)</f>
        <v>0</v>
      </c>
      <c r="BJ385" s="17" t="s">
        <v>164</v>
      </c>
      <c r="BK385" s="153">
        <f>ROUND(I385*H385,2)</f>
        <v>0</v>
      </c>
      <c r="BL385" s="17" t="s">
        <v>163</v>
      </c>
      <c r="BM385" s="152" t="s">
        <v>2718</v>
      </c>
    </row>
    <row r="386" spans="2:65" s="12" customFormat="1">
      <c r="B386" s="159"/>
      <c r="D386" s="160" t="s">
        <v>205</v>
      </c>
      <c r="F386" s="162" t="s">
        <v>2719</v>
      </c>
      <c r="H386" s="163">
        <v>113.76</v>
      </c>
      <c r="I386" s="164"/>
      <c r="L386" s="159"/>
      <c r="M386" s="165"/>
      <c r="T386" s="166"/>
      <c r="AT386" s="161" t="s">
        <v>205</v>
      </c>
      <c r="AU386" s="161" t="s">
        <v>164</v>
      </c>
      <c r="AV386" s="12" t="s">
        <v>164</v>
      </c>
      <c r="AW386" s="12" t="s">
        <v>4</v>
      </c>
      <c r="AX386" s="12" t="s">
        <v>83</v>
      </c>
      <c r="AY386" s="161" t="s">
        <v>156</v>
      </c>
    </row>
    <row r="387" spans="2:65" s="11" customFormat="1" ht="22.95" customHeight="1">
      <c r="B387" s="127"/>
      <c r="D387" s="128" t="s">
        <v>74</v>
      </c>
      <c r="E387" s="137" t="s">
        <v>600</v>
      </c>
      <c r="F387" s="137" t="s">
        <v>601</v>
      </c>
      <c r="I387" s="130"/>
      <c r="J387" s="138">
        <f>BK387</f>
        <v>0</v>
      </c>
      <c r="L387" s="127"/>
      <c r="M387" s="132"/>
      <c r="P387" s="133">
        <f>SUM(P388:P401)</f>
        <v>0</v>
      </c>
      <c r="R387" s="133">
        <f>SUM(R388:R401)</f>
        <v>0</v>
      </c>
      <c r="T387" s="134">
        <f>SUM(T388:T401)</f>
        <v>0</v>
      </c>
      <c r="AR387" s="128" t="s">
        <v>83</v>
      </c>
      <c r="AT387" s="135" t="s">
        <v>74</v>
      </c>
      <c r="AU387" s="135" t="s">
        <v>83</v>
      </c>
      <c r="AY387" s="128" t="s">
        <v>156</v>
      </c>
      <c r="BK387" s="136">
        <f>SUM(BK388:BK401)</f>
        <v>0</v>
      </c>
    </row>
    <row r="388" spans="2:65" s="1" customFormat="1" ht="33" customHeight="1">
      <c r="B388" s="139"/>
      <c r="C388" s="140" t="s">
        <v>395</v>
      </c>
      <c r="D388" s="140" t="s">
        <v>159</v>
      </c>
      <c r="E388" s="141" t="s">
        <v>602</v>
      </c>
      <c r="F388" s="142" t="s">
        <v>603</v>
      </c>
      <c r="G388" s="143" t="s">
        <v>352</v>
      </c>
      <c r="H388" s="144">
        <v>94.55</v>
      </c>
      <c r="I388" s="145"/>
      <c r="J388" s="146">
        <f>ROUND(I388*H388,2)</f>
        <v>0</v>
      </c>
      <c r="K388" s="147"/>
      <c r="L388" s="32"/>
      <c r="M388" s="148" t="s">
        <v>1</v>
      </c>
      <c r="N388" s="149" t="s">
        <v>41</v>
      </c>
      <c r="P388" s="150">
        <f>O388*H388</f>
        <v>0</v>
      </c>
      <c r="Q388" s="150">
        <v>0</v>
      </c>
      <c r="R388" s="150">
        <f>Q388*H388</f>
        <v>0</v>
      </c>
      <c r="S388" s="150">
        <v>0</v>
      </c>
      <c r="T388" s="151">
        <f>S388*H388</f>
        <v>0</v>
      </c>
      <c r="AR388" s="152" t="s">
        <v>163</v>
      </c>
      <c r="AT388" s="152" t="s">
        <v>159</v>
      </c>
      <c r="AU388" s="152" t="s">
        <v>164</v>
      </c>
      <c r="AY388" s="17" t="s">
        <v>156</v>
      </c>
      <c r="BE388" s="153">
        <f>IF(N388="základná",J388,0)</f>
        <v>0</v>
      </c>
      <c r="BF388" s="153">
        <f>IF(N388="znížená",J388,0)</f>
        <v>0</v>
      </c>
      <c r="BG388" s="153">
        <f>IF(N388="zákl. prenesená",J388,0)</f>
        <v>0</v>
      </c>
      <c r="BH388" s="153">
        <f>IF(N388="zníž. prenesená",J388,0)</f>
        <v>0</v>
      </c>
      <c r="BI388" s="153">
        <f>IF(N388="nulová",J388,0)</f>
        <v>0</v>
      </c>
      <c r="BJ388" s="17" t="s">
        <v>164</v>
      </c>
      <c r="BK388" s="153">
        <f>ROUND(I388*H388,2)</f>
        <v>0</v>
      </c>
      <c r="BL388" s="17" t="s">
        <v>163</v>
      </c>
      <c r="BM388" s="152" t="s">
        <v>2720</v>
      </c>
    </row>
    <row r="389" spans="2:65" s="13" customFormat="1">
      <c r="B389" s="178"/>
      <c r="D389" s="160" t="s">
        <v>205</v>
      </c>
      <c r="E389" s="179" t="s">
        <v>1</v>
      </c>
      <c r="F389" s="180" t="s">
        <v>2680</v>
      </c>
      <c r="H389" s="179" t="s">
        <v>1</v>
      </c>
      <c r="I389" s="181"/>
      <c r="L389" s="178"/>
      <c r="M389" s="182"/>
      <c r="T389" s="183"/>
      <c r="AT389" s="179" t="s">
        <v>205</v>
      </c>
      <c r="AU389" s="179" t="s">
        <v>164</v>
      </c>
      <c r="AV389" s="13" t="s">
        <v>83</v>
      </c>
      <c r="AW389" s="13" t="s">
        <v>3</v>
      </c>
      <c r="AX389" s="13" t="s">
        <v>75</v>
      </c>
      <c r="AY389" s="179" t="s">
        <v>156</v>
      </c>
    </row>
    <row r="390" spans="2:65" s="12" customFormat="1">
      <c r="B390" s="159"/>
      <c r="D390" s="160" t="s">
        <v>205</v>
      </c>
      <c r="E390" s="161" t="s">
        <v>1</v>
      </c>
      <c r="F390" s="162" t="s">
        <v>2694</v>
      </c>
      <c r="H390" s="163">
        <v>181.4</v>
      </c>
      <c r="I390" s="164"/>
      <c r="L390" s="159"/>
      <c r="M390" s="165"/>
      <c r="T390" s="166"/>
      <c r="AT390" s="161" t="s">
        <v>205</v>
      </c>
      <c r="AU390" s="161" t="s">
        <v>164</v>
      </c>
      <c r="AV390" s="12" t="s">
        <v>164</v>
      </c>
      <c r="AW390" s="12" t="s">
        <v>3</v>
      </c>
      <c r="AX390" s="12" t="s">
        <v>75</v>
      </c>
      <c r="AY390" s="161" t="s">
        <v>156</v>
      </c>
    </row>
    <row r="391" spans="2:65" s="12" customFormat="1">
      <c r="B391" s="159"/>
      <c r="D391" s="160" t="s">
        <v>205</v>
      </c>
      <c r="E391" s="161" t="s">
        <v>1</v>
      </c>
      <c r="F391" s="162" t="s">
        <v>2695</v>
      </c>
      <c r="H391" s="163">
        <v>-60.6</v>
      </c>
      <c r="I391" s="164"/>
      <c r="L391" s="159"/>
      <c r="M391" s="165"/>
      <c r="T391" s="166"/>
      <c r="AT391" s="161" t="s">
        <v>205</v>
      </c>
      <c r="AU391" s="161" t="s">
        <v>164</v>
      </c>
      <c r="AV391" s="12" t="s">
        <v>164</v>
      </c>
      <c r="AW391" s="12" t="s">
        <v>3</v>
      </c>
      <c r="AX391" s="12" t="s">
        <v>75</v>
      </c>
      <c r="AY391" s="161" t="s">
        <v>156</v>
      </c>
    </row>
    <row r="392" spans="2:65" s="12" customFormat="1">
      <c r="B392" s="159"/>
      <c r="D392" s="160" t="s">
        <v>205</v>
      </c>
      <c r="E392" s="161" t="s">
        <v>1</v>
      </c>
      <c r="F392" s="162" t="s">
        <v>2696</v>
      </c>
      <c r="H392" s="163">
        <v>-80</v>
      </c>
      <c r="I392" s="164"/>
      <c r="L392" s="159"/>
      <c r="M392" s="165"/>
      <c r="T392" s="166"/>
      <c r="AT392" s="161" t="s">
        <v>205</v>
      </c>
      <c r="AU392" s="161" t="s">
        <v>164</v>
      </c>
      <c r="AV392" s="12" t="s">
        <v>164</v>
      </c>
      <c r="AW392" s="12" t="s">
        <v>3</v>
      </c>
      <c r="AX392" s="12" t="s">
        <v>75</v>
      </c>
      <c r="AY392" s="161" t="s">
        <v>156</v>
      </c>
    </row>
    <row r="393" spans="2:65" s="15" customFormat="1">
      <c r="B393" s="191"/>
      <c r="D393" s="160" t="s">
        <v>205</v>
      </c>
      <c r="E393" s="192" t="s">
        <v>1</v>
      </c>
      <c r="F393" s="193" t="s">
        <v>356</v>
      </c>
      <c r="H393" s="194">
        <v>40.799999999999997</v>
      </c>
      <c r="I393" s="195"/>
      <c r="L393" s="191"/>
      <c r="M393" s="196"/>
      <c r="T393" s="197"/>
      <c r="AT393" s="192" t="s">
        <v>205</v>
      </c>
      <c r="AU393" s="192" t="s">
        <v>164</v>
      </c>
      <c r="AV393" s="15" t="s">
        <v>169</v>
      </c>
      <c r="AW393" s="15" t="s">
        <v>3</v>
      </c>
      <c r="AX393" s="15" t="s">
        <v>75</v>
      </c>
      <c r="AY393" s="192" t="s">
        <v>156</v>
      </c>
    </row>
    <row r="394" spans="2:65" s="13" customFormat="1">
      <c r="B394" s="178"/>
      <c r="D394" s="160" t="s">
        <v>205</v>
      </c>
      <c r="E394" s="179" t="s">
        <v>1</v>
      </c>
      <c r="F394" s="180" t="s">
        <v>1384</v>
      </c>
      <c r="H394" s="179" t="s">
        <v>1</v>
      </c>
      <c r="I394" s="181"/>
      <c r="L394" s="178"/>
      <c r="M394" s="182"/>
      <c r="T394" s="183"/>
      <c r="AT394" s="179" t="s">
        <v>205</v>
      </c>
      <c r="AU394" s="179" t="s">
        <v>164</v>
      </c>
      <c r="AV394" s="13" t="s">
        <v>83</v>
      </c>
      <c r="AW394" s="13" t="s">
        <v>3</v>
      </c>
      <c r="AX394" s="13" t="s">
        <v>75</v>
      </c>
      <c r="AY394" s="179" t="s">
        <v>156</v>
      </c>
    </row>
    <row r="395" spans="2:65" s="12" customFormat="1">
      <c r="B395" s="159"/>
      <c r="D395" s="160" t="s">
        <v>205</v>
      </c>
      <c r="E395" s="161" t="s">
        <v>1</v>
      </c>
      <c r="F395" s="162" t="s">
        <v>2697</v>
      </c>
      <c r="H395" s="163">
        <v>203.5</v>
      </c>
      <c r="I395" s="164"/>
      <c r="L395" s="159"/>
      <c r="M395" s="165"/>
      <c r="T395" s="166"/>
      <c r="AT395" s="161" t="s">
        <v>205</v>
      </c>
      <c r="AU395" s="161" t="s">
        <v>164</v>
      </c>
      <c r="AV395" s="12" t="s">
        <v>164</v>
      </c>
      <c r="AW395" s="12" t="s">
        <v>3</v>
      </c>
      <c r="AX395" s="12" t="s">
        <v>75</v>
      </c>
      <c r="AY395" s="161" t="s">
        <v>156</v>
      </c>
    </row>
    <row r="396" spans="2:65" s="12" customFormat="1">
      <c r="B396" s="159"/>
      <c r="D396" s="160" t="s">
        <v>205</v>
      </c>
      <c r="E396" s="161" t="s">
        <v>1</v>
      </c>
      <c r="F396" s="162" t="s">
        <v>2698</v>
      </c>
      <c r="H396" s="163">
        <v>-101.75</v>
      </c>
      <c r="I396" s="164"/>
      <c r="L396" s="159"/>
      <c r="M396" s="165"/>
      <c r="T396" s="166"/>
      <c r="AT396" s="161" t="s">
        <v>205</v>
      </c>
      <c r="AU396" s="161" t="s">
        <v>164</v>
      </c>
      <c r="AV396" s="12" t="s">
        <v>164</v>
      </c>
      <c r="AW396" s="12" t="s">
        <v>3</v>
      </c>
      <c r="AX396" s="12" t="s">
        <v>75</v>
      </c>
      <c r="AY396" s="161" t="s">
        <v>156</v>
      </c>
    </row>
    <row r="397" spans="2:65" s="12" customFormat="1">
      <c r="B397" s="159"/>
      <c r="D397" s="160" t="s">
        <v>205</v>
      </c>
      <c r="E397" s="161" t="s">
        <v>1</v>
      </c>
      <c r="F397" s="162" t="s">
        <v>2699</v>
      </c>
      <c r="H397" s="163">
        <v>-48</v>
      </c>
      <c r="I397" s="164"/>
      <c r="L397" s="159"/>
      <c r="M397" s="165"/>
      <c r="T397" s="166"/>
      <c r="AT397" s="161" t="s">
        <v>205</v>
      </c>
      <c r="AU397" s="161" t="s">
        <v>164</v>
      </c>
      <c r="AV397" s="12" t="s">
        <v>164</v>
      </c>
      <c r="AW397" s="12" t="s">
        <v>3</v>
      </c>
      <c r="AX397" s="12" t="s">
        <v>75</v>
      </c>
      <c r="AY397" s="161" t="s">
        <v>156</v>
      </c>
    </row>
    <row r="398" spans="2:65" s="15" customFormat="1">
      <c r="B398" s="191"/>
      <c r="D398" s="160" t="s">
        <v>205</v>
      </c>
      <c r="E398" s="192" t="s">
        <v>1</v>
      </c>
      <c r="F398" s="193" t="s">
        <v>356</v>
      </c>
      <c r="H398" s="194">
        <v>53.75</v>
      </c>
      <c r="I398" s="195"/>
      <c r="L398" s="191"/>
      <c r="M398" s="196"/>
      <c r="T398" s="197"/>
      <c r="AT398" s="192" t="s">
        <v>205</v>
      </c>
      <c r="AU398" s="192" t="s">
        <v>164</v>
      </c>
      <c r="AV398" s="15" t="s">
        <v>169</v>
      </c>
      <c r="AW398" s="15" t="s">
        <v>3</v>
      </c>
      <c r="AX398" s="15" t="s">
        <v>75</v>
      </c>
      <c r="AY398" s="192" t="s">
        <v>156</v>
      </c>
    </row>
    <row r="399" spans="2:65" s="14" customFormat="1">
      <c r="B399" s="184"/>
      <c r="D399" s="160" t="s">
        <v>205</v>
      </c>
      <c r="E399" s="185" t="s">
        <v>1</v>
      </c>
      <c r="F399" s="186" t="s">
        <v>951</v>
      </c>
      <c r="H399" s="187">
        <v>94.55</v>
      </c>
      <c r="I399" s="188"/>
      <c r="L399" s="184"/>
      <c r="M399" s="189"/>
      <c r="T399" s="190"/>
      <c r="AT399" s="185" t="s">
        <v>205</v>
      </c>
      <c r="AU399" s="185" t="s">
        <v>164</v>
      </c>
      <c r="AV399" s="14" t="s">
        <v>163</v>
      </c>
      <c r="AW399" s="14" t="s">
        <v>3</v>
      </c>
      <c r="AX399" s="14" t="s">
        <v>83</v>
      </c>
      <c r="AY399" s="185" t="s">
        <v>156</v>
      </c>
    </row>
    <row r="400" spans="2:65" s="1" customFormat="1" ht="37.950000000000003" customHeight="1">
      <c r="B400" s="139"/>
      <c r="C400" s="140" t="s">
        <v>399</v>
      </c>
      <c r="D400" s="140" t="s">
        <v>159</v>
      </c>
      <c r="E400" s="141" t="s">
        <v>605</v>
      </c>
      <c r="F400" s="142" t="s">
        <v>606</v>
      </c>
      <c r="G400" s="143" t="s">
        <v>352</v>
      </c>
      <c r="H400" s="144">
        <v>1134.5999999999999</v>
      </c>
      <c r="I400" s="145"/>
      <c r="J400" s="146">
        <f>ROUND(I400*H400,2)</f>
        <v>0</v>
      </c>
      <c r="K400" s="147"/>
      <c r="L400" s="32"/>
      <c r="M400" s="148" t="s">
        <v>1</v>
      </c>
      <c r="N400" s="149" t="s">
        <v>41</v>
      </c>
      <c r="P400" s="150">
        <f>O400*H400</f>
        <v>0</v>
      </c>
      <c r="Q400" s="150">
        <v>0</v>
      </c>
      <c r="R400" s="150">
        <f>Q400*H400</f>
        <v>0</v>
      </c>
      <c r="S400" s="150">
        <v>0</v>
      </c>
      <c r="T400" s="151">
        <f>S400*H400</f>
        <v>0</v>
      </c>
      <c r="AR400" s="152" t="s">
        <v>163</v>
      </c>
      <c r="AT400" s="152" t="s">
        <v>159</v>
      </c>
      <c r="AU400" s="152" t="s">
        <v>164</v>
      </c>
      <c r="AY400" s="17" t="s">
        <v>156</v>
      </c>
      <c r="BE400" s="153">
        <f>IF(N400="základná",J400,0)</f>
        <v>0</v>
      </c>
      <c r="BF400" s="153">
        <f>IF(N400="znížená",J400,0)</f>
        <v>0</v>
      </c>
      <c r="BG400" s="153">
        <f>IF(N400="zákl. prenesená",J400,0)</f>
        <v>0</v>
      </c>
      <c r="BH400" s="153">
        <f>IF(N400="zníž. prenesená",J400,0)</f>
        <v>0</v>
      </c>
      <c r="BI400" s="153">
        <f>IF(N400="nulová",J400,0)</f>
        <v>0</v>
      </c>
      <c r="BJ400" s="17" t="s">
        <v>164</v>
      </c>
      <c r="BK400" s="153">
        <f>ROUND(I400*H400,2)</f>
        <v>0</v>
      </c>
      <c r="BL400" s="17" t="s">
        <v>163</v>
      </c>
      <c r="BM400" s="152" t="s">
        <v>2721</v>
      </c>
    </row>
    <row r="401" spans="2:65" s="12" customFormat="1">
      <c r="B401" s="159"/>
      <c r="D401" s="160" t="s">
        <v>205</v>
      </c>
      <c r="F401" s="162" t="s">
        <v>2722</v>
      </c>
      <c r="H401" s="163">
        <v>1134.5999999999999</v>
      </c>
      <c r="I401" s="164"/>
      <c r="L401" s="159"/>
      <c r="M401" s="165"/>
      <c r="T401" s="166"/>
      <c r="AT401" s="161" t="s">
        <v>205</v>
      </c>
      <c r="AU401" s="161" t="s">
        <v>164</v>
      </c>
      <c r="AV401" s="12" t="s">
        <v>164</v>
      </c>
      <c r="AW401" s="12" t="s">
        <v>4</v>
      </c>
      <c r="AX401" s="12" t="s">
        <v>83</v>
      </c>
      <c r="AY401" s="161" t="s">
        <v>156</v>
      </c>
    </row>
    <row r="402" spans="2:65" s="11" customFormat="1" ht="22.95" customHeight="1">
      <c r="B402" s="127"/>
      <c r="D402" s="128" t="s">
        <v>74</v>
      </c>
      <c r="E402" s="137" t="s">
        <v>954</v>
      </c>
      <c r="F402" s="137" t="s">
        <v>1496</v>
      </c>
      <c r="I402" s="130"/>
      <c r="J402" s="138">
        <f>BK402</f>
        <v>0</v>
      </c>
      <c r="L402" s="127"/>
      <c r="M402" s="132"/>
      <c r="P402" s="133">
        <f>SUM(P403:P406)</f>
        <v>0</v>
      </c>
      <c r="R402" s="133">
        <f>SUM(R403:R406)</f>
        <v>0.10416</v>
      </c>
      <c r="T402" s="134">
        <f>SUM(T403:T406)</f>
        <v>0</v>
      </c>
      <c r="AR402" s="128" t="s">
        <v>83</v>
      </c>
      <c r="AT402" s="135" t="s">
        <v>74</v>
      </c>
      <c r="AU402" s="135" t="s">
        <v>83</v>
      </c>
      <c r="AY402" s="128" t="s">
        <v>156</v>
      </c>
      <c r="BK402" s="136">
        <f>SUM(BK403:BK406)</f>
        <v>0</v>
      </c>
    </row>
    <row r="403" spans="2:65" s="1" customFormat="1" ht="24.15" customHeight="1">
      <c r="B403" s="139"/>
      <c r="C403" s="140" t="s">
        <v>404</v>
      </c>
      <c r="D403" s="140" t="s">
        <v>159</v>
      </c>
      <c r="E403" s="141" t="s">
        <v>956</v>
      </c>
      <c r="F403" s="142" t="s">
        <v>957</v>
      </c>
      <c r="G403" s="143" t="s">
        <v>234</v>
      </c>
      <c r="H403" s="144">
        <v>148.80000000000001</v>
      </c>
      <c r="I403" s="145"/>
      <c r="J403" s="146">
        <f>ROUND(I403*H403,2)</f>
        <v>0</v>
      </c>
      <c r="K403" s="147"/>
      <c r="L403" s="32"/>
      <c r="M403" s="148" t="s">
        <v>1</v>
      </c>
      <c r="N403" s="149" t="s">
        <v>41</v>
      </c>
      <c r="P403" s="150">
        <f>O403*H403</f>
        <v>0</v>
      </c>
      <c r="Q403" s="150">
        <v>6.9999999999999999E-4</v>
      </c>
      <c r="R403" s="150">
        <f>Q403*H403</f>
        <v>0.10416</v>
      </c>
      <c r="S403" s="150">
        <v>0</v>
      </c>
      <c r="T403" s="151">
        <f>S403*H403</f>
        <v>0</v>
      </c>
      <c r="AR403" s="152" t="s">
        <v>163</v>
      </c>
      <c r="AT403" s="152" t="s">
        <v>159</v>
      </c>
      <c r="AU403" s="152" t="s">
        <v>164</v>
      </c>
      <c r="AY403" s="17" t="s">
        <v>156</v>
      </c>
      <c r="BE403" s="153">
        <f>IF(N403="základná",J403,0)</f>
        <v>0</v>
      </c>
      <c r="BF403" s="153">
        <f>IF(N403="znížená",J403,0)</f>
        <v>0</v>
      </c>
      <c r="BG403" s="153">
        <f>IF(N403="zákl. prenesená",J403,0)</f>
        <v>0</v>
      </c>
      <c r="BH403" s="153">
        <f>IF(N403="zníž. prenesená",J403,0)</f>
        <v>0</v>
      </c>
      <c r="BI403" s="153">
        <f>IF(N403="nulová",J403,0)</f>
        <v>0</v>
      </c>
      <c r="BJ403" s="17" t="s">
        <v>164</v>
      </c>
      <c r="BK403" s="153">
        <f>ROUND(I403*H403,2)</f>
        <v>0</v>
      </c>
      <c r="BL403" s="17" t="s">
        <v>163</v>
      </c>
      <c r="BM403" s="152" t="s">
        <v>2723</v>
      </c>
    </row>
    <row r="404" spans="2:65" s="13" customFormat="1">
      <c r="B404" s="178"/>
      <c r="D404" s="160" t="s">
        <v>205</v>
      </c>
      <c r="E404" s="179" t="s">
        <v>1</v>
      </c>
      <c r="F404" s="180" t="s">
        <v>2680</v>
      </c>
      <c r="H404" s="179" t="s">
        <v>1</v>
      </c>
      <c r="I404" s="181"/>
      <c r="L404" s="178"/>
      <c r="M404" s="182"/>
      <c r="T404" s="183"/>
      <c r="AT404" s="179" t="s">
        <v>205</v>
      </c>
      <c r="AU404" s="179" t="s">
        <v>164</v>
      </c>
      <c r="AV404" s="13" t="s">
        <v>83</v>
      </c>
      <c r="AW404" s="13" t="s">
        <v>3</v>
      </c>
      <c r="AX404" s="13" t="s">
        <v>75</v>
      </c>
      <c r="AY404" s="179" t="s">
        <v>156</v>
      </c>
    </row>
    <row r="405" spans="2:65" s="12" customFormat="1">
      <c r="B405" s="159"/>
      <c r="D405" s="160" t="s">
        <v>205</v>
      </c>
      <c r="E405" s="161" t="s">
        <v>1</v>
      </c>
      <c r="F405" s="162" t="s">
        <v>2724</v>
      </c>
      <c r="H405" s="163">
        <v>148.80000000000001</v>
      </c>
      <c r="I405" s="164"/>
      <c r="L405" s="159"/>
      <c r="M405" s="165"/>
      <c r="T405" s="166"/>
      <c r="AT405" s="161" t="s">
        <v>205</v>
      </c>
      <c r="AU405" s="161" t="s">
        <v>164</v>
      </c>
      <c r="AV405" s="12" t="s">
        <v>164</v>
      </c>
      <c r="AW405" s="12" t="s">
        <v>3</v>
      </c>
      <c r="AX405" s="12" t="s">
        <v>83</v>
      </c>
      <c r="AY405" s="161" t="s">
        <v>156</v>
      </c>
    </row>
    <row r="406" spans="2:65" s="1" customFormat="1" ht="24.15" customHeight="1">
      <c r="B406" s="139"/>
      <c r="C406" s="140" t="s">
        <v>420</v>
      </c>
      <c r="D406" s="140" t="s">
        <v>159</v>
      </c>
      <c r="E406" s="141" t="s">
        <v>960</v>
      </c>
      <c r="F406" s="142" t="s">
        <v>961</v>
      </c>
      <c r="G406" s="143" t="s">
        <v>234</v>
      </c>
      <c r="H406" s="144">
        <v>148.80000000000001</v>
      </c>
      <c r="I406" s="145"/>
      <c r="J406" s="146">
        <f>ROUND(I406*H406,2)</f>
        <v>0</v>
      </c>
      <c r="K406" s="147"/>
      <c r="L406" s="32"/>
      <c r="M406" s="148" t="s">
        <v>1</v>
      </c>
      <c r="N406" s="149" t="s">
        <v>41</v>
      </c>
      <c r="P406" s="150">
        <f>O406*H406</f>
        <v>0</v>
      </c>
      <c r="Q406" s="150">
        <v>0</v>
      </c>
      <c r="R406" s="150">
        <f>Q406*H406</f>
        <v>0</v>
      </c>
      <c r="S406" s="150">
        <v>0</v>
      </c>
      <c r="T406" s="151">
        <f>S406*H406</f>
        <v>0</v>
      </c>
      <c r="AR406" s="152" t="s">
        <v>163</v>
      </c>
      <c r="AT406" s="152" t="s">
        <v>159</v>
      </c>
      <c r="AU406" s="152" t="s">
        <v>164</v>
      </c>
      <c r="AY406" s="17" t="s">
        <v>156</v>
      </c>
      <c r="BE406" s="153">
        <f>IF(N406="základná",J406,0)</f>
        <v>0</v>
      </c>
      <c r="BF406" s="153">
        <f>IF(N406="znížená",J406,0)</f>
        <v>0</v>
      </c>
      <c r="BG406" s="153">
        <f>IF(N406="zákl. prenesená",J406,0)</f>
        <v>0</v>
      </c>
      <c r="BH406" s="153">
        <f>IF(N406="zníž. prenesená",J406,0)</f>
        <v>0</v>
      </c>
      <c r="BI406" s="153">
        <f>IF(N406="nulová",J406,0)</f>
        <v>0</v>
      </c>
      <c r="BJ406" s="17" t="s">
        <v>164</v>
      </c>
      <c r="BK406" s="153">
        <f>ROUND(I406*H406,2)</f>
        <v>0</v>
      </c>
      <c r="BL406" s="17" t="s">
        <v>163</v>
      </c>
      <c r="BM406" s="152" t="s">
        <v>2725</v>
      </c>
    </row>
    <row r="407" spans="2:65" s="11" customFormat="1" ht="25.95" customHeight="1">
      <c r="B407" s="127"/>
      <c r="D407" s="128" t="s">
        <v>74</v>
      </c>
      <c r="E407" s="129" t="s">
        <v>1517</v>
      </c>
      <c r="F407" s="129" t="s">
        <v>1518</v>
      </c>
      <c r="I407" s="130"/>
      <c r="J407" s="131">
        <f>BK407</f>
        <v>0</v>
      </c>
      <c r="L407" s="127"/>
      <c r="M407" s="132"/>
      <c r="P407" s="133">
        <f>P408+P411+P415+P418+P421+P427+P429+P432+P437+P448+P453+P455+P457+P463+P468+P472+P476+P487+P492+P515+P520+P530+P533+P537+P552+P561+P570</f>
        <v>0</v>
      </c>
      <c r="R407" s="133">
        <f>R408+R411+R415+R418+R421+R427+R429+R432+R437+R448+R453+R455+R457+R463+R468+R472+R476+R487+R492+R515+R520+R530+R533+R537+R552+R561+R570</f>
        <v>1878.4415249900007</v>
      </c>
      <c r="T407" s="134">
        <f>T408+T411+T415+T418+T421+T427+T429+T432+T437+T448+T453+T455+T457+T463+T468+T472+T476+T487+T492+T515+T520+T530+T533+T537+T552+T561+T570</f>
        <v>0</v>
      </c>
      <c r="AR407" s="128" t="s">
        <v>83</v>
      </c>
      <c r="AT407" s="135" t="s">
        <v>74</v>
      </c>
      <c r="AU407" s="135" t="s">
        <v>75</v>
      </c>
      <c r="AY407" s="128" t="s">
        <v>156</v>
      </c>
      <c r="BK407" s="136">
        <f>BK408+BK411+BK415+BK418+BK421+BK427+BK429+BK432+BK437+BK448+BK453+BK455+BK457+BK463+BK468+BK472+BK476+BK487+BK492+BK515+BK520+BK530+BK533+BK537+BK552+BK561+BK570</f>
        <v>0</v>
      </c>
    </row>
    <row r="408" spans="2:65" s="11" customFormat="1" ht="22.95" customHeight="1">
      <c r="B408" s="127"/>
      <c r="D408" s="128" t="s">
        <v>74</v>
      </c>
      <c r="E408" s="137" t="s">
        <v>1536</v>
      </c>
      <c r="F408" s="137" t="s">
        <v>1537</v>
      </c>
      <c r="I408" s="130"/>
      <c r="J408" s="138">
        <f>BK408</f>
        <v>0</v>
      </c>
      <c r="L408" s="127"/>
      <c r="M408" s="132"/>
      <c r="P408" s="133">
        <f>SUM(P409:P410)</f>
        <v>0</v>
      </c>
      <c r="R408" s="133">
        <f>SUM(R409:R410)</f>
        <v>3.0402310400000001</v>
      </c>
      <c r="T408" s="134">
        <f>SUM(T409:T410)</f>
        <v>0</v>
      </c>
      <c r="AR408" s="128" t="s">
        <v>83</v>
      </c>
      <c r="AT408" s="135" t="s">
        <v>74</v>
      </c>
      <c r="AU408" s="135" t="s">
        <v>83</v>
      </c>
      <c r="AY408" s="128" t="s">
        <v>156</v>
      </c>
      <c r="BK408" s="136">
        <f>SUM(BK409:BK410)</f>
        <v>0</v>
      </c>
    </row>
    <row r="409" spans="2:65" s="1" customFormat="1" ht="24.15" customHeight="1">
      <c r="B409" s="139"/>
      <c r="C409" s="140" t="s">
        <v>426</v>
      </c>
      <c r="D409" s="140" t="s">
        <v>159</v>
      </c>
      <c r="E409" s="141" t="s">
        <v>1538</v>
      </c>
      <c r="F409" s="142" t="s">
        <v>1539</v>
      </c>
      <c r="G409" s="143" t="s">
        <v>352</v>
      </c>
      <c r="H409" s="144">
        <v>1.3089999999999999</v>
      </c>
      <c r="I409" s="145"/>
      <c r="J409" s="146">
        <f>ROUND(I409*H409,2)</f>
        <v>0</v>
      </c>
      <c r="K409" s="147"/>
      <c r="L409" s="32"/>
      <c r="M409" s="148" t="s">
        <v>1</v>
      </c>
      <c r="N409" s="149" t="s">
        <v>41</v>
      </c>
      <c r="P409" s="150">
        <f>O409*H409</f>
        <v>0</v>
      </c>
      <c r="Q409" s="150">
        <v>2.3225600000000002</v>
      </c>
      <c r="R409" s="150">
        <f>Q409*H409</f>
        <v>3.0402310400000001</v>
      </c>
      <c r="S409" s="150">
        <v>0</v>
      </c>
      <c r="T409" s="151">
        <f>S409*H409</f>
        <v>0</v>
      </c>
      <c r="AR409" s="152" t="s">
        <v>163</v>
      </c>
      <c r="AT409" s="152" t="s">
        <v>159</v>
      </c>
      <c r="AU409" s="152" t="s">
        <v>164</v>
      </c>
      <c r="AY409" s="17" t="s">
        <v>156</v>
      </c>
      <c r="BE409" s="153">
        <f>IF(N409="základná",J409,0)</f>
        <v>0</v>
      </c>
      <c r="BF409" s="153">
        <f>IF(N409="znížená",J409,0)</f>
        <v>0</v>
      </c>
      <c r="BG409" s="153">
        <f>IF(N409="zákl. prenesená",J409,0)</f>
        <v>0</v>
      </c>
      <c r="BH409" s="153">
        <f>IF(N409="zníž. prenesená",J409,0)</f>
        <v>0</v>
      </c>
      <c r="BI409" s="153">
        <f>IF(N409="nulová",J409,0)</f>
        <v>0</v>
      </c>
      <c r="BJ409" s="17" t="s">
        <v>164</v>
      </c>
      <c r="BK409" s="153">
        <f>ROUND(I409*H409,2)</f>
        <v>0</v>
      </c>
      <c r="BL409" s="17" t="s">
        <v>163</v>
      </c>
      <c r="BM409" s="152" t="s">
        <v>2726</v>
      </c>
    </row>
    <row r="410" spans="2:65" s="12" customFormat="1">
      <c r="B410" s="159"/>
      <c r="D410" s="160" t="s">
        <v>205</v>
      </c>
      <c r="E410" s="161" t="s">
        <v>1</v>
      </c>
      <c r="F410" s="162" t="s">
        <v>2727</v>
      </c>
      <c r="H410" s="163">
        <v>1.3089999999999999</v>
      </c>
      <c r="I410" s="164"/>
      <c r="L410" s="159"/>
      <c r="M410" s="165"/>
      <c r="T410" s="166"/>
      <c r="AT410" s="161" t="s">
        <v>205</v>
      </c>
      <c r="AU410" s="161" t="s">
        <v>164</v>
      </c>
      <c r="AV410" s="12" t="s">
        <v>164</v>
      </c>
      <c r="AW410" s="12" t="s">
        <v>3</v>
      </c>
      <c r="AX410" s="12" t="s">
        <v>83</v>
      </c>
      <c r="AY410" s="161" t="s">
        <v>156</v>
      </c>
    </row>
    <row r="411" spans="2:65" s="11" customFormat="1" ht="22.95" customHeight="1">
      <c r="B411" s="127"/>
      <c r="D411" s="128" t="s">
        <v>74</v>
      </c>
      <c r="E411" s="137" t="s">
        <v>1541</v>
      </c>
      <c r="F411" s="137" t="s">
        <v>1542</v>
      </c>
      <c r="I411" s="130"/>
      <c r="J411" s="138">
        <f>BK411</f>
        <v>0</v>
      </c>
      <c r="L411" s="127"/>
      <c r="M411" s="132"/>
      <c r="P411" s="133">
        <f>SUM(P412:P414)</f>
        <v>0</v>
      </c>
      <c r="R411" s="133">
        <f>SUM(R412:R414)</f>
        <v>0.13940640000000001</v>
      </c>
      <c r="T411" s="134">
        <f>SUM(T412:T414)</f>
        <v>0</v>
      </c>
      <c r="AR411" s="128" t="s">
        <v>83</v>
      </c>
      <c r="AT411" s="135" t="s">
        <v>74</v>
      </c>
      <c r="AU411" s="135" t="s">
        <v>83</v>
      </c>
      <c r="AY411" s="128" t="s">
        <v>156</v>
      </c>
      <c r="BK411" s="136">
        <f>SUM(BK412:BK414)</f>
        <v>0</v>
      </c>
    </row>
    <row r="412" spans="2:65" s="1" customFormat="1" ht="24.15" customHeight="1">
      <c r="B412" s="139"/>
      <c r="C412" s="140" t="s">
        <v>430</v>
      </c>
      <c r="D412" s="140" t="s">
        <v>159</v>
      </c>
      <c r="E412" s="141" t="s">
        <v>1543</v>
      </c>
      <c r="F412" s="142" t="s">
        <v>1544</v>
      </c>
      <c r="G412" s="143" t="s">
        <v>234</v>
      </c>
      <c r="H412" s="144">
        <v>30.24</v>
      </c>
      <c r="I412" s="145"/>
      <c r="J412" s="146">
        <f>ROUND(I412*H412,2)</f>
        <v>0</v>
      </c>
      <c r="K412" s="147"/>
      <c r="L412" s="32"/>
      <c r="M412" s="148" t="s">
        <v>1</v>
      </c>
      <c r="N412" s="149" t="s">
        <v>41</v>
      </c>
      <c r="P412" s="150">
        <f>O412*H412</f>
        <v>0</v>
      </c>
      <c r="Q412" s="150">
        <v>4.5700000000000003E-3</v>
      </c>
      <c r="R412" s="150">
        <f>Q412*H412</f>
        <v>0.13819680000000001</v>
      </c>
      <c r="S412" s="150">
        <v>0</v>
      </c>
      <c r="T412" s="151">
        <f>S412*H412</f>
        <v>0</v>
      </c>
      <c r="AR412" s="152" t="s">
        <v>163</v>
      </c>
      <c r="AT412" s="152" t="s">
        <v>159</v>
      </c>
      <c r="AU412" s="152" t="s">
        <v>164</v>
      </c>
      <c r="AY412" s="17" t="s">
        <v>156</v>
      </c>
      <c r="BE412" s="153">
        <f>IF(N412="základná",J412,0)</f>
        <v>0</v>
      </c>
      <c r="BF412" s="153">
        <f>IF(N412="znížená",J412,0)</f>
        <v>0</v>
      </c>
      <c r="BG412" s="153">
        <f>IF(N412="zákl. prenesená",J412,0)</f>
        <v>0</v>
      </c>
      <c r="BH412" s="153">
        <f>IF(N412="zníž. prenesená",J412,0)</f>
        <v>0</v>
      </c>
      <c r="BI412" s="153">
        <f>IF(N412="nulová",J412,0)</f>
        <v>0</v>
      </c>
      <c r="BJ412" s="17" t="s">
        <v>164</v>
      </c>
      <c r="BK412" s="153">
        <f>ROUND(I412*H412,2)</f>
        <v>0</v>
      </c>
      <c r="BL412" s="17" t="s">
        <v>163</v>
      </c>
      <c r="BM412" s="152" t="s">
        <v>2728</v>
      </c>
    </row>
    <row r="413" spans="2:65" s="12" customFormat="1">
      <c r="B413" s="159"/>
      <c r="D413" s="160" t="s">
        <v>205</v>
      </c>
      <c r="E413" s="161" t="s">
        <v>1</v>
      </c>
      <c r="F413" s="162" t="s">
        <v>2729</v>
      </c>
      <c r="H413" s="163">
        <v>30.24</v>
      </c>
      <c r="I413" s="164"/>
      <c r="L413" s="159"/>
      <c r="M413" s="165"/>
      <c r="T413" s="166"/>
      <c r="AT413" s="161" t="s">
        <v>205</v>
      </c>
      <c r="AU413" s="161" t="s">
        <v>164</v>
      </c>
      <c r="AV413" s="12" t="s">
        <v>164</v>
      </c>
      <c r="AW413" s="12" t="s">
        <v>3</v>
      </c>
      <c r="AX413" s="12" t="s">
        <v>83</v>
      </c>
      <c r="AY413" s="161" t="s">
        <v>156</v>
      </c>
    </row>
    <row r="414" spans="2:65" s="1" customFormat="1" ht="24.15" customHeight="1">
      <c r="B414" s="139"/>
      <c r="C414" s="140" t="s">
        <v>436</v>
      </c>
      <c r="D414" s="140" t="s">
        <v>159</v>
      </c>
      <c r="E414" s="141" t="s">
        <v>1546</v>
      </c>
      <c r="F414" s="142" t="s">
        <v>1547</v>
      </c>
      <c r="G414" s="143" t="s">
        <v>234</v>
      </c>
      <c r="H414" s="144">
        <v>30.24</v>
      </c>
      <c r="I414" s="145"/>
      <c r="J414" s="146">
        <f>ROUND(I414*H414,2)</f>
        <v>0</v>
      </c>
      <c r="K414" s="147"/>
      <c r="L414" s="32"/>
      <c r="M414" s="148" t="s">
        <v>1</v>
      </c>
      <c r="N414" s="149" t="s">
        <v>41</v>
      </c>
      <c r="P414" s="150">
        <f>O414*H414</f>
        <v>0</v>
      </c>
      <c r="Q414" s="150">
        <v>4.0000000000000003E-5</v>
      </c>
      <c r="R414" s="150">
        <f>Q414*H414</f>
        <v>1.2096000000000001E-3</v>
      </c>
      <c r="S414" s="150">
        <v>0</v>
      </c>
      <c r="T414" s="151">
        <f>S414*H414</f>
        <v>0</v>
      </c>
      <c r="AR414" s="152" t="s">
        <v>163</v>
      </c>
      <c r="AT414" s="152" t="s">
        <v>159</v>
      </c>
      <c r="AU414" s="152" t="s">
        <v>164</v>
      </c>
      <c r="AY414" s="17" t="s">
        <v>156</v>
      </c>
      <c r="BE414" s="153">
        <f>IF(N414="základná",J414,0)</f>
        <v>0</v>
      </c>
      <c r="BF414" s="153">
        <f>IF(N414="znížená",J414,0)</f>
        <v>0</v>
      </c>
      <c r="BG414" s="153">
        <f>IF(N414="zákl. prenesená",J414,0)</f>
        <v>0</v>
      </c>
      <c r="BH414" s="153">
        <f>IF(N414="zníž. prenesená",J414,0)</f>
        <v>0</v>
      </c>
      <c r="BI414" s="153">
        <f>IF(N414="nulová",J414,0)</f>
        <v>0</v>
      </c>
      <c r="BJ414" s="17" t="s">
        <v>164</v>
      </c>
      <c r="BK414" s="153">
        <f>ROUND(I414*H414,2)</f>
        <v>0</v>
      </c>
      <c r="BL414" s="17" t="s">
        <v>163</v>
      </c>
      <c r="BM414" s="152" t="s">
        <v>2730</v>
      </c>
    </row>
    <row r="415" spans="2:65" s="11" customFormat="1" ht="22.95" customHeight="1">
      <c r="B415" s="127"/>
      <c r="D415" s="128" t="s">
        <v>74</v>
      </c>
      <c r="E415" s="137" t="s">
        <v>1552</v>
      </c>
      <c r="F415" s="137" t="s">
        <v>1553</v>
      </c>
      <c r="I415" s="130"/>
      <c r="J415" s="138">
        <f>BK415</f>
        <v>0</v>
      </c>
      <c r="L415" s="127"/>
      <c r="M415" s="132"/>
      <c r="P415" s="133">
        <f>SUM(P416:P417)</f>
        <v>0</v>
      </c>
      <c r="R415" s="133">
        <f>SUM(R416:R417)</f>
        <v>2.4753290000000001E-2</v>
      </c>
      <c r="T415" s="134">
        <f>SUM(T416:T417)</f>
        <v>0</v>
      </c>
      <c r="AR415" s="128" t="s">
        <v>83</v>
      </c>
      <c r="AT415" s="135" t="s">
        <v>74</v>
      </c>
      <c r="AU415" s="135" t="s">
        <v>83</v>
      </c>
      <c r="AY415" s="128" t="s">
        <v>156</v>
      </c>
      <c r="BK415" s="136">
        <f>SUM(BK416:BK417)</f>
        <v>0</v>
      </c>
    </row>
    <row r="416" spans="2:65" s="1" customFormat="1" ht="24.15" customHeight="1">
      <c r="B416" s="139"/>
      <c r="C416" s="140" t="s">
        <v>442</v>
      </c>
      <c r="D416" s="140" t="s">
        <v>159</v>
      </c>
      <c r="E416" s="141" t="s">
        <v>1554</v>
      </c>
      <c r="F416" s="142" t="s">
        <v>1555</v>
      </c>
      <c r="G416" s="143" t="s">
        <v>210</v>
      </c>
      <c r="H416" s="144">
        <v>2.3E-2</v>
      </c>
      <c r="I416" s="145"/>
      <c r="J416" s="146">
        <f>ROUND(I416*H416,2)</f>
        <v>0</v>
      </c>
      <c r="K416" s="147"/>
      <c r="L416" s="32"/>
      <c r="M416" s="148" t="s">
        <v>1</v>
      </c>
      <c r="N416" s="149" t="s">
        <v>41</v>
      </c>
      <c r="P416" s="150">
        <f>O416*H416</f>
        <v>0</v>
      </c>
      <c r="Q416" s="150">
        <v>1.07623</v>
      </c>
      <c r="R416" s="150">
        <f>Q416*H416</f>
        <v>2.4753290000000001E-2</v>
      </c>
      <c r="S416" s="150">
        <v>0</v>
      </c>
      <c r="T416" s="151">
        <f>S416*H416</f>
        <v>0</v>
      </c>
      <c r="AR416" s="152" t="s">
        <v>163</v>
      </c>
      <c r="AT416" s="152" t="s">
        <v>159</v>
      </c>
      <c r="AU416" s="152" t="s">
        <v>164</v>
      </c>
      <c r="AY416" s="17" t="s">
        <v>156</v>
      </c>
      <c r="BE416" s="153">
        <f>IF(N416="základná",J416,0)</f>
        <v>0</v>
      </c>
      <c r="BF416" s="153">
        <f>IF(N416="znížená",J416,0)</f>
        <v>0</v>
      </c>
      <c r="BG416" s="153">
        <f>IF(N416="zákl. prenesená",J416,0)</f>
        <v>0</v>
      </c>
      <c r="BH416" s="153">
        <f>IF(N416="zníž. prenesená",J416,0)</f>
        <v>0</v>
      </c>
      <c r="BI416" s="153">
        <f>IF(N416="nulová",J416,0)</f>
        <v>0</v>
      </c>
      <c r="BJ416" s="17" t="s">
        <v>164</v>
      </c>
      <c r="BK416" s="153">
        <f>ROUND(I416*H416,2)</f>
        <v>0</v>
      </c>
      <c r="BL416" s="17" t="s">
        <v>163</v>
      </c>
      <c r="BM416" s="152" t="s">
        <v>2731</v>
      </c>
    </row>
    <row r="417" spans="2:65" s="12" customFormat="1">
      <c r="B417" s="159"/>
      <c r="D417" s="160" t="s">
        <v>205</v>
      </c>
      <c r="E417" s="161" t="s">
        <v>1</v>
      </c>
      <c r="F417" s="162" t="s">
        <v>2732</v>
      </c>
      <c r="H417" s="163">
        <v>2.3E-2</v>
      </c>
      <c r="I417" s="164"/>
      <c r="L417" s="159"/>
      <c r="M417" s="165"/>
      <c r="T417" s="166"/>
      <c r="AT417" s="161" t="s">
        <v>205</v>
      </c>
      <c r="AU417" s="161" t="s">
        <v>164</v>
      </c>
      <c r="AV417" s="12" t="s">
        <v>164</v>
      </c>
      <c r="AW417" s="12" t="s">
        <v>3</v>
      </c>
      <c r="AX417" s="12" t="s">
        <v>83</v>
      </c>
      <c r="AY417" s="161" t="s">
        <v>156</v>
      </c>
    </row>
    <row r="418" spans="2:65" s="11" customFormat="1" ht="22.95" customHeight="1">
      <c r="B418" s="127"/>
      <c r="D418" s="128" t="s">
        <v>74</v>
      </c>
      <c r="E418" s="137" t="s">
        <v>1582</v>
      </c>
      <c r="F418" s="137" t="s">
        <v>1583</v>
      </c>
      <c r="I418" s="130"/>
      <c r="J418" s="138">
        <f>BK418</f>
        <v>0</v>
      </c>
      <c r="L418" s="127"/>
      <c r="M418" s="132"/>
      <c r="P418" s="133">
        <f>SUM(P419:P420)</f>
        <v>0</v>
      </c>
      <c r="R418" s="133">
        <f>SUM(R419:R420)</f>
        <v>92.836063799999991</v>
      </c>
      <c r="T418" s="134">
        <f>SUM(T419:T420)</f>
        <v>0</v>
      </c>
      <c r="AR418" s="128" t="s">
        <v>83</v>
      </c>
      <c r="AT418" s="135" t="s">
        <v>74</v>
      </c>
      <c r="AU418" s="135" t="s">
        <v>83</v>
      </c>
      <c r="AY418" s="128" t="s">
        <v>156</v>
      </c>
      <c r="BK418" s="136">
        <f>SUM(BK419:BK420)</f>
        <v>0</v>
      </c>
    </row>
    <row r="419" spans="2:65" s="1" customFormat="1" ht="24.15" customHeight="1">
      <c r="B419" s="139"/>
      <c r="C419" s="140" t="s">
        <v>446</v>
      </c>
      <c r="D419" s="140" t="s">
        <v>159</v>
      </c>
      <c r="E419" s="141" t="s">
        <v>1584</v>
      </c>
      <c r="F419" s="142" t="s">
        <v>1585</v>
      </c>
      <c r="G419" s="143" t="s">
        <v>352</v>
      </c>
      <c r="H419" s="144">
        <v>38.915999999999997</v>
      </c>
      <c r="I419" s="145"/>
      <c r="J419" s="146">
        <f>ROUND(I419*H419,2)</f>
        <v>0</v>
      </c>
      <c r="K419" s="147"/>
      <c r="L419" s="32"/>
      <c r="M419" s="148" t="s">
        <v>1</v>
      </c>
      <c r="N419" s="149" t="s">
        <v>41</v>
      </c>
      <c r="P419" s="150">
        <f>O419*H419</f>
        <v>0</v>
      </c>
      <c r="Q419" s="150">
        <v>2.3855499999999998</v>
      </c>
      <c r="R419" s="150">
        <f>Q419*H419</f>
        <v>92.836063799999991</v>
      </c>
      <c r="S419" s="150">
        <v>0</v>
      </c>
      <c r="T419" s="151">
        <f>S419*H419</f>
        <v>0</v>
      </c>
      <c r="AR419" s="152" t="s">
        <v>163</v>
      </c>
      <c r="AT419" s="152" t="s">
        <v>159</v>
      </c>
      <c r="AU419" s="152" t="s">
        <v>164</v>
      </c>
      <c r="AY419" s="17" t="s">
        <v>156</v>
      </c>
      <c r="BE419" s="153">
        <f>IF(N419="základná",J419,0)</f>
        <v>0</v>
      </c>
      <c r="BF419" s="153">
        <f>IF(N419="znížená",J419,0)</f>
        <v>0</v>
      </c>
      <c r="BG419" s="153">
        <f>IF(N419="zákl. prenesená",J419,0)</f>
        <v>0</v>
      </c>
      <c r="BH419" s="153">
        <f>IF(N419="zníž. prenesená",J419,0)</f>
        <v>0</v>
      </c>
      <c r="BI419" s="153">
        <f>IF(N419="nulová",J419,0)</f>
        <v>0</v>
      </c>
      <c r="BJ419" s="17" t="s">
        <v>164</v>
      </c>
      <c r="BK419" s="153">
        <f>ROUND(I419*H419,2)</f>
        <v>0</v>
      </c>
      <c r="BL419" s="17" t="s">
        <v>163</v>
      </c>
      <c r="BM419" s="152" t="s">
        <v>2733</v>
      </c>
    </row>
    <row r="420" spans="2:65" s="12" customFormat="1" ht="20.399999999999999">
      <c r="B420" s="159"/>
      <c r="D420" s="160" t="s">
        <v>205</v>
      </c>
      <c r="E420" s="161" t="s">
        <v>1</v>
      </c>
      <c r="F420" s="162" t="s">
        <v>2734</v>
      </c>
      <c r="H420" s="163">
        <v>38.915999999999997</v>
      </c>
      <c r="I420" s="164"/>
      <c r="L420" s="159"/>
      <c r="M420" s="165"/>
      <c r="T420" s="166"/>
      <c r="AT420" s="161" t="s">
        <v>205</v>
      </c>
      <c r="AU420" s="161" t="s">
        <v>164</v>
      </c>
      <c r="AV420" s="12" t="s">
        <v>164</v>
      </c>
      <c r="AW420" s="12" t="s">
        <v>3</v>
      </c>
      <c r="AX420" s="12" t="s">
        <v>83</v>
      </c>
      <c r="AY420" s="161" t="s">
        <v>156</v>
      </c>
    </row>
    <row r="421" spans="2:65" s="11" customFormat="1" ht="22.95" customHeight="1">
      <c r="B421" s="127"/>
      <c r="D421" s="128" t="s">
        <v>74</v>
      </c>
      <c r="E421" s="137" t="s">
        <v>1591</v>
      </c>
      <c r="F421" s="137" t="s">
        <v>1592</v>
      </c>
      <c r="I421" s="130"/>
      <c r="J421" s="138">
        <f>BK421</f>
        <v>0</v>
      </c>
      <c r="L421" s="127"/>
      <c r="M421" s="132"/>
      <c r="P421" s="133">
        <f>SUM(P422:P426)</f>
        <v>0</v>
      </c>
      <c r="R421" s="133">
        <f>SUM(R422:R426)</f>
        <v>4.1256180000000002</v>
      </c>
      <c r="T421" s="134">
        <f>SUM(T422:T426)</f>
        <v>0</v>
      </c>
      <c r="AR421" s="128" t="s">
        <v>83</v>
      </c>
      <c r="AT421" s="135" t="s">
        <v>74</v>
      </c>
      <c r="AU421" s="135" t="s">
        <v>83</v>
      </c>
      <c r="AY421" s="128" t="s">
        <v>156</v>
      </c>
      <c r="BK421" s="136">
        <f>SUM(BK422:BK426)</f>
        <v>0</v>
      </c>
    </row>
    <row r="422" spans="2:65" s="1" customFormat="1" ht="24.15" customHeight="1">
      <c r="B422" s="139"/>
      <c r="C422" s="140" t="s">
        <v>450</v>
      </c>
      <c r="D422" s="140" t="s">
        <v>159</v>
      </c>
      <c r="E422" s="141" t="s">
        <v>1593</v>
      </c>
      <c r="F422" s="142" t="s">
        <v>1594</v>
      </c>
      <c r="G422" s="143" t="s">
        <v>234</v>
      </c>
      <c r="H422" s="144">
        <v>107.55</v>
      </c>
      <c r="I422" s="145"/>
      <c r="J422" s="146">
        <f>ROUND(I422*H422,2)</f>
        <v>0</v>
      </c>
      <c r="K422" s="147"/>
      <c r="L422" s="32"/>
      <c r="M422" s="148" t="s">
        <v>1</v>
      </c>
      <c r="N422" s="149" t="s">
        <v>41</v>
      </c>
      <c r="P422" s="150">
        <f>O422*H422</f>
        <v>0</v>
      </c>
      <c r="Q422" s="150">
        <v>3.8350000000000002E-2</v>
      </c>
      <c r="R422" s="150">
        <f>Q422*H422</f>
        <v>4.1245425000000004</v>
      </c>
      <c r="S422" s="150">
        <v>0</v>
      </c>
      <c r="T422" s="151">
        <f>S422*H422</f>
        <v>0</v>
      </c>
      <c r="AR422" s="152" t="s">
        <v>163</v>
      </c>
      <c r="AT422" s="152" t="s">
        <v>159</v>
      </c>
      <c r="AU422" s="152" t="s">
        <v>164</v>
      </c>
      <c r="AY422" s="17" t="s">
        <v>156</v>
      </c>
      <c r="BE422" s="153">
        <f>IF(N422="základná",J422,0)</f>
        <v>0</v>
      </c>
      <c r="BF422" s="153">
        <f>IF(N422="znížená",J422,0)</f>
        <v>0</v>
      </c>
      <c r="BG422" s="153">
        <f>IF(N422="zákl. prenesená",J422,0)</f>
        <v>0</v>
      </c>
      <c r="BH422" s="153">
        <f>IF(N422="zníž. prenesená",J422,0)</f>
        <v>0</v>
      </c>
      <c r="BI422" s="153">
        <f>IF(N422="nulová",J422,0)</f>
        <v>0</v>
      </c>
      <c r="BJ422" s="17" t="s">
        <v>164</v>
      </c>
      <c r="BK422" s="153">
        <f>ROUND(I422*H422,2)</f>
        <v>0</v>
      </c>
      <c r="BL422" s="17" t="s">
        <v>163</v>
      </c>
      <c r="BM422" s="152" t="s">
        <v>2735</v>
      </c>
    </row>
    <row r="423" spans="2:65" s="12" customFormat="1">
      <c r="B423" s="159"/>
      <c r="D423" s="160" t="s">
        <v>205</v>
      </c>
      <c r="E423" s="161" t="s">
        <v>1</v>
      </c>
      <c r="F423" s="162" t="s">
        <v>2736</v>
      </c>
      <c r="H423" s="163">
        <v>105.75</v>
      </c>
      <c r="I423" s="164"/>
      <c r="L423" s="159"/>
      <c r="M423" s="165"/>
      <c r="T423" s="166"/>
      <c r="AT423" s="161" t="s">
        <v>205</v>
      </c>
      <c r="AU423" s="161" t="s">
        <v>164</v>
      </c>
      <c r="AV423" s="12" t="s">
        <v>164</v>
      </c>
      <c r="AW423" s="12" t="s">
        <v>3</v>
      </c>
      <c r="AX423" s="12" t="s">
        <v>75</v>
      </c>
      <c r="AY423" s="161" t="s">
        <v>156</v>
      </c>
    </row>
    <row r="424" spans="2:65" s="12" customFormat="1">
      <c r="B424" s="159"/>
      <c r="D424" s="160" t="s">
        <v>205</v>
      </c>
      <c r="E424" s="161" t="s">
        <v>1</v>
      </c>
      <c r="F424" s="162" t="s">
        <v>2737</v>
      </c>
      <c r="H424" s="163">
        <v>1.8</v>
      </c>
      <c r="I424" s="164"/>
      <c r="L424" s="159"/>
      <c r="M424" s="165"/>
      <c r="T424" s="166"/>
      <c r="AT424" s="161" t="s">
        <v>205</v>
      </c>
      <c r="AU424" s="161" t="s">
        <v>164</v>
      </c>
      <c r="AV424" s="12" t="s">
        <v>164</v>
      </c>
      <c r="AW424" s="12" t="s">
        <v>3</v>
      </c>
      <c r="AX424" s="12" t="s">
        <v>75</v>
      </c>
      <c r="AY424" s="161" t="s">
        <v>156</v>
      </c>
    </row>
    <row r="425" spans="2:65" s="14" customFormat="1">
      <c r="B425" s="184"/>
      <c r="D425" s="160" t="s">
        <v>205</v>
      </c>
      <c r="E425" s="185" t="s">
        <v>1</v>
      </c>
      <c r="F425" s="186" t="s">
        <v>226</v>
      </c>
      <c r="H425" s="187">
        <v>107.55</v>
      </c>
      <c r="I425" s="188"/>
      <c r="L425" s="184"/>
      <c r="M425" s="189"/>
      <c r="T425" s="190"/>
      <c r="AT425" s="185" t="s">
        <v>205</v>
      </c>
      <c r="AU425" s="185" t="s">
        <v>164</v>
      </c>
      <c r="AV425" s="14" t="s">
        <v>163</v>
      </c>
      <c r="AW425" s="14" t="s">
        <v>3</v>
      </c>
      <c r="AX425" s="14" t="s">
        <v>83</v>
      </c>
      <c r="AY425" s="185" t="s">
        <v>156</v>
      </c>
    </row>
    <row r="426" spans="2:65" s="1" customFormat="1" ht="24.15" customHeight="1">
      <c r="B426" s="139"/>
      <c r="C426" s="140" t="s">
        <v>454</v>
      </c>
      <c r="D426" s="140" t="s">
        <v>159</v>
      </c>
      <c r="E426" s="141" t="s">
        <v>1605</v>
      </c>
      <c r="F426" s="142" t="s">
        <v>1606</v>
      </c>
      <c r="G426" s="143" t="s">
        <v>234</v>
      </c>
      <c r="H426" s="144">
        <v>107.55</v>
      </c>
      <c r="I426" s="145"/>
      <c r="J426" s="146">
        <f>ROUND(I426*H426,2)</f>
        <v>0</v>
      </c>
      <c r="K426" s="147"/>
      <c r="L426" s="32"/>
      <c r="M426" s="148" t="s">
        <v>1</v>
      </c>
      <c r="N426" s="149" t="s">
        <v>41</v>
      </c>
      <c r="P426" s="150">
        <f>O426*H426</f>
        <v>0</v>
      </c>
      <c r="Q426" s="150">
        <v>1.0000000000000001E-5</v>
      </c>
      <c r="R426" s="150">
        <f>Q426*H426</f>
        <v>1.0755000000000001E-3</v>
      </c>
      <c r="S426" s="150">
        <v>0</v>
      </c>
      <c r="T426" s="151">
        <f>S426*H426</f>
        <v>0</v>
      </c>
      <c r="AR426" s="152" t="s">
        <v>163</v>
      </c>
      <c r="AT426" s="152" t="s">
        <v>159</v>
      </c>
      <c r="AU426" s="152" t="s">
        <v>164</v>
      </c>
      <c r="AY426" s="17" t="s">
        <v>156</v>
      </c>
      <c r="BE426" s="153">
        <f>IF(N426="základná",J426,0)</f>
        <v>0</v>
      </c>
      <c r="BF426" s="153">
        <f>IF(N426="znížená",J426,0)</f>
        <v>0</v>
      </c>
      <c r="BG426" s="153">
        <f>IF(N426="zákl. prenesená",J426,0)</f>
        <v>0</v>
      </c>
      <c r="BH426" s="153">
        <f>IF(N426="zníž. prenesená",J426,0)</f>
        <v>0</v>
      </c>
      <c r="BI426" s="153">
        <f>IF(N426="nulová",J426,0)</f>
        <v>0</v>
      </c>
      <c r="BJ426" s="17" t="s">
        <v>164</v>
      </c>
      <c r="BK426" s="153">
        <f>ROUND(I426*H426,2)</f>
        <v>0</v>
      </c>
      <c r="BL426" s="17" t="s">
        <v>163</v>
      </c>
      <c r="BM426" s="152" t="s">
        <v>2738</v>
      </c>
    </row>
    <row r="427" spans="2:65" s="11" customFormat="1" ht="22.95" customHeight="1">
      <c r="B427" s="127"/>
      <c r="D427" s="128" t="s">
        <v>74</v>
      </c>
      <c r="E427" s="137" t="s">
        <v>1612</v>
      </c>
      <c r="F427" s="137" t="s">
        <v>1613</v>
      </c>
      <c r="I427" s="130"/>
      <c r="J427" s="138">
        <f>BK427</f>
        <v>0</v>
      </c>
      <c r="L427" s="127"/>
      <c r="M427" s="132"/>
      <c r="P427" s="133">
        <f>P428</f>
        <v>0</v>
      </c>
      <c r="R427" s="133">
        <f>R428</f>
        <v>5.2360149600000003</v>
      </c>
      <c r="T427" s="134">
        <f>T428</f>
        <v>0</v>
      </c>
      <c r="AR427" s="128" t="s">
        <v>83</v>
      </c>
      <c r="AT427" s="135" t="s">
        <v>74</v>
      </c>
      <c r="AU427" s="135" t="s">
        <v>83</v>
      </c>
      <c r="AY427" s="128" t="s">
        <v>156</v>
      </c>
      <c r="BK427" s="136">
        <f>BK428</f>
        <v>0</v>
      </c>
    </row>
    <row r="428" spans="2:65" s="1" customFormat="1" ht="24.15" customHeight="1">
      <c r="B428" s="139"/>
      <c r="C428" s="140" t="s">
        <v>458</v>
      </c>
      <c r="D428" s="140" t="s">
        <v>159</v>
      </c>
      <c r="E428" s="141" t="s">
        <v>1615</v>
      </c>
      <c r="F428" s="142" t="s">
        <v>1616</v>
      </c>
      <c r="G428" s="143" t="s">
        <v>210</v>
      </c>
      <c r="H428" s="144">
        <v>5.0490000000000004</v>
      </c>
      <c r="I428" s="145"/>
      <c r="J428" s="146">
        <f>ROUND(I428*H428,2)</f>
        <v>0</v>
      </c>
      <c r="K428" s="147"/>
      <c r="L428" s="32"/>
      <c r="M428" s="148" t="s">
        <v>1</v>
      </c>
      <c r="N428" s="149" t="s">
        <v>41</v>
      </c>
      <c r="P428" s="150">
        <f>O428*H428</f>
        <v>0</v>
      </c>
      <c r="Q428" s="150">
        <v>1.03704</v>
      </c>
      <c r="R428" s="150">
        <f>Q428*H428</f>
        <v>5.2360149600000003</v>
      </c>
      <c r="S428" s="150">
        <v>0</v>
      </c>
      <c r="T428" s="151">
        <f>S428*H428</f>
        <v>0</v>
      </c>
      <c r="AR428" s="152" t="s">
        <v>163</v>
      </c>
      <c r="AT428" s="152" t="s">
        <v>159</v>
      </c>
      <c r="AU428" s="152" t="s">
        <v>164</v>
      </c>
      <c r="AY428" s="17" t="s">
        <v>156</v>
      </c>
      <c r="BE428" s="153">
        <f>IF(N428="základná",J428,0)</f>
        <v>0</v>
      </c>
      <c r="BF428" s="153">
        <f>IF(N428="znížená",J428,0)</f>
        <v>0</v>
      </c>
      <c r="BG428" s="153">
        <f>IF(N428="zákl. prenesená",J428,0)</f>
        <v>0</v>
      </c>
      <c r="BH428" s="153">
        <f>IF(N428="zníž. prenesená",J428,0)</f>
        <v>0</v>
      </c>
      <c r="BI428" s="153">
        <f>IF(N428="nulová",J428,0)</f>
        <v>0</v>
      </c>
      <c r="BJ428" s="17" t="s">
        <v>164</v>
      </c>
      <c r="BK428" s="153">
        <f>ROUND(I428*H428,2)</f>
        <v>0</v>
      </c>
      <c r="BL428" s="17" t="s">
        <v>163</v>
      </c>
      <c r="BM428" s="152" t="s">
        <v>2739</v>
      </c>
    </row>
    <row r="429" spans="2:65" s="11" customFormat="1" ht="22.95" customHeight="1">
      <c r="B429" s="127"/>
      <c r="D429" s="128" t="s">
        <v>74</v>
      </c>
      <c r="E429" s="137" t="s">
        <v>1622</v>
      </c>
      <c r="F429" s="137" t="s">
        <v>2740</v>
      </c>
      <c r="I429" s="130"/>
      <c r="J429" s="138">
        <f>BK429</f>
        <v>0</v>
      </c>
      <c r="L429" s="127"/>
      <c r="M429" s="132"/>
      <c r="P429" s="133">
        <f>SUM(P430:P431)</f>
        <v>0</v>
      </c>
      <c r="R429" s="133">
        <f>SUM(R430:R431)</f>
        <v>0.126054</v>
      </c>
      <c r="T429" s="134">
        <f>SUM(T430:T431)</f>
        <v>0</v>
      </c>
      <c r="AR429" s="128" t="s">
        <v>83</v>
      </c>
      <c r="AT429" s="135" t="s">
        <v>74</v>
      </c>
      <c r="AU429" s="135" t="s">
        <v>83</v>
      </c>
      <c r="AY429" s="128" t="s">
        <v>156</v>
      </c>
      <c r="BK429" s="136">
        <f>SUM(BK430:BK431)</f>
        <v>0</v>
      </c>
    </row>
    <row r="430" spans="2:65" s="1" customFormat="1" ht="33" customHeight="1">
      <c r="B430" s="139"/>
      <c r="C430" s="140" t="s">
        <v>745</v>
      </c>
      <c r="D430" s="140" t="s">
        <v>159</v>
      </c>
      <c r="E430" s="141" t="s">
        <v>2741</v>
      </c>
      <c r="F430" s="142" t="s">
        <v>2742</v>
      </c>
      <c r="G430" s="143" t="s">
        <v>210</v>
      </c>
      <c r="H430" s="144">
        <v>0.12</v>
      </c>
      <c r="I430" s="145"/>
      <c r="J430" s="146">
        <f>ROUND(I430*H430,2)</f>
        <v>0</v>
      </c>
      <c r="K430" s="147"/>
      <c r="L430" s="32"/>
      <c r="M430" s="148" t="s">
        <v>1</v>
      </c>
      <c r="N430" s="149" t="s">
        <v>41</v>
      </c>
      <c r="P430" s="150">
        <f>O430*H430</f>
        <v>0</v>
      </c>
      <c r="Q430" s="150">
        <v>1.0504500000000001</v>
      </c>
      <c r="R430" s="150">
        <f>Q430*H430</f>
        <v>0.126054</v>
      </c>
      <c r="S430" s="150">
        <v>0</v>
      </c>
      <c r="T430" s="151">
        <f>S430*H430</f>
        <v>0</v>
      </c>
      <c r="AR430" s="152" t="s">
        <v>163</v>
      </c>
      <c r="AT430" s="152" t="s">
        <v>159</v>
      </c>
      <c r="AU430" s="152" t="s">
        <v>164</v>
      </c>
      <c r="AY430" s="17" t="s">
        <v>156</v>
      </c>
      <c r="BE430" s="153">
        <f>IF(N430="základná",J430,0)</f>
        <v>0</v>
      </c>
      <c r="BF430" s="153">
        <f>IF(N430="znížená",J430,0)</f>
        <v>0</v>
      </c>
      <c r="BG430" s="153">
        <f>IF(N430="zákl. prenesená",J430,0)</f>
        <v>0</v>
      </c>
      <c r="BH430" s="153">
        <f>IF(N430="zníž. prenesená",J430,0)</f>
        <v>0</v>
      </c>
      <c r="BI430" s="153">
        <f>IF(N430="nulová",J430,0)</f>
        <v>0</v>
      </c>
      <c r="BJ430" s="17" t="s">
        <v>164</v>
      </c>
      <c r="BK430" s="153">
        <f>ROUND(I430*H430,2)</f>
        <v>0</v>
      </c>
      <c r="BL430" s="17" t="s">
        <v>163</v>
      </c>
      <c r="BM430" s="152" t="s">
        <v>2743</v>
      </c>
    </row>
    <row r="431" spans="2:65" s="12" customFormat="1">
      <c r="B431" s="159"/>
      <c r="D431" s="160" t="s">
        <v>205</v>
      </c>
      <c r="E431" s="161" t="s">
        <v>1</v>
      </c>
      <c r="F431" s="162" t="s">
        <v>2744</v>
      </c>
      <c r="H431" s="163">
        <v>0.12</v>
      </c>
      <c r="I431" s="164"/>
      <c r="L431" s="159"/>
      <c r="M431" s="165"/>
      <c r="T431" s="166"/>
      <c r="AT431" s="161" t="s">
        <v>205</v>
      </c>
      <c r="AU431" s="161" t="s">
        <v>164</v>
      </c>
      <c r="AV431" s="12" t="s">
        <v>164</v>
      </c>
      <c r="AW431" s="12" t="s">
        <v>3</v>
      </c>
      <c r="AX431" s="12" t="s">
        <v>83</v>
      </c>
      <c r="AY431" s="161" t="s">
        <v>156</v>
      </c>
    </row>
    <row r="432" spans="2:65" s="11" customFormat="1" ht="22.95" customHeight="1">
      <c r="B432" s="127"/>
      <c r="D432" s="128" t="s">
        <v>74</v>
      </c>
      <c r="E432" s="137" t="s">
        <v>1641</v>
      </c>
      <c r="F432" s="137" t="s">
        <v>1642</v>
      </c>
      <c r="I432" s="130"/>
      <c r="J432" s="138">
        <f>BK432</f>
        <v>0</v>
      </c>
      <c r="L432" s="127"/>
      <c r="M432" s="132"/>
      <c r="P432" s="133">
        <f>SUM(P433:P436)</f>
        <v>0</v>
      </c>
      <c r="R432" s="133">
        <f>SUM(R433:R436)</f>
        <v>388.72912374000003</v>
      </c>
      <c r="T432" s="134">
        <f>SUM(T433:T436)</f>
        <v>0</v>
      </c>
      <c r="AR432" s="128" t="s">
        <v>83</v>
      </c>
      <c r="AT432" s="135" t="s">
        <v>74</v>
      </c>
      <c r="AU432" s="135" t="s">
        <v>83</v>
      </c>
      <c r="AY432" s="128" t="s">
        <v>156</v>
      </c>
      <c r="BK432" s="136">
        <f>SUM(BK433:BK436)</f>
        <v>0</v>
      </c>
    </row>
    <row r="433" spans="2:65" s="1" customFormat="1" ht="24.15" customHeight="1">
      <c r="B433" s="139"/>
      <c r="C433" s="140" t="s">
        <v>753</v>
      </c>
      <c r="D433" s="140" t="s">
        <v>159</v>
      </c>
      <c r="E433" s="141" t="s">
        <v>2745</v>
      </c>
      <c r="F433" s="142" t="s">
        <v>2746</v>
      </c>
      <c r="G433" s="143" t="s">
        <v>352</v>
      </c>
      <c r="H433" s="144">
        <v>165.72200000000001</v>
      </c>
      <c r="I433" s="145"/>
      <c r="J433" s="146">
        <f>ROUND(I433*H433,2)</f>
        <v>0</v>
      </c>
      <c r="K433" s="147"/>
      <c r="L433" s="32"/>
      <c r="M433" s="148" t="s">
        <v>1</v>
      </c>
      <c r="N433" s="149" t="s">
        <v>41</v>
      </c>
      <c r="P433" s="150">
        <f>O433*H433</f>
        <v>0</v>
      </c>
      <c r="Q433" s="150">
        <v>2.3456700000000001</v>
      </c>
      <c r="R433" s="150">
        <f>Q433*H433</f>
        <v>388.72912374000003</v>
      </c>
      <c r="S433" s="150">
        <v>0</v>
      </c>
      <c r="T433" s="151">
        <f>S433*H433</f>
        <v>0</v>
      </c>
      <c r="AR433" s="152" t="s">
        <v>163</v>
      </c>
      <c r="AT433" s="152" t="s">
        <v>159</v>
      </c>
      <c r="AU433" s="152" t="s">
        <v>164</v>
      </c>
      <c r="AY433" s="17" t="s">
        <v>156</v>
      </c>
      <c r="BE433" s="153">
        <f>IF(N433="základná",J433,0)</f>
        <v>0</v>
      </c>
      <c r="BF433" s="153">
        <f>IF(N433="znížená",J433,0)</f>
        <v>0</v>
      </c>
      <c r="BG433" s="153">
        <f>IF(N433="zákl. prenesená",J433,0)</f>
        <v>0</v>
      </c>
      <c r="BH433" s="153">
        <f>IF(N433="zníž. prenesená",J433,0)</f>
        <v>0</v>
      </c>
      <c r="BI433" s="153">
        <f>IF(N433="nulová",J433,0)</f>
        <v>0</v>
      </c>
      <c r="BJ433" s="17" t="s">
        <v>164</v>
      </c>
      <c r="BK433" s="153">
        <f>ROUND(I433*H433,2)</f>
        <v>0</v>
      </c>
      <c r="BL433" s="17" t="s">
        <v>163</v>
      </c>
      <c r="BM433" s="152" t="s">
        <v>2747</v>
      </c>
    </row>
    <row r="434" spans="2:65" s="12" customFormat="1">
      <c r="B434" s="159"/>
      <c r="D434" s="160" t="s">
        <v>205</v>
      </c>
      <c r="E434" s="161" t="s">
        <v>1</v>
      </c>
      <c r="F434" s="162" t="s">
        <v>2748</v>
      </c>
      <c r="H434" s="163">
        <v>156</v>
      </c>
      <c r="I434" s="164"/>
      <c r="L434" s="159"/>
      <c r="M434" s="165"/>
      <c r="T434" s="166"/>
      <c r="AT434" s="161" t="s">
        <v>205</v>
      </c>
      <c r="AU434" s="161" t="s">
        <v>164</v>
      </c>
      <c r="AV434" s="12" t="s">
        <v>164</v>
      </c>
      <c r="AW434" s="12" t="s">
        <v>3</v>
      </c>
      <c r="AX434" s="12" t="s">
        <v>75</v>
      </c>
      <c r="AY434" s="161" t="s">
        <v>156</v>
      </c>
    </row>
    <row r="435" spans="2:65" s="12" customFormat="1">
      <c r="B435" s="159"/>
      <c r="D435" s="160" t="s">
        <v>205</v>
      </c>
      <c r="E435" s="161" t="s">
        <v>1</v>
      </c>
      <c r="F435" s="162" t="s">
        <v>2749</v>
      </c>
      <c r="H435" s="163">
        <v>9.7219999999999995</v>
      </c>
      <c r="I435" s="164"/>
      <c r="L435" s="159"/>
      <c r="M435" s="165"/>
      <c r="T435" s="166"/>
      <c r="AT435" s="161" t="s">
        <v>205</v>
      </c>
      <c r="AU435" s="161" t="s">
        <v>164</v>
      </c>
      <c r="AV435" s="12" t="s">
        <v>164</v>
      </c>
      <c r="AW435" s="12" t="s">
        <v>3</v>
      </c>
      <c r="AX435" s="12" t="s">
        <v>75</v>
      </c>
      <c r="AY435" s="161" t="s">
        <v>156</v>
      </c>
    </row>
    <row r="436" spans="2:65" s="14" customFormat="1">
      <c r="B436" s="184"/>
      <c r="D436" s="160" t="s">
        <v>205</v>
      </c>
      <c r="E436" s="185" t="s">
        <v>1</v>
      </c>
      <c r="F436" s="186" t="s">
        <v>226</v>
      </c>
      <c r="H436" s="187">
        <v>165.72200000000001</v>
      </c>
      <c r="I436" s="188"/>
      <c r="L436" s="184"/>
      <c r="M436" s="189"/>
      <c r="T436" s="190"/>
      <c r="AT436" s="185" t="s">
        <v>205</v>
      </c>
      <c r="AU436" s="185" t="s">
        <v>164</v>
      </c>
      <c r="AV436" s="14" t="s">
        <v>163</v>
      </c>
      <c r="AW436" s="14" t="s">
        <v>3</v>
      </c>
      <c r="AX436" s="14" t="s">
        <v>83</v>
      </c>
      <c r="AY436" s="185" t="s">
        <v>156</v>
      </c>
    </row>
    <row r="437" spans="2:65" s="11" customFormat="1" ht="22.95" customHeight="1">
      <c r="B437" s="127"/>
      <c r="D437" s="128" t="s">
        <v>74</v>
      </c>
      <c r="E437" s="137" t="s">
        <v>1651</v>
      </c>
      <c r="F437" s="137" t="s">
        <v>1652</v>
      </c>
      <c r="I437" s="130"/>
      <c r="J437" s="138">
        <f>BK437</f>
        <v>0</v>
      </c>
      <c r="L437" s="127"/>
      <c r="M437" s="132"/>
      <c r="P437" s="133">
        <f>SUM(P438:P447)</f>
        <v>0</v>
      </c>
      <c r="R437" s="133">
        <f>SUM(R438:R447)</f>
        <v>6.2083119</v>
      </c>
      <c r="T437" s="134">
        <f>SUM(T438:T447)</f>
        <v>0</v>
      </c>
      <c r="AR437" s="128" t="s">
        <v>83</v>
      </c>
      <c r="AT437" s="135" t="s">
        <v>74</v>
      </c>
      <c r="AU437" s="135" t="s">
        <v>83</v>
      </c>
      <c r="AY437" s="128" t="s">
        <v>156</v>
      </c>
      <c r="BK437" s="136">
        <f>SUM(BK438:BK447)</f>
        <v>0</v>
      </c>
    </row>
    <row r="438" spans="2:65" s="1" customFormat="1" ht="24.15" customHeight="1">
      <c r="B438" s="139"/>
      <c r="C438" s="140" t="s">
        <v>757</v>
      </c>
      <c r="D438" s="140" t="s">
        <v>159</v>
      </c>
      <c r="E438" s="141" t="s">
        <v>1660</v>
      </c>
      <c r="F438" s="142" t="s">
        <v>1661</v>
      </c>
      <c r="G438" s="143" t="s">
        <v>234</v>
      </c>
      <c r="H438" s="144">
        <v>113.4</v>
      </c>
      <c r="I438" s="145"/>
      <c r="J438" s="146">
        <f>ROUND(I438*H438,2)</f>
        <v>0</v>
      </c>
      <c r="K438" s="147"/>
      <c r="L438" s="32"/>
      <c r="M438" s="148" t="s">
        <v>1</v>
      </c>
      <c r="N438" s="149" t="s">
        <v>41</v>
      </c>
      <c r="P438" s="150">
        <f>O438*H438</f>
        <v>0</v>
      </c>
      <c r="Q438" s="150">
        <v>1.719E-2</v>
      </c>
      <c r="R438" s="150">
        <f>Q438*H438</f>
        <v>1.9493460000000002</v>
      </c>
      <c r="S438" s="150">
        <v>0</v>
      </c>
      <c r="T438" s="151">
        <f>S438*H438</f>
        <v>0</v>
      </c>
      <c r="AR438" s="152" t="s">
        <v>163</v>
      </c>
      <c r="AT438" s="152" t="s">
        <v>159</v>
      </c>
      <c r="AU438" s="152" t="s">
        <v>164</v>
      </c>
      <c r="AY438" s="17" t="s">
        <v>156</v>
      </c>
      <c r="BE438" s="153">
        <f>IF(N438="základná",J438,0)</f>
        <v>0</v>
      </c>
      <c r="BF438" s="153">
        <f>IF(N438="znížená",J438,0)</f>
        <v>0</v>
      </c>
      <c r="BG438" s="153">
        <f>IF(N438="zákl. prenesená",J438,0)</f>
        <v>0</v>
      </c>
      <c r="BH438" s="153">
        <f>IF(N438="zníž. prenesená",J438,0)</f>
        <v>0</v>
      </c>
      <c r="BI438" s="153">
        <f>IF(N438="nulová",J438,0)</f>
        <v>0</v>
      </c>
      <c r="BJ438" s="17" t="s">
        <v>164</v>
      </c>
      <c r="BK438" s="153">
        <f>ROUND(I438*H438,2)</f>
        <v>0</v>
      </c>
      <c r="BL438" s="17" t="s">
        <v>163</v>
      </c>
      <c r="BM438" s="152" t="s">
        <v>2750</v>
      </c>
    </row>
    <row r="439" spans="2:65" s="12" customFormat="1">
      <c r="B439" s="159"/>
      <c r="D439" s="160" t="s">
        <v>205</v>
      </c>
      <c r="E439" s="161" t="s">
        <v>1</v>
      </c>
      <c r="F439" s="162" t="s">
        <v>2751</v>
      </c>
      <c r="H439" s="163">
        <v>102.6</v>
      </c>
      <c r="I439" s="164"/>
      <c r="L439" s="159"/>
      <c r="M439" s="165"/>
      <c r="T439" s="166"/>
      <c r="AT439" s="161" t="s">
        <v>205</v>
      </c>
      <c r="AU439" s="161" t="s">
        <v>164</v>
      </c>
      <c r="AV439" s="12" t="s">
        <v>164</v>
      </c>
      <c r="AW439" s="12" t="s">
        <v>3</v>
      </c>
      <c r="AX439" s="12" t="s">
        <v>75</v>
      </c>
      <c r="AY439" s="161" t="s">
        <v>156</v>
      </c>
    </row>
    <row r="440" spans="2:65" s="12" customFormat="1">
      <c r="B440" s="159"/>
      <c r="D440" s="160" t="s">
        <v>205</v>
      </c>
      <c r="E440" s="161" t="s">
        <v>1</v>
      </c>
      <c r="F440" s="162" t="s">
        <v>2752</v>
      </c>
      <c r="H440" s="163">
        <v>10.8</v>
      </c>
      <c r="I440" s="164"/>
      <c r="L440" s="159"/>
      <c r="M440" s="165"/>
      <c r="T440" s="166"/>
      <c r="AT440" s="161" t="s">
        <v>205</v>
      </c>
      <c r="AU440" s="161" t="s">
        <v>164</v>
      </c>
      <c r="AV440" s="12" t="s">
        <v>164</v>
      </c>
      <c r="AW440" s="12" t="s">
        <v>3</v>
      </c>
      <c r="AX440" s="12" t="s">
        <v>75</v>
      </c>
      <c r="AY440" s="161" t="s">
        <v>156</v>
      </c>
    </row>
    <row r="441" spans="2:65" s="14" customFormat="1">
      <c r="B441" s="184"/>
      <c r="D441" s="160" t="s">
        <v>205</v>
      </c>
      <c r="E441" s="185" t="s">
        <v>1</v>
      </c>
      <c r="F441" s="186" t="s">
        <v>226</v>
      </c>
      <c r="H441" s="187">
        <v>113.4</v>
      </c>
      <c r="I441" s="188"/>
      <c r="L441" s="184"/>
      <c r="M441" s="189"/>
      <c r="T441" s="190"/>
      <c r="AT441" s="185" t="s">
        <v>205</v>
      </c>
      <c r="AU441" s="185" t="s">
        <v>164</v>
      </c>
      <c r="AV441" s="14" t="s">
        <v>163</v>
      </c>
      <c r="AW441" s="14" t="s">
        <v>3</v>
      </c>
      <c r="AX441" s="14" t="s">
        <v>83</v>
      </c>
      <c r="AY441" s="185" t="s">
        <v>156</v>
      </c>
    </row>
    <row r="442" spans="2:65" s="1" customFormat="1" ht="24.15" customHeight="1">
      <c r="B442" s="139"/>
      <c r="C442" s="140" t="s">
        <v>761</v>
      </c>
      <c r="D442" s="140" t="s">
        <v>159</v>
      </c>
      <c r="E442" s="141" t="s">
        <v>1670</v>
      </c>
      <c r="F442" s="142" t="s">
        <v>1671</v>
      </c>
      <c r="G442" s="143" t="s">
        <v>234</v>
      </c>
      <c r="H442" s="144">
        <v>113.4</v>
      </c>
      <c r="I442" s="145"/>
      <c r="J442" s="146">
        <f>ROUND(I442*H442,2)</f>
        <v>0</v>
      </c>
      <c r="K442" s="147"/>
      <c r="L442" s="32"/>
      <c r="M442" s="148" t="s">
        <v>1</v>
      </c>
      <c r="N442" s="149" t="s">
        <v>41</v>
      </c>
      <c r="P442" s="150">
        <f>O442*H442</f>
        <v>0</v>
      </c>
      <c r="Q442" s="150">
        <v>0</v>
      </c>
      <c r="R442" s="150">
        <f>Q442*H442</f>
        <v>0</v>
      </c>
      <c r="S442" s="150">
        <v>0</v>
      </c>
      <c r="T442" s="151">
        <f>S442*H442</f>
        <v>0</v>
      </c>
      <c r="AR442" s="152" t="s">
        <v>163</v>
      </c>
      <c r="AT442" s="152" t="s">
        <v>159</v>
      </c>
      <c r="AU442" s="152" t="s">
        <v>164</v>
      </c>
      <c r="AY442" s="17" t="s">
        <v>156</v>
      </c>
      <c r="BE442" s="153">
        <f>IF(N442="základná",J442,0)</f>
        <v>0</v>
      </c>
      <c r="BF442" s="153">
        <f>IF(N442="znížená",J442,0)</f>
        <v>0</v>
      </c>
      <c r="BG442" s="153">
        <f>IF(N442="zákl. prenesená",J442,0)</f>
        <v>0</v>
      </c>
      <c r="BH442" s="153">
        <f>IF(N442="zníž. prenesená",J442,0)</f>
        <v>0</v>
      </c>
      <c r="BI442" s="153">
        <f>IF(N442="nulová",J442,0)</f>
        <v>0</v>
      </c>
      <c r="BJ442" s="17" t="s">
        <v>164</v>
      </c>
      <c r="BK442" s="153">
        <f>ROUND(I442*H442,2)</f>
        <v>0</v>
      </c>
      <c r="BL442" s="17" t="s">
        <v>163</v>
      </c>
      <c r="BM442" s="152" t="s">
        <v>2753</v>
      </c>
    </row>
    <row r="443" spans="2:65" s="1" customFormat="1" ht="24.15" customHeight="1">
      <c r="B443" s="139"/>
      <c r="C443" s="140" t="s">
        <v>767</v>
      </c>
      <c r="D443" s="140" t="s">
        <v>159</v>
      </c>
      <c r="E443" s="141" t="s">
        <v>2754</v>
      </c>
      <c r="F443" s="142" t="s">
        <v>2755</v>
      </c>
      <c r="G443" s="143" t="s">
        <v>234</v>
      </c>
      <c r="H443" s="144">
        <v>230.09</v>
      </c>
      <c r="I443" s="145"/>
      <c r="J443" s="146">
        <f>ROUND(I443*H443,2)</f>
        <v>0</v>
      </c>
      <c r="K443" s="147"/>
      <c r="L443" s="32"/>
      <c r="M443" s="148" t="s">
        <v>1</v>
      </c>
      <c r="N443" s="149" t="s">
        <v>41</v>
      </c>
      <c r="P443" s="150">
        <f>O443*H443</f>
        <v>0</v>
      </c>
      <c r="Q443" s="150">
        <v>1.8509999999999999E-2</v>
      </c>
      <c r="R443" s="150">
        <f>Q443*H443</f>
        <v>4.2589658999999997</v>
      </c>
      <c r="S443" s="150">
        <v>0</v>
      </c>
      <c r="T443" s="151">
        <f>S443*H443</f>
        <v>0</v>
      </c>
      <c r="AR443" s="152" t="s">
        <v>163</v>
      </c>
      <c r="AT443" s="152" t="s">
        <v>159</v>
      </c>
      <c r="AU443" s="152" t="s">
        <v>164</v>
      </c>
      <c r="AY443" s="17" t="s">
        <v>156</v>
      </c>
      <c r="BE443" s="153">
        <f>IF(N443="základná",J443,0)</f>
        <v>0</v>
      </c>
      <c r="BF443" s="153">
        <f>IF(N443="znížená",J443,0)</f>
        <v>0</v>
      </c>
      <c r="BG443" s="153">
        <f>IF(N443="zákl. prenesená",J443,0)</f>
        <v>0</v>
      </c>
      <c r="BH443" s="153">
        <f>IF(N443="zníž. prenesená",J443,0)</f>
        <v>0</v>
      </c>
      <c r="BI443" s="153">
        <f>IF(N443="nulová",J443,0)</f>
        <v>0</v>
      </c>
      <c r="BJ443" s="17" t="s">
        <v>164</v>
      </c>
      <c r="BK443" s="153">
        <f>ROUND(I443*H443,2)</f>
        <v>0</v>
      </c>
      <c r="BL443" s="17" t="s">
        <v>163</v>
      </c>
      <c r="BM443" s="152" t="s">
        <v>2756</v>
      </c>
    </row>
    <row r="444" spans="2:65" s="12" customFormat="1">
      <c r="B444" s="159"/>
      <c r="D444" s="160" t="s">
        <v>205</v>
      </c>
      <c r="E444" s="161" t="s">
        <v>1</v>
      </c>
      <c r="F444" s="162" t="s">
        <v>2757</v>
      </c>
      <c r="H444" s="163">
        <v>218.4</v>
      </c>
      <c r="I444" s="164"/>
      <c r="L444" s="159"/>
      <c r="M444" s="165"/>
      <c r="T444" s="166"/>
      <c r="AT444" s="161" t="s">
        <v>205</v>
      </c>
      <c r="AU444" s="161" t="s">
        <v>164</v>
      </c>
      <c r="AV444" s="12" t="s">
        <v>164</v>
      </c>
      <c r="AW444" s="12" t="s">
        <v>3</v>
      </c>
      <c r="AX444" s="12" t="s">
        <v>75</v>
      </c>
      <c r="AY444" s="161" t="s">
        <v>156</v>
      </c>
    </row>
    <row r="445" spans="2:65" s="12" customFormat="1">
      <c r="B445" s="159"/>
      <c r="D445" s="160" t="s">
        <v>205</v>
      </c>
      <c r="E445" s="161" t="s">
        <v>1</v>
      </c>
      <c r="F445" s="162" t="s">
        <v>2758</v>
      </c>
      <c r="H445" s="163">
        <v>11.69</v>
      </c>
      <c r="I445" s="164"/>
      <c r="L445" s="159"/>
      <c r="M445" s="165"/>
      <c r="T445" s="166"/>
      <c r="AT445" s="161" t="s">
        <v>205</v>
      </c>
      <c r="AU445" s="161" t="s">
        <v>164</v>
      </c>
      <c r="AV445" s="12" t="s">
        <v>164</v>
      </c>
      <c r="AW445" s="12" t="s">
        <v>3</v>
      </c>
      <c r="AX445" s="12" t="s">
        <v>75</v>
      </c>
      <c r="AY445" s="161" t="s">
        <v>156</v>
      </c>
    </row>
    <row r="446" spans="2:65" s="14" customFormat="1">
      <c r="B446" s="184"/>
      <c r="D446" s="160" t="s">
        <v>205</v>
      </c>
      <c r="E446" s="185" t="s">
        <v>1</v>
      </c>
      <c r="F446" s="186" t="s">
        <v>226</v>
      </c>
      <c r="H446" s="187">
        <v>230.09</v>
      </c>
      <c r="I446" s="188"/>
      <c r="L446" s="184"/>
      <c r="M446" s="189"/>
      <c r="T446" s="190"/>
      <c r="AT446" s="185" t="s">
        <v>205</v>
      </c>
      <c r="AU446" s="185" t="s">
        <v>164</v>
      </c>
      <c r="AV446" s="14" t="s">
        <v>163</v>
      </c>
      <c r="AW446" s="14" t="s">
        <v>3</v>
      </c>
      <c r="AX446" s="14" t="s">
        <v>83</v>
      </c>
      <c r="AY446" s="185" t="s">
        <v>156</v>
      </c>
    </row>
    <row r="447" spans="2:65" s="1" customFormat="1" ht="24.15" customHeight="1">
      <c r="B447" s="139"/>
      <c r="C447" s="140" t="s">
        <v>773</v>
      </c>
      <c r="D447" s="140" t="s">
        <v>159</v>
      </c>
      <c r="E447" s="141" t="s">
        <v>2759</v>
      </c>
      <c r="F447" s="142" t="s">
        <v>2760</v>
      </c>
      <c r="G447" s="143" t="s">
        <v>234</v>
      </c>
      <c r="H447" s="144">
        <v>230.09</v>
      </c>
      <c r="I447" s="145"/>
      <c r="J447" s="146">
        <f>ROUND(I447*H447,2)</f>
        <v>0</v>
      </c>
      <c r="K447" s="147"/>
      <c r="L447" s="32"/>
      <c r="M447" s="148" t="s">
        <v>1</v>
      </c>
      <c r="N447" s="149" t="s">
        <v>41</v>
      </c>
      <c r="P447" s="150">
        <f>O447*H447</f>
        <v>0</v>
      </c>
      <c r="Q447" s="150">
        <v>0</v>
      </c>
      <c r="R447" s="150">
        <f>Q447*H447</f>
        <v>0</v>
      </c>
      <c r="S447" s="150">
        <v>0</v>
      </c>
      <c r="T447" s="151">
        <f>S447*H447</f>
        <v>0</v>
      </c>
      <c r="AR447" s="152" t="s">
        <v>163</v>
      </c>
      <c r="AT447" s="152" t="s">
        <v>159</v>
      </c>
      <c r="AU447" s="152" t="s">
        <v>164</v>
      </c>
      <c r="AY447" s="17" t="s">
        <v>156</v>
      </c>
      <c r="BE447" s="153">
        <f>IF(N447="základná",J447,0)</f>
        <v>0</v>
      </c>
      <c r="BF447" s="153">
        <f>IF(N447="znížená",J447,0)</f>
        <v>0</v>
      </c>
      <c r="BG447" s="153">
        <f>IF(N447="zákl. prenesená",J447,0)</f>
        <v>0</v>
      </c>
      <c r="BH447" s="153">
        <f>IF(N447="zníž. prenesená",J447,0)</f>
        <v>0</v>
      </c>
      <c r="BI447" s="153">
        <f>IF(N447="nulová",J447,0)</f>
        <v>0</v>
      </c>
      <c r="BJ447" s="17" t="s">
        <v>164</v>
      </c>
      <c r="BK447" s="153">
        <f>ROUND(I447*H447,2)</f>
        <v>0</v>
      </c>
      <c r="BL447" s="17" t="s">
        <v>163</v>
      </c>
      <c r="BM447" s="152" t="s">
        <v>2761</v>
      </c>
    </row>
    <row r="448" spans="2:65" s="11" customFormat="1" ht="22.95" customHeight="1">
      <c r="B448" s="127"/>
      <c r="D448" s="128" t="s">
        <v>74</v>
      </c>
      <c r="E448" s="137" t="s">
        <v>1673</v>
      </c>
      <c r="F448" s="137" t="s">
        <v>1674</v>
      </c>
      <c r="I448" s="130"/>
      <c r="J448" s="138">
        <f>BK448</f>
        <v>0</v>
      </c>
      <c r="L448" s="127"/>
      <c r="M448" s="132"/>
      <c r="P448" s="133">
        <f>SUM(P449:P452)</f>
        <v>0</v>
      </c>
      <c r="R448" s="133">
        <f>SUM(R449:R452)</f>
        <v>17.68807632</v>
      </c>
      <c r="T448" s="134">
        <f>SUM(T449:T452)</f>
        <v>0</v>
      </c>
      <c r="AR448" s="128" t="s">
        <v>83</v>
      </c>
      <c r="AT448" s="135" t="s">
        <v>74</v>
      </c>
      <c r="AU448" s="135" t="s">
        <v>83</v>
      </c>
      <c r="AY448" s="128" t="s">
        <v>156</v>
      </c>
      <c r="BK448" s="136">
        <f>SUM(BK449:BK452)</f>
        <v>0</v>
      </c>
    </row>
    <row r="449" spans="2:65" s="1" customFormat="1" ht="24.15" customHeight="1">
      <c r="B449" s="139"/>
      <c r="C449" s="140" t="s">
        <v>777</v>
      </c>
      <c r="D449" s="140" t="s">
        <v>159</v>
      </c>
      <c r="E449" s="141" t="s">
        <v>1680</v>
      </c>
      <c r="F449" s="142" t="s">
        <v>1681</v>
      </c>
      <c r="G449" s="143" t="s">
        <v>210</v>
      </c>
      <c r="H449" s="144">
        <v>16.696000000000002</v>
      </c>
      <c r="I449" s="145"/>
      <c r="J449" s="146">
        <f>ROUND(I449*H449,2)</f>
        <v>0</v>
      </c>
      <c r="K449" s="147"/>
      <c r="L449" s="32"/>
      <c r="M449" s="148" t="s">
        <v>1</v>
      </c>
      <c r="N449" s="149" t="s">
        <v>41</v>
      </c>
      <c r="P449" s="150">
        <f>O449*H449</f>
        <v>0</v>
      </c>
      <c r="Q449" s="150">
        <v>1.05942</v>
      </c>
      <c r="R449" s="150">
        <f>Q449*H449</f>
        <v>17.68807632</v>
      </c>
      <c r="S449" s="150">
        <v>0</v>
      </c>
      <c r="T449" s="151">
        <f>S449*H449</f>
        <v>0</v>
      </c>
      <c r="AR449" s="152" t="s">
        <v>163</v>
      </c>
      <c r="AT449" s="152" t="s">
        <v>159</v>
      </c>
      <c r="AU449" s="152" t="s">
        <v>164</v>
      </c>
      <c r="AY449" s="17" t="s">
        <v>156</v>
      </c>
      <c r="BE449" s="153">
        <f>IF(N449="základná",J449,0)</f>
        <v>0</v>
      </c>
      <c r="BF449" s="153">
        <f>IF(N449="znížená",J449,0)</f>
        <v>0</v>
      </c>
      <c r="BG449" s="153">
        <f>IF(N449="zákl. prenesená",J449,0)</f>
        <v>0</v>
      </c>
      <c r="BH449" s="153">
        <f>IF(N449="zníž. prenesená",J449,0)</f>
        <v>0</v>
      </c>
      <c r="BI449" s="153">
        <f>IF(N449="nulová",J449,0)</f>
        <v>0</v>
      </c>
      <c r="BJ449" s="17" t="s">
        <v>164</v>
      </c>
      <c r="BK449" s="153">
        <f>ROUND(I449*H449,2)</f>
        <v>0</v>
      </c>
      <c r="BL449" s="17" t="s">
        <v>163</v>
      </c>
      <c r="BM449" s="152" t="s">
        <v>2762</v>
      </c>
    </row>
    <row r="450" spans="2:65" s="12" customFormat="1">
      <c r="B450" s="159"/>
      <c r="D450" s="160" t="s">
        <v>205</v>
      </c>
      <c r="E450" s="161" t="s">
        <v>1</v>
      </c>
      <c r="F450" s="162" t="s">
        <v>2763</v>
      </c>
      <c r="H450" s="163">
        <v>15.691000000000001</v>
      </c>
      <c r="I450" s="164"/>
      <c r="L450" s="159"/>
      <c r="M450" s="165"/>
      <c r="T450" s="166"/>
      <c r="AT450" s="161" t="s">
        <v>205</v>
      </c>
      <c r="AU450" s="161" t="s">
        <v>164</v>
      </c>
      <c r="AV450" s="12" t="s">
        <v>164</v>
      </c>
      <c r="AW450" s="12" t="s">
        <v>3</v>
      </c>
      <c r="AX450" s="12" t="s">
        <v>75</v>
      </c>
      <c r="AY450" s="161" t="s">
        <v>156</v>
      </c>
    </row>
    <row r="451" spans="2:65" s="12" customFormat="1">
      <c r="B451" s="159"/>
      <c r="D451" s="160" t="s">
        <v>205</v>
      </c>
      <c r="E451" s="161" t="s">
        <v>1</v>
      </c>
      <c r="F451" s="162" t="s">
        <v>2764</v>
      </c>
      <c r="H451" s="163">
        <v>1.0049999999999999</v>
      </c>
      <c r="I451" s="164"/>
      <c r="L451" s="159"/>
      <c r="M451" s="165"/>
      <c r="T451" s="166"/>
      <c r="AT451" s="161" t="s">
        <v>205</v>
      </c>
      <c r="AU451" s="161" t="s">
        <v>164</v>
      </c>
      <c r="AV451" s="12" t="s">
        <v>164</v>
      </c>
      <c r="AW451" s="12" t="s">
        <v>3</v>
      </c>
      <c r="AX451" s="12" t="s">
        <v>75</v>
      </c>
      <c r="AY451" s="161" t="s">
        <v>156</v>
      </c>
    </row>
    <row r="452" spans="2:65" s="14" customFormat="1">
      <c r="B452" s="184"/>
      <c r="D452" s="160" t="s">
        <v>205</v>
      </c>
      <c r="E452" s="185" t="s">
        <v>1</v>
      </c>
      <c r="F452" s="186" t="s">
        <v>226</v>
      </c>
      <c r="H452" s="187">
        <v>16.696000000000002</v>
      </c>
      <c r="I452" s="188"/>
      <c r="L452" s="184"/>
      <c r="M452" s="189"/>
      <c r="T452" s="190"/>
      <c r="AT452" s="185" t="s">
        <v>205</v>
      </c>
      <c r="AU452" s="185" t="s">
        <v>164</v>
      </c>
      <c r="AV452" s="14" t="s">
        <v>163</v>
      </c>
      <c r="AW452" s="14" t="s">
        <v>3</v>
      </c>
      <c r="AX452" s="14" t="s">
        <v>83</v>
      </c>
      <c r="AY452" s="185" t="s">
        <v>156</v>
      </c>
    </row>
    <row r="453" spans="2:65" s="11" customFormat="1" ht="22.95" customHeight="1">
      <c r="B453" s="127"/>
      <c r="D453" s="128" t="s">
        <v>74</v>
      </c>
      <c r="E453" s="137" t="s">
        <v>2765</v>
      </c>
      <c r="F453" s="137" t="s">
        <v>2766</v>
      </c>
      <c r="I453" s="130"/>
      <c r="J453" s="138">
        <f>BK453</f>
        <v>0</v>
      </c>
      <c r="L453" s="127"/>
      <c r="M453" s="132"/>
      <c r="P453" s="133">
        <f>P454</f>
        <v>0</v>
      </c>
      <c r="R453" s="133">
        <f>R454</f>
        <v>27.208934999999997</v>
      </c>
      <c r="T453" s="134">
        <f>T454</f>
        <v>0</v>
      </c>
      <c r="AR453" s="128" t="s">
        <v>83</v>
      </c>
      <c r="AT453" s="135" t="s">
        <v>74</v>
      </c>
      <c r="AU453" s="135" t="s">
        <v>83</v>
      </c>
      <c r="AY453" s="128" t="s">
        <v>156</v>
      </c>
      <c r="BK453" s="136">
        <f>BK454</f>
        <v>0</v>
      </c>
    </row>
    <row r="454" spans="2:65" s="1" customFormat="1" ht="24.15" customHeight="1">
      <c r="B454" s="139"/>
      <c r="C454" s="140" t="s">
        <v>785</v>
      </c>
      <c r="D454" s="140" t="s">
        <v>159</v>
      </c>
      <c r="E454" s="141" t="s">
        <v>2767</v>
      </c>
      <c r="F454" s="142" t="s">
        <v>2768</v>
      </c>
      <c r="G454" s="143" t="s">
        <v>352</v>
      </c>
      <c r="H454" s="144">
        <v>11.7</v>
      </c>
      <c r="I454" s="145"/>
      <c r="J454" s="146">
        <f>ROUND(I454*H454,2)</f>
        <v>0</v>
      </c>
      <c r="K454" s="147"/>
      <c r="L454" s="32"/>
      <c r="M454" s="148" t="s">
        <v>1</v>
      </c>
      <c r="N454" s="149" t="s">
        <v>41</v>
      </c>
      <c r="P454" s="150">
        <f>O454*H454</f>
        <v>0</v>
      </c>
      <c r="Q454" s="150">
        <v>2.3255499999999998</v>
      </c>
      <c r="R454" s="150">
        <f>Q454*H454</f>
        <v>27.208934999999997</v>
      </c>
      <c r="S454" s="150">
        <v>0</v>
      </c>
      <c r="T454" s="151">
        <f>S454*H454</f>
        <v>0</v>
      </c>
      <c r="AR454" s="152" t="s">
        <v>163</v>
      </c>
      <c r="AT454" s="152" t="s">
        <v>159</v>
      </c>
      <c r="AU454" s="152" t="s">
        <v>164</v>
      </c>
      <c r="AY454" s="17" t="s">
        <v>156</v>
      </c>
      <c r="BE454" s="153">
        <f>IF(N454="základná",J454,0)</f>
        <v>0</v>
      </c>
      <c r="BF454" s="153">
        <f>IF(N454="znížená",J454,0)</f>
        <v>0</v>
      </c>
      <c r="BG454" s="153">
        <f>IF(N454="zákl. prenesená",J454,0)</f>
        <v>0</v>
      </c>
      <c r="BH454" s="153">
        <f>IF(N454="zníž. prenesená",J454,0)</f>
        <v>0</v>
      </c>
      <c r="BI454" s="153">
        <f>IF(N454="nulová",J454,0)</f>
        <v>0</v>
      </c>
      <c r="BJ454" s="17" t="s">
        <v>164</v>
      </c>
      <c r="BK454" s="153">
        <f>ROUND(I454*H454,2)</f>
        <v>0</v>
      </c>
      <c r="BL454" s="17" t="s">
        <v>163</v>
      </c>
      <c r="BM454" s="152" t="s">
        <v>2769</v>
      </c>
    </row>
    <row r="455" spans="2:65" s="11" customFormat="1" ht="22.95" customHeight="1">
      <c r="B455" s="127"/>
      <c r="D455" s="128" t="s">
        <v>74</v>
      </c>
      <c r="E455" s="137" t="s">
        <v>2770</v>
      </c>
      <c r="F455" s="137" t="s">
        <v>2771</v>
      </c>
      <c r="I455" s="130"/>
      <c r="J455" s="138">
        <f>BK455</f>
        <v>0</v>
      </c>
      <c r="L455" s="127"/>
      <c r="M455" s="132"/>
      <c r="P455" s="133">
        <f>P456</f>
        <v>0</v>
      </c>
      <c r="R455" s="133">
        <f>R456</f>
        <v>1.68895584</v>
      </c>
      <c r="T455" s="134">
        <f>T456</f>
        <v>0</v>
      </c>
      <c r="AR455" s="128" t="s">
        <v>83</v>
      </c>
      <c r="AT455" s="135" t="s">
        <v>74</v>
      </c>
      <c r="AU455" s="135" t="s">
        <v>83</v>
      </c>
      <c r="AY455" s="128" t="s">
        <v>156</v>
      </c>
      <c r="BK455" s="136">
        <f>BK456</f>
        <v>0</v>
      </c>
    </row>
    <row r="456" spans="2:65" s="1" customFormat="1" ht="24.15" customHeight="1">
      <c r="B456" s="139"/>
      <c r="C456" s="140" t="s">
        <v>791</v>
      </c>
      <c r="D456" s="140" t="s">
        <v>159</v>
      </c>
      <c r="E456" s="141" t="s">
        <v>2772</v>
      </c>
      <c r="F456" s="142" t="s">
        <v>2773</v>
      </c>
      <c r="G456" s="143" t="s">
        <v>210</v>
      </c>
      <c r="H456" s="144">
        <v>1.4039999999999999</v>
      </c>
      <c r="I456" s="145"/>
      <c r="J456" s="146">
        <f>ROUND(I456*H456,2)</f>
        <v>0</v>
      </c>
      <c r="K456" s="147"/>
      <c r="L456" s="32"/>
      <c r="M456" s="148" t="s">
        <v>1</v>
      </c>
      <c r="N456" s="149" t="s">
        <v>41</v>
      </c>
      <c r="P456" s="150">
        <f>O456*H456</f>
        <v>0</v>
      </c>
      <c r="Q456" s="150">
        <v>1.20296</v>
      </c>
      <c r="R456" s="150">
        <f>Q456*H456</f>
        <v>1.68895584</v>
      </c>
      <c r="S456" s="150">
        <v>0</v>
      </c>
      <c r="T456" s="151">
        <f>S456*H456</f>
        <v>0</v>
      </c>
      <c r="AR456" s="152" t="s">
        <v>163</v>
      </c>
      <c r="AT456" s="152" t="s">
        <v>159</v>
      </c>
      <c r="AU456" s="152" t="s">
        <v>164</v>
      </c>
      <c r="AY456" s="17" t="s">
        <v>156</v>
      </c>
      <c r="BE456" s="153">
        <f>IF(N456="základná",J456,0)</f>
        <v>0</v>
      </c>
      <c r="BF456" s="153">
        <f>IF(N456="znížená",J456,0)</f>
        <v>0</v>
      </c>
      <c r="BG456" s="153">
        <f>IF(N456="zákl. prenesená",J456,0)</f>
        <v>0</v>
      </c>
      <c r="BH456" s="153">
        <f>IF(N456="zníž. prenesená",J456,0)</f>
        <v>0</v>
      </c>
      <c r="BI456" s="153">
        <f>IF(N456="nulová",J456,0)</f>
        <v>0</v>
      </c>
      <c r="BJ456" s="17" t="s">
        <v>164</v>
      </c>
      <c r="BK456" s="153">
        <f>ROUND(I456*H456,2)</f>
        <v>0</v>
      </c>
      <c r="BL456" s="17" t="s">
        <v>163</v>
      </c>
      <c r="BM456" s="152" t="s">
        <v>2774</v>
      </c>
    </row>
    <row r="457" spans="2:65" s="11" customFormat="1" ht="22.95" customHeight="1">
      <c r="B457" s="127"/>
      <c r="D457" s="128" t="s">
        <v>74</v>
      </c>
      <c r="E457" s="137" t="s">
        <v>2775</v>
      </c>
      <c r="F457" s="137" t="s">
        <v>2776</v>
      </c>
      <c r="I457" s="130"/>
      <c r="J457" s="138">
        <f>BK457</f>
        <v>0</v>
      </c>
      <c r="L457" s="127"/>
      <c r="M457" s="132"/>
      <c r="P457" s="133">
        <f>SUM(P458:P462)</f>
        <v>0</v>
      </c>
      <c r="R457" s="133">
        <f>SUM(R458:R462)</f>
        <v>0.10895679999999999</v>
      </c>
      <c r="T457" s="134">
        <f>SUM(T458:T462)</f>
        <v>0</v>
      </c>
      <c r="AR457" s="128" t="s">
        <v>83</v>
      </c>
      <c r="AT457" s="135" t="s">
        <v>74</v>
      </c>
      <c r="AU457" s="135" t="s">
        <v>83</v>
      </c>
      <c r="AY457" s="128" t="s">
        <v>156</v>
      </c>
      <c r="BK457" s="136">
        <f>SUM(BK458:BK462)</f>
        <v>0</v>
      </c>
    </row>
    <row r="458" spans="2:65" s="1" customFormat="1" ht="24.15" customHeight="1">
      <c r="B458" s="139"/>
      <c r="C458" s="140" t="s">
        <v>797</v>
      </c>
      <c r="D458" s="140" t="s">
        <v>159</v>
      </c>
      <c r="E458" s="141" t="s">
        <v>2777</v>
      </c>
      <c r="F458" s="142" t="s">
        <v>2778</v>
      </c>
      <c r="G458" s="143" t="s">
        <v>234</v>
      </c>
      <c r="H458" s="144">
        <v>25.28</v>
      </c>
      <c r="I458" s="145"/>
      <c r="J458" s="146">
        <f>ROUND(I458*H458,2)</f>
        <v>0</v>
      </c>
      <c r="K458" s="147"/>
      <c r="L458" s="32"/>
      <c r="M458" s="148" t="s">
        <v>1</v>
      </c>
      <c r="N458" s="149" t="s">
        <v>41</v>
      </c>
      <c r="P458" s="150">
        <f>O458*H458</f>
        <v>0</v>
      </c>
      <c r="Q458" s="150">
        <v>4.3099999999999996E-3</v>
      </c>
      <c r="R458" s="150">
        <f>Q458*H458</f>
        <v>0.10895679999999999</v>
      </c>
      <c r="S458" s="150">
        <v>0</v>
      </c>
      <c r="T458" s="151">
        <f>S458*H458</f>
        <v>0</v>
      </c>
      <c r="AR458" s="152" t="s">
        <v>163</v>
      </c>
      <c r="AT458" s="152" t="s">
        <v>159</v>
      </c>
      <c r="AU458" s="152" t="s">
        <v>164</v>
      </c>
      <c r="AY458" s="17" t="s">
        <v>156</v>
      </c>
      <c r="BE458" s="153">
        <f>IF(N458="základná",J458,0)</f>
        <v>0</v>
      </c>
      <c r="BF458" s="153">
        <f>IF(N458="znížená",J458,0)</f>
        <v>0</v>
      </c>
      <c r="BG458" s="153">
        <f>IF(N458="zákl. prenesená",J458,0)</f>
        <v>0</v>
      </c>
      <c r="BH458" s="153">
        <f>IF(N458="zníž. prenesená",J458,0)</f>
        <v>0</v>
      </c>
      <c r="BI458" s="153">
        <f>IF(N458="nulová",J458,0)</f>
        <v>0</v>
      </c>
      <c r="BJ458" s="17" t="s">
        <v>164</v>
      </c>
      <c r="BK458" s="153">
        <f>ROUND(I458*H458,2)</f>
        <v>0</v>
      </c>
      <c r="BL458" s="17" t="s">
        <v>163</v>
      </c>
      <c r="BM458" s="152" t="s">
        <v>2779</v>
      </c>
    </row>
    <row r="459" spans="2:65" s="12" customFormat="1">
      <c r="B459" s="159"/>
      <c r="D459" s="160" t="s">
        <v>205</v>
      </c>
      <c r="E459" s="161" t="s">
        <v>1</v>
      </c>
      <c r="F459" s="162" t="s">
        <v>2780</v>
      </c>
      <c r="H459" s="163">
        <v>20</v>
      </c>
      <c r="I459" s="164"/>
      <c r="L459" s="159"/>
      <c r="M459" s="165"/>
      <c r="T459" s="166"/>
      <c r="AT459" s="161" t="s">
        <v>205</v>
      </c>
      <c r="AU459" s="161" t="s">
        <v>164</v>
      </c>
      <c r="AV459" s="12" t="s">
        <v>164</v>
      </c>
      <c r="AW459" s="12" t="s">
        <v>3</v>
      </c>
      <c r="AX459" s="12" t="s">
        <v>75</v>
      </c>
      <c r="AY459" s="161" t="s">
        <v>156</v>
      </c>
    </row>
    <row r="460" spans="2:65" s="12" customFormat="1">
      <c r="B460" s="159"/>
      <c r="D460" s="160" t="s">
        <v>205</v>
      </c>
      <c r="E460" s="161" t="s">
        <v>1</v>
      </c>
      <c r="F460" s="162" t="s">
        <v>2781</v>
      </c>
      <c r="H460" s="163">
        <v>5.28</v>
      </c>
      <c r="I460" s="164"/>
      <c r="L460" s="159"/>
      <c r="M460" s="165"/>
      <c r="T460" s="166"/>
      <c r="AT460" s="161" t="s">
        <v>205</v>
      </c>
      <c r="AU460" s="161" t="s">
        <v>164</v>
      </c>
      <c r="AV460" s="12" t="s">
        <v>164</v>
      </c>
      <c r="AW460" s="12" t="s">
        <v>3</v>
      </c>
      <c r="AX460" s="12" t="s">
        <v>75</v>
      </c>
      <c r="AY460" s="161" t="s">
        <v>156</v>
      </c>
    </row>
    <row r="461" spans="2:65" s="14" customFormat="1">
      <c r="B461" s="184"/>
      <c r="D461" s="160" t="s">
        <v>205</v>
      </c>
      <c r="E461" s="185" t="s">
        <v>1</v>
      </c>
      <c r="F461" s="186" t="s">
        <v>226</v>
      </c>
      <c r="H461" s="187">
        <v>25.28</v>
      </c>
      <c r="I461" s="188"/>
      <c r="L461" s="184"/>
      <c r="M461" s="189"/>
      <c r="T461" s="190"/>
      <c r="AT461" s="185" t="s">
        <v>205</v>
      </c>
      <c r="AU461" s="185" t="s">
        <v>164</v>
      </c>
      <c r="AV461" s="14" t="s">
        <v>163</v>
      </c>
      <c r="AW461" s="14" t="s">
        <v>3</v>
      </c>
      <c r="AX461" s="14" t="s">
        <v>83</v>
      </c>
      <c r="AY461" s="185" t="s">
        <v>156</v>
      </c>
    </row>
    <row r="462" spans="2:65" s="1" customFormat="1" ht="24.15" customHeight="1">
      <c r="B462" s="139"/>
      <c r="C462" s="140" t="s">
        <v>801</v>
      </c>
      <c r="D462" s="140" t="s">
        <v>159</v>
      </c>
      <c r="E462" s="141" t="s">
        <v>2782</v>
      </c>
      <c r="F462" s="142" t="s">
        <v>2783</v>
      </c>
      <c r="G462" s="143" t="s">
        <v>234</v>
      </c>
      <c r="H462" s="144">
        <v>25.28</v>
      </c>
      <c r="I462" s="145"/>
      <c r="J462" s="146">
        <f>ROUND(I462*H462,2)</f>
        <v>0</v>
      </c>
      <c r="K462" s="147"/>
      <c r="L462" s="32"/>
      <c r="M462" s="148" t="s">
        <v>1</v>
      </c>
      <c r="N462" s="149" t="s">
        <v>41</v>
      </c>
      <c r="P462" s="150">
        <f>O462*H462</f>
        <v>0</v>
      </c>
      <c r="Q462" s="150">
        <v>0</v>
      </c>
      <c r="R462" s="150">
        <f>Q462*H462</f>
        <v>0</v>
      </c>
      <c r="S462" s="150">
        <v>0</v>
      </c>
      <c r="T462" s="151">
        <f>S462*H462</f>
        <v>0</v>
      </c>
      <c r="AR462" s="152" t="s">
        <v>163</v>
      </c>
      <c r="AT462" s="152" t="s">
        <v>159</v>
      </c>
      <c r="AU462" s="152" t="s">
        <v>164</v>
      </c>
      <c r="AY462" s="17" t="s">
        <v>156</v>
      </c>
      <c r="BE462" s="153">
        <f>IF(N462="základná",J462,0)</f>
        <v>0</v>
      </c>
      <c r="BF462" s="153">
        <f>IF(N462="znížená",J462,0)</f>
        <v>0</v>
      </c>
      <c r="BG462" s="153">
        <f>IF(N462="zákl. prenesená",J462,0)</f>
        <v>0</v>
      </c>
      <c r="BH462" s="153">
        <f>IF(N462="zníž. prenesená",J462,0)</f>
        <v>0</v>
      </c>
      <c r="BI462" s="153">
        <f>IF(N462="nulová",J462,0)</f>
        <v>0</v>
      </c>
      <c r="BJ462" s="17" t="s">
        <v>164</v>
      </c>
      <c r="BK462" s="153">
        <f>ROUND(I462*H462,2)</f>
        <v>0</v>
      </c>
      <c r="BL462" s="17" t="s">
        <v>163</v>
      </c>
      <c r="BM462" s="152" t="s">
        <v>2784</v>
      </c>
    </row>
    <row r="463" spans="2:65" s="11" customFormat="1" ht="22.95" customHeight="1">
      <c r="B463" s="127"/>
      <c r="D463" s="128" t="s">
        <v>74</v>
      </c>
      <c r="E463" s="137" t="s">
        <v>2785</v>
      </c>
      <c r="F463" s="137" t="s">
        <v>2786</v>
      </c>
      <c r="I463" s="130"/>
      <c r="J463" s="138">
        <f>BK463</f>
        <v>0</v>
      </c>
      <c r="L463" s="127"/>
      <c r="M463" s="132"/>
      <c r="P463" s="133">
        <f>SUM(P464:P467)</f>
        <v>0</v>
      </c>
      <c r="R463" s="133">
        <f>SUM(R464:R467)</f>
        <v>1016.2905300000001</v>
      </c>
      <c r="T463" s="134">
        <f>SUM(T464:T467)</f>
        <v>0</v>
      </c>
      <c r="AR463" s="128" t="s">
        <v>83</v>
      </c>
      <c r="AT463" s="135" t="s">
        <v>74</v>
      </c>
      <c r="AU463" s="135" t="s">
        <v>83</v>
      </c>
      <c r="AY463" s="128" t="s">
        <v>156</v>
      </c>
      <c r="BK463" s="136">
        <f>SUM(BK464:BK467)</f>
        <v>0</v>
      </c>
    </row>
    <row r="464" spans="2:65" s="1" customFormat="1" ht="24.15" customHeight="1">
      <c r="B464" s="139"/>
      <c r="C464" s="140" t="s">
        <v>807</v>
      </c>
      <c r="D464" s="140" t="s">
        <v>159</v>
      </c>
      <c r="E464" s="141" t="s">
        <v>2787</v>
      </c>
      <c r="F464" s="142" t="s">
        <v>2788</v>
      </c>
      <c r="G464" s="143" t="s">
        <v>203</v>
      </c>
      <c r="H464" s="144">
        <v>353</v>
      </c>
      <c r="I464" s="145"/>
      <c r="J464" s="146">
        <f>ROUND(I464*H464,2)</f>
        <v>0</v>
      </c>
      <c r="K464" s="147"/>
      <c r="L464" s="32"/>
      <c r="M464" s="148" t="s">
        <v>1</v>
      </c>
      <c r="N464" s="149" t="s">
        <v>41</v>
      </c>
      <c r="P464" s="150">
        <f>O464*H464</f>
        <v>0</v>
      </c>
      <c r="Q464" s="150">
        <v>1.01E-3</v>
      </c>
      <c r="R464" s="150">
        <f>Q464*H464</f>
        <v>0.35653000000000001</v>
      </c>
      <c r="S464" s="150">
        <v>0</v>
      </c>
      <c r="T464" s="151">
        <f>S464*H464</f>
        <v>0</v>
      </c>
      <c r="AR464" s="152" t="s">
        <v>163</v>
      </c>
      <c r="AT464" s="152" t="s">
        <v>159</v>
      </c>
      <c r="AU464" s="152" t="s">
        <v>164</v>
      </c>
      <c r="AY464" s="17" t="s">
        <v>156</v>
      </c>
      <c r="BE464" s="153">
        <f>IF(N464="základná",J464,0)</f>
        <v>0</v>
      </c>
      <c r="BF464" s="153">
        <f>IF(N464="znížená",J464,0)</f>
        <v>0</v>
      </c>
      <c r="BG464" s="153">
        <f>IF(N464="zákl. prenesená",J464,0)</f>
        <v>0</v>
      </c>
      <c r="BH464" s="153">
        <f>IF(N464="zníž. prenesená",J464,0)</f>
        <v>0</v>
      </c>
      <c r="BI464" s="153">
        <f>IF(N464="nulová",J464,0)</f>
        <v>0</v>
      </c>
      <c r="BJ464" s="17" t="s">
        <v>164</v>
      </c>
      <c r="BK464" s="153">
        <f>ROUND(I464*H464,2)</f>
        <v>0</v>
      </c>
      <c r="BL464" s="17" t="s">
        <v>163</v>
      </c>
      <c r="BM464" s="152" t="s">
        <v>2789</v>
      </c>
    </row>
    <row r="465" spans="2:65" s="13" customFormat="1">
      <c r="B465" s="178"/>
      <c r="D465" s="160" t="s">
        <v>205</v>
      </c>
      <c r="E465" s="179" t="s">
        <v>1</v>
      </c>
      <c r="F465" s="180" t="s">
        <v>2790</v>
      </c>
      <c r="H465" s="179" t="s">
        <v>1</v>
      </c>
      <c r="I465" s="181"/>
      <c r="L465" s="178"/>
      <c r="M465" s="182"/>
      <c r="T465" s="183"/>
      <c r="AT465" s="179" t="s">
        <v>205</v>
      </c>
      <c r="AU465" s="179" t="s">
        <v>164</v>
      </c>
      <c r="AV465" s="13" t="s">
        <v>83</v>
      </c>
      <c r="AW465" s="13" t="s">
        <v>3</v>
      </c>
      <c r="AX465" s="13" t="s">
        <v>75</v>
      </c>
      <c r="AY465" s="179" t="s">
        <v>156</v>
      </c>
    </row>
    <row r="466" spans="2:65" s="12" customFormat="1">
      <c r="B466" s="159"/>
      <c r="D466" s="160" t="s">
        <v>205</v>
      </c>
      <c r="E466" s="161" t="s">
        <v>1</v>
      </c>
      <c r="F466" s="162" t="s">
        <v>2791</v>
      </c>
      <c r="H466" s="163">
        <v>353</v>
      </c>
      <c r="I466" s="164"/>
      <c r="L466" s="159"/>
      <c r="M466" s="165"/>
      <c r="T466" s="166"/>
      <c r="AT466" s="161" t="s">
        <v>205</v>
      </c>
      <c r="AU466" s="161" t="s">
        <v>164</v>
      </c>
      <c r="AV466" s="12" t="s">
        <v>164</v>
      </c>
      <c r="AW466" s="12" t="s">
        <v>3</v>
      </c>
      <c r="AX466" s="12" t="s">
        <v>83</v>
      </c>
      <c r="AY466" s="161" t="s">
        <v>156</v>
      </c>
    </row>
    <row r="467" spans="2:65" s="1" customFormat="1" ht="24.15" customHeight="1">
      <c r="B467" s="139"/>
      <c r="C467" s="167" t="s">
        <v>815</v>
      </c>
      <c r="D467" s="167" t="s">
        <v>207</v>
      </c>
      <c r="E467" s="168" t="s">
        <v>2792</v>
      </c>
      <c r="F467" s="169" t="s">
        <v>2793</v>
      </c>
      <c r="G467" s="170" t="s">
        <v>203</v>
      </c>
      <c r="H467" s="171">
        <v>353</v>
      </c>
      <c r="I467" s="172"/>
      <c r="J467" s="173">
        <f>ROUND(I467*H467,2)</f>
        <v>0</v>
      </c>
      <c r="K467" s="174"/>
      <c r="L467" s="175"/>
      <c r="M467" s="176" t="s">
        <v>1</v>
      </c>
      <c r="N467" s="177" t="s">
        <v>41</v>
      </c>
      <c r="P467" s="150">
        <f>O467*H467</f>
        <v>0</v>
      </c>
      <c r="Q467" s="150">
        <v>2.8780000000000001</v>
      </c>
      <c r="R467" s="150">
        <f>Q467*H467</f>
        <v>1015.9340000000001</v>
      </c>
      <c r="S467" s="150">
        <v>0</v>
      </c>
      <c r="T467" s="151">
        <f>S467*H467</f>
        <v>0</v>
      </c>
      <c r="AR467" s="152" t="s">
        <v>211</v>
      </c>
      <c r="AT467" s="152" t="s">
        <v>207</v>
      </c>
      <c r="AU467" s="152" t="s">
        <v>164</v>
      </c>
      <c r="AY467" s="17" t="s">
        <v>156</v>
      </c>
      <c r="BE467" s="153">
        <f>IF(N467="základná",J467,0)</f>
        <v>0</v>
      </c>
      <c r="BF467" s="153">
        <f>IF(N467="znížená",J467,0)</f>
        <v>0</v>
      </c>
      <c r="BG467" s="153">
        <f>IF(N467="zákl. prenesená",J467,0)</f>
        <v>0</v>
      </c>
      <c r="BH467" s="153">
        <f>IF(N467="zníž. prenesená",J467,0)</f>
        <v>0</v>
      </c>
      <c r="BI467" s="153">
        <f>IF(N467="nulová",J467,0)</f>
        <v>0</v>
      </c>
      <c r="BJ467" s="17" t="s">
        <v>164</v>
      </c>
      <c r="BK467" s="153">
        <f>ROUND(I467*H467,2)</f>
        <v>0</v>
      </c>
      <c r="BL467" s="17" t="s">
        <v>163</v>
      </c>
      <c r="BM467" s="152" t="s">
        <v>2794</v>
      </c>
    </row>
    <row r="468" spans="2:65" s="11" customFormat="1" ht="22.95" customHeight="1">
      <c r="B468" s="127"/>
      <c r="D468" s="128" t="s">
        <v>74</v>
      </c>
      <c r="E468" s="137" t="s">
        <v>2795</v>
      </c>
      <c r="F468" s="137" t="s">
        <v>2796</v>
      </c>
      <c r="I468" s="130"/>
      <c r="J468" s="138">
        <f>BK468</f>
        <v>0</v>
      </c>
      <c r="L468" s="127"/>
      <c r="M468" s="132"/>
      <c r="P468" s="133">
        <f>SUM(P469:P471)</f>
        <v>0</v>
      </c>
      <c r="R468" s="133">
        <f>SUM(R469:R471)</f>
        <v>2.5967974999999996</v>
      </c>
      <c r="T468" s="134">
        <f>SUM(T469:T471)</f>
        <v>0</v>
      </c>
      <c r="AR468" s="128" t="s">
        <v>83</v>
      </c>
      <c r="AT468" s="135" t="s">
        <v>74</v>
      </c>
      <c r="AU468" s="135" t="s">
        <v>83</v>
      </c>
      <c r="AY468" s="128" t="s">
        <v>156</v>
      </c>
      <c r="BK468" s="136">
        <f>SUM(BK469:BK471)</f>
        <v>0</v>
      </c>
    </row>
    <row r="469" spans="2:65" s="1" customFormat="1" ht="24.15" customHeight="1">
      <c r="B469" s="139"/>
      <c r="C469" s="140" t="s">
        <v>819</v>
      </c>
      <c r="D469" s="140" t="s">
        <v>159</v>
      </c>
      <c r="E469" s="141" t="s">
        <v>2797</v>
      </c>
      <c r="F469" s="142" t="s">
        <v>2798</v>
      </c>
      <c r="G469" s="143" t="s">
        <v>352</v>
      </c>
      <c r="H469" s="144">
        <v>0.97899999999999998</v>
      </c>
      <c r="I469" s="145"/>
      <c r="J469" s="146">
        <f>ROUND(I469*H469,2)</f>
        <v>0</v>
      </c>
      <c r="K469" s="147"/>
      <c r="L469" s="32"/>
      <c r="M469" s="148" t="s">
        <v>1</v>
      </c>
      <c r="N469" s="149" t="s">
        <v>41</v>
      </c>
      <c r="P469" s="150">
        <f>O469*H469</f>
        <v>0</v>
      </c>
      <c r="Q469" s="150">
        <v>2.6524999999999999</v>
      </c>
      <c r="R469" s="150">
        <f>Q469*H469</f>
        <v>2.5967974999999996</v>
      </c>
      <c r="S469" s="150">
        <v>0</v>
      </c>
      <c r="T469" s="151">
        <f>S469*H469</f>
        <v>0</v>
      </c>
      <c r="AR469" s="152" t="s">
        <v>163</v>
      </c>
      <c r="AT469" s="152" t="s">
        <v>159</v>
      </c>
      <c r="AU469" s="152" t="s">
        <v>164</v>
      </c>
      <c r="AY469" s="17" t="s">
        <v>156</v>
      </c>
      <c r="BE469" s="153">
        <f>IF(N469="základná",J469,0)</f>
        <v>0</v>
      </c>
      <c r="BF469" s="153">
        <f>IF(N469="znížená",J469,0)</f>
        <v>0</v>
      </c>
      <c r="BG469" s="153">
        <f>IF(N469="zákl. prenesená",J469,0)</f>
        <v>0</v>
      </c>
      <c r="BH469" s="153">
        <f>IF(N469="zníž. prenesená",J469,0)</f>
        <v>0</v>
      </c>
      <c r="BI469" s="153">
        <f>IF(N469="nulová",J469,0)</f>
        <v>0</v>
      </c>
      <c r="BJ469" s="17" t="s">
        <v>164</v>
      </c>
      <c r="BK469" s="153">
        <f>ROUND(I469*H469,2)</f>
        <v>0</v>
      </c>
      <c r="BL469" s="17" t="s">
        <v>163</v>
      </c>
      <c r="BM469" s="152" t="s">
        <v>2799</v>
      </c>
    </row>
    <row r="470" spans="2:65" s="13" customFormat="1">
      <c r="B470" s="178"/>
      <c r="D470" s="160" t="s">
        <v>205</v>
      </c>
      <c r="E470" s="179" t="s">
        <v>1</v>
      </c>
      <c r="F470" s="180" t="s">
        <v>2800</v>
      </c>
      <c r="H470" s="179" t="s">
        <v>1</v>
      </c>
      <c r="I470" s="181"/>
      <c r="L470" s="178"/>
      <c r="M470" s="182"/>
      <c r="T470" s="183"/>
      <c r="AT470" s="179" t="s">
        <v>205</v>
      </c>
      <c r="AU470" s="179" t="s">
        <v>164</v>
      </c>
      <c r="AV470" s="13" t="s">
        <v>83</v>
      </c>
      <c r="AW470" s="13" t="s">
        <v>3</v>
      </c>
      <c r="AX470" s="13" t="s">
        <v>75</v>
      </c>
      <c r="AY470" s="179" t="s">
        <v>156</v>
      </c>
    </row>
    <row r="471" spans="2:65" s="12" customFormat="1" ht="20.399999999999999">
      <c r="B471" s="159"/>
      <c r="D471" s="160" t="s">
        <v>205</v>
      </c>
      <c r="E471" s="161" t="s">
        <v>1</v>
      </c>
      <c r="F471" s="162" t="s">
        <v>2801</v>
      </c>
      <c r="H471" s="163">
        <v>0.97899999999999998</v>
      </c>
      <c r="I471" s="164"/>
      <c r="L471" s="159"/>
      <c r="M471" s="165"/>
      <c r="T471" s="166"/>
      <c r="AT471" s="161" t="s">
        <v>205</v>
      </c>
      <c r="AU471" s="161" t="s">
        <v>164</v>
      </c>
      <c r="AV471" s="12" t="s">
        <v>164</v>
      </c>
      <c r="AW471" s="12" t="s">
        <v>3</v>
      </c>
      <c r="AX471" s="12" t="s">
        <v>83</v>
      </c>
      <c r="AY471" s="161" t="s">
        <v>156</v>
      </c>
    </row>
    <row r="472" spans="2:65" s="11" customFormat="1" ht="22.95" customHeight="1">
      <c r="B472" s="127"/>
      <c r="D472" s="128" t="s">
        <v>74</v>
      </c>
      <c r="E472" s="137" t="s">
        <v>1816</v>
      </c>
      <c r="F472" s="137" t="s">
        <v>2802</v>
      </c>
      <c r="I472" s="130"/>
      <c r="J472" s="138">
        <f>BK472</f>
        <v>0</v>
      </c>
      <c r="L472" s="127"/>
      <c r="M472" s="132"/>
      <c r="P472" s="133">
        <f>SUM(P473:P475)</f>
        <v>0</v>
      </c>
      <c r="R472" s="133">
        <f>SUM(R473:R475)</f>
        <v>276.46109999999999</v>
      </c>
      <c r="T472" s="134">
        <f>SUM(T473:T475)</f>
        <v>0</v>
      </c>
      <c r="AR472" s="128" t="s">
        <v>83</v>
      </c>
      <c r="AT472" s="135" t="s">
        <v>74</v>
      </c>
      <c r="AU472" s="135" t="s">
        <v>83</v>
      </c>
      <c r="AY472" s="128" t="s">
        <v>156</v>
      </c>
      <c r="BK472" s="136">
        <f>SUM(BK473:BK475)</f>
        <v>0</v>
      </c>
    </row>
    <row r="473" spans="2:65" s="1" customFormat="1" ht="44.25" customHeight="1">
      <c r="B473" s="139"/>
      <c r="C473" s="140" t="s">
        <v>1085</v>
      </c>
      <c r="D473" s="140" t="s">
        <v>159</v>
      </c>
      <c r="E473" s="141" t="s">
        <v>1819</v>
      </c>
      <c r="F473" s="142" t="s">
        <v>2803</v>
      </c>
      <c r="G473" s="143" t="s">
        <v>234</v>
      </c>
      <c r="H473" s="144">
        <v>270</v>
      </c>
      <c r="I473" s="145"/>
      <c r="J473" s="146">
        <f>ROUND(I473*H473,2)</f>
        <v>0</v>
      </c>
      <c r="K473" s="147"/>
      <c r="L473" s="32"/>
      <c r="M473" s="148" t="s">
        <v>1</v>
      </c>
      <c r="N473" s="149" t="s">
        <v>41</v>
      </c>
      <c r="P473" s="150">
        <f>O473*H473</f>
        <v>0</v>
      </c>
      <c r="Q473" s="150">
        <v>1.02393</v>
      </c>
      <c r="R473" s="150">
        <f>Q473*H473</f>
        <v>276.46109999999999</v>
      </c>
      <c r="S473" s="150">
        <v>0</v>
      </c>
      <c r="T473" s="151">
        <f>S473*H473</f>
        <v>0</v>
      </c>
      <c r="AR473" s="152" t="s">
        <v>163</v>
      </c>
      <c r="AT473" s="152" t="s">
        <v>159</v>
      </c>
      <c r="AU473" s="152" t="s">
        <v>164</v>
      </c>
      <c r="AY473" s="17" t="s">
        <v>156</v>
      </c>
      <c r="BE473" s="153">
        <f>IF(N473="základná",J473,0)</f>
        <v>0</v>
      </c>
      <c r="BF473" s="153">
        <f>IF(N473="znížená",J473,0)</f>
        <v>0</v>
      </c>
      <c r="BG473" s="153">
        <f>IF(N473="zákl. prenesená",J473,0)</f>
        <v>0</v>
      </c>
      <c r="BH473" s="153">
        <f>IF(N473="zníž. prenesená",J473,0)</f>
        <v>0</v>
      </c>
      <c r="BI473" s="153">
        <f>IF(N473="nulová",J473,0)</f>
        <v>0</v>
      </c>
      <c r="BJ473" s="17" t="s">
        <v>164</v>
      </c>
      <c r="BK473" s="153">
        <f>ROUND(I473*H473,2)</f>
        <v>0</v>
      </c>
      <c r="BL473" s="17" t="s">
        <v>163</v>
      </c>
      <c r="BM473" s="152" t="s">
        <v>2804</v>
      </c>
    </row>
    <row r="474" spans="2:65" s="13" customFormat="1">
      <c r="B474" s="178"/>
      <c r="D474" s="160" t="s">
        <v>205</v>
      </c>
      <c r="E474" s="179" t="s">
        <v>1</v>
      </c>
      <c r="F474" s="180" t="s">
        <v>1384</v>
      </c>
      <c r="H474" s="179" t="s">
        <v>1</v>
      </c>
      <c r="I474" s="181"/>
      <c r="L474" s="178"/>
      <c r="M474" s="182"/>
      <c r="T474" s="183"/>
      <c r="AT474" s="179" t="s">
        <v>205</v>
      </c>
      <c r="AU474" s="179" t="s">
        <v>164</v>
      </c>
      <c r="AV474" s="13" t="s">
        <v>83</v>
      </c>
      <c r="AW474" s="13" t="s">
        <v>3</v>
      </c>
      <c r="AX474" s="13" t="s">
        <v>75</v>
      </c>
      <c r="AY474" s="179" t="s">
        <v>156</v>
      </c>
    </row>
    <row r="475" spans="2:65" s="12" customFormat="1">
      <c r="B475" s="159"/>
      <c r="D475" s="160" t="s">
        <v>205</v>
      </c>
      <c r="E475" s="161" t="s">
        <v>1</v>
      </c>
      <c r="F475" s="162" t="s">
        <v>2805</v>
      </c>
      <c r="H475" s="163">
        <v>270</v>
      </c>
      <c r="I475" s="164"/>
      <c r="L475" s="159"/>
      <c r="M475" s="165"/>
      <c r="T475" s="166"/>
      <c r="AT475" s="161" t="s">
        <v>205</v>
      </c>
      <c r="AU475" s="161" t="s">
        <v>164</v>
      </c>
      <c r="AV475" s="12" t="s">
        <v>164</v>
      </c>
      <c r="AW475" s="12" t="s">
        <v>3</v>
      </c>
      <c r="AX475" s="12" t="s">
        <v>83</v>
      </c>
      <c r="AY475" s="161" t="s">
        <v>156</v>
      </c>
    </row>
    <row r="476" spans="2:65" s="11" customFormat="1" ht="22.95" customHeight="1">
      <c r="B476" s="127"/>
      <c r="D476" s="128" t="s">
        <v>74</v>
      </c>
      <c r="E476" s="137" t="s">
        <v>1848</v>
      </c>
      <c r="F476" s="137" t="s">
        <v>1849</v>
      </c>
      <c r="I476" s="130"/>
      <c r="J476" s="138">
        <f>BK476</f>
        <v>0</v>
      </c>
      <c r="L476" s="127"/>
      <c r="M476" s="132"/>
      <c r="P476" s="133">
        <f>SUM(P477:P486)</f>
        <v>0</v>
      </c>
      <c r="R476" s="133">
        <f>SUM(R477:R486)</f>
        <v>0.11616</v>
      </c>
      <c r="T476" s="134">
        <f>SUM(T477:T486)</f>
        <v>0</v>
      </c>
      <c r="AR476" s="128" t="s">
        <v>83</v>
      </c>
      <c r="AT476" s="135" t="s">
        <v>74</v>
      </c>
      <c r="AU476" s="135" t="s">
        <v>83</v>
      </c>
      <c r="AY476" s="128" t="s">
        <v>156</v>
      </c>
      <c r="BK476" s="136">
        <f>SUM(BK477:BK486)</f>
        <v>0</v>
      </c>
    </row>
    <row r="477" spans="2:65" s="1" customFormat="1" ht="24.15" customHeight="1">
      <c r="B477" s="139"/>
      <c r="C477" s="140" t="s">
        <v>1089</v>
      </c>
      <c r="D477" s="140" t="s">
        <v>159</v>
      </c>
      <c r="E477" s="141" t="s">
        <v>1851</v>
      </c>
      <c r="F477" s="142" t="s">
        <v>1852</v>
      </c>
      <c r="G477" s="143" t="s">
        <v>402</v>
      </c>
      <c r="H477" s="144">
        <v>352</v>
      </c>
      <c r="I477" s="145"/>
      <c r="J477" s="146">
        <f>ROUND(I477*H477,2)</f>
        <v>0</v>
      </c>
      <c r="K477" s="147"/>
      <c r="L477" s="32"/>
      <c r="M477" s="148" t="s">
        <v>1</v>
      </c>
      <c r="N477" s="149" t="s">
        <v>41</v>
      </c>
      <c r="P477" s="150">
        <f>O477*H477</f>
        <v>0</v>
      </c>
      <c r="Q477" s="150">
        <v>3.3E-4</v>
      </c>
      <c r="R477" s="150">
        <f>Q477*H477</f>
        <v>0.11616</v>
      </c>
      <c r="S477" s="150">
        <v>0</v>
      </c>
      <c r="T477" s="151">
        <f>S477*H477</f>
        <v>0</v>
      </c>
      <c r="AR477" s="152" t="s">
        <v>163</v>
      </c>
      <c r="AT477" s="152" t="s">
        <v>159</v>
      </c>
      <c r="AU477" s="152" t="s">
        <v>164</v>
      </c>
      <c r="AY477" s="17" t="s">
        <v>156</v>
      </c>
      <c r="BE477" s="153">
        <f>IF(N477="základná",J477,0)</f>
        <v>0</v>
      </c>
      <c r="BF477" s="153">
        <f>IF(N477="znížená",J477,0)</f>
        <v>0</v>
      </c>
      <c r="BG477" s="153">
        <f>IF(N477="zákl. prenesená",J477,0)</f>
        <v>0</v>
      </c>
      <c r="BH477" s="153">
        <f>IF(N477="zníž. prenesená",J477,0)</f>
        <v>0</v>
      </c>
      <c r="BI477" s="153">
        <f>IF(N477="nulová",J477,0)</f>
        <v>0</v>
      </c>
      <c r="BJ477" s="17" t="s">
        <v>164</v>
      </c>
      <c r="BK477" s="153">
        <f>ROUND(I477*H477,2)</f>
        <v>0</v>
      </c>
      <c r="BL477" s="17" t="s">
        <v>163</v>
      </c>
      <c r="BM477" s="152" t="s">
        <v>2806</v>
      </c>
    </row>
    <row r="478" spans="2:65" s="13" customFormat="1">
      <c r="B478" s="178"/>
      <c r="D478" s="160" t="s">
        <v>205</v>
      </c>
      <c r="E478" s="179" t="s">
        <v>1</v>
      </c>
      <c r="F478" s="180" t="s">
        <v>1060</v>
      </c>
      <c r="H478" s="179" t="s">
        <v>1</v>
      </c>
      <c r="I478" s="181"/>
      <c r="L478" s="178"/>
      <c r="M478" s="182"/>
      <c r="T478" s="183"/>
      <c r="AT478" s="179" t="s">
        <v>205</v>
      </c>
      <c r="AU478" s="179" t="s">
        <v>164</v>
      </c>
      <c r="AV478" s="13" t="s">
        <v>83</v>
      </c>
      <c r="AW478" s="13" t="s">
        <v>3</v>
      </c>
      <c r="AX478" s="13" t="s">
        <v>75</v>
      </c>
      <c r="AY478" s="179" t="s">
        <v>156</v>
      </c>
    </row>
    <row r="479" spans="2:65" s="13" customFormat="1">
      <c r="B479" s="178"/>
      <c r="D479" s="160" t="s">
        <v>205</v>
      </c>
      <c r="E479" s="179" t="s">
        <v>1</v>
      </c>
      <c r="F479" s="180" t="s">
        <v>1854</v>
      </c>
      <c r="H479" s="179" t="s">
        <v>1</v>
      </c>
      <c r="I479" s="181"/>
      <c r="L479" s="178"/>
      <c r="M479" s="182"/>
      <c r="T479" s="183"/>
      <c r="AT479" s="179" t="s">
        <v>205</v>
      </c>
      <c r="AU479" s="179" t="s">
        <v>164</v>
      </c>
      <c r="AV479" s="13" t="s">
        <v>83</v>
      </c>
      <c r="AW479" s="13" t="s">
        <v>3</v>
      </c>
      <c r="AX479" s="13" t="s">
        <v>75</v>
      </c>
      <c r="AY479" s="179" t="s">
        <v>156</v>
      </c>
    </row>
    <row r="480" spans="2:65" s="13" customFormat="1">
      <c r="B480" s="178"/>
      <c r="D480" s="160" t="s">
        <v>205</v>
      </c>
      <c r="E480" s="179" t="s">
        <v>1</v>
      </c>
      <c r="F480" s="180" t="s">
        <v>1062</v>
      </c>
      <c r="H480" s="179" t="s">
        <v>1</v>
      </c>
      <c r="I480" s="181"/>
      <c r="L480" s="178"/>
      <c r="M480" s="182"/>
      <c r="T480" s="183"/>
      <c r="AT480" s="179" t="s">
        <v>205</v>
      </c>
      <c r="AU480" s="179" t="s">
        <v>164</v>
      </c>
      <c r="AV480" s="13" t="s">
        <v>83</v>
      </c>
      <c r="AW480" s="13" t="s">
        <v>3</v>
      </c>
      <c r="AX480" s="13" t="s">
        <v>75</v>
      </c>
      <c r="AY480" s="179" t="s">
        <v>156</v>
      </c>
    </row>
    <row r="481" spans="2:65" s="13" customFormat="1">
      <c r="B481" s="178"/>
      <c r="D481" s="160" t="s">
        <v>205</v>
      </c>
      <c r="E481" s="179" t="s">
        <v>1</v>
      </c>
      <c r="F481" s="180" t="s">
        <v>1063</v>
      </c>
      <c r="H481" s="179" t="s">
        <v>1</v>
      </c>
      <c r="I481" s="181"/>
      <c r="L481" s="178"/>
      <c r="M481" s="182"/>
      <c r="T481" s="183"/>
      <c r="AT481" s="179" t="s">
        <v>205</v>
      </c>
      <c r="AU481" s="179" t="s">
        <v>164</v>
      </c>
      <c r="AV481" s="13" t="s">
        <v>83</v>
      </c>
      <c r="AW481" s="13" t="s">
        <v>3</v>
      </c>
      <c r="AX481" s="13" t="s">
        <v>75</v>
      </c>
      <c r="AY481" s="179" t="s">
        <v>156</v>
      </c>
    </row>
    <row r="482" spans="2:65" s="12" customFormat="1">
      <c r="B482" s="159"/>
      <c r="D482" s="160" t="s">
        <v>205</v>
      </c>
      <c r="E482" s="161" t="s">
        <v>1</v>
      </c>
      <c r="F482" s="162" t="s">
        <v>2807</v>
      </c>
      <c r="H482" s="163">
        <v>304</v>
      </c>
      <c r="I482" s="164"/>
      <c r="L482" s="159"/>
      <c r="M482" s="165"/>
      <c r="T482" s="166"/>
      <c r="AT482" s="161" t="s">
        <v>205</v>
      </c>
      <c r="AU482" s="161" t="s">
        <v>164</v>
      </c>
      <c r="AV482" s="12" t="s">
        <v>164</v>
      </c>
      <c r="AW482" s="12" t="s">
        <v>3</v>
      </c>
      <c r="AX482" s="12" t="s">
        <v>75</v>
      </c>
      <c r="AY482" s="161" t="s">
        <v>156</v>
      </c>
    </row>
    <row r="483" spans="2:65" s="12" customFormat="1" ht="20.399999999999999">
      <c r="B483" s="159"/>
      <c r="D483" s="160" t="s">
        <v>205</v>
      </c>
      <c r="E483" s="161" t="s">
        <v>1</v>
      </c>
      <c r="F483" s="162" t="s">
        <v>2808</v>
      </c>
      <c r="H483" s="163">
        <v>48</v>
      </c>
      <c r="I483" s="164"/>
      <c r="L483" s="159"/>
      <c r="M483" s="165"/>
      <c r="T483" s="166"/>
      <c r="AT483" s="161" t="s">
        <v>205</v>
      </c>
      <c r="AU483" s="161" t="s">
        <v>164</v>
      </c>
      <c r="AV483" s="12" t="s">
        <v>164</v>
      </c>
      <c r="AW483" s="12" t="s">
        <v>3</v>
      </c>
      <c r="AX483" s="12" t="s">
        <v>75</v>
      </c>
      <c r="AY483" s="161" t="s">
        <v>156</v>
      </c>
    </row>
    <row r="484" spans="2:65" s="14" customFormat="1">
      <c r="B484" s="184"/>
      <c r="D484" s="160" t="s">
        <v>205</v>
      </c>
      <c r="E484" s="185" t="s">
        <v>1</v>
      </c>
      <c r="F484" s="186" t="s">
        <v>226</v>
      </c>
      <c r="H484" s="187">
        <v>352</v>
      </c>
      <c r="I484" s="188"/>
      <c r="L484" s="184"/>
      <c r="M484" s="189"/>
      <c r="T484" s="190"/>
      <c r="AT484" s="185" t="s">
        <v>205</v>
      </c>
      <c r="AU484" s="185" t="s">
        <v>164</v>
      </c>
      <c r="AV484" s="14" t="s">
        <v>163</v>
      </c>
      <c r="AW484" s="14" t="s">
        <v>3</v>
      </c>
      <c r="AX484" s="14" t="s">
        <v>83</v>
      </c>
      <c r="AY484" s="185" t="s">
        <v>156</v>
      </c>
    </row>
    <row r="485" spans="2:65" s="1" customFormat="1" ht="37.950000000000003" customHeight="1">
      <c r="B485" s="139"/>
      <c r="C485" s="167" t="s">
        <v>1095</v>
      </c>
      <c r="D485" s="167" t="s">
        <v>207</v>
      </c>
      <c r="E485" s="168" t="s">
        <v>2809</v>
      </c>
      <c r="F485" s="169" t="s">
        <v>2810</v>
      </c>
      <c r="G485" s="170" t="s">
        <v>983</v>
      </c>
      <c r="H485" s="171">
        <v>16970</v>
      </c>
      <c r="I485" s="172"/>
      <c r="J485" s="173">
        <f>ROUND(I485*H485,2)</f>
        <v>0</v>
      </c>
      <c r="K485" s="174"/>
      <c r="L485" s="175"/>
      <c r="M485" s="176" t="s">
        <v>1</v>
      </c>
      <c r="N485" s="177" t="s">
        <v>41</v>
      </c>
      <c r="P485" s="150">
        <f>O485*H485</f>
        <v>0</v>
      </c>
      <c r="Q485" s="150">
        <v>0</v>
      </c>
      <c r="R485" s="150">
        <f>Q485*H485</f>
        <v>0</v>
      </c>
      <c r="S485" s="150">
        <v>0</v>
      </c>
      <c r="T485" s="151">
        <f>S485*H485</f>
        <v>0</v>
      </c>
      <c r="AR485" s="152" t="s">
        <v>341</v>
      </c>
      <c r="AT485" s="152" t="s">
        <v>207</v>
      </c>
      <c r="AU485" s="152" t="s">
        <v>164</v>
      </c>
      <c r="AY485" s="17" t="s">
        <v>156</v>
      </c>
      <c r="BE485" s="153">
        <f>IF(N485="základná",J485,0)</f>
        <v>0</v>
      </c>
      <c r="BF485" s="153">
        <f>IF(N485="znížená",J485,0)</f>
        <v>0</v>
      </c>
      <c r="BG485" s="153">
        <f>IF(N485="zákl. prenesená",J485,0)</f>
        <v>0</v>
      </c>
      <c r="BH485" s="153">
        <f>IF(N485="zníž. prenesená",J485,0)</f>
        <v>0</v>
      </c>
      <c r="BI485" s="153">
        <f>IF(N485="nulová",J485,0)</f>
        <v>0</v>
      </c>
      <c r="BJ485" s="17" t="s">
        <v>164</v>
      </c>
      <c r="BK485" s="153">
        <f>ROUND(I485*H485,2)</f>
        <v>0</v>
      </c>
      <c r="BL485" s="17" t="s">
        <v>276</v>
      </c>
      <c r="BM485" s="152" t="s">
        <v>2811</v>
      </c>
    </row>
    <row r="486" spans="2:65" s="1" customFormat="1" ht="49.2" customHeight="1">
      <c r="B486" s="139"/>
      <c r="C486" s="167" t="s">
        <v>1099</v>
      </c>
      <c r="D486" s="167" t="s">
        <v>207</v>
      </c>
      <c r="E486" s="168" t="s">
        <v>2812</v>
      </c>
      <c r="F486" s="169" t="s">
        <v>2813</v>
      </c>
      <c r="G486" s="170" t="s">
        <v>983</v>
      </c>
      <c r="H486" s="171">
        <v>4110</v>
      </c>
      <c r="I486" s="172"/>
      <c r="J486" s="173">
        <f>ROUND(I486*H486,2)</f>
        <v>0</v>
      </c>
      <c r="K486" s="174"/>
      <c r="L486" s="175"/>
      <c r="M486" s="176" t="s">
        <v>1</v>
      </c>
      <c r="N486" s="177" t="s">
        <v>41</v>
      </c>
      <c r="P486" s="150">
        <f>O486*H486</f>
        <v>0</v>
      </c>
      <c r="Q486" s="150">
        <v>0</v>
      </c>
      <c r="R486" s="150">
        <f>Q486*H486</f>
        <v>0</v>
      </c>
      <c r="S486" s="150">
        <v>0</v>
      </c>
      <c r="T486" s="151">
        <f>S486*H486</f>
        <v>0</v>
      </c>
      <c r="AR486" s="152" t="s">
        <v>341</v>
      </c>
      <c r="AT486" s="152" t="s">
        <v>207</v>
      </c>
      <c r="AU486" s="152" t="s">
        <v>164</v>
      </c>
      <c r="AY486" s="17" t="s">
        <v>156</v>
      </c>
      <c r="BE486" s="153">
        <f>IF(N486="základná",J486,0)</f>
        <v>0</v>
      </c>
      <c r="BF486" s="153">
        <f>IF(N486="znížená",J486,0)</f>
        <v>0</v>
      </c>
      <c r="BG486" s="153">
        <f>IF(N486="zákl. prenesená",J486,0)</f>
        <v>0</v>
      </c>
      <c r="BH486" s="153">
        <f>IF(N486="zníž. prenesená",J486,0)</f>
        <v>0</v>
      </c>
      <c r="BI486" s="153">
        <f>IF(N486="nulová",J486,0)</f>
        <v>0</v>
      </c>
      <c r="BJ486" s="17" t="s">
        <v>164</v>
      </c>
      <c r="BK486" s="153">
        <f>ROUND(I486*H486,2)</f>
        <v>0</v>
      </c>
      <c r="BL486" s="17" t="s">
        <v>276</v>
      </c>
      <c r="BM486" s="152" t="s">
        <v>2814</v>
      </c>
    </row>
    <row r="487" spans="2:65" s="11" customFormat="1" ht="22.95" customHeight="1">
      <c r="B487" s="127"/>
      <c r="D487" s="128" t="s">
        <v>74</v>
      </c>
      <c r="E487" s="137" t="s">
        <v>2815</v>
      </c>
      <c r="F487" s="137" t="s">
        <v>2816</v>
      </c>
      <c r="I487" s="130"/>
      <c r="J487" s="138">
        <f>BK487</f>
        <v>0</v>
      </c>
      <c r="L487" s="127"/>
      <c r="M487" s="132"/>
      <c r="P487" s="133">
        <f>SUM(P488:P491)</f>
        <v>0</v>
      </c>
      <c r="R487" s="133">
        <f>SUM(R488:R491)</f>
        <v>1.84904</v>
      </c>
      <c r="T487" s="134">
        <f>SUM(T488:T491)</f>
        <v>0</v>
      </c>
      <c r="AR487" s="128" t="s">
        <v>83</v>
      </c>
      <c r="AT487" s="135" t="s">
        <v>74</v>
      </c>
      <c r="AU487" s="135" t="s">
        <v>83</v>
      </c>
      <c r="AY487" s="128" t="s">
        <v>156</v>
      </c>
      <c r="BK487" s="136">
        <f>SUM(BK488:BK491)</f>
        <v>0</v>
      </c>
    </row>
    <row r="488" spans="2:65" s="1" customFormat="1" ht="24.15" customHeight="1">
      <c r="B488" s="139"/>
      <c r="C488" s="140" t="s">
        <v>1103</v>
      </c>
      <c r="D488" s="140" t="s">
        <v>159</v>
      </c>
      <c r="E488" s="141" t="s">
        <v>2817</v>
      </c>
      <c r="F488" s="142" t="s">
        <v>2818</v>
      </c>
      <c r="G488" s="143" t="s">
        <v>203</v>
      </c>
      <c r="H488" s="144">
        <v>14</v>
      </c>
      <c r="I488" s="145"/>
      <c r="J488" s="146">
        <f>ROUND(I488*H488,2)</f>
        <v>0</v>
      </c>
      <c r="K488" s="147"/>
      <c r="L488" s="32"/>
      <c r="M488" s="148" t="s">
        <v>1</v>
      </c>
      <c r="N488" s="149" t="s">
        <v>41</v>
      </c>
      <c r="P488" s="150">
        <f>O488*H488</f>
        <v>0</v>
      </c>
      <c r="Q488" s="150">
        <v>1.4499999999999999E-3</v>
      </c>
      <c r="R488" s="150">
        <f>Q488*H488</f>
        <v>2.0299999999999999E-2</v>
      </c>
      <c r="S488" s="150">
        <v>0</v>
      </c>
      <c r="T488" s="151">
        <f>S488*H488</f>
        <v>0</v>
      </c>
      <c r="AR488" s="152" t="s">
        <v>163</v>
      </c>
      <c r="AT488" s="152" t="s">
        <v>159</v>
      </c>
      <c r="AU488" s="152" t="s">
        <v>164</v>
      </c>
      <c r="AY488" s="17" t="s">
        <v>156</v>
      </c>
      <c r="BE488" s="153">
        <f>IF(N488="základná",J488,0)</f>
        <v>0</v>
      </c>
      <c r="BF488" s="153">
        <f>IF(N488="znížená",J488,0)</f>
        <v>0</v>
      </c>
      <c r="BG488" s="153">
        <f>IF(N488="zákl. prenesená",J488,0)</f>
        <v>0</v>
      </c>
      <c r="BH488" s="153">
        <f>IF(N488="zníž. prenesená",J488,0)</f>
        <v>0</v>
      </c>
      <c r="BI488" s="153">
        <f>IF(N488="nulová",J488,0)</f>
        <v>0</v>
      </c>
      <c r="BJ488" s="17" t="s">
        <v>164</v>
      </c>
      <c r="BK488" s="153">
        <f>ROUND(I488*H488,2)</f>
        <v>0</v>
      </c>
      <c r="BL488" s="17" t="s">
        <v>163</v>
      </c>
      <c r="BM488" s="152" t="s">
        <v>2819</v>
      </c>
    </row>
    <row r="489" spans="2:65" s="1" customFormat="1" ht="24.15" customHeight="1">
      <c r="B489" s="139"/>
      <c r="C489" s="167" t="s">
        <v>1109</v>
      </c>
      <c r="D489" s="167" t="s">
        <v>207</v>
      </c>
      <c r="E489" s="168" t="s">
        <v>2820</v>
      </c>
      <c r="F489" s="169" t="s">
        <v>2821</v>
      </c>
      <c r="G489" s="170" t="s">
        <v>203</v>
      </c>
      <c r="H489" s="171">
        <v>14</v>
      </c>
      <c r="I489" s="172"/>
      <c r="J489" s="173">
        <f>ROUND(I489*H489,2)</f>
        <v>0</v>
      </c>
      <c r="K489" s="174"/>
      <c r="L489" s="175"/>
      <c r="M489" s="176" t="s">
        <v>1</v>
      </c>
      <c r="N489" s="177" t="s">
        <v>41</v>
      </c>
      <c r="P489" s="150">
        <f>O489*H489</f>
        <v>0</v>
      </c>
      <c r="Q489" s="150">
        <v>2.5000000000000001E-3</v>
      </c>
      <c r="R489" s="150">
        <f>Q489*H489</f>
        <v>3.5000000000000003E-2</v>
      </c>
      <c r="S489" s="150">
        <v>0</v>
      </c>
      <c r="T489" s="151">
        <f>S489*H489</f>
        <v>0</v>
      </c>
      <c r="AR489" s="152" t="s">
        <v>211</v>
      </c>
      <c r="AT489" s="152" t="s">
        <v>207</v>
      </c>
      <c r="AU489" s="152" t="s">
        <v>164</v>
      </c>
      <c r="AY489" s="17" t="s">
        <v>156</v>
      </c>
      <c r="BE489" s="153">
        <f>IF(N489="základná",J489,0)</f>
        <v>0</v>
      </c>
      <c r="BF489" s="153">
        <f>IF(N489="znížená",J489,0)</f>
        <v>0</v>
      </c>
      <c r="BG489" s="153">
        <f>IF(N489="zákl. prenesená",J489,0)</f>
        <v>0</v>
      </c>
      <c r="BH489" s="153">
        <f>IF(N489="zníž. prenesená",J489,0)</f>
        <v>0</v>
      </c>
      <c r="BI489" s="153">
        <f>IF(N489="nulová",J489,0)</f>
        <v>0</v>
      </c>
      <c r="BJ489" s="17" t="s">
        <v>164</v>
      </c>
      <c r="BK489" s="153">
        <f>ROUND(I489*H489,2)</f>
        <v>0</v>
      </c>
      <c r="BL489" s="17" t="s">
        <v>163</v>
      </c>
      <c r="BM489" s="152" t="s">
        <v>2822</v>
      </c>
    </row>
    <row r="490" spans="2:65" s="1" customFormat="1" ht="24.15" customHeight="1">
      <c r="B490" s="139"/>
      <c r="C490" s="140" t="s">
        <v>1113</v>
      </c>
      <c r="D490" s="140" t="s">
        <v>159</v>
      </c>
      <c r="E490" s="141" t="s">
        <v>2823</v>
      </c>
      <c r="F490" s="142" t="s">
        <v>2824</v>
      </c>
      <c r="G490" s="143" t="s">
        <v>203</v>
      </c>
      <c r="H490" s="144">
        <v>13</v>
      </c>
      <c r="I490" s="145"/>
      <c r="J490" s="146">
        <f>ROUND(I490*H490,2)</f>
        <v>0</v>
      </c>
      <c r="K490" s="147"/>
      <c r="L490" s="32"/>
      <c r="M490" s="148" t="s">
        <v>1</v>
      </c>
      <c r="N490" s="149" t="s">
        <v>41</v>
      </c>
      <c r="P490" s="150">
        <f>O490*H490</f>
        <v>0</v>
      </c>
      <c r="Q490" s="150">
        <v>8.9800000000000001E-3</v>
      </c>
      <c r="R490" s="150">
        <f>Q490*H490</f>
        <v>0.11674</v>
      </c>
      <c r="S490" s="150">
        <v>0</v>
      </c>
      <c r="T490" s="151">
        <f>S490*H490</f>
        <v>0</v>
      </c>
      <c r="AR490" s="152" t="s">
        <v>163</v>
      </c>
      <c r="AT490" s="152" t="s">
        <v>159</v>
      </c>
      <c r="AU490" s="152" t="s">
        <v>164</v>
      </c>
      <c r="AY490" s="17" t="s">
        <v>156</v>
      </c>
      <c r="BE490" s="153">
        <f>IF(N490="základná",J490,0)</f>
        <v>0</v>
      </c>
      <c r="BF490" s="153">
        <f>IF(N490="znížená",J490,0)</f>
        <v>0</v>
      </c>
      <c r="BG490" s="153">
        <f>IF(N490="zákl. prenesená",J490,0)</f>
        <v>0</v>
      </c>
      <c r="BH490" s="153">
        <f>IF(N490="zníž. prenesená",J490,0)</f>
        <v>0</v>
      </c>
      <c r="BI490" s="153">
        <f>IF(N490="nulová",J490,0)</f>
        <v>0</v>
      </c>
      <c r="BJ490" s="17" t="s">
        <v>164</v>
      </c>
      <c r="BK490" s="153">
        <f>ROUND(I490*H490,2)</f>
        <v>0</v>
      </c>
      <c r="BL490" s="17" t="s">
        <v>163</v>
      </c>
      <c r="BM490" s="152" t="s">
        <v>2825</v>
      </c>
    </row>
    <row r="491" spans="2:65" s="1" customFormat="1" ht="24.15" customHeight="1">
      <c r="B491" s="139"/>
      <c r="C491" s="167" t="s">
        <v>1117</v>
      </c>
      <c r="D491" s="167" t="s">
        <v>207</v>
      </c>
      <c r="E491" s="168" t="s">
        <v>2826</v>
      </c>
      <c r="F491" s="169" t="s">
        <v>2827</v>
      </c>
      <c r="G491" s="170" t="s">
        <v>203</v>
      </c>
      <c r="H491" s="171">
        <v>13</v>
      </c>
      <c r="I491" s="172"/>
      <c r="J491" s="173">
        <f>ROUND(I491*H491,2)</f>
        <v>0</v>
      </c>
      <c r="K491" s="174"/>
      <c r="L491" s="175"/>
      <c r="M491" s="176" t="s">
        <v>1</v>
      </c>
      <c r="N491" s="177" t="s">
        <v>41</v>
      </c>
      <c r="P491" s="150">
        <f>O491*H491</f>
        <v>0</v>
      </c>
      <c r="Q491" s="150">
        <v>0.129</v>
      </c>
      <c r="R491" s="150">
        <f>Q491*H491</f>
        <v>1.677</v>
      </c>
      <c r="S491" s="150">
        <v>0</v>
      </c>
      <c r="T491" s="151">
        <f>S491*H491</f>
        <v>0</v>
      </c>
      <c r="AR491" s="152" t="s">
        <v>211</v>
      </c>
      <c r="AT491" s="152" t="s">
        <v>207</v>
      </c>
      <c r="AU491" s="152" t="s">
        <v>164</v>
      </c>
      <c r="AY491" s="17" t="s">
        <v>156</v>
      </c>
      <c r="BE491" s="153">
        <f>IF(N491="základná",J491,0)</f>
        <v>0</v>
      </c>
      <c r="BF491" s="153">
        <f>IF(N491="znížená",J491,0)</f>
        <v>0</v>
      </c>
      <c r="BG491" s="153">
        <f>IF(N491="zákl. prenesená",J491,0)</f>
        <v>0</v>
      </c>
      <c r="BH491" s="153">
        <f>IF(N491="zníž. prenesená",J491,0)</f>
        <v>0</v>
      </c>
      <c r="BI491" s="153">
        <f>IF(N491="nulová",J491,0)</f>
        <v>0</v>
      </c>
      <c r="BJ491" s="17" t="s">
        <v>164</v>
      </c>
      <c r="BK491" s="153">
        <f>ROUND(I491*H491,2)</f>
        <v>0</v>
      </c>
      <c r="BL491" s="17" t="s">
        <v>163</v>
      </c>
      <c r="BM491" s="152" t="s">
        <v>2828</v>
      </c>
    </row>
    <row r="492" spans="2:65" s="11" customFormat="1" ht="22.95" customHeight="1">
      <c r="B492" s="127"/>
      <c r="D492" s="128" t="s">
        <v>74</v>
      </c>
      <c r="E492" s="137" t="s">
        <v>1860</v>
      </c>
      <c r="F492" s="137" t="s">
        <v>1861</v>
      </c>
      <c r="I492" s="130"/>
      <c r="J492" s="138">
        <f>BK492</f>
        <v>0</v>
      </c>
      <c r="L492" s="127"/>
      <c r="M492" s="132"/>
      <c r="P492" s="133">
        <f>SUM(P493:P514)</f>
        <v>0</v>
      </c>
      <c r="R492" s="133">
        <f>SUM(R493:R514)</f>
        <v>1.5682499999999999</v>
      </c>
      <c r="T492" s="134">
        <f>SUM(T493:T514)</f>
        <v>0</v>
      </c>
      <c r="AR492" s="128" t="s">
        <v>83</v>
      </c>
      <c r="AT492" s="135" t="s">
        <v>74</v>
      </c>
      <c r="AU492" s="135" t="s">
        <v>83</v>
      </c>
      <c r="AY492" s="128" t="s">
        <v>156</v>
      </c>
      <c r="BK492" s="136">
        <f>SUM(BK493:BK514)</f>
        <v>0</v>
      </c>
    </row>
    <row r="493" spans="2:65" s="1" customFormat="1" ht="33" customHeight="1">
      <c r="B493" s="139"/>
      <c r="C493" s="140" t="s">
        <v>1121</v>
      </c>
      <c r="D493" s="140" t="s">
        <v>159</v>
      </c>
      <c r="E493" s="141" t="s">
        <v>1863</v>
      </c>
      <c r="F493" s="142" t="s">
        <v>1864</v>
      </c>
      <c r="G493" s="143" t="s">
        <v>203</v>
      </c>
      <c r="H493" s="144">
        <v>2</v>
      </c>
      <c r="I493" s="145"/>
      <c r="J493" s="146">
        <f>ROUND(I493*H493,2)</f>
        <v>0</v>
      </c>
      <c r="K493" s="147"/>
      <c r="L493" s="32"/>
      <c r="M493" s="148" t="s">
        <v>1</v>
      </c>
      <c r="N493" s="149" t="s">
        <v>41</v>
      </c>
      <c r="P493" s="150">
        <f>O493*H493</f>
        <v>0</v>
      </c>
      <c r="Q493" s="150">
        <v>0</v>
      </c>
      <c r="R493" s="150">
        <f>Q493*H493</f>
        <v>0</v>
      </c>
      <c r="S493" s="150">
        <v>0</v>
      </c>
      <c r="T493" s="151">
        <f>S493*H493</f>
        <v>0</v>
      </c>
      <c r="AR493" s="152" t="s">
        <v>163</v>
      </c>
      <c r="AT493" s="152" t="s">
        <v>159</v>
      </c>
      <c r="AU493" s="152" t="s">
        <v>164</v>
      </c>
      <c r="AY493" s="17" t="s">
        <v>156</v>
      </c>
      <c r="BE493" s="153">
        <f>IF(N493="základná",J493,0)</f>
        <v>0</v>
      </c>
      <c r="BF493" s="153">
        <f>IF(N493="znížená",J493,0)</f>
        <v>0</v>
      </c>
      <c r="BG493" s="153">
        <f>IF(N493="zákl. prenesená",J493,0)</f>
        <v>0</v>
      </c>
      <c r="BH493" s="153">
        <f>IF(N493="zníž. prenesená",J493,0)</f>
        <v>0</v>
      </c>
      <c r="BI493" s="153">
        <f>IF(N493="nulová",J493,0)</f>
        <v>0</v>
      </c>
      <c r="BJ493" s="17" t="s">
        <v>164</v>
      </c>
      <c r="BK493" s="153">
        <f>ROUND(I493*H493,2)</f>
        <v>0</v>
      </c>
      <c r="BL493" s="17" t="s">
        <v>163</v>
      </c>
      <c r="BM493" s="152" t="s">
        <v>2829</v>
      </c>
    </row>
    <row r="494" spans="2:65" s="1" customFormat="1" ht="24.15" customHeight="1">
      <c r="B494" s="139"/>
      <c r="C494" s="140" t="s">
        <v>1125</v>
      </c>
      <c r="D494" s="140" t="s">
        <v>159</v>
      </c>
      <c r="E494" s="141" t="s">
        <v>2830</v>
      </c>
      <c r="F494" s="142" t="s">
        <v>2831</v>
      </c>
      <c r="G494" s="143" t="s">
        <v>402</v>
      </c>
      <c r="H494" s="144">
        <v>217</v>
      </c>
      <c r="I494" s="145"/>
      <c r="J494" s="146">
        <f>ROUND(I494*H494,2)</f>
        <v>0</v>
      </c>
      <c r="K494" s="147"/>
      <c r="L494" s="32"/>
      <c r="M494" s="148" t="s">
        <v>1</v>
      </c>
      <c r="N494" s="149" t="s">
        <v>41</v>
      </c>
      <c r="P494" s="150">
        <f>O494*H494</f>
        <v>0</v>
      </c>
      <c r="Q494" s="150">
        <v>0</v>
      </c>
      <c r="R494" s="150">
        <f>Q494*H494</f>
        <v>0</v>
      </c>
      <c r="S494" s="150">
        <v>0</v>
      </c>
      <c r="T494" s="151">
        <f>S494*H494</f>
        <v>0</v>
      </c>
      <c r="AR494" s="152" t="s">
        <v>163</v>
      </c>
      <c r="AT494" s="152" t="s">
        <v>159</v>
      </c>
      <c r="AU494" s="152" t="s">
        <v>164</v>
      </c>
      <c r="AY494" s="17" t="s">
        <v>156</v>
      </c>
      <c r="BE494" s="153">
        <f>IF(N494="základná",J494,0)</f>
        <v>0</v>
      </c>
      <c r="BF494" s="153">
        <f>IF(N494="znížená",J494,0)</f>
        <v>0</v>
      </c>
      <c r="BG494" s="153">
        <f>IF(N494="zákl. prenesená",J494,0)</f>
        <v>0</v>
      </c>
      <c r="BH494" s="153">
        <f>IF(N494="zníž. prenesená",J494,0)</f>
        <v>0</v>
      </c>
      <c r="BI494" s="153">
        <f>IF(N494="nulová",J494,0)</f>
        <v>0</v>
      </c>
      <c r="BJ494" s="17" t="s">
        <v>164</v>
      </c>
      <c r="BK494" s="153">
        <f>ROUND(I494*H494,2)</f>
        <v>0</v>
      </c>
      <c r="BL494" s="17" t="s">
        <v>163</v>
      </c>
      <c r="BM494" s="152" t="s">
        <v>2832</v>
      </c>
    </row>
    <row r="495" spans="2:65" s="1" customFormat="1" ht="33" customHeight="1">
      <c r="B495" s="139"/>
      <c r="C495" s="167" t="s">
        <v>1597</v>
      </c>
      <c r="D495" s="167" t="s">
        <v>207</v>
      </c>
      <c r="E495" s="168" t="s">
        <v>2833</v>
      </c>
      <c r="F495" s="169" t="s">
        <v>2834</v>
      </c>
      <c r="G495" s="170" t="s">
        <v>402</v>
      </c>
      <c r="H495" s="171">
        <v>227.85</v>
      </c>
      <c r="I495" s="172"/>
      <c r="J495" s="173">
        <f>ROUND(I495*H495,2)</f>
        <v>0</v>
      </c>
      <c r="K495" s="174"/>
      <c r="L495" s="175"/>
      <c r="M495" s="176" t="s">
        <v>1</v>
      </c>
      <c r="N495" s="177" t="s">
        <v>41</v>
      </c>
      <c r="P495" s="150">
        <f>O495*H495</f>
        <v>0</v>
      </c>
      <c r="Q495" s="150">
        <v>5.0000000000000001E-3</v>
      </c>
      <c r="R495" s="150">
        <f>Q495*H495</f>
        <v>1.1392500000000001</v>
      </c>
      <c r="S495" s="150">
        <v>0</v>
      </c>
      <c r="T495" s="151">
        <f>S495*H495</f>
        <v>0</v>
      </c>
      <c r="AR495" s="152" t="s">
        <v>211</v>
      </c>
      <c r="AT495" s="152" t="s">
        <v>207</v>
      </c>
      <c r="AU495" s="152" t="s">
        <v>164</v>
      </c>
      <c r="AY495" s="17" t="s">
        <v>156</v>
      </c>
      <c r="BE495" s="153">
        <f>IF(N495="základná",J495,0)</f>
        <v>0</v>
      </c>
      <c r="BF495" s="153">
        <f>IF(N495="znížená",J495,0)</f>
        <v>0</v>
      </c>
      <c r="BG495" s="153">
        <f>IF(N495="zákl. prenesená",J495,0)</f>
        <v>0</v>
      </c>
      <c r="BH495" s="153">
        <f>IF(N495="zníž. prenesená",J495,0)</f>
        <v>0</v>
      </c>
      <c r="BI495" s="153">
        <f>IF(N495="nulová",J495,0)</f>
        <v>0</v>
      </c>
      <c r="BJ495" s="17" t="s">
        <v>164</v>
      </c>
      <c r="BK495" s="153">
        <f>ROUND(I495*H495,2)</f>
        <v>0</v>
      </c>
      <c r="BL495" s="17" t="s">
        <v>163</v>
      </c>
      <c r="BM495" s="152" t="s">
        <v>2835</v>
      </c>
    </row>
    <row r="496" spans="2:65" s="12" customFormat="1">
      <c r="B496" s="159"/>
      <c r="D496" s="160" t="s">
        <v>205</v>
      </c>
      <c r="E496" s="161" t="s">
        <v>1</v>
      </c>
      <c r="F496" s="162" t="s">
        <v>2836</v>
      </c>
      <c r="H496" s="163">
        <v>227.85</v>
      </c>
      <c r="I496" s="164"/>
      <c r="L496" s="159"/>
      <c r="M496" s="165"/>
      <c r="T496" s="166"/>
      <c r="AT496" s="161" t="s">
        <v>205</v>
      </c>
      <c r="AU496" s="161" t="s">
        <v>164</v>
      </c>
      <c r="AV496" s="12" t="s">
        <v>164</v>
      </c>
      <c r="AW496" s="12" t="s">
        <v>3</v>
      </c>
      <c r="AX496" s="12" t="s">
        <v>83</v>
      </c>
      <c r="AY496" s="161" t="s">
        <v>156</v>
      </c>
    </row>
    <row r="497" spans="2:65" s="1" customFormat="1" ht="24.15" customHeight="1">
      <c r="B497" s="139"/>
      <c r="C497" s="140" t="s">
        <v>1604</v>
      </c>
      <c r="D497" s="140" t="s">
        <v>159</v>
      </c>
      <c r="E497" s="141" t="s">
        <v>2837</v>
      </c>
      <c r="F497" s="142" t="s">
        <v>2838</v>
      </c>
      <c r="G497" s="143" t="s">
        <v>203</v>
      </c>
      <c r="H497" s="144">
        <v>66</v>
      </c>
      <c r="I497" s="145"/>
      <c r="J497" s="146">
        <f>ROUND(I497*H497,2)</f>
        <v>0</v>
      </c>
      <c r="K497" s="147"/>
      <c r="L497" s="32"/>
      <c r="M497" s="148" t="s">
        <v>1</v>
      </c>
      <c r="N497" s="149" t="s">
        <v>41</v>
      </c>
      <c r="P497" s="150">
        <f>O497*H497</f>
        <v>0</v>
      </c>
      <c r="Q497" s="150">
        <v>0</v>
      </c>
      <c r="R497" s="150">
        <f>Q497*H497</f>
        <v>0</v>
      </c>
      <c r="S497" s="150">
        <v>0</v>
      </c>
      <c r="T497" s="151">
        <f>S497*H497</f>
        <v>0</v>
      </c>
      <c r="AR497" s="152" t="s">
        <v>163</v>
      </c>
      <c r="AT497" s="152" t="s">
        <v>159</v>
      </c>
      <c r="AU497" s="152" t="s">
        <v>164</v>
      </c>
      <c r="AY497" s="17" t="s">
        <v>156</v>
      </c>
      <c r="BE497" s="153">
        <f>IF(N497="základná",J497,0)</f>
        <v>0</v>
      </c>
      <c r="BF497" s="153">
        <f>IF(N497="znížená",J497,0)</f>
        <v>0</v>
      </c>
      <c r="BG497" s="153">
        <f>IF(N497="zákl. prenesená",J497,0)</f>
        <v>0</v>
      </c>
      <c r="BH497" s="153">
        <f>IF(N497="zníž. prenesená",J497,0)</f>
        <v>0</v>
      </c>
      <c r="BI497" s="153">
        <f>IF(N497="nulová",J497,0)</f>
        <v>0</v>
      </c>
      <c r="BJ497" s="17" t="s">
        <v>164</v>
      </c>
      <c r="BK497" s="153">
        <f>ROUND(I497*H497,2)</f>
        <v>0</v>
      </c>
      <c r="BL497" s="17" t="s">
        <v>163</v>
      </c>
      <c r="BM497" s="152" t="s">
        <v>2839</v>
      </c>
    </row>
    <row r="498" spans="2:65" s="12" customFormat="1">
      <c r="B498" s="159"/>
      <c r="D498" s="160" t="s">
        <v>205</v>
      </c>
      <c r="E498" s="161" t="s">
        <v>1</v>
      </c>
      <c r="F498" s="162" t="s">
        <v>2840</v>
      </c>
      <c r="H498" s="163">
        <v>2</v>
      </c>
      <c r="I498" s="164"/>
      <c r="L498" s="159"/>
      <c r="M498" s="165"/>
      <c r="T498" s="166"/>
      <c r="AT498" s="161" t="s">
        <v>205</v>
      </c>
      <c r="AU498" s="161" t="s">
        <v>164</v>
      </c>
      <c r="AV498" s="12" t="s">
        <v>164</v>
      </c>
      <c r="AW498" s="12" t="s">
        <v>3</v>
      </c>
      <c r="AX498" s="12" t="s">
        <v>75</v>
      </c>
      <c r="AY498" s="161" t="s">
        <v>156</v>
      </c>
    </row>
    <row r="499" spans="2:65" s="12" customFormat="1">
      <c r="B499" s="159"/>
      <c r="D499" s="160" t="s">
        <v>205</v>
      </c>
      <c r="E499" s="161" t="s">
        <v>1</v>
      </c>
      <c r="F499" s="162" t="s">
        <v>2841</v>
      </c>
      <c r="H499" s="163">
        <v>14</v>
      </c>
      <c r="I499" s="164"/>
      <c r="L499" s="159"/>
      <c r="M499" s="165"/>
      <c r="T499" s="166"/>
      <c r="AT499" s="161" t="s">
        <v>205</v>
      </c>
      <c r="AU499" s="161" t="s">
        <v>164</v>
      </c>
      <c r="AV499" s="12" t="s">
        <v>164</v>
      </c>
      <c r="AW499" s="12" t="s">
        <v>3</v>
      </c>
      <c r="AX499" s="12" t="s">
        <v>75</v>
      </c>
      <c r="AY499" s="161" t="s">
        <v>156</v>
      </c>
    </row>
    <row r="500" spans="2:65" s="12" customFormat="1">
      <c r="B500" s="159"/>
      <c r="D500" s="160" t="s">
        <v>205</v>
      </c>
      <c r="E500" s="161" t="s">
        <v>1</v>
      </c>
      <c r="F500" s="162" t="s">
        <v>2842</v>
      </c>
      <c r="H500" s="163">
        <v>13</v>
      </c>
      <c r="I500" s="164"/>
      <c r="L500" s="159"/>
      <c r="M500" s="165"/>
      <c r="T500" s="166"/>
      <c r="AT500" s="161" t="s">
        <v>205</v>
      </c>
      <c r="AU500" s="161" t="s">
        <v>164</v>
      </c>
      <c r="AV500" s="12" t="s">
        <v>164</v>
      </c>
      <c r="AW500" s="12" t="s">
        <v>3</v>
      </c>
      <c r="AX500" s="12" t="s">
        <v>75</v>
      </c>
      <c r="AY500" s="161" t="s">
        <v>156</v>
      </c>
    </row>
    <row r="501" spans="2:65" s="12" customFormat="1">
      <c r="B501" s="159"/>
      <c r="D501" s="160" t="s">
        <v>205</v>
      </c>
      <c r="E501" s="161" t="s">
        <v>1</v>
      </c>
      <c r="F501" s="162" t="s">
        <v>2843</v>
      </c>
      <c r="H501" s="163">
        <v>4</v>
      </c>
      <c r="I501" s="164"/>
      <c r="L501" s="159"/>
      <c r="M501" s="165"/>
      <c r="T501" s="166"/>
      <c r="AT501" s="161" t="s">
        <v>205</v>
      </c>
      <c r="AU501" s="161" t="s">
        <v>164</v>
      </c>
      <c r="AV501" s="12" t="s">
        <v>164</v>
      </c>
      <c r="AW501" s="12" t="s">
        <v>3</v>
      </c>
      <c r="AX501" s="12" t="s">
        <v>75</v>
      </c>
      <c r="AY501" s="161" t="s">
        <v>156</v>
      </c>
    </row>
    <row r="502" spans="2:65" s="12" customFormat="1">
      <c r="B502" s="159"/>
      <c r="D502" s="160" t="s">
        <v>205</v>
      </c>
      <c r="E502" s="161" t="s">
        <v>1</v>
      </c>
      <c r="F502" s="162" t="s">
        <v>2844</v>
      </c>
      <c r="H502" s="163">
        <v>6</v>
      </c>
      <c r="I502" s="164"/>
      <c r="L502" s="159"/>
      <c r="M502" s="165"/>
      <c r="T502" s="166"/>
      <c r="AT502" s="161" t="s">
        <v>205</v>
      </c>
      <c r="AU502" s="161" t="s">
        <v>164</v>
      </c>
      <c r="AV502" s="12" t="s">
        <v>164</v>
      </c>
      <c r="AW502" s="12" t="s">
        <v>3</v>
      </c>
      <c r="AX502" s="12" t="s">
        <v>75</v>
      </c>
      <c r="AY502" s="161" t="s">
        <v>156</v>
      </c>
    </row>
    <row r="503" spans="2:65" s="12" customFormat="1">
      <c r="B503" s="159"/>
      <c r="D503" s="160" t="s">
        <v>205</v>
      </c>
      <c r="E503" s="161" t="s">
        <v>1</v>
      </c>
      <c r="F503" s="162" t="s">
        <v>2845</v>
      </c>
      <c r="H503" s="163">
        <v>27</v>
      </c>
      <c r="I503" s="164"/>
      <c r="L503" s="159"/>
      <c r="M503" s="165"/>
      <c r="T503" s="166"/>
      <c r="AT503" s="161" t="s">
        <v>205</v>
      </c>
      <c r="AU503" s="161" t="s">
        <v>164</v>
      </c>
      <c r="AV503" s="12" t="s">
        <v>164</v>
      </c>
      <c r="AW503" s="12" t="s">
        <v>3</v>
      </c>
      <c r="AX503" s="12" t="s">
        <v>75</v>
      </c>
      <c r="AY503" s="161" t="s">
        <v>156</v>
      </c>
    </row>
    <row r="504" spans="2:65" s="14" customFormat="1">
      <c r="B504" s="184"/>
      <c r="D504" s="160" t="s">
        <v>205</v>
      </c>
      <c r="E504" s="185" t="s">
        <v>1</v>
      </c>
      <c r="F504" s="186" t="s">
        <v>226</v>
      </c>
      <c r="H504" s="187">
        <v>66</v>
      </c>
      <c r="I504" s="188"/>
      <c r="L504" s="184"/>
      <c r="M504" s="189"/>
      <c r="T504" s="190"/>
      <c r="AT504" s="185" t="s">
        <v>205</v>
      </c>
      <c r="AU504" s="185" t="s">
        <v>164</v>
      </c>
      <c r="AV504" s="14" t="s">
        <v>163</v>
      </c>
      <c r="AW504" s="14" t="s">
        <v>3</v>
      </c>
      <c r="AX504" s="14" t="s">
        <v>83</v>
      </c>
      <c r="AY504" s="185" t="s">
        <v>156</v>
      </c>
    </row>
    <row r="505" spans="2:65" s="1" customFormat="1" ht="16.5" customHeight="1">
      <c r="B505" s="139"/>
      <c r="C505" s="167" t="s">
        <v>1608</v>
      </c>
      <c r="D505" s="167" t="s">
        <v>207</v>
      </c>
      <c r="E505" s="168" t="s">
        <v>2846</v>
      </c>
      <c r="F505" s="169" t="s">
        <v>2847</v>
      </c>
      <c r="G505" s="170" t="s">
        <v>203</v>
      </c>
      <c r="H505" s="171">
        <v>2</v>
      </c>
      <c r="I505" s="172"/>
      <c r="J505" s="173">
        <f t="shared" ref="J505:J511" si="0">ROUND(I505*H505,2)</f>
        <v>0</v>
      </c>
      <c r="K505" s="174"/>
      <c r="L505" s="175"/>
      <c r="M505" s="176" t="s">
        <v>1</v>
      </c>
      <c r="N505" s="177" t="s">
        <v>41</v>
      </c>
      <c r="P505" s="150">
        <f t="shared" ref="P505:P511" si="1">O505*H505</f>
        <v>0</v>
      </c>
      <c r="Q505" s="150">
        <v>6.4999999999999997E-3</v>
      </c>
      <c r="R505" s="150">
        <f t="shared" ref="R505:R511" si="2">Q505*H505</f>
        <v>1.2999999999999999E-2</v>
      </c>
      <c r="S505" s="150">
        <v>0</v>
      </c>
      <c r="T505" s="151">
        <f t="shared" ref="T505:T511" si="3">S505*H505</f>
        <v>0</v>
      </c>
      <c r="AR505" s="152" t="s">
        <v>211</v>
      </c>
      <c r="AT505" s="152" t="s">
        <v>207</v>
      </c>
      <c r="AU505" s="152" t="s">
        <v>164</v>
      </c>
      <c r="AY505" s="17" t="s">
        <v>156</v>
      </c>
      <c r="BE505" s="153">
        <f t="shared" ref="BE505:BE511" si="4">IF(N505="základná",J505,0)</f>
        <v>0</v>
      </c>
      <c r="BF505" s="153">
        <f t="shared" ref="BF505:BF511" si="5">IF(N505="znížená",J505,0)</f>
        <v>0</v>
      </c>
      <c r="BG505" s="153">
        <f t="shared" ref="BG505:BG511" si="6">IF(N505="zákl. prenesená",J505,0)</f>
        <v>0</v>
      </c>
      <c r="BH505" s="153">
        <f t="shared" ref="BH505:BH511" si="7">IF(N505="zníž. prenesená",J505,0)</f>
        <v>0</v>
      </c>
      <c r="BI505" s="153">
        <f t="shared" ref="BI505:BI511" si="8">IF(N505="nulová",J505,0)</f>
        <v>0</v>
      </c>
      <c r="BJ505" s="17" t="s">
        <v>164</v>
      </c>
      <c r="BK505" s="153">
        <f t="shared" ref="BK505:BK511" si="9">ROUND(I505*H505,2)</f>
        <v>0</v>
      </c>
      <c r="BL505" s="17" t="s">
        <v>163</v>
      </c>
      <c r="BM505" s="152" t="s">
        <v>2848</v>
      </c>
    </row>
    <row r="506" spans="2:65" s="1" customFormat="1" ht="21.75" customHeight="1">
      <c r="B506" s="139"/>
      <c r="C506" s="167" t="s">
        <v>1614</v>
      </c>
      <c r="D506" s="167" t="s">
        <v>207</v>
      </c>
      <c r="E506" s="168" t="s">
        <v>2849</v>
      </c>
      <c r="F506" s="169" t="s">
        <v>2850</v>
      </c>
      <c r="G506" s="170" t="s">
        <v>203</v>
      </c>
      <c r="H506" s="171">
        <v>14</v>
      </c>
      <c r="I506" s="172"/>
      <c r="J506" s="173">
        <f t="shared" si="0"/>
        <v>0</v>
      </c>
      <c r="K506" s="174"/>
      <c r="L506" s="175"/>
      <c r="M506" s="176" t="s">
        <v>1</v>
      </c>
      <c r="N506" s="177" t="s">
        <v>41</v>
      </c>
      <c r="P506" s="150">
        <f t="shared" si="1"/>
        <v>0</v>
      </c>
      <c r="Q506" s="150">
        <v>6.4999999999999997E-3</v>
      </c>
      <c r="R506" s="150">
        <f t="shared" si="2"/>
        <v>9.0999999999999998E-2</v>
      </c>
      <c r="S506" s="150">
        <v>0</v>
      </c>
      <c r="T506" s="151">
        <f t="shared" si="3"/>
        <v>0</v>
      </c>
      <c r="AR506" s="152" t="s">
        <v>211</v>
      </c>
      <c r="AT506" s="152" t="s">
        <v>207</v>
      </c>
      <c r="AU506" s="152" t="s">
        <v>164</v>
      </c>
      <c r="AY506" s="17" t="s">
        <v>156</v>
      </c>
      <c r="BE506" s="153">
        <f t="shared" si="4"/>
        <v>0</v>
      </c>
      <c r="BF506" s="153">
        <f t="shared" si="5"/>
        <v>0</v>
      </c>
      <c r="BG506" s="153">
        <f t="shared" si="6"/>
        <v>0</v>
      </c>
      <c r="BH506" s="153">
        <f t="shared" si="7"/>
        <v>0</v>
      </c>
      <c r="BI506" s="153">
        <f t="shared" si="8"/>
        <v>0</v>
      </c>
      <c r="BJ506" s="17" t="s">
        <v>164</v>
      </c>
      <c r="BK506" s="153">
        <f t="shared" si="9"/>
        <v>0</v>
      </c>
      <c r="BL506" s="17" t="s">
        <v>163</v>
      </c>
      <c r="BM506" s="152" t="s">
        <v>2851</v>
      </c>
    </row>
    <row r="507" spans="2:65" s="1" customFormat="1" ht="16.5" customHeight="1">
      <c r="B507" s="139"/>
      <c r="C507" s="167" t="s">
        <v>1618</v>
      </c>
      <c r="D507" s="167" t="s">
        <v>207</v>
      </c>
      <c r="E507" s="168" t="s">
        <v>2852</v>
      </c>
      <c r="F507" s="169" t="s">
        <v>2853</v>
      </c>
      <c r="G507" s="170" t="s">
        <v>203</v>
      </c>
      <c r="H507" s="171">
        <v>13</v>
      </c>
      <c r="I507" s="172"/>
      <c r="J507" s="173">
        <f t="shared" si="0"/>
        <v>0</v>
      </c>
      <c r="K507" s="174"/>
      <c r="L507" s="175"/>
      <c r="M507" s="176" t="s">
        <v>1</v>
      </c>
      <c r="N507" s="177" t="s">
        <v>41</v>
      </c>
      <c r="P507" s="150">
        <f t="shared" si="1"/>
        <v>0</v>
      </c>
      <c r="Q507" s="150">
        <v>6.4999999999999997E-3</v>
      </c>
      <c r="R507" s="150">
        <f t="shared" si="2"/>
        <v>8.4499999999999992E-2</v>
      </c>
      <c r="S507" s="150">
        <v>0</v>
      </c>
      <c r="T507" s="151">
        <f t="shared" si="3"/>
        <v>0</v>
      </c>
      <c r="AR507" s="152" t="s">
        <v>211</v>
      </c>
      <c r="AT507" s="152" t="s">
        <v>207</v>
      </c>
      <c r="AU507" s="152" t="s">
        <v>164</v>
      </c>
      <c r="AY507" s="17" t="s">
        <v>156</v>
      </c>
      <c r="BE507" s="153">
        <f t="shared" si="4"/>
        <v>0</v>
      </c>
      <c r="BF507" s="153">
        <f t="shared" si="5"/>
        <v>0</v>
      </c>
      <c r="BG507" s="153">
        <f t="shared" si="6"/>
        <v>0</v>
      </c>
      <c r="BH507" s="153">
        <f t="shared" si="7"/>
        <v>0</v>
      </c>
      <c r="BI507" s="153">
        <f t="shared" si="8"/>
        <v>0</v>
      </c>
      <c r="BJ507" s="17" t="s">
        <v>164</v>
      </c>
      <c r="BK507" s="153">
        <f t="shared" si="9"/>
        <v>0</v>
      </c>
      <c r="BL507" s="17" t="s">
        <v>163</v>
      </c>
      <c r="BM507" s="152" t="s">
        <v>2854</v>
      </c>
    </row>
    <row r="508" spans="2:65" s="1" customFormat="1" ht="24.15" customHeight="1">
      <c r="B508" s="139"/>
      <c r="C508" s="167" t="s">
        <v>1624</v>
      </c>
      <c r="D508" s="167" t="s">
        <v>207</v>
      </c>
      <c r="E508" s="168" t="s">
        <v>2855</v>
      </c>
      <c r="F508" s="169" t="s">
        <v>2856</v>
      </c>
      <c r="G508" s="170" t="s">
        <v>162</v>
      </c>
      <c r="H508" s="171">
        <v>4</v>
      </c>
      <c r="I508" s="172"/>
      <c r="J508" s="173">
        <f t="shared" si="0"/>
        <v>0</v>
      </c>
      <c r="K508" s="174"/>
      <c r="L508" s="175"/>
      <c r="M508" s="176" t="s">
        <v>1</v>
      </c>
      <c r="N508" s="177" t="s">
        <v>41</v>
      </c>
      <c r="P508" s="150">
        <f t="shared" si="1"/>
        <v>0</v>
      </c>
      <c r="Q508" s="150">
        <v>6.4999999999999997E-3</v>
      </c>
      <c r="R508" s="150">
        <f t="shared" si="2"/>
        <v>2.5999999999999999E-2</v>
      </c>
      <c r="S508" s="150">
        <v>0</v>
      </c>
      <c r="T508" s="151">
        <f t="shared" si="3"/>
        <v>0</v>
      </c>
      <c r="AR508" s="152" t="s">
        <v>211</v>
      </c>
      <c r="AT508" s="152" t="s">
        <v>207</v>
      </c>
      <c r="AU508" s="152" t="s">
        <v>164</v>
      </c>
      <c r="AY508" s="17" t="s">
        <v>156</v>
      </c>
      <c r="BE508" s="153">
        <f t="shared" si="4"/>
        <v>0</v>
      </c>
      <c r="BF508" s="153">
        <f t="shared" si="5"/>
        <v>0</v>
      </c>
      <c r="BG508" s="153">
        <f t="shared" si="6"/>
        <v>0</v>
      </c>
      <c r="BH508" s="153">
        <f t="shared" si="7"/>
        <v>0</v>
      </c>
      <c r="BI508" s="153">
        <f t="shared" si="8"/>
        <v>0</v>
      </c>
      <c r="BJ508" s="17" t="s">
        <v>164</v>
      </c>
      <c r="BK508" s="153">
        <f t="shared" si="9"/>
        <v>0</v>
      </c>
      <c r="BL508" s="17" t="s">
        <v>163</v>
      </c>
      <c r="BM508" s="152" t="s">
        <v>2857</v>
      </c>
    </row>
    <row r="509" spans="2:65" s="1" customFormat="1" ht="21.75" customHeight="1">
      <c r="B509" s="139"/>
      <c r="C509" s="167" t="s">
        <v>1636</v>
      </c>
      <c r="D509" s="167" t="s">
        <v>207</v>
      </c>
      <c r="E509" s="168" t="s">
        <v>2858</v>
      </c>
      <c r="F509" s="169" t="s">
        <v>2859</v>
      </c>
      <c r="G509" s="170" t="s">
        <v>203</v>
      </c>
      <c r="H509" s="171">
        <v>6</v>
      </c>
      <c r="I509" s="172"/>
      <c r="J509" s="173">
        <f t="shared" si="0"/>
        <v>0</v>
      </c>
      <c r="K509" s="174"/>
      <c r="L509" s="175"/>
      <c r="M509" s="176" t="s">
        <v>1</v>
      </c>
      <c r="N509" s="177" t="s">
        <v>41</v>
      </c>
      <c r="P509" s="150">
        <f t="shared" si="1"/>
        <v>0</v>
      </c>
      <c r="Q509" s="150">
        <v>6.4999999999999997E-3</v>
      </c>
      <c r="R509" s="150">
        <f t="shared" si="2"/>
        <v>3.9E-2</v>
      </c>
      <c r="S509" s="150">
        <v>0</v>
      </c>
      <c r="T509" s="151">
        <f t="shared" si="3"/>
        <v>0</v>
      </c>
      <c r="AR509" s="152" t="s">
        <v>211</v>
      </c>
      <c r="AT509" s="152" t="s">
        <v>207</v>
      </c>
      <c r="AU509" s="152" t="s">
        <v>164</v>
      </c>
      <c r="AY509" s="17" t="s">
        <v>156</v>
      </c>
      <c r="BE509" s="153">
        <f t="shared" si="4"/>
        <v>0</v>
      </c>
      <c r="BF509" s="153">
        <f t="shared" si="5"/>
        <v>0</v>
      </c>
      <c r="BG509" s="153">
        <f t="shared" si="6"/>
        <v>0</v>
      </c>
      <c r="BH509" s="153">
        <f t="shared" si="7"/>
        <v>0</v>
      </c>
      <c r="BI509" s="153">
        <f t="shared" si="8"/>
        <v>0</v>
      </c>
      <c r="BJ509" s="17" t="s">
        <v>164</v>
      </c>
      <c r="BK509" s="153">
        <f t="shared" si="9"/>
        <v>0</v>
      </c>
      <c r="BL509" s="17" t="s">
        <v>163</v>
      </c>
      <c r="BM509" s="152" t="s">
        <v>2860</v>
      </c>
    </row>
    <row r="510" spans="2:65" s="1" customFormat="1" ht="16.5" customHeight="1">
      <c r="B510" s="139"/>
      <c r="C510" s="167" t="s">
        <v>1643</v>
      </c>
      <c r="D510" s="167" t="s">
        <v>207</v>
      </c>
      <c r="E510" s="168" t="s">
        <v>2861</v>
      </c>
      <c r="F510" s="169" t="s">
        <v>2862</v>
      </c>
      <c r="G510" s="170" t="s">
        <v>203</v>
      </c>
      <c r="H510" s="171">
        <v>27</v>
      </c>
      <c r="I510" s="172"/>
      <c r="J510" s="173">
        <f t="shared" si="0"/>
        <v>0</v>
      </c>
      <c r="K510" s="174"/>
      <c r="L510" s="175"/>
      <c r="M510" s="176" t="s">
        <v>1</v>
      </c>
      <c r="N510" s="177" t="s">
        <v>41</v>
      </c>
      <c r="P510" s="150">
        <f t="shared" si="1"/>
        <v>0</v>
      </c>
      <c r="Q510" s="150">
        <v>6.4999999999999997E-3</v>
      </c>
      <c r="R510" s="150">
        <f t="shared" si="2"/>
        <v>0.17549999999999999</v>
      </c>
      <c r="S510" s="150">
        <v>0</v>
      </c>
      <c r="T510" s="151">
        <f t="shared" si="3"/>
        <v>0</v>
      </c>
      <c r="AR510" s="152" t="s">
        <v>211</v>
      </c>
      <c r="AT510" s="152" t="s">
        <v>207</v>
      </c>
      <c r="AU510" s="152" t="s">
        <v>164</v>
      </c>
      <c r="AY510" s="17" t="s">
        <v>156</v>
      </c>
      <c r="BE510" s="153">
        <f t="shared" si="4"/>
        <v>0</v>
      </c>
      <c r="BF510" s="153">
        <f t="shared" si="5"/>
        <v>0</v>
      </c>
      <c r="BG510" s="153">
        <f t="shared" si="6"/>
        <v>0</v>
      </c>
      <c r="BH510" s="153">
        <f t="shared" si="7"/>
        <v>0</v>
      </c>
      <c r="BI510" s="153">
        <f t="shared" si="8"/>
        <v>0</v>
      </c>
      <c r="BJ510" s="17" t="s">
        <v>164</v>
      </c>
      <c r="BK510" s="153">
        <f t="shared" si="9"/>
        <v>0</v>
      </c>
      <c r="BL510" s="17" t="s">
        <v>163</v>
      </c>
      <c r="BM510" s="152" t="s">
        <v>2863</v>
      </c>
    </row>
    <row r="511" spans="2:65" s="1" customFormat="1" ht="24.15" customHeight="1">
      <c r="B511" s="139"/>
      <c r="C511" s="140" t="s">
        <v>1653</v>
      </c>
      <c r="D511" s="140" t="s">
        <v>159</v>
      </c>
      <c r="E511" s="141" t="s">
        <v>2864</v>
      </c>
      <c r="F511" s="142" t="s">
        <v>2865</v>
      </c>
      <c r="G511" s="143" t="s">
        <v>162</v>
      </c>
      <c r="H511" s="144">
        <v>1</v>
      </c>
      <c r="I511" s="145"/>
      <c r="J511" s="146">
        <f t="shared" si="0"/>
        <v>0</v>
      </c>
      <c r="K511" s="147"/>
      <c r="L511" s="32"/>
      <c r="M511" s="148" t="s">
        <v>1</v>
      </c>
      <c r="N511" s="149" t="s">
        <v>41</v>
      </c>
      <c r="P511" s="150">
        <f t="shared" si="1"/>
        <v>0</v>
      </c>
      <c r="Q511" s="150">
        <v>0</v>
      </c>
      <c r="R511" s="150">
        <f t="shared" si="2"/>
        <v>0</v>
      </c>
      <c r="S511" s="150">
        <v>0</v>
      </c>
      <c r="T511" s="151">
        <f t="shared" si="3"/>
        <v>0</v>
      </c>
      <c r="AR511" s="152" t="s">
        <v>163</v>
      </c>
      <c r="AT511" s="152" t="s">
        <v>159</v>
      </c>
      <c r="AU511" s="152" t="s">
        <v>164</v>
      </c>
      <c r="AY511" s="17" t="s">
        <v>156</v>
      </c>
      <c r="BE511" s="153">
        <f t="shared" si="4"/>
        <v>0</v>
      </c>
      <c r="BF511" s="153">
        <f t="shared" si="5"/>
        <v>0</v>
      </c>
      <c r="BG511" s="153">
        <f t="shared" si="6"/>
        <v>0</v>
      </c>
      <c r="BH511" s="153">
        <f t="shared" si="7"/>
        <v>0</v>
      </c>
      <c r="BI511" s="153">
        <f t="shared" si="8"/>
        <v>0</v>
      </c>
      <c r="BJ511" s="17" t="s">
        <v>164</v>
      </c>
      <c r="BK511" s="153">
        <f t="shared" si="9"/>
        <v>0</v>
      </c>
      <c r="BL511" s="17" t="s">
        <v>163</v>
      </c>
      <c r="BM511" s="152" t="s">
        <v>2866</v>
      </c>
    </row>
    <row r="512" spans="2:65" s="13" customFormat="1">
      <c r="B512" s="178"/>
      <c r="D512" s="160" t="s">
        <v>205</v>
      </c>
      <c r="E512" s="179" t="s">
        <v>1</v>
      </c>
      <c r="F512" s="180" t="s">
        <v>2867</v>
      </c>
      <c r="H512" s="179" t="s">
        <v>1</v>
      </c>
      <c r="I512" s="181"/>
      <c r="L512" s="178"/>
      <c r="M512" s="182"/>
      <c r="T512" s="183"/>
      <c r="AT512" s="179" t="s">
        <v>205</v>
      </c>
      <c r="AU512" s="179" t="s">
        <v>164</v>
      </c>
      <c r="AV512" s="13" t="s">
        <v>83</v>
      </c>
      <c r="AW512" s="13" t="s">
        <v>3</v>
      </c>
      <c r="AX512" s="13" t="s">
        <v>75</v>
      </c>
      <c r="AY512" s="179" t="s">
        <v>156</v>
      </c>
    </row>
    <row r="513" spans="2:65" s="12" customFormat="1">
      <c r="B513" s="159"/>
      <c r="D513" s="160" t="s">
        <v>205</v>
      </c>
      <c r="E513" s="161" t="s">
        <v>1</v>
      </c>
      <c r="F513" s="162" t="s">
        <v>2046</v>
      </c>
      <c r="H513" s="163">
        <v>1</v>
      </c>
      <c r="I513" s="164"/>
      <c r="L513" s="159"/>
      <c r="M513" s="165"/>
      <c r="T513" s="166"/>
      <c r="AT513" s="161" t="s">
        <v>205</v>
      </c>
      <c r="AU513" s="161" t="s">
        <v>164</v>
      </c>
      <c r="AV513" s="12" t="s">
        <v>164</v>
      </c>
      <c r="AW513" s="12" t="s">
        <v>3</v>
      </c>
      <c r="AX513" s="12" t="s">
        <v>83</v>
      </c>
      <c r="AY513" s="161" t="s">
        <v>156</v>
      </c>
    </row>
    <row r="514" spans="2:65" s="1" customFormat="1" ht="44.25" customHeight="1">
      <c r="B514" s="139"/>
      <c r="C514" s="140" t="s">
        <v>1659</v>
      </c>
      <c r="D514" s="140" t="s">
        <v>159</v>
      </c>
      <c r="E514" s="141" t="s">
        <v>2868</v>
      </c>
      <c r="F514" s="142" t="s">
        <v>2869</v>
      </c>
      <c r="G514" s="143" t="s">
        <v>203</v>
      </c>
      <c r="H514" s="144">
        <v>72</v>
      </c>
      <c r="I514" s="145"/>
      <c r="J514" s="146">
        <f>ROUND(I514*H514,2)</f>
        <v>0</v>
      </c>
      <c r="K514" s="147"/>
      <c r="L514" s="32"/>
      <c r="M514" s="148" t="s">
        <v>1</v>
      </c>
      <c r="N514" s="149" t="s">
        <v>41</v>
      </c>
      <c r="P514" s="150">
        <f>O514*H514</f>
        <v>0</v>
      </c>
      <c r="Q514" s="150">
        <v>0</v>
      </c>
      <c r="R514" s="150">
        <f>Q514*H514</f>
        <v>0</v>
      </c>
      <c r="S514" s="150">
        <v>0</v>
      </c>
      <c r="T514" s="151">
        <f>S514*H514</f>
        <v>0</v>
      </c>
      <c r="AR514" s="152" t="s">
        <v>163</v>
      </c>
      <c r="AT514" s="152" t="s">
        <v>159</v>
      </c>
      <c r="AU514" s="152" t="s">
        <v>164</v>
      </c>
      <c r="AY514" s="17" t="s">
        <v>156</v>
      </c>
      <c r="BE514" s="153">
        <f>IF(N514="základná",J514,0)</f>
        <v>0</v>
      </c>
      <c r="BF514" s="153">
        <f>IF(N514="znížená",J514,0)</f>
        <v>0</v>
      </c>
      <c r="BG514" s="153">
        <f>IF(N514="zákl. prenesená",J514,0)</f>
        <v>0</v>
      </c>
      <c r="BH514" s="153">
        <f>IF(N514="zníž. prenesená",J514,0)</f>
        <v>0</v>
      </c>
      <c r="BI514" s="153">
        <f>IF(N514="nulová",J514,0)</f>
        <v>0</v>
      </c>
      <c r="BJ514" s="17" t="s">
        <v>164</v>
      </c>
      <c r="BK514" s="153">
        <f>ROUND(I514*H514,2)</f>
        <v>0</v>
      </c>
      <c r="BL514" s="17" t="s">
        <v>163</v>
      </c>
      <c r="BM514" s="152" t="s">
        <v>2870</v>
      </c>
    </row>
    <row r="515" spans="2:65" s="11" customFormat="1" ht="22.95" customHeight="1">
      <c r="B515" s="127"/>
      <c r="D515" s="128" t="s">
        <v>74</v>
      </c>
      <c r="E515" s="137" t="s">
        <v>1933</v>
      </c>
      <c r="F515" s="137" t="s">
        <v>1934</v>
      </c>
      <c r="I515" s="130"/>
      <c r="J515" s="138">
        <f>BK515</f>
        <v>0</v>
      </c>
      <c r="L515" s="127"/>
      <c r="M515" s="132"/>
      <c r="P515" s="133">
        <f>SUM(P516:P519)</f>
        <v>0</v>
      </c>
      <c r="R515" s="133">
        <f>SUM(R516:R519)</f>
        <v>1.8395999999999998E-3</v>
      </c>
      <c r="T515" s="134">
        <f>SUM(T516:T519)</f>
        <v>0</v>
      </c>
      <c r="AR515" s="128" t="s">
        <v>83</v>
      </c>
      <c r="AT515" s="135" t="s">
        <v>74</v>
      </c>
      <c r="AU515" s="135" t="s">
        <v>83</v>
      </c>
      <c r="AY515" s="128" t="s">
        <v>156</v>
      </c>
      <c r="BK515" s="136">
        <f>SUM(BK516:BK519)</f>
        <v>0</v>
      </c>
    </row>
    <row r="516" spans="2:65" s="1" customFormat="1" ht="24.15" customHeight="1">
      <c r="B516" s="139"/>
      <c r="C516" s="140" t="s">
        <v>1665</v>
      </c>
      <c r="D516" s="140" t="s">
        <v>159</v>
      </c>
      <c r="E516" s="141" t="s">
        <v>2871</v>
      </c>
      <c r="F516" s="142" t="s">
        <v>2872</v>
      </c>
      <c r="G516" s="143" t="s">
        <v>234</v>
      </c>
      <c r="H516" s="144">
        <v>1</v>
      </c>
      <c r="I516" s="145"/>
      <c r="J516" s="146">
        <f>ROUND(I516*H516,2)</f>
        <v>0</v>
      </c>
      <c r="K516" s="147"/>
      <c r="L516" s="32"/>
      <c r="M516" s="148" t="s">
        <v>1</v>
      </c>
      <c r="N516" s="149" t="s">
        <v>41</v>
      </c>
      <c r="P516" s="150">
        <f>O516*H516</f>
        <v>0</v>
      </c>
      <c r="Q516" s="150">
        <v>6.3000000000000003E-4</v>
      </c>
      <c r="R516" s="150">
        <f>Q516*H516</f>
        <v>6.3000000000000003E-4</v>
      </c>
      <c r="S516" s="150">
        <v>0</v>
      </c>
      <c r="T516" s="151">
        <f>S516*H516</f>
        <v>0</v>
      </c>
      <c r="AR516" s="152" t="s">
        <v>163</v>
      </c>
      <c r="AT516" s="152" t="s">
        <v>159</v>
      </c>
      <c r="AU516" s="152" t="s">
        <v>164</v>
      </c>
      <c r="AY516" s="17" t="s">
        <v>156</v>
      </c>
      <c r="BE516" s="153">
        <f>IF(N516="základná",J516,0)</f>
        <v>0</v>
      </c>
      <c r="BF516" s="153">
        <f>IF(N516="znížená",J516,0)</f>
        <v>0</v>
      </c>
      <c r="BG516" s="153">
        <f>IF(N516="zákl. prenesená",J516,0)</f>
        <v>0</v>
      </c>
      <c r="BH516" s="153">
        <f>IF(N516="zníž. prenesená",J516,0)</f>
        <v>0</v>
      </c>
      <c r="BI516" s="153">
        <f>IF(N516="nulová",J516,0)</f>
        <v>0</v>
      </c>
      <c r="BJ516" s="17" t="s">
        <v>164</v>
      </c>
      <c r="BK516" s="153">
        <f>ROUND(I516*H516,2)</f>
        <v>0</v>
      </c>
      <c r="BL516" s="17" t="s">
        <v>163</v>
      </c>
      <c r="BM516" s="152" t="s">
        <v>2873</v>
      </c>
    </row>
    <row r="517" spans="2:65" s="12" customFormat="1">
      <c r="B517" s="159"/>
      <c r="D517" s="160" t="s">
        <v>205</v>
      </c>
      <c r="E517" s="161" t="s">
        <v>1</v>
      </c>
      <c r="F517" s="162" t="s">
        <v>2874</v>
      </c>
      <c r="H517" s="163">
        <v>1</v>
      </c>
      <c r="I517" s="164"/>
      <c r="L517" s="159"/>
      <c r="M517" s="165"/>
      <c r="T517" s="166"/>
      <c r="AT517" s="161" t="s">
        <v>205</v>
      </c>
      <c r="AU517" s="161" t="s">
        <v>164</v>
      </c>
      <c r="AV517" s="12" t="s">
        <v>164</v>
      </c>
      <c r="AW517" s="12" t="s">
        <v>3</v>
      </c>
      <c r="AX517" s="12" t="s">
        <v>83</v>
      </c>
      <c r="AY517" s="161" t="s">
        <v>156</v>
      </c>
    </row>
    <row r="518" spans="2:65" s="1" customFormat="1" ht="24.15" customHeight="1">
      <c r="B518" s="139"/>
      <c r="C518" s="140" t="s">
        <v>1669</v>
      </c>
      <c r="D518" s="140" t="s">
        <v>159</v>
      </c>
      <c r="E518" s="141" t="s">
        <v>2871</v>
      </c>
      <c r="F518" s="142" t="s">
        <v>2872</v>
      </c>
      <c r="G518" s="143" t="s">
        <v>234</v>
      </c>
      <c r="H518" s="144">
        <v>1.92</v>
      </c>
      <c r="I518" s="145"/>
      <c r="J518" s="146">
        <f>ROUND(I518*H518,2)</f>
        <v>0</v>
      </c>
      <c r="K518" s="147"/>
      <c r="L518" s="32"/>
      <c r="M518" s="148" t="s">
        <v>1</v>
      </c>
      <c r="N518" s="149" t="s">
        <v>41</v>
      </c>
      <c r="P518" s="150">
        <f>O518*H518</f>
        <v>0</v>
      </c>
      <c r="Q518" s="150">
        <v>6.3000000000000003E-4</v>
      </c>
      <c r="R518" s="150">
        <f>Q518*H518</f>
        <v>1.2095999999999999E-3</v>
      </c>
      <c r="S518" s="150">
        <v>0</v>
      </c>
      <c r="T518" s="151">
        <f>S518*H518</f>
        <v>0</v>
      </c>
      <c r="AR518" s="152" t="s">
        <v>163</v>
      </c>
      <c r="AT518" s="152" t="s">
        <v>159</v>
      </c>
      <c r="AU518" s="152" t="s">
        <v>164</v>
      </c>
      <c r="AY518" s="17" t="s">
        <v>156</v>
      </c>
      <c r="BE518" s="153">
        <f>IF(N518="základná",J518,0)</f>
        <v>0</v>
      </c>
      <c r="BF518" s="153">
        <f>IF(N518="znížená",J518,0)</f>
        <v>0</v>
      </c>
      <c r="BG518" s="153">
        <f>IF(N518="zákl. prenesená",J518,0)</f>
        <v>0</v>
      </c>
      <c r="BH518" s="153">
        <f>IF(N518="zníž. prenesená",J518,0)</f>
        <v>0</v>
      </c>
      <c r="BI518" s="153">
        <f>IF(N518="nulová",J518,0)</f>
        <v>0</v>
      </c>
      <c r="BJ518" s="17" t="s">
        <v>164</v>
      </c>
      <c r="BK518" s="153">
        <f>ROUND(I518*H518,2)</f>
        <v>0</v>
      </c>
      <c r="BL518" s="17" t="s">
        <v>163</v>
      </c>
      <c r="BM518" s="152" t="s">
        <v>2875</v>
      </c>
    </row>
    <row r="519" spans="2:65" s="12" customFormat="1">
      <c r="B519" s="159"/>
      <c r="D519" s="160" t="s">
        <v>205</v>
      </c>
      <c r="E519" s="161" t="s">
        <v>1</v>
      </c>
      <c r="F519" s="162" t="s">
        <v>2876</v>
      </c>
      <c r="H519" s="163">
        <v>1.92</v>
      </c>
      <c r="I519" s="164"/>
      <c r="L519" s="159"/>
      <c r="M519" s="165"/>
      <c r="T519" s="166"/>
      <c r="AT519" s="161" t="s">
        <v>205</v>
      </c>
      <c r="AU519" s="161" t="s">
        <v>164</v>
      </c>
      <c r="AV519" s="12" t="s">
        <v>164</v>
      </c>
      <c r="AW519" s="12" t="s">
        <v>3</v>
      </c>
      <c r="AX519" s="12" t="s">
        <v>83</v>
      </c>
      <c r="AY519" s="161" t="s">
        <v>156</v>
      </c>
    </row>
    <row r="520" spans="2:65" s="11" customFormat="1" ht="22.95" customHeight="1">
      <c r="B520" s="127"/>
      <c r="D520" s="128" t="s">
        <v>74</v>
      </c>
      <c r="E520" s="137" t="s">
        <v>1942</v>
      </c>
      <c r="F520" s="137" t="s">
        <v>1943</v>
      </c>
      <c r="I520" s="130"/>
      <c r="J520" s="138">
        <f>BK520</f>
        <v>0</v>
      </c>
      <c r="L520" s="127"/>
      <c r="M520" s="132"/>
      <c r="P520" s="133">
        <f>SUM(P521:P529)</f>
        <v>0</v>
      </c>
      <c r="R520" s="133">
        <f>SUM(R521:R529)</f>
        <v>2.51568E-2</v>
      </c>
      <c r="T520" s="134">
        <f>SUM(T521:T529)</f>
        <v>0</v>
      </c>
      <c r="AR520" s="128" t="s">
        <v>83</v>
      </c>
      <c r="AT520" s="135" t="s">
        <v>74</v>
      </c>
      <c r="AU520" s="135" t="s">
        <v>83</v>
      </c>
      <c r="AY520" s="128" t="s">
        <v>156</v>
      </c>
      <c r="BK520" s="136">
        <f>SUM(BK521:BK529)</f>
        <v>0</v>
      </c>
    </row>
    <row r="521" spans="2:65" s="1" customFormat="1" ht="24.15" customHeight="1">
      <c r="B521" s="139"/>
      <c r="C521" s="140" t="s">
        <v>1675</v>
      </c>
      <c r="D521" s="140" t="s">
        <v>159</v>
      </c>
      <c r="E521" s="141" t="s">
        <v>2877</v>
      </c>
      <c r="F521" s="142" t="s">
        <v>2878</v>
      </c>
      <c r="G521" s="143" t="s">
        <v>402</v>
      </c>
      <c r="H521" s="144">
        <v>350</v>
      </c>
      <c r="I521" s="145"/>
      <c r="J521" s="146">
        <f>ROUND(I521*H521,2)</f>
        <v>0</v>
      </c>
      <c r="K521" s="147"/>
      <c r="L521" s="32"/>
      <c r="M521" s="148" t="s">
        <v>1</v>
      </c>
      <c r="N521" s="149" t="s">
        <v>41</v>
      </c>
      <c r="P521" s="150">
        <f>O521*H521</f>
        <v>0</v>
      </c>
      <c r="Q521" s="150">
        <v>5.0000000000000002E-5</v>
      </c>
      <c r="R521" s="150">
        <f>Q521*H521</f>
        <v>1.7500000000000002E-2</v>
      </c>
      <c r="S521" s="150">
        <v>0</v>
      </c>
      <c r="T521" s="151">
        <f>S521*H521</f>
        <v>0</v>
      </c>
      <c r="AR521" s="152" t="s">
        <v>163</v>
      </c>
      <c r="AT521" s="152" t="s">
        <v>159</v>
      </c>
      <c r="AU521" s="152" t="s">
        <v>164</v>
      </c>
      <c r="AY521" s="17" t="s">
        <v>156</v>
      </c>
      <c r="BE521" s="153">
        <f>IF(N521="základná",J521,0)</f>
        <v>0</v>
      </c>
      <c r="BF521" s="153">
        <f>IF(N521="znížená",J521,0)</f>
        <v>0</v>
      </c>
      <c r="BG521" s="153">
        <f>IF(N521="zákl. prenesená",J521,0)</f>
        <v>0</v>
      </c>
      <c r="BH521" s="153">
        <f>IF(N521="zníž. prenesená",J521,0)</f>
        <v>0</v>
      </c>
      <c r="BI521" s="153">
        <f>IF(N521="nulová",J521,0)</f>
        <v>0</v>
      </c>
      <c r="BJ521" s="17" t="s">
        <v>164</v>
      </c>
      <c r="BK521" s="153">
        <f>ROUND(I521*H521,2)</f>
        <v>0</v>
      </c>
      <c r="BL521" s="17" t="s">
        <v>163</v>
      </c>
      <c r="BM521" s="152" t="s">
        <v>2879</v>
      </c>
    </row>
    <row r="522" spans="2:65" s="12" customFormat="1" ht="20.399999999999999">
      <c r="B522" s="159"/>
      <c r="D522" s="160" t="s">
        <v>205</v>
      </c>
      <c r="E522" s="161" t="s">
        <v>1</v>
      </c>
      <c r="F522" s="162" t="s">
        <v>2880</v>
      </c>
      <c r="H522" s="163">
        <v>350</v>
      </c>
      <c r="I522" s="164"/>
      <c r="L522" s="159"/>
      <c r="M522" s="165"/>
      <c r="T522" s="166"/>
      <c r="AT522" s="161" t="s">
        <v>205</v>
      </c>
      <c r="AU522" s="161" t="s">
        <v>164</v>
      </c>
      <c r="AV522" s="12" t="s">
        <v>164</v>
      </c>
      <c r="AW522" s="12" t="s">
        <v>3</v>
      </c>
      <c r="AX522" s="12" t="s">
        <v>83</v>
      </c>
      <c r="AY522" s="161" t="s">
        <v>156</v>
      </c>
    </row>
    <row r="523" spans="2:65" s="1" customFormat="1" ht="24.15" customHeight="1">
      <c r="B523" s="139"/>
      <c r="C523" s="140" t="s">
        <v>1679</v>
      </c>
      <c r="D523" s="140" t="s">
        <v>159</v>
      </c>
      <c r="E523" s="141" t="s">
        <v>2881</v>
      </c>
      <c r="F523" s="142" t="s">
        <v>2882</v>
      </c>
      <c r="G523" s="143" t="s">
        <v>402</v>
      </c>
      <c r="H523" s="144">
        <v>35.28</v>
      </c>
      <c r="I523" s="145"/>
      <c r="J523" s="146">
        <f>ROUND(I523*H523,2)</f>
        <v>0</v>
      </c>
      <c r="K523" s="147"/>
      <c r="L523" s="32"/>
      <c r="M523" s="148" t="s">
        <v>1</v>
      </c>
      <c r="N523" s="149" t="s">
        <v>41</v>
      </c>
      <c r="P523" s="150">
        <f>O523*H523</f>
        <v>0</v>
      </c>
      <c r="Q523" s="150">
        <v>1.7000000000000001E-4</v>
      </c>
      <c r="R523" s="150">
        <f>Q523*H523</f>
        <v>5.9976000000000005E-3</v>
      </c>
      <c r="S523" s="150">
        <v>0</v>
      </c>
      <c r="T523" s="151">
        <f>S523*H523</f>
        <v>0</v>
      </c>
      <c r="AR523" s="152" t="s">
        <v>163</v>
      </c>
      <c r="AT523" s="152" t="s">
        <v>159</v>
      </c>
      <c r="AU523" s="152" t="s">
        <v>164</v>
      </c>
      <c r="AY523" s="17" t="s">
        <v>156</v>
      </c>
      <c r="BE523" s="153">
        <f>IF(N523="základná",J523,0)</f>
        <v>0</v>
      </c>
      <c r="BF523" s="153">
        <f>IF(N523="znížená",J523,0)</f>
        <v>0</v>
      </c>
      <c r="BG523" s="153">
        <f>IF(N523="zákl. prenesená",J523,0)</f>
        <v>0</v>
      </c>
      <c r="BH523" s="153">
        <f>IF(N523="zníž. prenesená",J523,0)</f>
        <v>0</v>
      </c>
      <c r="BI523" s="153">
        <f>IF(N523="nulová",J523,0)</f>
        <v>0</v>
      </c>
      <c r="BJ523" s="17" t="s">
        <v>164</v>
      </c>
      <c r="BK523" s="153">
        <f>ROUND(I523*H523,2)</f>
        <v>0</v>
      </c>
      <c r="BL523" s="17" t="s">
        <v>163</v>
      </c>
      <c r="BM523" s="152" t="s">
        <v>2883</v>
      </c>
    </row>
    <row r="524" spans="2:65" s="12" customFormat="1">
      <c r="B524" s="159"/>
      <c r="D524" s="160" t="s">
        <v>205</v>
      </c>
      <c r="E524" s="161" t="s">
        <v>1</v>
      </c>
      <c r="F524" s="162" t="s">
        <v>2884</v>
      </c>
      <c r="H524" s="163">
        <v>9.76</v>
      </c>
      <c r="I524" s="164"/>
      <c r="L524" s="159"/>
      <c r="M524" s="165"/>
      <c r="T524" s="166"/>
      <c r="AT524" s="161" t="s">
        <v>205</v>
      </c>
      <c r="AU524" s="161" t="s">
        <v>164</v>
      </c>
      <c r="AV524" s="12" t="s">
        <v>164</v>
      </c>
      <c r="AW524" s="12" t="s">
        <v>3</v>
      </c>
      <c r="AX524" s="12" t="s">
        <v>75</v>
      </c>
      <c r="AY524" s="161" t="s">
        <v>156</v>
      </c>
    </row>
    <row r="525" spans="2:65" s="12" customFormat="1">
      <c r="B525" s="159"/>
      <c r="D525" s="160" t="s">
        <v>205</v>
      </c>
      <c r="E525" s="161" t="s">
        <v>1</v>
      </c>
      <c r="F525" s="162" t="s">
        <v>2885</v>
      </c>
      <c r="H525" s="163">
        <v>21</v>
      </c>
      <c r="I525" s="164"/>
      <c r="L525" s="159"/>
      <c r="M525" s="165"/>
      <c r="T525" s="166"/>
      <c r="AT525" s="161" t="s">
        <v>205</v>
      </c>
      <c r="AU525" s="161" t="s">
        <v>164</v>
      </c>
      <c r="AV525" s="12" t="s">
        <v>164</v>
      </c>
      <c r="AW525" s="12" t="s">
        <v>3</v>
      </c>
      <c r="AX525" s="12" t="s">
        <v>75</v>
      </c>
      <c r="AY525" s="161" t="s">
        <v>156</v>
      </c>
    </row>
    <row r="526" spans="2:65" s="12" customFormat="1">
      <c r="B526" s="159"/>
      <c r="D526" s="160" t="s">
        <v>205</v>
      </c>
      <c r="E526" s="161" t="s">
        <v>1</v>
      </c>
      <c r="F526" s="162" t="s">
        <v>2886</v>
      </c>
      <c r="H526" s="163">
        <v>4.5199999999999996</v>
      </c>
      <c r="I526" s="164"/>
      <c r="L526" s="159"/>
      <c r="M526" s="165"/>
      <c r="T526" s="166"/>
      <c r="AT526" s="161" t="s">
        <v>205</v>
      </c>
      <c r="AU526" s="161" t="s">
        <v>164</v>
      </c>
      <c r="AV526" s="12" t="s">
        <v>164</v>
      </c>
      <c r="AW526" s="12" t="s">
        <v>3</v>
      </c>
      <c r="AX526" s="12" t="s">
        <v>75</v>
      </c>
      <c r="AY526" s="161" t="s">
        <v>156</v>
      </c>
    </row>
    <row r="527" spans="2:65" s="14" customFormat="1">
      <c r="B527" s="184"/>
      <c r="D527" s="160" t="s">
        <v>205</v>
      </c>
      <c r="E527" s="185" t="s">
        <v>1</v>
      </c>
      <c r="F527" s="186" t="s">
        <v>226</v>
      </c>
      <c r="H527" s="187">
        <v>35.28</v>
      </c>
      <c r="I527" s="188"/>
      <c r="L527" s="184"/>
      <c r="M527" s="189"/>
      <c r="T527" s="190"/>
      <c r="AT527" s="185" t="s">
        <v>205</v>
      </c>
      <c r="AU527" s="185" t="s">
        <v>164</v>
      </c>
      <c r="AV527" s="14" t="s">
        <v>163</v>
      </c>
      <c r="AW527" s="14" t="s">
        <v>3</v>
      </c>
      <c r="AX527" s="14" t="s">
        <v>83</v>
      </c>
      <c r="AY527" s="185" t="s">
        <v>156</v>
      </c>
    </row>
    <row r="528" spans="2:65" s="1" customFormat="1" ht="37.950000000000003" customHeight="1">
      <c r="B528" s="139"/>
      <c r="C528" s="140" t="s">
        <v>1685</v>
      </c>
      <c r="D528" s="140" t="s">
        <v>159</v>
      </c>
      <c r="E528" s="141" t="s">
        <v>2887</v>
      </c>
      <c r="F528" s="142" t="s">
        <v>2888</v>
      </c>
      <c r="G528" s="143" t="s">
        <v>402</v>
      </c>
      <c r="H528" s="144">
        <v>9.76</v>
      </c>
      <c r="I528" s="145"/>
      <c r="J528" s="146">
        <f>ROUND(I528*H528,2)</f>
        <v>0</v>
      </c>
      <c r="K528" s="147"/>
      <c r="L528" s="32"/>
      <c r="M528" s="148" t="s">
        <v>1</v>
      </c>
      <c r="N528" s="149" t="s">
        <v>41</v>
      </c>
      <c r="P528" s="150">
        <f>O528*H528</f>
        <v>0</v>
      </c>
      <c r="Q528" s="150">
        <v>1.7000000000000001E-4</v>
      </c>
      <c r="R528" s="150">
        <f>Q528*H528</f>
        <v>1.6592E-3</v>
      </c>
      <c r="S528" s="150">
        <v>0</v>
      </c>
      <c r="T528" s="151">
        <f>S528*H528</f>
        <v>0</v>
      </c>
      <c r="AR528" s="152" t="s">
        <v>163</v>
      </c>
      <c r="AT528" s="152" t="s">
        <v>159</v>
      </c>
      <c r="AU528" s="152" t="s">
        <v>164</v>
      </c>
      <c r="AY528" s="17" t="s">
        <v>156</v>
      </c>
      <c r="BE528" s="153">
        <f>IF(N528="základná",J528,0)</f>
        <v>0</v>
      </c>
      <c r="BF528" s="153">
        <f>IF(N528="znížená",J528,0)</f>
        <v>0</v>
      </c>
      <c r="BG528" s="153">
        <f>IF(N528="zákl. prenesená",J528,0)</f>
        <v>0</v>
      </c>
      <c r="BH528" s="153">
        <f>IF(N528="zníž. prenesená",J528,0)</f>
        <v>0</v>
      </c>
      <c r="BI528" s="153">
        <f>IF(N528="nulová",J528,0)</f>
        <v>0</v>
      </c>
      <c r="BJ528" s="17" t="s">
        <v>164</v>
      </c>
      <c r="BK528" s="153">
        <f>ROUND(I528*H528,2)</f>
        <v>0</v>
      </c>
      <c r="BL528" s="17" t="s">
        <v>163</v>
      </c>
      <c r="BM528" s="152" t="s">
        <v>2889</v>
      </c>
    </row>
    <row r="529" spans="2:65" s="12" customFormat="1">
      <c r="B529" s="159"/>
      <c r="D529" s="160" t="s">
        <v>205</v>
      </c>
      <c r="E529" s="161" t="s">
        <v>1</v>
      </c>
      <c r="F529" s="162" t="s">
        <v>2890</v>
      </c>
      <c r="H529" s="163">
        <v>9.76</v>
      </c>
      <c r="I529" s="164"/>
      <c r="L529" s="159"/>
      <c r="M529" s="165"/>
      <c r="T529" s="166"/>
      <c r="AT529" s="161" t="s">
        <v>205</v>
      </c>
      <c r="AU529" s="161" t="s">
        <v>164</v>
      </c>
      <c r="AV529" s="12" t="s">
        <v>164</v>
      </c>
      <c r="AW529" s="12" t="s">
        <v>3</v>
      </c>
      <c r="AX529" s="12" t="s">
        <v>83</v>
      </c>
      <c r="AY529" s="161" t="s">
        <v>156</v>
      </c>
    </row>
    <row r="530" spans="2:65" s="11" customFormat="1" ht="22.95" customHeight="1">
      <c r="B530" s="127"/>
      <c r="D530" s="128" t="s">
        <v>74</v>
      </c>
      <c r="E530" s="137" t="s">
        <v>2891</v>
      </c>
      <c r="F530" s="137" t="s">
        <v>2892</v>
      </c>
      <c r="I530" s="130"/>
      <c r="J530" s="138">
        <f>BK530</f>
        <v>0</v>
      </c>
      <c r="L530" s="127"/>
      <c r="M530" s="132"/>
      <c r="P530" s="133">
        <f>SUM(P531:P532)</f>
        <v>0</v>
      </c>
      <c r="R530" s="133">
        <f>SUM(R531:R532)</f>
        <v>24.653790000000001</v>
      </c>
      <c r="T530" s="134">
        <f>SUM(T531:T532)</f>
        <v>0</v>
      </c>
      <c r="AR530" s="128" t="s">
        <v>83</v>
      </c>
      <c r="AT530" s="135" t="s">
        <v>74</v>
      </c>
      <c r="AU530" s="135" t="s">
        <v>83</v>
      </c>
      <c r="AY530" s="128" t="s">
        <v>156</v>
      </c>
      <c r="BK530" s="136">
        <f>SUM(BK531:BK532)</f>
        <v>0</v>
      </c>
    </row>
    <row r="531" spans="2:65" s="1" customFormat="1" ht="24.15" customHeight="1">
      <c r="B531" s="139"/>
      <c r="C531" s="140" t="s">
        <v>1691</v>
      </c>
      <c r="D531" s="140" t="s">
        <v>159</v>
      </c>
      <c r="E531" s="141" t="s">
        <v>2893</v>
      </c>
      <c r="F531" s="142" t="s">
        <v>2894</v>
      </c>
      <c r="G531" s="143" t="s">
        <v>402</v>
      </c>
      <c r="H531" s="144">
        <v>31.5</v>
      </c>
      <c r="I531" s="145"/>
      <c r="J531" s="146">
        <f>ROUND(I531*H531,2)</f>
        <v>0</v>
      </c>
      <c r="K531" s="147"/>
      <c r="L531" s="32"/>
      <c r="M531" s="148" t="s">
        <v>1</v>
      </c>
      <c r="N531" s="149" t="s">
        <v>41</v>
      </c>
      <c r="P531" s="150">
        <f>O531*H531</f>
        <v>0</v>
      </c>
      <c r="Q531" s="150">
        <v>3.6600000000000001E-3</v>
      </c>
      <c r="R531" s="150">
        <f>Q531*H531</f>
        <v>0.11529</v>
      </c>
      <c r="S531" s="150">
        <v>0</v>
      </c>
      <c r="T531" s="151">
        <f>S531*H531</f>
        <v>0</v>
      </c>
      <c r="AR531" s="152" t="s">
        <v>163</v>
      </c>
      <c r="AT531" s="152" t="s">
        <v>159</v>
      </c>
      <c r="AU531" s="152" t="s">
        <v>164</v>
      </c>
      <c r="AY531" s="17" t="s">
        <v>156</v>
      </c>
      <c r="BE531" s="153">
        <f>IF(N531="základná",J531,0)</f>
        <v>0</v>
      </c>
      <c r="BF531" s="153">
        <f>IF(N531="znížená",J531,0)</f>
        <v>0</v>
      </c>
      <c r="BG531" s="153">
        <f>IF(N531="zákl. prenesená",J531,0)</f>
        <v>0</v>
      </c>
      <c r="BH531" s="153">
        <f>IF(N531="zníž. prenesená",J531,0)</f>
        <v>0</v>
      </c>
      <c r="BI531" s="153">
        <f>IF(N531="nulová",J531,0)</f>
        <v>0</v>
      </c>
      <c r="BJ531" s="17" t="s">
        <v>164</v>
      </c>
      <c r="BK531" s="153">
        <f>ROUND(I531*H531,2)</f>
        <v>0</v>
      </c>
      <c r="BL531" s="17" t="s">
        <v>163</v>
      </c>
      <c r="BM531" s="152" t="s">
        <v>2895</v>
      </c>
    </row>
    <row r="532" spans="2:65" s="1" customFormat="1" ht="24.15" customHeight="1">
      <c r="B532" s="139"/>
      <c r="C532" s="167" t="s">
        <v>1699</v>
      </c>
      <c r="D532" s="167" t="s">
        <v>207</v>
      </c>
      <c r="E532" s="168" t="s">
        <v>2896</v>
      </c>
      <c r="F532" s="169" t="s">
        <v>2897</v>
      </c>
      <c r="G532" s="170" t="s">
        <v>402</v>
      </c>
      <c r="H532" s="171">
        <v>31.5</v>
      </c>
      <c r="I532" s="172"/>
      <c r="J532" s="173">
        <f>ROUND(I532*H532,2)</f>
        <v>0</v>
      </c>
      <c r="K532" s="174"/>
      <c r="L532" s="175"/>
      <c r="M532" s="176" t="s">
        <v>1</v>
      </c>
      <c r="N532" s="177" t="s">
        <v>41</v>
      </c>
      <c r="P532" s="150">
        <f>O532*H532</f>
        <v>0</v>
      </c>
      <c r="Q532" s="150">
        <v>0.77900000000000003</v>
      </c>
      <c r="R532" s="150">
        <f>Q532*H532</f>
        <v>24.538499999999999</v>
      </c>
      <c r="S532" s="150">
        <v>0</v>
      </c>
      <c r="T532" s="151">
        <f>S532*H532</f>
        <v>0</v>
      </c>
      <c r="AR532" s="152" t="s">
        <v>211</v>
      </c>
      <c r="AT532" s="152" t="s">
        <v>207</v>
      </c>
      <c r="AU532" s="152" t="s">
        <v>164</v>
      </c>
      <c r="AY532" s="17" t="s">
        <v>156</v>
      </c>
      <c r="BE532" s="153">
        <f>IF(N532="základná",J532,0)</f>
        <v>0</v>
      </c>
      <c r="BF532" s="153">
        <f>IF(N532="znížená",J532,0)</f>
        <v>0</v>
      </c>
      <c r="BG532" s="153">
        <f>IF(N532="zákl. prenesená",J532,0)</f>
        <v>0</v>
      </c>
      <c r="BH532" s="153">
        <f>IF(N532="zníž. prenesená",J532,0)</f>
        <v>0</v>
      </c>
      <c r="BI532" s="153">
        <f>IF(N532="nulová",J532,0)</f>
        <v>0</v>
      </c>
      <c r="BJ532" s="17" t="s">
        <v>164</v>
      </c>
      <c r="BK532" s="153">
        <f>ROUND(I532*H532,2)</f>
        <v>0</v>
      </c>
      <c r="BL532" s="17" t="s">
        <v>163</v>
      </c>
      <c r="BM532" s="152" t="s">
        <v>2898</v>
      </c>
    </row>
    <row r="533" spans="2:65" s="11" customFormat="1" ht="22.95" customHeight="1">
      <c r="B533" s="127"/>
      <c r="D533" s="128" t="s">
        <v>74</v>
      </c>
      <c r="E533" s="137" t="s">
        <v>1954</v>
      </c>
      <c r="F533" s="137" t="s">
        <v>1955</v>
      </c>
      <c r="I533" s="130"/>
      <c r="J533" s="138">
        <f>BK533</f>
        <v>0</v>
      </c>
      <c r="L533" s="127"/>
      <c r="M533" s="132"/>
      <c r="P533" s="133">
        <f>SUM(P534:P536)</f>
        <v>0</v>
      </c>
      <c r="R533" s="133">
        <f>SUM(R534:R536)</f>
        <v>7.0727400000000005</v>
      </c>
      <c r="T533" s="134">
        <f>SUM(T534:T536)</f>
        <v>0</v>
      </c>
      <c r="AR533" s="128" t="s">
        <v>83</v>
      </c>
      <c r="AT533" s="135" t="s">
        <v>74</v>
      </c>
      <c r="AU533" s="135" t="s">
        <v>83</v>
      </c>
      <c r="AY533" s="128" t="s">
        <v>156</v>
      </c>
      <c r="BK533" s="136">
        <f>SUM(BK534:BK536)</f>
        <v>0</v>
      </c>
    </row>
    <row r="534" spans="2:65" s="1" customFormat="1" ht="24.15" customHeight="1">
      <c r="B534" s="139"/>
      <c r="C534" s="140" t="s">
        <v>1707</v>
      </c>
      <c r="D534" s="140" t="s">
        <v>159</v>
      </c>
      <c r="E534" s="141" t="s">
        <v>1957</v>
      </c>
      <c r="F534" s="142" t="s">
        <v>2899</v>
      </c>
      <c r="G534" s="143" t="s">
        <v>402</v>
      </c>
      <c r="H534" s="144">
        <v>9</v>
      </c>
      <c r="I534" s="145"/>
      <c r="J534" s="146">
        <f>ROUND(I534*H534,2)</f>
        <v>0</v>
      </c>
      <c r="K534" s="147"/>
      <c r="L534" s="32"/>
      <c r="M534" s="148" t="s">
        <v>1</v>
      </c>
      <c r="N534" s="149" t="s">
        <v>41</v>
      </c>
      <c r="P534" s="150">
        <f>O534*H534</f>
        <v>0</v>
      </c>
      <c r="Q534" s="150">
        <v>6.8599999999999998E-3</v>
      </c>
      <c r="R534" s="150">
        <f>Q534*H534</f>
        <v>6.1739999999999996E-2</v>
      </c>
      <c r="S534" s="150">
        <v>0</v>
      </c>
      <c r="T534" s="151">
        <f>S534*H534</f>
        <v>0</v>
      </c>
      <c r="AR534" s="152" t="s">
        <v>163</v>
      </c>
      <c r="AT534" s="152" t="s">
        <v>159</v>
      </c>
      <c r="AU534" s="152" t="s">
        <v>164</v>
      </c>
      <c r="AY534" s="17" t="s">
        <v>156</v>
      </c>
      <c r="BE534" s="153">
        <f>IF(N534="základná",J534,0)</f>
        <v>0</v>
      </c>
      <c r="BF534" s="153">
        <f>IF(N534="znížená",J534,0)</f>
        <v>0</v>
      </c>
      <c r="BG534" s="153">
        <f>IF(N534="zákl. prenesená",J534,0)</f>
        <v>0</v>
      </c>
      <c r="BH534" s="153">
        <f>IF(N534="zníž. prenesená",J534,0)</f>
        <v>0</v>
      </c>
      <c r="BI534" s="153">
        <f>IF(N534="nulová",J534,0)</f>
        <v>0</v>
      </c>
      <c r="BJ534" s="17" t="s">
        <v>164</v>
      </c>
      <c r="BK534" s="153">
        <f>ROUND(I534*H534,2)</f>
        <v>0</v>
      </c>
      <c r="BL534" s="17" t="s">
        <v>163</v>
      </c>
      <c r="BM534" s="152" t="s">
        <v>2900</v>
      </c>
    </row>
    <row r="535" spans="2:65" s="12" customFormat="1">
      <c r="B535" s="159"/>
      <c r="D535" s="160" t="s">
        <v>205</v>
      </c>
      <c r="E535" s="161" t="s">
        <v>1</v>
      </c>
      <c r="F535" s="162" t="s">
        <v>2901</v>
      </c>
      <c r="H535" s="163">
        <v>9</v>
      </c>
      <c r="I535" s="164"/>
      <c r="L535" s="159"/>
      <c r="M535" s="165"/>
      <c r="T535" s="166"/>
      <c r="AT535" s="161" t="s">
        <v>205</v>
      </c>
      <c r="AU535" s="161" t="s">
        <v>164</v>
      </c>
      <c r="AV535" s="12" t="s">
        <v>164</v>
      </c>
      <c r="AW535" s="12" t="s">
        <v>3</v>
      </c>
      <c r="AX535" s="12" t="s">
        <v>83</v>
      </c>
      <c r="AY535" s="161" t="s">
        <v>156</v>
      </c>
    </row>
    <row r="536" spans="2:65" s="1" customFormat="1" ht="49.2" customHeight="1">
      <c r="B536" s="139"/>
      <c r="C536" s="167" t="s">
        <v>1713</v>
      </c>
      <c r="D536" s="167" t="s">
        <v>207</v>
      </c>
      <c r="E536" s="168" t="s">
        <v>1962</v>
      </c>
      <c r="F536" s="169" t="s">
        <v>2902</v>
      </c>
      <c r="G536" s="170" t="s">
        <v>402</v>
      </c>
      <c r="H536" s="171">
        <v>9</v>
      </c>
      <c r="I536" s="172"/>
      <c r="J536" s="173">
        <f>ROUND(I536*H536,2)</f>
        <v>0</v>
      </c>
      <c r="K536" s="174"/>
      <c r="L536" s="175"/>
      <c r="M536" s="176" t="s">
        <v>1</v>
      </c>
      <c r="N536" s="177" t="s">
        <v>41</v>
      </c>
      <c r="P536" s="150">
        <f>O536*H536</f>
        <v>0</v>
      </c>
      <c r="Q536" s="150">
        <v>0.77900000000000003</v>
      </c>
      <c r="R536" s="150">
        <f>Q536*H536</f>
        <v>7.0110000000000001</v>
      </c>
      <c r="S536" s="150">
        <v>0</v>
      </c>
      <c r="T536" s="151">
        <f>S536*H536</f>
        <v>0</v>
      </c>
      <c r="AR536" s="152" t="s">
        <v>211</v>
      </c>
      <c r="AT536" s="152" t="s">
        <v>207</v>
      </c>
      <c r="AU536" s="152" t="s">
        <v>164</v>
      </c>
      <c r="AY536" s="17" t="s">
        <v>156</v>
      </c>
      <c r="BE536" s="153">
        <f>IF(N536="základná",J536,0)</f>
        <v>0</v>
      </c>
      <c r="BF536" s="153">
        <f>IF(N536="znížená",J536,0)</f>
        <v>0</v>
      </c>
      <c r="BG536" s="153">
        <f>IF(N536="zákl. prenesená",J536,0)</f>
        <v>0</v>
      </c>
      <c r="BH536" s="153">
        <f>IF(N536="zníž. prenesená",J536,0)</f>
        <v>0</v>
      </c>
      <c r="BI536" s="153">
        <f>IF(N536="nulová",J536,0)</f>
        <v>0</v>
      </c>
      <c r="BJ536" s="17" t="s">
        <v>164</v>
      </c>
      <c r="BK536" s="153">
        <f>ROUND(I536*H536,2)</f>
        <v>0</v>
      </c>
      <c r="BL536" s="17" t="s">
        <v>163</v>
      </c>
      <c r="BM536" s="152" t="s">
        <v>2903</v>
      </c>
    </row>
    <row r="537" spans="2:65" s="11" customFormat="1" ht="22.95" customHeight="1">
      <c r="B537" s="127"/>
      <c r="D537" s="128" t="s">
        <v>74</v>
      </c>
      <c r="E537" s="137" t="s">
        <v>1975</v>
      </c>
      <c r="F537" s="137" t="s">
        <v>1976</v>
      </c>
      <c r="I537" s="130"/>
      <c r="J537" s="138">
        <f>BK537</f>
        <v>0</v>
      </c>
      <c r="L537" s="127"/>
      <c r="M537" s="132"/>
      <c r="P537" s="133">
        <f>SUM(P538:P551)</f>
        <v>0</v>
      </c>
      <c r="R537" s="133">
        <f>SUM(R538:R551)</f>
        <v>0</v>
      </c>
      <c r="T537" s="134">
        <f>SUM(T538:T551)</f>
        <v>0</v>
      </c>
      <c r="AR537" s="128" t="s">
        <v>83</v>
      </c>
      <c r="AT537" s="135" t="s">
        <v>74</v>
      </c>
      <c r="AU537" s="135" t="s">
        <v>83</v>
      </c>
      <c r="AY537" s="128" t="s">
        <v>156</v>
      </c>
      <c r="BK537" s="136">
        <f>SUM(BK538:BK551)</f>
        <v>0</v>
      </c>
    </row>
    <row r="538" spans="2:65" s="1" customFormat="1" ht="24.15" customHeight="1">
      <c r="B538" s="139"/>
      <c r="C538" s="140" t="s">
        <v>1718</v>
      </c>
      <c r="D538" s="140" t="s">
        <v>159</v>
      </c>
      <c r="E538" s="141" t="s">
        <v>1978</v>
      </c>
      <c r="F538" s="142" t="s">
        <v>1979</v>
      </c>
      <c r="G538" s="143" t="s">
        <v>203</v>
      </c>
      <c r="H538" s="144">
        <v>1</v>
      </c>
      <c r="I538" s="145"/>
      <c r="J538" s="146">
        <f>ROUND(I538*H538,2)</f>
        <v>0</v>
      </c>
      <c r="K538" s="147"/>
      <c r="L538" s="32"/>
      <c r="M538" s="148" t="s">
        <v>1</v>
      </c>
      <c r="N538" s="149" t="s">
        <v>41</v>
      </c>
      <c r="P538" s="150">
        <f>O538*H538</f>
        <v>0</v>
      </c>
      <c r="Q538" s="150">
        <v>0</v>
      </c>
      <c r="R538" s="150">
        <f>Q538*H538</f>
        <v>0</v>
      </c>
      <c r="S538" s="150">
        <v>0</v>
      </c>
      <c r="T538" s="151">
        <f>S538*H538</f>
        <v>0</v>
      </c>
      <c r="AR538" s="152" t="s">
        <v>163</v>
      </c>
      <c r="AT538" s="152" t="s">
        <v>159</v>
      </c>
      <c r="AU538" s="152" t="s">
        <v>164</v>
      </c>
      <c r="AY538" s="17" t="s">
        <v>156</v>
      </c>
      <c r="BE538" s="153">
        <f>IF(N538="základná",J538,0)</f>
        <v>0</v>
      </c>
      <c r="BF538" s="153">
        <f>IF(N538="znížená",J538,0)</f>
        <v>0</v>
      </c>
      <c r="BG538" s="153">
        <f>IF(N538="zákl. prenesená",J538,0)</f>
        <v>0</v>
      </c>
      <c r="BH538" s="153">
        <f>IF(N538="zníž. prenesená",J538,0)</f>
        <v>0</v>
      </c>
      <c r="BI538" s="153">
        <f>IF(N538="nulová",J538,0)</f>
        <v>0</v>
      </c>
      <c r="BJ538" s="17" t="s">
        <v>164</v>
      </c>
      <c r="BK538" s="153">
        <f>ROUND(I538*H538,2)</f>
        <v>0</v>
      </c>
      <c r="BL538" s="17" t="s">
        <v>163</v>
      </c>
      <c r="BM538" s="152" t="s">
        <v>2904</v>
      </c>
    </row>
    <row r="539" spans="2:65" s="1" customFormat="1" ht="24.15" customHeight="1">
      <c r="B539" s="139"/>
      <c r="C539" s="140" t="s">
        <v>1723</v>
      </c>
      <c r="D539" s="140" t="s">
        <v>159</v>
      </c>
      <c r="E539" s="141" t="s">
        <v>1985</v>
      </c>
      <c r="F539" s="142" t="s">
        <v>1986</v>
      </c>
      <c r="G539" s="143" t="s">
        <v>203</v>
      </c>
      <c r="H539" s="144">
        <v>1</v>
      </c>
      <c r="I539" s="145"/>
      <c r="J539" s="146">
        <f>ROUND(I539*H539,2)</f>
        <v>0</v>
      </c>
      <c r="K539" s="147"/>
      <c r="L539" s="32"/>
      <c r="M539" s="148" t="s">
        <v>1</v>
      </c>
      <c r="N539" s="149" t="s">
        <v>41</v>
      </c>
      <c r="P539" s="150">
        <f>O539*H539</f>
        <v>0</v>
      </c>
      <c r="Q539" s="150">
        <v>0</v>
      </c>
      <c r="R539" s="150">
        <f>Q539*H539</f>
        <v>0</v>
      </c>
      <c r="S539" s="150">
        <v>0</v>
      </c>
      <c r="T539" s="151">
        <f>S539*H539</f>
        <v>0</v>
      </c>
      <c r="AR539" s="152" t="s">
        <v>163</v>
      </c>
      <c r="AT539" s="152" t="s">
        <v>159</v>
      </c>
      <c r="AU539" s="152" t="s">
        <v>164</v>
      </c>
      <c r="AY539" s="17" t="s">
        <v>156</v>
      </c>
      <c r="BE539" s="153">
        <f>IF(N539="základná",J539,0)</f>
        <v>0</v>
      </c>
      <c r="BF539" s="153">
        <f>IF(N539="znížená",J539,0)</f>
        <v>0</v>
      </c>
      <c r="BG539" s="153">
        <f>IF(N539="zákl. prenesená",J539,0)</f>
        <v>0</v>
      </c>
      <c r="BH539" s="153">
        <f>IF(N539="zníž. prenesená",J539,0)</f>
        <v>0</v>
      </c>
      <c r="BI539" s="153">
        <f>IF(N539="nulová",J539,0)</f>
        <v>0</v>
      </c>
      <c r="BJ539" s="17" t="s">
        <v>164</v>
      </c>
      <c r="BK539" s="153">
        <f>ROUND(I539*H539,2)</f>
        <v>0</v>
      </c>
      <c r="BL539" s="17" t="s">
        <v>163</v>
      </c>
      <c r="BM539" s="152" t="s">
        <v>2905</v>
      </c>
    </row>
    <row r="540" spans="2:65" s="13" customFormat="1">
      <c r="B540" s="178"/>
      <c r="D540" s="160" t="s">
        <v>205</v>
      </c>
      <c r="E540" s="179" t="s">
        <v>1</v>
      </c>
      <c r="F540" s="180" t="s">
        <v>1060</v>
      </c>
      <c r="H540" s="179" t="s">
        <v>1</v>
      </c>
      <c r="I540" s="181"/>
      <c r="L540" s="178"/>
      <c r="M540" s="182"/>
      <c r="T540" s="183"/>
      <c r="AT540" s="179" t="s">
        <v>205</v>
      </c>
      <c r="AU540" s="179" t="s">
        <v>164</v>
      </c>
      <c r="AV540" s="13" t="s">
        <v>83</v>
      </c>
      <c r="AW540" s="13" t="s">
        <v>3</v>
      </c>
      <c r="AX540" s="13" t="s">
        <v>75</v>
      </c>
      <c r="AY540" s="179" t="s">
        <v>156</v>
      </c>
    </row>
    <row r="541" spans="2:65" s="13" customFormat="1">
      <c r="B541" s="178"/>
      <c r="D541" s="160" t="s">
        <v>205</v>
      </c>
      <c r="E541" s="179" t="s">
        <v>1</v>
      </c>
      <c r="F541" s="180" t="s">
        <v>1988</v>
      </c>
      <c r="H541" s="179" t="s">
        <v>1</v>
      </c>
      <c r="I541" s="181"/>
      <c r="L541" s="178"/>
      <c r="M541" s="182"/>
      <c r="T541" s="183"/>
      <c r="AT541" s="179" t="s">
        <v>205</v>
      </c>
      <c r="AU541" s="179" t="s">
        <v>164</v>
      </c>
      <c r="AV541" s="13" t="s">
        <v>83</v>
      </c>
      <c r="AW541" s="13" t="s">
        <v>3</v>
      </c>
      <c r="AX541" s="13" t="s">
        <v>75</v>
      </c>
      <c r="AY541" s="179" t="s">
        <v>156</v>
      </c>
    </row>
    <row r="542" spans="2:65" s="13" customFormat="1">
      <c r="B542" s="178"/>
      <c r="D542" s="160" t="s">
        <v>205</v>
      </c>
      <c r="E542" s="179" t="s">
        <v>1</v>
      </c>
      <c r="F542" s="180" t="s">
        <v>1989</v>
      </c>
      <c r="H542" s="179" t="s">
        <v>1</v>
      </c>
      <c r="I542" s="181"/>
      <c r="L542" s="178"/>
      <c r="M542" s="182"/>
      <c r="T542" s="183"/>
      <c r="AT542" s="179" t="s">
        <v>205</v>
      </c>
      <c r="AU542" s="179" t="s">
        <v>164</v>
      </c>
      <c r="AV542" s="13" t="s">
        <v>83</v>
      </c>
      <c r="AW542" s="13" t="s">
        <v>3</v>
      </c>
      <c r="AX542" s="13" t="s">
        <v>75</v>
      </c>
      <c r="AY542" s="179" t="s">
        <v>156</v>
      </c>
    </row>
    <row r="543" spans="2:65" s="13" customFormat="1">
      <c r="B543" s="178"/>
      <c r="D543" s="160" t="s">
        <v>205</v>
      </c>
      <c r="E543" s="179" t="s">
        <v>1</v>
      </c>
      <c r="F543" s="180" t="s">
        <v>1990</v>
      </c>
      <c r="H543" s="179" t="s">
        <v>1</v>
      </c>
      <c r="I543" s="181"/>
      <c r="L543" s="178"/>
      <c r="M543" s="182"/>
      <c r="T543" s="183"/>
      <c r="AT543" s="179" t="s">
        <v>205</v>
      </c>
      <c r="AU543" s="179" t="s">
        <v>164</v>
      </c>
      <c r="AV543" s="13" t="s">
        <v>83</v>
      </c>
      <c r="AW543" s="13" t="s">
        <v>3</v>
      </c>
      <c r="AX543" s="13" t="s">
        <v>75</v>
      </c>
      <c r="AY543" s="179" t="s">
        <v>156</v>
      </c>
    </row>
    <row r="544" spans="2:65" s="13" customFormat="1" ht="20.399999999999999">
      <c r="B544" s="178"/>
      <c r="D544" s="160" t="s">
        <v>205</v>
      </c>
      <c r="E544" s="179" t="s">
        <v>1</v>
      </c>
      <c r="F544" s="180" t="s">
        <v>1991</v>
      </c>
      <c r="H544" s="179" t="s">
        <v>1</v>
      </c>
      <c r="I544" s="181"/>
      <c r="L544" s="178"/>
      <c r="M544" s="182"/>
      <c r="T544" s="183"/>
      <c r="AT544" s="179" t="s">
        <v>205</v>
      </c>
      <c r="AU544" s="179" t="s">
        <v>164</v>
      </c>
      <c r="AV544" s="13" t="s">
        <v>83</v>
      </c>
      <c r="AW544" s="13" t="s">
        <v>3</v>
      </c>
      <c r="AX544" s="13" t="s">
        <v>75</v>
      </c>
      <c r="AY544" s="179" t="s">
        <v>156</v>
      </c>
    </row>
    <row r="545" spans="2:65" s="13" customFormat="1" ht="20.399999999999999">
      <c r="B545" s="178"/>
      <c r="D545" s="160" t="s">
        <v>205</v>
      </c>
      <c r="E545" s="179" t="s">
        <v>1</v>
      </c>
      <c r="F545" s="180" t="s">
        <v>1992</v>
      </c>
      <c r="H545" s="179" t="s">
        <v>1</v>
      </c>
      <c r="I545" s="181"/>
      <c r="L545" s="178"/>
      <c r="M545" s="182"/>
      <c r="T545" s="183"/>
      <c r="AT545" s="179" t="s">
        <v>205</v>
      </c>
      <c r="AU545" s="179" t="s">
        <v>164</v>
      </c>
      <c r="AV545" s="13" t="s">
        <v>83</v>
      </c>
      <c r="AW545" s="13" t="s">
        <v>3</v>
      </c>
      <c r="AX545" s="13" t="s">
        <v>75</v>
      </c>
      <c r="AY545" s="179" t="s">
        <v>156</v>
      </c>
    </row>
    <row r="546" spans="2:65" s="13" customFormat="1">
      <c r="B546" s="178"/>
      <c r="D546" s="160" t="s">
        <v>205</v>
      </c>
      <c r="E546" s="179" t="s">
        <v>1</v>
      </c>
      <c r="F546" s="180" t="s">
        <v>1993</v>
      </c>
      <c r="H546" s="179" t="s">
        <v>1</v>
      </c>
      <c r="I546" s="181"/>
      <c r="L546" s="178"/>
      <c r="M546" s="182"/>
      <c r="T546" s="183"/>
      <c r="AT546" s="179" t="s">
        <v>205</v>
      </c>
      <c r="AU546" s="179" t="s">
        <v>164</v>
      </c>
      <c r="AV546" s="13" t="s">
        <v>83</v>
      </c>
      <c r="AW546" s="13" t="s">
        <v>3</v>
      </c>
      <c r="AX546" s="13" t="s">
        <v>75</v>
      </c>
      <c r="AY546" s="179" t="s">
        <v>156</v>
      </c>
    </row>
    <row r="547" spans="2:65" s="12" customFormat="1">
      <c r="B547" s="159"/>
      <c r="D547" s="160" t="s">
        <v>205</v>
      </c>
      <c r="E547" s="161" t="s">
        <v>1</v>
      </c>
      <c r="F547" s="162" t="s">
        <v>2129</v>
      </c>
      <c r="H547" s="163">
        <v>1</v>
      </c>
      <c r="I547" s="164"/>
      <c r="L547" s="159"/>
      <c r="M547" s="165"/>
      <c r="T547" s="166"/>
      <c r="AT547" s="161" t="s">
        <v>205</v>
      </c>
      <c r="AU547" s="161" t="s">
        <v>164</v>
      </c>
      <c r="AV547" s="12" t="s">
        <v>164</v>
      </c>
      <c r="AW547" s="12" t="s">
        <v>3</v>
      </c>
      <c r="AX547" s="12" t="s">
        <v>83</v>
      </c>
      <c r="AY547" s="161" t="s">
        <v>156</v>
      </c>
    </row>
    <row r="548" spans="2:65" s="1" customFormat="1" ht="33" customHeight="1">
      <c r="B548" s="139"/>
      <c r="C548" s="140" t="s">
        <v>1728</v>
      </c>
      <c r="D548" s="140" t="s">
        <v>159</v>
      </c>
      <c r="E548" s="141" t="s">
        <v>1996</v>
      </c>
      <c r="F548" s="142" t="s">
        <v>1997</v>
      </c>
      <c r="G548" s="143" t="s">
        <v>203</v>
      </c>
      <c r="H548" s="144">
        <v>2</v>
      </c>
      <c r="I548" s="145"/>
      <c r="J548" s="146">
        <f>ROUND(I548*H548,2)</f>
        <v>0</v>
      </c>
      <c r="K548" s="147"/>
      <c r="L548" s="32"/>
      <c r="M548" s="148" t="s">
        <v>1</v>
      </c>
      <c r="N548" s="149" t="s">
        <v>41</v>
      </c>
      <c r="P548" s="150">
        <f>O548*H548</f>
        <v>0</v>
      </c>
      <c r="Q548" s="150">
        <v>0</v>
      </c>
      <c r="R548" s="150">
        <f>Q548*H548</f>
        <v>0</v>
      </c>
      <c r="S548" s="150">
        <v>0</v>
      </c>
      <c r="T548" s="151">
        <f>S548*H548</f>
        <v>0</v>
      </c>
      <c r="AR548" s="152" t="s">
        <v>163</v>
      </c>
      <c r="AT548" s="152" t="s">
        <v>159</v>
      </c>
      <c r="AU548" s="152" t="s">
        <v>164</v>
      </c>
      <c r="AY548" s="17" t="s">
        <v>156</v>
      </c>
      <c r="BE548" s="153">
        <f>IF(N548="základná",J548,0)</f>
        <v>0</v>
      </c>
      <c r="BF548" s="153">
        <f>IF(N548="znížená",J548,0)</f>
        <v>0</v>
      </c>
      <c r="BG548" s="153">
        <f>IF(N548="zákl. prenesená",J548,0)</f>
        <v>0</v>
      </c>
      <c r="BH548" s="153">
        <f>IF(N548="zníž. prenesená",J548,0)</f>
        <v>0</v>
      </c>
      <c r="BI548" s="153">
        <f>IF(N548="nulová",J548,0)</f>
        <v>0</v>
      </c>
      <c r="BJ548" s="17" t="s">
        <v>164</v>
      </c>
      <c r="BK548" s="153">
        <f>ROUND(I548*H548,2)</f>
        <v>0</v>
      </c>
      <c r="BL548" s="17" t="s">
        <v>163</v>
      </c>
      <c r="BM548" s="152" t="s">
        <v>2906</v>
      </c>
    </row>
    <row r="549" spans="2:65" s="13" customFormat="1" ht="20.399999999999999">
      <c r="B549" s="178"/>
      <c r="D549" s="160" t="s">
        <v>205</v>
      </c>
      <c r="E549" s="179" t="s">
        <v>1</v>
      </c>
      <c r="F549" s="180" t="s">
        <v>1999</v>
      </c>
      <c r="H549" s="179" t="s">
        <v>1</v>
      </c>
      <c r="I549" s="181"/>
      <c r="L549" s="178"/>
      <c r="M549" s="182"/>
      <c r="T549" s="183"/>
      <c r="AT549" s="179" t="s">
        <v>205</v>
      </c>
      <c r="AU549" s="179" t="s">
        <v>164</v>
      </c>
      <c r="AV549" s="13" t="s">
        <v>83</v>
      </c>
      <c r="AW549" s="13" t="s">
        <v>3</v>
      </c>
      <c r="AX549" s="13" t="s">
        <v>75</v>
      </c>
      <c r="AY549" s="179" t="s">
        <v>156</v>
      </c>
    </row>
    <row r="550" spans="2:65" s="13" customFormat="1" ht="30.6">
      <c r="B550" s="178"/>
      <c r="D550" s="160" t="s">
        <v>205</v>
      </c>
      <c r="E550" s="179" t="s">
        <v>1</v>
      </c>
      <c r="F550" s="180" t="s">
        <v>2000</v>
      </c>
      <c r="H550" s="179" t="s">
        <v>1</v>
      </c>
      <c r="I550" s="181"/>
      <c r="L550" s="178"/>
      <c r="M550" s="182"/>
      <c r="T550" s="183"/>
      <c r="AT550" s="179" t="s">
        <v>205</v>
      </c>
      <c r="AU550" s="179" t="s">
        <v>164</v>
      </c>
      <c r="AV550" s="13" t="s">
        <v>83</v>
      </c>
      <c r="AW550" s="13" t="s">
        <v>3</v>
      </c>
      <c r="AX550" s="13" t="s">
        <v>75</v>
      </c>
      <c r="AY550" s="179" t="s">
        <v>156</v>
      </c>
    </row>
    <row r="551" spans="2:65" s="12" customFormat="1">
      <c r="B551" s="159"/>
      <c r="D551" s="160" t="s">
        <v>205</v>
      </c>
      <c r="E551" s="161" t="s">
        <v>1</v>
      </c>
      <c r="F551" s="162" t="s">
        <v>2907</v>
      </c>
      <c r="H551" s="163">
        <v>2</v>
      </c>
      <c r="I551" s="164"/>
      <c r="L551" s="159"/>
      <c r="M551" s="165"/>
      <c r="T551" s="166"/>
      <c r="AT551" s="161" t="s">
        <v>205</v>
      </c>
      <c r="AU551" s="161" t="s">
        <v>164</v>
      </c>
      <c r="AV551" s="12" t="s">
        <v>164</v>
      </c>
      <c r="AW551" s="12" t="s">
        <v>3</v>
      </c>
      <c r="AX551" s="12" t="s">
        <v>83</v>
      </c>
      <c r="AY551" s="161" t="s">
        <v>156</v>
      </c>
    </row>
    <row r="552" spans="2:65" s="11" customFormat="1" ht="22.95" customHeight="1">
      <c r="B552" s="127"/>
      <c r="D552" s="128" t="s">
        <v>74</v>
      </c>
      <c r="E552" s="137" t="s">
        <v>2003</v>
      </c>
      <c r="F552" s="137" t="s">
        <v>2004</v>
      </c>
      <c r="I552" s="130"/>
      <c r="J552" s="138">
        <f>BK552</f>
        <v>0</v>
      </c>
      <c r="L552" s="127"/>
      <c r="M552" s="132"/>
      <c r="P552" s="133">
        <f>SUM(P553:P560)</f>
        <v>0</v>
      </c>
      <c r="R552" s="133">
        <f>SUM(R553:R560)</f>
        <v>0.62945999999999991</v>
      </c>
      <c r="T552" s="134">
        <f>SUM(T553:T560)</f>
        <v>0</v>
      </c>
      <c r="AR552" s="128" t="s">
        <v>83</v>
      </c>
      <c r="AT552" s="135" t="s">
        <v>74</v>
      </c>
      <c r="AU552" s="135" t="s">
        <v>83</v>
      </c>
      <c r="AY552" s="128" t="s">
        <v>156</v>
      </c>
      <c r="BK552" s="136">
        <f>SUM(BK553:BK560)</f>
        <v>0</v>
      </c>
    </row>
    <row r="553" spans="2:65" s="1" customFormat="1" ht="24.15" customHeight="1">
      <c r="B553" s="139"/>
      <c r="C553" s="140" t="s">
        <v>1735</v>
      </c>
      <c r="D553" s="140" t="s">
        <v>159</v>
      </c>
      <c r="E553" s="141" t="s">
        <v>2006</v>
      </c>
      <c r="F553" s="142" t="s">
        <v>2007</v>
      </c>
      <c r="G553" s="143" t="s">
        <v>203</v>
      </c>
      <c r="H553" s="144">
        <v>4</v>
      </c>
      <c r="I553" s="145"/>
      <c r="J553" s="146">
        <f>ROUND(I553*H553,2)</f>
        <v>0</v>
      </c>
      <c r="K553" s="147"/>
      <c r="L553" s="32"/>
      <c r="M553" s="148" t="s">
        <v>1</v>
      </c>
      <c r="N553" s="149" t="s">
        <v>41</v>
      </c>
      <c r="P553" s="150">
        <f>O553*H553</f>
        <v>0</v>
      </c>
      <c r="Q553" s="150">
        <v>7.4569999999999997E-2</v>
      </c>
      <c r="R553" s="150">
        <f>Q553*H553</f>
        <v>0.29827999999999999</v>
      </c>
      <c r="S553" s="150">
        <v>0</v>
      </c>
      <c r="T553" s="151">
        <f>S553*H553</f>
        <v>0</v>
      </c>
      <c r="AR553" s="152" t="s">
        <v>163</v>
      </c>
      <c r="AT553" s="152" t="s">
        <v>159</v>
      </c>
      <c r="AU553" s="152" t="s">
        <v>164</v>
      </c>
      <c r="AY553" s="17" t="s">
        <v>156</v>
      </c>
      <c r="BE553" s="153">
        <f>IF(N553="základná",J553,0)</f>
        <v>0</v>
      </c>
      <c r="BF553" s="153">
        <f>IF(N553="znížená",J553,0)</f>
        <v>0</v>
      </c>
      <c r="BG553" s="153">
        <f>IF(N553="zákl. prenesená",J553,0)</f>
        <v>0</v>
      </c>
      <c r="BH553" s="153">
        <f>IF(N553="zníž. prenesená",J553,0)</f>
        <v>0</v>
      </c>
      <c r="BI553" s="153">
        <f>IF(N553="nulová",J553,0)</f>
        <v>0</v>
      </c>
      <c r="BJ553" s="17" t="s">
        <v>164</v>
      </c>
      <c r="BK553" s="153">
        <f>ROUND(I553*H553,2)</f>
        <v>0</v>
      </c>
      <c r="BL553" s="17" t="s">
        <v>163</v>
      </c>
      <c r="BM553" s="152" t="s">
        <v>2908</v>
      </c>
    </row>
    <row r="554" spans="2:65" s="13" customFormat="1">
      <c r="B554" s="178"/>
      <c r="D554" s="160" t="s">
        <v>205</v>
      </c>
      <c r="E554" s="179" t="s">
        <v>1</v>
      </c>
      <c r="F554" s="180" t="s">
        <v>2909</v>
      </c>
      <c r="H554" s="179" t="s">
        <v>1</v>
      </c>
      <c r="I554" s="181"/>
      <c r="L554" s="178"/>
      <c r="M554" s="182"/>
      <c r="T554" s="183"/>
      <c r="AT554" s="179" t="s">
        <v>205</v>
      </c>
      <c r="AU554" s="179" t="s">
        <v>164</v>
      </c>
      <c r="AV554" s="13" t="s">
        <v>83</v>
      </c>
      <c r="AW554" s="13" t="s">
        <v>3</v>
      </c>
      <c r="AX554" s="13" t="s">
        <v>75</v>
      </c>
      <c r="AY554" s="179" t="s">
        <v>156</v>
      </c>
    </row>
    <row r="555" spans="2:65" s="12" customFormat="1">
      <c r="B555" s="159"/>
      <c r="D555" s="160" t="s">
        <v>205</v>
      </c>
      <c r="E555" s="161" t="s">
        <v>1</v>
      </c>
      <c r="F555" s="162" t="s">
        <v>2910</v>
      </c>
      <c r="H555" s="163">
        <v>2</v>
      </c>
      <c r="I555" s="164"/>
      <c r="L555" s="159"/>
      <c r="M555" s="165"/>
      <c r="T555" s="166"/>
      <c r="AT555" s="161" t="s">
        <v>205</v>
      </c>
      <c r="AU555" s="161" t="s">
        <v>164</v>
      </c>
      <c r="AV555" s="12" t="s">
        <v>164</v>
      </c>
      <c r="AW555" s="12" t="s">
        <v>3</v>
      </c>
      <c r="AX555" s="12" t="s">
        <v>75</v>
      </c>
      <c r="AY555" s="161" t="s">
        <v>156</v>
      </c>
    </row>
    <row r="556" spans="2:65" s="12" customFormat="1">
      <c r="B556" s="159"/>
      <c r="D556" s="160" t="s">
        <v>205</v>
      </c>
      <c r="E556" s="161" t="s">
        <v>1</v>
      </c>
      <c r="F556" s="162" t="s">
        <v>2911</v>
      </c>
      <c r="H556" s="163">
        <v>2</v>
      </c>
      <c r="I556" s="164"/>
      <c r="L556" s="159"/>
      <c r="M556" s="165"/>
      <c r="T556" s="166"/>
      <c r="AT556" s="161" t="s">
        <v>205</v>
      </c>
      <c r="AU556" s="161" t="s">
        <v>164</v>
      </c>
      <c r="AV556" s="12" t="s">
        <v>164</v>
      </c>
      <c r="AW556" s="12" t="s">
        <v>3</v>
      </c>
      <c r="AX556" s="12" t="s">
        <v>75</v>
      </c>
      <c r="AY556" s="161" t="s">
        <v>156</v>
      </c>
    </row>
    <row r="557" spans="2:65" s="14" customFormat="1">
      <c r="B557" s="184"/>
      <c r="D557" s="160" t="s">
        <v>205</v>
      </c>
      <c r="E557" s="185" t="s">
        <v>1</v>
      </c>
      <c r="F557" s="186" t="s">
        <v>226</v>
      </c>
      <c r="H557" s="187">
        <v>4</v>
      </c>
      <c r="I557" s="188"/>
      <c r="L557" s="184"/>
      <c r="M557" s="189"/>
      <c r="T557" s="190"/>
      <c r="AT557" s="185" t="s">
        <v>205</v>
      </c>
      <c r="AU557" s="185" t="s">
        <v>164</v>
      </c>
      <c r="AV557" s="14" t="s">
        <v>163</v>
      </c>
      <c r="AW557" s="14" t="s">
        <v>3</v>
      </c>
      <c r="AX557" s="14" t="s">
        <v>83</v>
      </c>
      <c r="AY557" s="185" t="s">
        <v>156</v>
      </c>
    </row>
    <row r="558" spans="2:65" s="1" customFormat="1" ht="24.15" customHeight="1">
      <c r="B558" s="139"/>
      <c r="C558" s="167" t="s">
        <v>1741</v>
      </c>
      <c r="D558" s="167" t="s">
        <v>207</v>
      </c>
      <c r="E558" s="168" t="s">
        <v>2013</v>
      </c>
      <c r="F558" s="169" t="s">
        <v>2912</v>
      </c>
      <c r="G558" s="170" t="s">
        <v>203</v>
      </c>
      <c r="H558" s="171">
        <v>4</v>
      </c>
      <c r="I558" s="172"/>
      <c r="J558" s="173">
        <f>ROUND(I558*H558,2)</f>
        <v>0</v>
      </c>
      <c r="K558" s="174"/>
      <c r="L558" s="175"/>
      <c r="M558" s="176" t="s">
        <v>1</v>
      </c>
      <c r="N558" s="177" t="s">
        <v>41</v>
      </c>
      <c r="P558" s="150">
        <f>O558*H558</f>
        <v>0</v>
      </c>
      <c r="Q558" s="150">
        <v>7.2000000000000005E-4</v>
      </c>
      <c r="R558" s="150">
        <f>Q558*H558</f>
        <v>2.8800000000000002E-3</v>
      </c>
      <c r="S558" s="150">
        <v>0</v>
      </c>
      <c r="T558" s="151">
        <f>S558*H558</f>
        <v>0</v>
      </c>
      <c r="AR558" s="152" t="s">
        <v>211</v>
      </c>
      <c r="AT558" s="152" t="s">
        <v>207</v>
      </c>
      <c r="AU558" s="152" t="s">
        <v>164</v>
      </c>
      <c r="AY558" s="17" t="s">
        <v>156</v>
      </c>
      <c r="BE558" s="153">
        <f>IF(N558="základná",J558,0)</f>
        <v>0</v>
      </c>
      <c r="BF558" s="153">
        <f>IF(N558="znížená",J558,0)</f>
        <v>0</v>
      </c>
      <c r="BG558" s="153">
        <f>IF(N558="zákl. prenesená",J558,0)</f>
        <v>0</v>
      </c>
      <c r="BH558" s="153">
        <f>IF(N558="zníž. prenesená",J558,0)</f>
        <v>0</v>
      </c>
      <c r="BI558" s="153">
        <f>IF(N558="nulová",J558,0)</f>
        <v>0</v>
      </c>
      <c r="BJ558" s="17" t="s">
        <v>164</v>
      </c>
      <c r="BK558" s="153">
        <f>ROUND(I558*H558,2)</f>
        <v>0</v>
      </c>
      <c r="BL558" s="17" t="s">
        <v>163</v>
      </c>
      <c r="BM558" s="152" t="s">
        <v>2913</v>
      </c>
    </row>
    <row r="559" spans="2:65" s="1" customFormat="1" ht="24.15" customHeight="1">
      <c r="B559" s="139"/>
      <c r="C559" s="140" t="s">
        <v>1749</v>
      </c>
      <c r="D559" s="140" t="s">
        <v>159</v>
      </c>
      <c r="E559" s="141" t="s">
        <v>2914</v>
      </c>
      <c r="F559" s="142" t="s">
        <v>2915</v>
      </c>
      <c r="G559" s="143" t="s">
        <v>203</v>
      </c>
      <c r="H559" s="144">
        <v>245</v>
      </c>
      <c r="I559" s="145"/>
      <c r="J559" s="146">
        <f>ROUND(I559*H559,2)</f>
        <v>0</v>
      </c>
      <c r="K559" s="147"/>
      <c r="L559" s="32"/>
      <c r="M559" s="148" t="s">
        <v>1</v>
      </c>
      <c r="N559" s="149" t="s">
        <v>41</v>
      </c>
      <c r="P559" s="150">
        <f>O559*H559</f>
        <v>0</v>
      </c>
      <c r="Q559" s="150">
        <v>8.8999999999999995E-4</v>
      </c>
      <c r="R559" s="150">
        <f>Q559*H559</f>
        <v>0.21804999999999999</v>
      </c>
      <c r="S559" s="150">
        <v>0</v>
      </c>
      <c r="T559" s="151">
        <f>S559*H559</f>
        <v>0</v>
      </c>
      <c r="AR559" s="152" t="s">
        <v>163</v>
      </c>
      <c r="AT559" s="152" t="s">
        <v>159</v>
      </c>
      <c r="AU559" s="152" t="s">
        <v>164</v>
      </c>
      <c r="AY559" s="17" t="s">
        <v>156</v>
      </c>
      <c r="BE559" s="153">
        <f>IF(N559="základná",J559,0)</f>
        <v>0</v>
      </c>
      <c r="BF559" s="153">
        <f>IF(N559="znížená",J559,0)</f>
        <v>0</v>
      </c>
      <c r="BG559" s="153">
        <f>IF(N559="zákl. prenesená",J559,0)</f>
        <v>0</v>
      </c>
      <c r="BH559" s="153">
        <f>IF(N559="zníž. prenesená",J559,0)</f>
        <v>0</v>
      </c>
      <c r="BI559" s="153">
        <f>IF(N559="nulová",J559,0)</f>
        <v>0</v>
      </c>
      <c r="BJ559" s="17" t="s">
        <v>164</v>
      </c>
      <c r="BK559" s="153">
        <f>ROUND(I559*H559,2)</f>
        <v>0</v>
      </c>
      <c r="BL559" s="17" t="s">
        <v>163</v>
      </c>
      <c r="BM559" s="152" t="s">
        <v>2916</v>
      </c>
    </row>
    <row r="560" spans="2:65" s="1" customFormat="1" ht="16.5" customHeight="1">
      <c r="B560" s="139"/>
      <c r="C560" s="167" t="s">
        <v>1755</v>
      </c>
      <c r="D560" s="167" t="s">
        <v>207</v>
      </c>
      <c r="E560" s="168" t="s">
        <v>2917</v>
      </c>
      <c r="F560" s="169" t="s">
        <v>2918</v>
      </c>
      <c r="G560" s="170" t="s">
        <v>203</v>
      </c>
      <c r="H560" s="171">
        <v>245</v>
      </c>
      <c r="I560" s="172"/>
      <c r="J560" s="173">
        <f>ROUND(I560*H560,2)</f>
        <v>0</v>
      </c>
      <c r="K560" s="174"/>
      <c r="L560" s="175"/>
      <c r="M560" s="176" t="s">
        <v>1</v>
      </c>
      <c r="N560" s="177" t="s">
        <v>41</v>
      </c>
      <c r="P560" s="150">
        <f>O560*H560</f>
        <v>0</v>
      </c>
      <c r="Q560" s="150">
        <v>4.4999999999999999E-4</v>
      </c>
      <c r="R560" s="150">
        <f>Q560*H560</f>
        <v>0.11025</v>
      </c>
      <c r="S560" s="150">
        <v>0</v>
      </c>
      <c r="T560" s="151">
        <f>S560*H560</f>
        <v>0</v>
      </c>
      <c r="AR560" s="152" t="s">
        <v>211</v>
      </c>
      <c r="AT560" s="152" t="s">
        <v>207</v>
      </c>
      <c r="AU560" s="152" t="s">
        <v>164</v>
      </c>
      <c r="AY560" s="17" t="s">
        <v>156</v>
      </c>
      <c r="BE560" s="153">
        <f>IF(N560="základná",J560,0)</f>
        <v>0</v>
      </c>
      <c r="BF560" s="153">
        <f>IF(N560="znížená",J560,0)</f>
        <v>0</v>
      </c>
      <c r="BG560" s="153">
        <f>IF(N560="zákl. prenesená",J560,0)</f>
        <v>0</v>
      </c>
      <c r="BH560" s="153">
        <f>IF(N560="zníž. prenesená",J560,0)</f>
        <v>0</v>
      </c>
      <c r="BI560" s="153">
        <f>IF(N560="nulová",J560,0)</f>
        <v>0</v>
      </c>
      <c r="BJ560" s="17" t="s">
        <v>164</v>
      </c>
      <c r="BK560" s="153">
        <f>ROUND(I560*H560,2)</f>
        <v>0</v>
      </c>
      <c r="BL560" s="17" t="s">
        <v>163</v>
      </c>
      <c r="BM560" s="152" t="s">
        <v>2919</v>
      </c>
    </row>
    <row r="561" spans="2:65" s="11" customFormat="1" ht="22.95" customHeight="1">
      <c r="B561" s="127"/>
      <c r="D561" s="128" t="s">
        <v>74</v>
      </c>
      <c r="E561" s="137" t="s">
        <v>2016</v>
      </c>
      <c r="F561" s="137" t="s">
        <v>2017</v>
      </c>
      <c r="I561" s="130"/>
      <c r="J561" s="138">
        <f>BK561</f>
        <v>0</v>
      </c>
      <c r="L561" s="127"/>
      <c r="M561" s="132"/>
      <c r="P561" s="133">
        <f>SUM(P562:P569)</f>
        <v>0</v>
      </c>
      <c r="R561" s="133">
        <f>SUM(R562:R569)</f>
        <v>1.61E-2</v>
      </c>
      <c r="T561" s="134">
        <f>SUM(T562:T569)</f>
        <v>0</v>
      </c>
      <c r="AR561" s="128" t="s">
        <v>83</v>
      </c>
      <c r="AT561" s="135" t="s">
        <v>74</v>
      </c>
      <c r="AU561" s="135" t="s">
        <v>83</v>
      </c>
      <c r="AY561" s="128" t="s">
        <v>156</v>
      </c>
      <c r="BK561" s="136">
        <f>SUM(BK562:BK569)</f>
        <v>0</v>
      </c>
    </row>
    <row r="562" spans="2:65" s="1" customFormat="1" ht="24.15" customHeight="1">
      <c r="B562" s="139"/>
      <c r="C562" s="140" t="s">
        <v>1759</v>
      </c>
      <c r="D562" s="140" t="s">
        <v>159</v>
      </c>
      <c r="E562" s="141" t="s">
        <v>2019</v>
      </c>
      <c r="F562" s="142" t="s">
        <v>2020</v>
      </c>
      <c r="G562" s="143" t="s">
        <v>203</v>
      </c>
      <c r="H562" s="144">
        <v>64</v>
      </c>
      <c r="I562" s="145"/>
      <c r="J562" s="146">
        <f>ROUND(I562*H562,2)</f>
        <v>0</v>
      </c>
      <c r="K562" s="147"/>
      <c r="L562" s="32"/>
      <c r="M562" s="148" t="s">
        <v>1</v>
      </c>
      <c r="N562" s="149" t="s">
        <v>41</v>
      </c>
      <c r="P562" s="150">
        <f>O562*H562</f>
        <v>0</v>
      </c>
      <c r="Q562" s="150">
        <v>2.3000000000000001E-4</v>
      </c>
      <c r="R562" s="150">
        <f>Q562*H562</f>
        <v>1.472E-2</v>
      </c>
      <c r="S562" s="150">
        <v>0</v>
      </c>
      <c r="T562" s="151">
        <f>S562*H562</f>
        <v>0</v>
      </c>
      <c r="AR562" s="152" t="s">
        <v>163</v>
      </c>
      <c r="AT562" s="152" t="s">
        <v>159</v>
      </c>
      <c r="AU562" s="152" t="s">
        <v>164</v>
      </c>
      <c r="AY562" s="17" t="s">
        <v>156</v>
      </c>
      <c r="BE562" s="153">
        <f>IF(N562="základná",J562,0)</f>
        <v>0</v>
      </c>
      <c r="BF562" s="153">
        <f>IF(N562="znížená",J562,0)</f>
        <v>0</v>
      </c>
      <c r="BG562" s="153">
        <f>IF(N562="zákl. prenesená",J562,0)</f>
        <v>0</v>
      </c>
      <c r="BH562" s="153">
        <f>IF(N562="zníž. prenesená",J562,0)</f>
        <v>0</v>
      </c>
      <c r="BI562" s="153">
        <f>IF(N562="nulová",J562,0)</f>
        <v>0</v>
      </c>
      <c r="BJ562" s="17" t="s">
        <v>164</v>
      </c>
      <c r="BK562" s="153">
        <f>ROUND(I562*H562,2)</f>
        <v>0</v>
      </c>
      <c r="BL562" s="17" t="s">
        <v>163</v>
      </c>
      <c r="BM562" s="152" t="s">
        <v>2920</v>
      </c>
    </row>
    <row r="563" spans="2:65" s="13" customFormat="1">
      <c r="B563" s="178"/>
      <c r="D563" s="160" t="s">
        <v>205</v>
      </c>
      <c r="E563" s="179" t="s">
        <v>1</v>
      </c>
      <c r="F563" s="180" t="s">
        <v>2022</v>
      </c>
      <c r="H563" s="179" t="s">
        <v>1</v>
      </c>
      <c r="I563" s="181"/>
      <c r="L563" s="178"/>
      <c r="M563" s="182"/>
      <c r="T563" s="183"/>
      <c r="AT563" s="179" t="s">
        <v>205</v>
      </c>
      <c r="AU563" s="179" t="s">
        <v>164</v>
      </c>
      <c r="AV563" s="13" t="s">
        <v>83</v>
      </c>
      <c r="AW563" s="13" t="s">
        <v>3</v>
      </c>
      <c r="AX563" s="13" t="s">
        <v>75</v>
      </c>
      <c r="AY563" s="179" t="s">
        <v>156</v>
      </c>
    </row>
    <row r="564" spans="2:65" s="12" customFormat="1">
      <c r="B564" s="159"/>
      <c r="D564" s="160" t="s">
        <v>205</v>
      </c>
      <c r="E564" s="161" t="s">
        <v>1</v>
      </c>
      <c r="F564" s="162" t="s">
        <v>2921</v>
      </c>
      <c r="H564" s="163">
        <v>42</v>
      </c>
      <c r="I564" s="164"/>
      <c r="L564" s="159"/>
      <c r="M564" s="165"/>
      <c r="T564" s="166"/>
      <c r="AT564" s="161" t="s">
        <v>205</v>
      </c>
      <c r="AU564" s="161" t="s">
        <v>164</v>
      </c>
      <c r="AV564" s="12" t="s">
        <v>164</v>
      </c>
      <c r="AW564" s="12" t="s">
        <v>3</v>
      </c>
      <c r="AX564" s="12" t="s">
        <v>75</v>
      </c>
      <c r="AY564" s="161" t="s">
        <v>156</v>
      </c>
    </row>
    <row r="565" spans="2:65" s="12" customFormat="1">
      <c r="B565" s="159"/>
      <c r="D565" s="160" t="s">
        <v>205</v>
      </c>
      <c r="E565" s="161" t="s">
        <v>1</v>
      </c>
      <c r="F565" s="162" t="s">
        <v>2922</v>
      </c>
      <c r="H565" s="163">
        <v>11</v>
      </c>
      <c r="I565" s="164"/>
      <c r="L565" s="159"/>
      <c r="M565" s="165"/>
      <c r="T565" s="166"/>
      <c r="AT565" s="161" t="s">
        <v>205</v>
      </c>
      <c r="AU565" s="161" t="s">
        <v>164</v>
      </c>
      <c r="AV565" s="12" t="s">
        <v>164</v>
      </c>
      <c r="AW565" s="12" t="s">
        <v>3</v>
      </c>
      <c r="AX565" s="12" t="s">
        <v>75</v>
      </c>
      <c r="AY565" s="161" t="s">
        <v>156</v>
      </c>
    </row>
    <row r="566" spans="2:65" s="12" customFormat="1">
      <c r="B566" s="159"/>
      <c r="D566" s="160" t="s">
        <v>205</v>
      </c>
      <c r="E566" s="161" t="s">
        <v>1</v>
      </c>
      <c r="F566" s="162" t="s">
        <v>2923</v>
      </c>
      <c r="H566" s="163">
        <v>11</v>
      </c>
      <c r="I566" s="164"/>
      <c r="L566" s="159"/>
      <c r="M566" s="165"/>
      <c r="T566" s="166"/>
      <c r="AT566" s="161" t="s">
        <v>205</v>
      </c>
      <c r="AU566" s="161" t="s">
        <v>164</v>
      </c>
      <c r="AV566" s="12" t="s">
        <v>164</v>
      </c>
      <c r="AW566" s="12" t="s">
        <v>3</v>
      </c>
      <c r="AX566" s="12" t="s">
        <v>75</v>
      </c>
      <c r="AY566" s="161" t="s">
        <v>156</v>
      </c>
    </row>
    <row r="567" spans="2:65" s="14" customFormat="1">
      <c r="B567" s="184"/>
      <c r="D567" s="160" t="s">
        <v>205</v>
      </c>
      <c r="E567" s="185" t="s">
        <v>1</v>
      </c>
      <c r="F567" s="186" t="s">
        <v>226</v>
      </c>
      <c r="H567" s="187">
        <v>64</v>
      </c>
      <c r="I567" s="188"/>
      <c r="L567" s="184"/>
      <c r="M567" s="189"/>
      <c r="T567" s="190"/>
      <c r="AT567" s="185" t="s">
        <v>205</v>
      </c>
      <c r="AU567" s="185" t="s">
        <v>164</v>
      </c>
      <c r="AV567" s="14" t="s">
        <v>163</v>
      </c>
      <c r="AW567" s="14" t="s">
        <v>3</v>
      </c>
      <c r="AX567" s="14" t="s">
        <v>83</v>
      </c>
      <c r="AY567" s="185" t="s">
        <v>156</v>
      </c>
    </row>
    <row r="568" spans="2:65" s="1" customFormat="1" ht="24.15" customHeight="1">
      <c r="B568" s="139"/>
      <c r="C568" s="140" t="s">
        <v>1764</v>
      </c>
      <c r="D568" s="140" t="s">
        <v>159</v>
      </c>
      <c r="E568" s="141" t="s">
        <v>2027</v>
      </c>
      <c r="F568" s="142" t="s">
        <v>2028</v>
      </c>
      <c r="G568" s="143" t="s">
        <v>203</v>
      </c>
      <c r="H568" s="144">
        <v>4</v>
      </c>
      <c r="I568" s="145"/>
      <c r="J568" s="146">
        <f>ROUND(I568*H568,2)</f>
        <v>0</v>
      </c>
      <c r="K568" s="147"/>
      <c r="L568" s="32"/>
      <c r="M568" s="148" t="s">
        <v>1</v>
      </c>
      <c r="N568" s="149" t="s">
        <v>41</v>
      </c>
      <c r="P568" s="150">
        <f>O568*H568</f>
        <v>0</v>
      </c>
      <c r="Q568" s="150">
        <v>2.3000000000000001E-4</v>
      </c>
      <c r="R568" s="150">
        <f>Q568*H568</f>
        <v>9.2000000000000003E-4</v>
      </c>
      <c r="S568" s="150">
        <v>0</v>
      </c>
      <c r="T568" s="151">
        <f>S568*H568</f>
        <v>0</v>
      </c>
      <c r="AR568" s="152" t="s">
        <v>163</v>
      </c>
      <c r="AT568" s="152" t="s">
        <v>159</v>
      </c>
      <c r="AU568" s="152" t="s">
        <v>164</v>
      </c>
      <c r="AY568" s="17" t="s">
        <v>156</v>
      </c>
      <c r="BE568" s="153">
        <f>IF(N568="základná",J568,0)</f>
        <v>0</v>
      </c>
      <c r="BF568" s="153">
        <f>IF(N568="znížená",J568,0)</f>
        <v>0</v>
      </c>
      <c r="BG568" s="153">
        <f>IF(N568="zákl. prenesená",J568,0)</f>
        <v>0</v>
      </c>
      <c r="BH568" s="153">
        <f>IF(N568="zníž. prenesená",J568,0)</f>
        <v>0</v>
      </c>
      <c r="BI568" s="153">
        <f>IF(N568="nulová",J568,0)</f>
        <v>0</v>
      </c>
      <c r="BJ568" s="17" t="s">
        <v>164</v>
      </c>
      <c r="BK568" s="153">
        <f>ROUND(I568*H568,2)</f>
        <v>0</v>
      </c>
      <c r="BL568" s="17" t="s">
        <v>163</v>
      </c>
      <c r="BM568" s="152" t="s">
        <v>2924</v>
      </c>
    </row>
    <row r="569" spans="2:65" s="1" customFormat="1" ht="24.15" customHeight="1">
      <c r="B569" s="139"/>
      <c r="C569" s="140" t="s">
        <v>1770</v>
      </c>
      <c r="D569" s="140" t="s">
        <v>159</v>
      </c>
      <c r="E569" s="141" t="s">
        <v>2031</v>
      </c>
      <c r="F569" s="142" t="s">
        <v>2032</v>
      </c>
      <c r="G569" s="143" t="s">
        <v>203</v>
      </c>
      <c r="H569" s="144">
        <v>2</v>
      </c>
      <c r="I569" s="145"/>
      <c r="J569" s="146">
        <f>ROUND(I569*H569,2)</f>
        <v>0</v>
      </c>
      <c r="K569" s="147"/>
      <c r="L569" s="32"/>
      <c r="M569" s="148" t="s">
        <v>1</v>
      </c>
      <c r="N569" s="149" t="s">
        <v>41</v>
      </c>
      <c r="P569" s="150">
        <f>O569*H569</f>
        <v>0</v>
      </c>
      <c r="Q569" s="150">
        <v>2.3000000000000001E-4</v>
      </c>
      <c r="R569" s="150">
        <f>Q569*H569</f>
        <v>4.6000000000000001E-4</v>
      </c>
      <c r="S569" s="150">
        <v>0</v>
      </c>
      <c r="T569" s="151">
        <f>S569*H569</f>
        <v>0</v>
      </c>
      <c r="AR569" s="152" t="s">
        <v>163</v>
      </c>
      <c r="AT569" s="152" t="s">
        <v>159</v>
      </c>
      <c r="AU569" s="152" t="s">
        <v>164</v>
      </c>
      <c r="AY569" s="17" t="s">
        <v>156</v>
      </c>
      <c r="BE569" s="153">
        <f>IF(N569="základná",J569,0)</f>
        <v>0</v>
      </c>
      <c r="BF569" s="153">
        <f>IF(N569="znížená",J569,0)</f>
        <v>0</v>
      </c>
      <c r="BG569" s="153">
        <f>IF(N569="zákl. prenesená",J569,0)</f>
        <v>0</v>
      </c>
      <c r="BH569" s="153">
        <f>IF(N569="zníž. prenesená",J569,0)</f>
        <v>0</v>
      </c>
      <c r="BI569" s="153">
        <f>IF(N569="nulová",J569,0)</f>
        <v>0</v>
      </c>
      <c r="BJ569" s="17" t="s">
        <v>164</v>
      </c>
      <c r="BK569" s="153">
        <f>ROUND(I569*H569,2)</f>
        <v>0</v>
      </c>
      <c r="BL569" s="17" t="s">
        <v>163</v>
      </c>
      <c r="BM569" s="152" t="s">
        <v>2925</v>
      </c>
    </row>
    <row r="570" spans="2:65" s="11" customFormat="1" ht="22.95" customHeight="1">
      <c r="B570" s="127"/>
      <c r="D570" s="128" t="s">
        <v>74</v>
      </c>
      <c r="E570" s="137" t="s">
        <v>2034</v>
      </c>
      <c r="F570" s="137" t="s">
        <v>2035</v>
      </c>
      <c r="I570" s="130"/>
      <c r="J570" s="138">
        <f>BK570</f>
        <v>0</v>
      </c>
      <c r="L570" s="127"/>
      <c r="M570" s="132"/>
      <c r="P570" s="133">
        <f>SUM(P571:P581)</f>
        <v>0</v>
      </c>
      <c r="R570" s="133">
        <f>SUM(R571:R581)</f>
        <v>6.0000000000000002E-5</v>
      </c>
      <c r="T570" s="134">
        <f>SUM(T571:T581)</f>
        <v>0</v>
      </c>
      <c r="AR570" s="128" t="s">
        <v>83</v>
      </c>
      <c r="AT570" s="135" t="s">
        <v>74</v>
      </c>
      <c r="AU570" s="135" t="s">
        <v>83</v>
      </c>
      <c r="AY570" s="128" t="s">
        <v>156</v>
      </c>
      <c r="BK570" s="136">
        <f>SUM(BK571:BK581)</f>
        <v>0</v>
      </c>
    </row>
    <row r="571" spans="2:65" s="1" customFormat="1" ht="24.15" customHeight="1">
      <c r="B571" s="139"/>
      <c r="C571" s="140" t="s">
        <v>1774</v>
      </c>
      <c r="D571" s="140" t="s">
        <v>159</v>
      </c>
      <c r="E571" s="141" t="s">
        <v>2037</v>
      </c>
      <c r="F571" s="142" t="s">
        <v>2038</v>
      </c>
      <c r="G571" s="143" t="s">
        <v>162</v>
      </c>
      <c r="H571" s="144">
        <v>1</v>
      </c>
      <c r="I571" s="145"/>
      <c r="J571" s="146">
        <f>ROUND(I571*H571,2)</f>
        <v>0</v>
      </c>
      <c r="K571" s="147"/>
      <c r="L571" s="32"/>
      <c r="M571" s="148" t="s">
        <v>1</v>
      </c>
      <c r="N571" s="149" t="s">
        <v>41</v>
      </c>
      <c r="P571" s="150">
        <f>O571*H571</f>
        <v>0</v>
      </c>
      <c r="Q571" s="150">
        <v>6.0000000000000002E-5</v>
      </c>
      <c r="R571" s="150">
        <f>Q571*H571</f>
        <v>6.0000000000000002E-5</v>
      </c>
      <c r="S571" s="150">
        <v>0</v>
      </c>
      <c r="T571" s="151">
        <f>S571*H571</f>
        <v>0</v>
      </c>
      <c r="AR571" s="152" t="s">
        <v>163</v>
      </c>
      <c r="AT571" s="152" t="s">
        <v>159</v>
      </c>
      <c r="AU571" s="152" t="s">
        <v>164</v>
      </c>
      <c r="AY571" s="17" t="s">
        <v>156</v>
      </c>
      <c r="BE571" s="153">
        <f>IF(N571="základná",J571,0)</f>
        <v>0</v>
      </c>
      <c r="BF571" s="153">
        <f>IF(N571="znížená",J571,0)</f>
        <v>0</v>
      </c>
      <c r="BG571" s="153">
        <f>IF(N571="zákl. prenesená",J571,0)</f>
        <v>0</v>
      </c>
      <c r="BH571" s="153">
        <f>IF(N571="zníž. prenesená",J571,0)</f>
        <v>0</v>
      </c>
      <c r="BI571" s="153">
        <f>IF(N571="nulová",J571,0)</f>
        <v>0</v>
      </c>
      <c r="BJ571" s="17" t="s">
        <v>164</v>
      </c>
      <c r="BK571" s="153">
        <f>ROUND(I571*H571,2)</f>
        <v>0</v>
      </c>
      <c r="BL571" s="17" t="s">
        <v>163</v>
      </c>
      <c r="BM571" s="152" t="s">
        <v>2926</v>
      </c>
    </row>
    <row r="572" spans="2:65" s="13" customFormat="1">
      <c r="B572" s="178"/>
      <c r="D572" s="160" t="s">
        <v>205</v>
      </c>
      <c r="E572" s="179" t="s">
        <v>1</v>
      </c>
      <c r="F572" s="180" t="s">
        <v>2040</v>
      </c>
      <c r="H572" s="179" t="s">
        <v>1</v>
      </c>
      <c r="I572" s="181"/>
      <c r="L572" s="178"/>
      <c r="M572" s="182"/>
      <c r="T572" s="183"/>
      <c r="AT572" s="179" t="s">
        <v>205</v>
      </c>
      <c r="AU572" s="179" t="s">
        <v>164</v>
      </c>
      <c r="AV572" s="13" t="s">
        <v>83</v>
      </c>
      <c r="AW572" s="13" t="s">
        <v>3</v>
      </c>
      <c r="AX572" s="13" t="s">
        <v>75</v>
      </c>
      <c r="AY572" s="179" t="s">
        <v>156</v>
      </c>
    </row>
    <row r="573" spans="2:65" s="13" customFormat="1">
      <c r="B573" s="178"/>
      <c r="D573" s="160" t="s">
        <v>205</v>
      </c>
      <c r="E573" s="179" t="s">
        <v>1</v>
      </c>
      <c r="F573" s="180" t="s">
        <v>2041</v>
      </c>
      <c r="H573" s="179" t="s">
        <v>1</v>
      </c>
      <c r="I573" s="181"/>
      <c r="L573" s="178"/>
      <c r="M573" s="182"/>
      <c r="T573" s="183"/>
      <c r="AT573" s="179" t="s">
        <v>205</v>
      </c>
      <c r="AU573" s="179" t="s">
        <v>164</v>
      </c>
      <c r="AV573" s="13" t="s">
        <v>83</v>
      </c>
      <c r="AW573" s="13" t="s">
        <v>3</v>
      </c>
      <c r="AX573" s="13" t="s">
        <v>75</v>
      </c>
      <c r="AY573" s="179" t="s">
        <v>156</v>
      </c>
    </row>
    <row r="574" spans="2:65" s="13" customFormat="1">
      <c r="B574" s="178"/>
      <c r="D574" s="160" t="s">
        <v>205</v>
      </c>
      <c r="E574" s="179" t="s">
        <v>1</v>
      </c>
      <c r="F574" s="180" t="s">
        <v>2927</v>
      </c>
      <c r="H574" s="179" t="s">
        <v>1</v>
      </c>
      <c r="I574" s="181"/>
      <c r="L574" s="178"/>
      <c r="M574" s="182"/>
      <c r="T574" s="183"/>
      <c r="AT574" s="179" t="s">
        <v>205</v>
      </c>
      <c r="AU574" s="179" t="s">
        <v>164</v>
      </c>
      <c r="AV574" s="13" t="s">
        <v>83</v>
      </c>
      <c r="AW574" s="13" t="s">
        <v>3</v>
      </c>
      <c r="AX574" s="13" t="s">
        <v>75</v>
      </c>
      <c r="AY574" s="179" t="s">
        <v>156</v>
      </c>
    </row>
    <row r="575" spans="2:65" s="13" customFormat="1">
      <c r="B575" s="178"/>
      <c r="D575" s="160" t="s">
        <v>205</v>
      </c>
      <c r="E575" s="179" t="s">
        <v>1</v>
      </c>
      <c r="F575" s="180" t="s">
        <v>2928</v>
      </c>
      <c r="H575" s="179" t="s">
        <v>1</v>
      </c>
      <c r="I575" s="181"/>
      <c r="L575" s="178"/>
      <c r="M575" s="182"/>
      <c r="T575" s="183"/>
      <c r="AT575" s="179" t="s">
        <v>205</v>
      </c>
      <c r="AU575" s="179" t="s">
        <v>164</v>
      </c>
      <c r="AV575" s="13" t="s">
        <v>83</v>
      </c>
      <c r="AW575" s="13" t="s">
        <v>3</v>
      </c>
      <c r="AX575" s="13" t="s">
        <v>75</v>
      </c>
      <c r="AY575" s="179" t="s">
        <v>156</v>
      </c>
    </row>
    <row r="576" spans="2:65" s="13" customFormat="1">
      <c r="B576" s="178"/>
      <c r="D576" s="160" t="s">
        <v>205</v>
      </c>
      <c r="E576" s="179" t="s">
        <v>1</v>
      </c>
      <c r="F576" s="180" t="s">
        <v>2929</v>
      </c>
      <c r="H576" s="179" t="s">
        <v>1</v>
      </c>
      <c r="I576" s="181"/>
      <c r="L576" s="178"/>
      <c r="M576" s="182"/>
      <c r="T576" s="183"/>
      <c r="AT576" s="179" t="s">
        <v>205</v>
      </c>
      <c r="AU576" s="179" t="s">
        <v>164</v>
      </c>
      <c r="AV576" s="13" t="s">
        <v>83</v>
      </c>
      <c r="AW576" s="13" t="s">
        <v>3</v>
      </c>
      <c r="AX576" s="13" t="s">
        <v>75</v>
      </c>
      <c r="AY576" s="179" t="s">
        <v>156</v>
      </c>
    </row>
    <row r="577" spans="2:65" s="13" customFormat="1" ht="20.399999999999999">
      <c r="B577" s="178"/>
      <c r="D577" s="160" t="s">
        <v>205</v>
      </c>
      <c r="E577" s="179" t="s">
        <v>1</v>
      </c>
      <c r="F577" s="180" t="s">
        <v>2930</v>
      </c>
      <c r="H577" s="179" t="s">
        <v>1</v>
      </c>
      <c r="I577" s="181"/>
      <c r="L577" s="178"/>
      <c r="M577" s="182"/>
      <c r="T577" s="183"/>
      <c r="AT577" s="179" t="s">
        <v>205</v>
      </c>
      <c r="AU577" s="179" t="s">
        <v>164</v>
      </c>
      <c r="AV577" s="13" t="s">
        <v>83</v>
      </c>
      <c r="AW577" s="13" t="s">
        <v>3</v>
      </c>
      <c r="AX577" s="13" t="s">
        <v>75</v>
      </c>
      <c r="AY577" s="179" t="s">
        <v>156</v>
      </c>
    </row>
    <row r="578" spans="2:65" s="13" customFormat="1">
      <c r="B578" s="178"/>
      <c r="D578" s="160" t="s">
        <v>205</v>
      </c>
      <c r="E578" s="179" t="s">
        <v>1</v>
      </c>
      <c r="F578" s="180" t="s">
        <v>2931</v>
      </c>
      <c r="H578" s="179" t="s">
        <v>1</v>
      </c>
      <c r="I578" s="181"/>
      <c r="L578" s="178"/>
      <c r="M578" s="182"/>
      <c r="T578" s="183"/>
      <c r="AT578" s="179" t="s">
        <v>205</v>
      </c>
      <c r="AU578" s="179" t="s">
        <v>164</v>
      </c>
      <c r="AV578" s="13" t="s">
        <v>83</v>
      </c>
      <c r="AW578" s="13" t="s">
        <v>3</v>
      </c>
      <c r="AX578" s="13" t="s">
        <v>75</v>
      </c>
      <c r="AY578" s="179" t="s">
        <v>156</v>
      </c>
    </row>
    <row r="579" spans="2:65" s="13" customFormat="1">
      <c r="B579" s="178"/>
      <c r="D579" s="160" t="s">
        <v>205</v>
      </c>
      <c r="E579" s="179" t="s">
        <v>1</v>
      </c>
      <c r="F579" s="180" t="s">
        <v>2932</v>
      </c>
      <c r="H579" s="179" t="s">
        <v>1</v>
      </c>
      <c r="I579" s="181"/>
      <c r="L579" s="178"/>
      <c r="M579" s="182"/>
      <c r="T579" s="183"/>
      <c r="AT579" s="179" t="s">
        <v>205</v>
      </c>
      <c r="AU579" s="179" t="s">
        <v>164</v>
      </c>
      <c r="AV579" s="13" t="s">
        <v>83</v>
      </c>
      <c r="AW579" s="13" t="s">
        <v>3</v>
      </c>
      <c r="AX579" s="13" t="s">
        <v>75</v>
      </c>
      <c r="AY579" s="179" t="s">
        <v>156</v>
      </c>
    </row>
    <row r="580" spans="2:65" s="13" customFormat="1">
      <c r="B580" s="178"/>
      <c r="D580" s="160" t="s">
        <v>205</v>
      </c>
      <c r="E580" s="179" t="s">
        <v>1</v>
      </c>
      <c r="F580" s="180" t="s">
        <v>2045</v>
      </c>
      <c r="H580" s="179" t="s">
        <v>1</v>
      </c>
      <c r="I580" s="181"/>
      <c r="L580" s="178"/>
      <c r="M580" s="182"/>
      <c r="T580" s="183"/>
      <c r="AT580" s="179" t="s">
        <v>205</v>
      </c>
      <c r="AU580" s="179" t="s">
        <v>164</v>
      </c>
      <c r="AV580" s="13" t="s">
        <v>83</v>
      </c>
      <c r="AW580" s="13" t="s">
        <v>3</v>
      </c>
      <c r="AX580" s="13" t="s">
        <v>75</v>
      </c>
      <c r="AY580" s="179" t="s">
        <v>156</v>
      </c>
    </row>
    <row r="581" spans="2:65" s="12" customFormat="1">
      <c r="B581" s="159"/>
      <c r="D581" s="160" t="s">
        <v>205</v>
      </c>
      <c r="E581" s="161" t="s">
        <v>1</v>
      </c>
      <c r="F581" s="162" t="s">
        <v>2046</v>
      </c>
      <c r="H581" s="163">
        <v>1</v>
      </c>
      <c r="I581" s="164"/>
      <c r="L581" s="159"/>
      <c r="M581" s="165"/>
      <c r="T581" s="166"/>
      <c r="AT581" s="161" t="s">
        <v>205</v>
      </c>
      <c r="AU581" s="161" t="s">
        <v>164</v>
      </c>
      <c r="AV581" s="12" t="s">
        <v>164</v>
      </c>
      <c r="AW581" s="12" t="s">
        <v>3</v>
      </c>
      <c r="AX581" s="12" t="s">
        <v>83</v>
      </c>
      <c r="AY581" s="161" t="s">
        <v>156</v>
      </c>
    </row>
    <row r="582" spans="2:65" s="11" customFormat="1" ht="25.95" customHeight="1">
      <c r="B582" s="127"/>
      <c r="D582" s="128" t="s">
        <v>74</v>
      </c>
      <c r="E582" s="129" t="s">
        <v>986</v>
      </c>
      <c r="F582" s="129" t="s">
        <v>987</v>
      </c>
      <c r="I582" s="130"/>
      <c r="J582" s="131">
        <f>BK582</f>
        <v>0</v>
      </c>
      <c r="L582" s="127"/>
      <c r="M582" s="132"/>
      <c r="P582" s="133">
        <f>P583+P588+P592</f>
        <v>0</v>
      </c>
      <c r="R582" s="133">
        <f>R583+R588+R592</f>
        <v>7.6560768000000001</v>
      </c>
      <c r="T582" s="134">
        <f>T583+T588+T592</f>
        <v>0</v>
      </c>
      <c r="AR582" s="128" t="s">
        <v>83</v>
      </c>
      <c r="AT582" s="135" t="s">
        <v>74</v>
      </c>
      <c r="AU582" s="135" t="s">
        <v>75</v>
      </c>
      <c r="AY582" s="128" t="s">
        <v>156</v>
      </c>
      <c r="BK582" s="136">
        <f>BK583+BK588+BK592</f>
        <v>0</v>
      </c>
    </row>
    <row r="583" spans="2:65" s="11" customFormat="1" ht="22.95" customHeight="1">
      <c r="B583" s="127"/>
      <c r="D583" s="128" t="s">
        <v>74</v>
      </c>
      <c r="E583" s="137" t="s">
        <v>2073</v>
      </c>
      <c r="F583" s="137" t="s">
        <v>2074</v>
      </c>
      <c r="I583" s="130"/>
      <c r="J583" s="138">
        <f>BK583</f>
        <v>0</v>
      </c>
      <c r="L583" s="127"/>
      <c r="M583" s="132"/>
      <c r="P583" s="133">
        <f>SUM(P584:P587)</f>
        <v>0</v>
      </c>
      <c r="R583" s="133">
        <f>SUM(R584:R587)</f>
        <v>5.9185140000000001</v>
      </c>
      <c r="T583" s="134">
        <f>SUM(T584:T587)</f>
        <v>0</v>
      </c>
      <c r="AR583" s="128" t="s">
        <v>83</v>
      </c>
      <c r="AT583" s="135" t="s">
        <v>74</v>
      </c>
      <c r="AU583" s="135" t="s">
        <v>83</v>
      </c>
      <c r="AY583" s="128" t="s">
        <v>156</v>
      </c>
      <c r="BK583" s="136">
        <f>SUM(BK584:BK587)</f>
        <v>0</v>
      </c>
    </row>
    <row r="584" spans="2:65" s="1" customFormat="1" ht="33" customHeight="1">
      <c r="B584" s="139"/>
      <c r="C584" s="140" t="s">
        <v>1780</v>
      </c>
      <c r="D584" s="140" t="s">
        <v>159</v>
      </c>
      <c r="E584" s="141" t="s">
        <v>2933</v>
      </c>
      <c r="F584" s="142" t="s">
        <v>2934</v>
      </c>
      <c r="G584" s="143" t="s">
        <v>352</v>
      </c>
      <c r="H584" s="144">
        <v>2.4500000000000002</v>
      </c>
      <c r="I584" s="145"/>
      <c r="J584" s="146">
        <f>ROUND(I584*H584,2)</f>
        <v>0</v>
      </c>
      <c r="K584" s="147"/>
      <c r="L584" s="32"/>
      <c r="M584" s="148" t="s">
        <v>1</v>
      </c>
      <c r="N584" s="149" t="s">
        <v>41</v>
      </c>
      <c r="P584" s="150">
        <f>O584*H584</f>
        <v>0</v>
      </c>
      <c r="Q584" s="150">
        <v>2.4157199999999999</v>
      </c>
      <c r="R584" s="150">
        <f>Q584*H584</f>
        <v>5.9185140000000001</v>
      </c>
      <c r="S584" s="150">
        <v>0</v>
      </c>
      <c r="T584" s="151">
        <f>S584*H584</f>
        <v>0</v>
      </c>
      <c r="AR584" s="152" t="s">
        <v>163</v>
      </c>
      <c r="AT584" s="152" t="s">
        <v>159</v>
      </c>
      <c r="AU584" s="152" t="s">
        <v>164</v>
      </c>
      <c r="AY584" s="17" t="s">
        <v>156</v>
      </c>
      <c r="BE584" s="153">
        <f>IF(N584="základná",J584,0)</f>
        <v>0</v>
      </c>
      <c r="BF584" s="153">
        <f>IF(N584="znížená",J584,0)</f>
        <v>0</v>
      </c>
      <c r="BG584" s="153">
        <f>IF(N584="zákl. prenesená",J584,0)</f>
        <v>0</v>
      </c>
      <c r="BH584" s="153">
        <f>IF(N584="zníž. prenesená",J584,0)</f>
        <v>0</v>
      </c>
      <c r="BI584" s="153">
        <f>IF(N584="nulová",J584,0)</f>
        <v>0</v>
      </c>
      <c r="BJ584" s="17" t="s">
        <v>164</v>
      </c>
      <c r="BK584" s="153">
        <f>ROUND(I584*H584,2)</f>
        <v>0</v>
      </c>
      <c r="BL584" s="17" t="s">
        <v>163</v>
      </c>
      <c r="BM584" s="152" t="s">
        <v>2935</v>
      </c>
    </row>
    <row r="585" spans="2:65" s="12" customFormat="1">
      <c r="B585" s="159"/>
      <c r="D585" s="160" t="s">
        <v>205</v>
      </c>
      <c r="E585" s="161" t="s">
        <v>1</v>
      </c>
      <c r="F585" s="162" t="s">
        <v>2936</v>
      </c>
      <c r="H585" s="163">
        <v>1.2</v>
      </c>
      <c r="I585" s="164"/>
      <c r="L585" s="159"/>
      <c r="M585" s="165"/>
      <c r="T585" s="166"/>
      <c r="AT585" s="161" t="s">
        <v>205</v>
      </c>
      <c r="AU585" s="161" t="s">
        <v>164</v>
      </c>
      <c r="AV585" s="12" t="s">
        <v>164</v>
      </c>
      <c r="AW585" s="12" t="s">
        <v>3</v>
      </c>
      <c r="AX585" s="12" t="s">
        <v>75</v>
      </c>
      <c r="AY585" s="161" t="s">
        <v>156</v>
      </c>
    </row>
    <row r="586" spans="2:65" s="12" customFormat="1">
      <c r="B586" s="159"/>
      <c r="D586" s="160" t="s">
        <v>205</v>
      </c>
      <c r="E586" s="161" t="s">
        <v>1</v>
      </c>
      <c r="F586" s="162" t="s">
        <v>2937</v>
      </c>
      <c r="H586" s="163">
        <v>1.25</v>
      </c>
      <c r="I586" s="164"/>
      <c r="L586" s="159"/>
      <c r="M586" s="165"/>
      <c r="T586" s="166"/>
      <c r="AT586" s="161" t="s">
        <v>205</v>
      </c>
      <c r="AU586" s="161" t="s">
        <v>164</v>
      </c>
      <c r="AV586" s="12" t="s">
        <v>164</v>
      </c>
      <c r="AW586" s="12" t="s">
        <v>3</v>
      </c>
      <c r="AX586" s="12" t="s">
        <v>75</v>
      </c>
      <c r="AY586" s="161" t="s">
        <v>156</v>
      </c>
    </row>
    <row r="587" spans="2:65" s="14" customFormat="1">
      <c r="B587" s="184"/>
      <c r="D587" s="160" t="s">
        <v>205</v>
      </c>
      <c r="E587" s="185" t="s">
        <v>1</v>
      </c>
      <c r="F587" s="186" t="s">
        <v>226</v>
      </c>
      <c r="H587" s="187">
        <v>2.4500000000000002</v>
      </c>
      <c r="I587" s="188"/>
      <c r="L587" s="184"/>
      <c r="M587" s="189"/>
      <c r="T587" s="190"/>
      <c r="AT587" s="185" t="s">
        <v>205</v>
      </c>
      <c r="AU587" s="185" t="s">
        <v>164</v>
      </c>
      <c r="AV587" s="14" t="s">
        <v>163</v>
      </c>
      <c r="AW587" s="14" t="s">
        <v>3</v>
      </c>
      <c r="AX587" s="14" t="s">
        <v>83</v>
      </c>
      <c r="AY587" s="185" t="s">
        <v>156</v>
      </c>
    </row>
    <row r="588" spans="2:65" s="11" customFormat="1" ht="22.95" customHeight="1">
      <c r="B588" s="127"/>
      <c r="D588" s="128" t="s">
        <v>74</v>
      </c>
      <c r="E588" s="137" t="s">
        <v>2080</v>
      </c>
      <c r="F588" s="137" t="s">
        <v>2081</v>
      </c>
      <c r="I588" s="130"/>
      <c r="J588" s="138">
        <f>BK588</f>
        <v>0</v>
      </c>
      <c r="L588" s="127"/>
      <c r="M588" s="132"/>
      <c r="P588" s="133">
        <f>SUM(P589:P591)</f>
        <v>0</v>
      </c>
      <c r="R588" s="133">
        <f>SUM(R589:R591)</f>
        <v>8.3550000000000013E-2</v>
      </c>
      <c r="T588" s="134">
        <f>SUM(T589:T591)</f>
        <v>0</v>
      </c>
      <c r="AR588" s="128" t="s">
        <v>83</v>
      </c>
      <c r="AT588" s="135" t="s">
        <v>74</v>
      </c>
      <c r="AU588" s="135" t="s">
        <v>83</v>
      </c>
      <c r="AY588" s="128" t="s">
        <v>156</v>
      </c>
      <c r="BK588" s="136">
        <f>SUM(BK589:BK591)</f>
        <v>0</v>
      </c>
    </row>
    <row r="589" spans="2:65" s="1" customFormat="1" ht="24.15" customHeight="1">
      <c r="B589" s="139"/>
      <c r="C589" s="140" t="s">
        <v>1788</v>
      </c>
      <c r="D589" s="140" t="s">
        <v>159</v>
      </c>
      <c r="E589" s="141" t="s">
        <v>2938</v>
      </c>
      <c r="F589" s="142" t="s">
        <v>2939</v>
      </c>
      <c r="G589" s="143" t="s">
        <v>402</v>
      </c>
      <c r="H589" s="144">
        <v>20</v>
      </c>
      <c r="I589" s="145"/>
      <c r="J589" s="146">
        <f>ROUND(I589*H589,2)</f>
        <v>0</v>
      </c>
      <c r="K589" s="147"/>
      <c r="L589" s="32"/>
      <c r="M589" s="148" t="s">
        <v>1</v>
      </c>
      <c r="N589" s="149" t="s">
        <v>41</v>
      </c>
      <c r="P589" s="150">
        <f>O589*H589</f>
        <v>0</v>
      </c>
      <c r="Q589" s="150">
        <v>1.0000000000000001E-5</v>
      </c>
      <c r="R589" s="150">
        <f>Q589*H589</f>
        <v>2.0000000000000001E-4</v>
      </c>
      <c r="S589" s="150">
        <v>0</v>
      </c>
      <c r="T589" s="151">
        <f>S589*H589</f>
        <v>0</v>
      </c>
      <c r="AR589" s="152" t="s">
        <v>163</v>
      </c>
      <c r="AT589" s="152" t="s">
        <v>159</v>
      </c>
      <c r="AU589" s="152" t="s">
        <v>164</v>
      </c>
      <c r="AY589" s="17" t="s">
        <v>156</v>
      </c>
      <c r="BE589" s="153">
        <f>IF(N589="základná",J589,0)</f>
        <v>0</v>
      </c>
      <c r="BF589" s="153">
        <f>IF(N589="znížená",J589,0)</f>
        <v>0</v>
      </c>
      <c r="BG589" s="153">
        <f>IF(N589="zákl. prenesená",J589,0)</f>
        <v>0</v>
      </c>
      <c r="BH589" s="153">
        <f>IF(N589="zníž. prenesená",J589,0)</f>
        <v>0</v>
      </c>
      <c r="BI589" s="153">
        <f>IF(N589="nulová",J589,0)</f>
        <v>0</v>
      </c>
      <c r="BJ589" s="17" t="s">
        <v>164</v>
      </c>
      <c r="BK589" s="153">
        <f>ROUND(I589*H589,2)</f>
        <v>0</v>
      </c>
      <c r="BL589" s="17" t="s">
        <v>163</v>
      </c>
      <c r="BM589" s="152" t="s">
        <v>2940</v>
      </c>
    </row>
    <row r="590" spans="2:65" s="12" customFormat="1">
      <c r="B590" s="159"/>
      <c r="D590" s="160" t="s">
        <v>205</v>
      </c>
      <c r="E590" s="161" t="s">
        <v>1</v>
      </c>
      <c r="F590" s="162" t="s">
        <v>2941</v>
      </c>
      <c r="H590" s="163">
        <v>20</v>
      </c>
      <c r="I590" s="164"/>
      <c r="L590" s="159"/>
      <c r="M590" s="165"/>
      <c r="T590" s="166"/>
      <c r="AT590" s="161" t="s">
        <v>205</v>
      </c>
      <c r="AU590" s="161" t="s">
        <v>164</v>
      </c>
      <c r="AV590" s="12" t="s">
        <v>164</v>
      </c>
      <c r="AW590" s="12" t="s">
        <v>3</v>
      </c>
      <c r="AX590" s="12" t="s">
        <v>83</v>
      </c>
      <c r="AY590" s="161" t="s">
        <v>156</v>
      </c>
    </row>
    <row r="591" spans="2:65" s="1" customFormat="1" ht="24.15" customHeight="1">
      <c r="B591" s="139"/>
      <c r="C591" s="167" t="s">
        <v>1794</v>
      </c>
      <c r="D591" s="167" t="s">
        <v>207</v>
      </c>
      <c r="E591" s="168" t="s">
        <v>2942</v>
      </c>
      <c r="F591" s="169" t="s">
        <v>2943</v>
      </c>
      <c r="G591" s="170" t="s">
        <v>203</v>
      </c>
      <c r="H591" s="171">
        <v>5</v>
      </c>
      <c r="I591" s="172"/>
      <c r="J591" s="173">
        <f>ROUND(I591*H591,2)</f>
        <v>0</v>
      </c>
      <c r="K591" s="174"/>
      <c r="L591" s="175"/>
      <c r="M591" s="176" t="s">
        <v>1</v>
      </c>
      <c r="N591" s="177" t="s">
        <v>41</v>
      </c>
      <c r="P591" s="150">
        <f>O591*H591</f>
        <v>0</v>
      </c>
      <c r="Q591" s="150">
        <v>1.6670000000000001E-2</v>
      </c>
      <c r="R591" s="150">
        <f>Q591*H591</f>
        <v>8.3350000000000007E-2</v>
      </c>
      <c r="S591" s="150">
        <v>0</v>
      </c>
      <c r="T591" s="151">
        <f>S591*H591</f>
        <v>0</v>
      </c>
      <c r="AR591" s="152" t="s">
        <v>211</v>
      </c>
      <c r="AT591" s="152" t="s">
        <v>207</v>
      </c>
      <c r="AU591" s="152" t="s">
        <v>164</v>
      </c>
      <c r="AY591" s="17" t="s">
        <v>156</v>
      </c>
      <c r="BE591" s="153">
        <f>IF(N591="základná",J591,0)</f>
        <v>0</v>
      </c>
      <c r="BF591" s="153">
        <f>IF(N591="znížená",J591,0)</f>
        <v>0</v>
      </c>
      <c r="BG591" s="153">
        <f>IF(N591="zákl. prenesená",J591,0)</f>
        <v>0</v>
      </c>
      <c r="BH591" s="153">
        <f>IF(N591="zníž. prenesená",J591,0)</f>
        <v>0</v>
      </c>
      <c r="BI591" s="153">
        <f>IF(N591="nulová",J591,0)</f>
        <v>0</v>
      </c>
      <c r="BJ591" s="17" t="s">
        <v>164</v>
      </c>
      <c r="BK591" s="153">
        <f>ROUND(I591*H591,2)</f>
        <v>0</v>
      </c>
      <c r="BL591" s="17" t="s">
        <v>163</v>
      </c>
      <c r="BM591" s="152" t="s">
        <v>2944</v>
      </c>
    </row>
    <row r="592" spans="2:65" s="11" customFormat="1" ht="22.95" customHeight="1">
      <c r="B592" s="127"/>
      <c r="D592" s="128" t="s">
        <v>74</v>
      </c>
      <c r="E592" s="137" t="s">
        <v>1003</v>
      </c>
      <c r="F592" s="137" t="s">
        <v>1004</v>
      </c>
      <c r="I592" s="130"/>
      <c r="J592" s="138">
        <f>BK592</f>
        <v>0</v>
      </c>
      <c r="L592" s="127"/>
      <c r="M592" s="132"/>
      <c r="P592" s="133">
        <f>SUM(P593:P595)</f>
        <v>0</v>
      </c>
      <c r="R592" s="133">
        <f>SUM(R593:R595)</f>
        <v>1.6540128000000001</v>
      </c>
      <c r="T592" s="134">
        <f>SUM(T593:T595)</f>
        <v>0</v>
      </c>
      <c r="AR592" s="128" t="s">
        <v>83</v>
      </c>
      <c r="AT592" s="135" t="s">
        <v>74</v>
      </c>
      <c r="AU592" s="135" t="s">
        <v>83</v>
      </c>
      <c r="AY592" s="128" t="s">
        <v>156</v>
      </c>
      <c r="BK592" s="136">
        <f>SUM(BK593:BK595)</f>
        <v>0</v>
      </c>
    </row>
    <row r="593" spans="2:65" s="1" customFormat="1" ht="24.15" customHeight="1">
      <c r="B593" s="139"/>
      <c r="C593" s="140" t="s">
        <v>1798</v>
      </c>
      <c r="D593" s="140" t="s">
        <v>159</v>
      </c>
      <c r="E593" s="141" t="s">
        <v>1005</v>
      </c>
      <c r="F593" s="142" t="s">
        <v>1006</v>
      </c>
      <c r="G593" s="143" t="s">
        <v>352</v>
      </c>
      <c r="H593" s="144">
        <v>25.92</v>
      </c>
      <c r="I593" s="145"/>
      <c r="J593" s="146">
        <f>ROUND(I593*H593,2)</f>
        <v>0</v>
      </c>
      <c r="K593" s="147"/>
      <c r="L593" s="32"/>
      <c r="M593" s="148" t="s">
        <v>1</v>
      </c>
      <c r="N593" s="149" t="s">
        <v>41</v>
      </c>
      <c r="P593" s="150">
        <f>O593*H593</f>
        <v>0</v>
      </c>
      <c r="Q593" s="150">
        <v>1.5900000000000001E-3</v>
      </c>
      <c r="R593" s="150">
        <f>Q593*H593</f>
        <v>4.1212800000000001E-2</v>
      </c>
      <c r="S593" s="150">
        <v>0</v>
      </c>
      <c r="T593" s="151">
        <f>S593*H593</f>
        <v>0</v>
      </c>
      <c r="AR593" s="152" t="s">
        <v>163</v>
      </c>
      <c r="AT593" s="152" t="s">
        <v>159</v>
      </c>
      <c r="AU593" s="152" t="s">
        <v>164</v>
      </c>
      <c r="AY593" s="17" t="s">
        <v>156</v>
      </c>
      <c r="BE593" s="153">
        <f>IF(N593="základná",J593,0)</f>
        <v>0</v>
      </c>
      <c r="BF593" s="153">
        <f>IF(N593="znížená",J593,0)</f>
        <v>0</v>
      </c>
      <c r="BG593" s="153">
        <f>IF(N593="zákl. prenesená",J593,0)</f>
        <v>0</v>
      </c>
      <c r="BH593" s="153">
        <f>IF(N593="zníž. prenesená",J593,0)</f>
        <v>0</v>
      </c>
      <c r="BI593" s="153">
        <f>IF(N593="nulová",J593,0)</f>
        <v>0</v>
      </c>
      <c r="BJ593" s="17" t="s">
        <v>164</v>
      </c>
      <c r="BK593" s="153">
        <f>ROUND(I593*H593,2)</f>
        <v>0</v>
      </c>
      <c r="BL593" s="17" t="s">
        <v>163</v>
      </c>
      <c r="BM593" s="152" t="s">
        <v>2945</v>
      </c>
    </row>
    <row r="594" spans="2:65" s="12" customFormat="1">
      <c r="B594" s="159"/>
      <c r="D594" s="160" t="s">
        <v>205</v>
      </c>
      <c r="E594" s="161" t="s">
        <v>1</v>
      </c>
      <c r="F594" s="162" t="s">
        <v>2946</v>
      </c>
      <c r="H594" s="163">
        <v>25.92</v>
      </c>
      <c r="I594" s="164"/>
      <c r="L594" s="159"/>
      <c r="M594" s="165"/>
      <c r="T594" s="166"/>
      <c r="AT594" s="161" t="s">
        <v>205</v>
      </c>
      <c r="AU594" s="161" t="s">
        <v>164</v>
      </c>
      <c r="AV594" s="12" t="s">
        <v>164</v>
      </c>
      <c r="AW594" s="12" t="s">
        <v>3</v>
      </c>
      <c r="AX594" s="12" t="s">
        <v>83</v>
      </c>
      <c r="AY594" s="161" t="s">
        <v>156</v>
      </c>
    </row>
    <row r="595" spans="2:65" s="1" customFormat="1" ht="24.15" customHeight="1">
      <c r="B595" s="139"/>
      <c r="C595" s="167" t="s">
        <v>1805</v>
      </c>
      <c r="D595" s="167" t="s">
        <v>207</v>
      </c>
      <c r="E595" s="168" t="s">
        <v>1009</v>
      </c>
      <c r="F595" s="169" t="s">
        <v>1010</v>
      </c>
      <c r="G595" s="170" t="s">
        <v>203</v>
      </c>
      <c r="H595" s="171">
        <v>144</v>
      </c>
      <c r="I595" s="172"/>
      <c r="J595" s="173">
        <f>ROUND(I595*H595,2)</f>
        <v>0</v>
      </c>
      <c r="K595" s="174"/>
      <c r="L595" s="175"/>
      <c r="M595" s="176" t="s">
        <v>1</v>
      </c>
      <c r="N595" s="177" t="s">
        <v>41</v>
      </c>
      <c r="P595" s="150">
        <f>O595*H595</f>
        <v>0</v>
      </c>
      <c r="Q595" s="150">
        <v>1.12E-2</v>
      </c>
      <c r="R595" s="150">
        <f>Q595*H595</f>
        <v>1.6128</v>
      </c>
      <c r="S595" s="150">
        <v>0</v>
      </c>
      <c r="T595" s="151">
        <f>S595*H595</f>
        <v>0</v>
      </c>
      <c r="AR595" s="152" t="s">
        <v>211</v>
      </c>
      <c r="AT595" s="152" t="s">
        <v>207</v>
      </c>
      <c r="AU595" s="152" t="s">
        <v>164</v>
      </c>
      <c r="AY595" s="17" t="s">
        <v>156</v>
      </c>
      <c r="BE595" s="153">
        <f>IF(N595="základná",J595,0)</f>
        <v>0</v>
      </c>
      <c r="BF595" s="153">
        <f>IF(N595="znížená",J595,0)</f>
        <v>0</v>
      </c>
      <c r="BG595" s="153">
        <f>IF(N595="zákl. prenesená",J595,0)</f>
        <v>0</v>
      </c>
      <c r="BH595" s="153">
        <f>IF(N595="zníž. prenesená",J595,0)</f>
        <v>0</v>
      </c>
      <c r="BI595" s="153">
        <f>IF(N595="nulová",J595,0)</f>
        <v>0</v>
      </c>
      <c r="BJ595" s="17" t="s">
        <v>164</v>
      </c>
      <c r="BK595" s="153">
        <f>ROUND(I595*H595,2)</f>
        <v>0</v>
      </c>
      <c r="BL595" s="17" t="s">
        <v>163</v>
      </c>
      <c r="BM595" s="152" t="s">
        <v>2947</v>
      </c>
    </row>
    <row r="596" spans="2:65" s="11" customFormat="1" ht="25.95" customHeight="1">
      <c r="B596" s="127"/>
      <c r="D596" s="128" t="s">
        <v>74</v>
      </c>
      <c r="E596" s="129" t="s">
        <v>614</v>
      </c>
      <c r="F596" s="129" t="s">
        <v>615</v>
      </c>
      <c r="I596" s="130"/>
      <c r="J596" s="131">
        <f>BK596</f>
        <v>0</v>
      </c>
      <c r="L596" s="127"/>
      <c r="M596" s="132"/>
      <c r="P596" s="133">
        <f>P597+P600+P603+P605+P608+P614+P617+P620+P623+P629+P638</f>
        <v>0</v>
      </c>
      <c r="R596" s="133">
        <f>R597+R600+R603+R605+R608+R614+R617+R620+R623+R629+R638</f>
        <v>472.21734519999995</v>
      </c>
      <c r="T596" s="134">
        <f>T597+T600+T603+T605+T608+T614+T617+T620+T623+T629+T638</f>
        <v>0</v>
      </c>
      <c r="AR596" s="128" t="s">
        <v>83</v>
      </c>
      <c r="AT596" s="135" t="s">
        <v>74</v>
      </c>
      <c r="AU596" s="135" t="s">
        <v>75</v>
      </c>
      <c r="AY596" s="128" t="s">
        <v>156</v>
      </c>
      <c r="BK596" s="136">
        <f>BK597+BK600+BK603+BK605+BK608+BK614+BK617+BK620+BK623+BK629+BK638</f>
        <v>0</v>
      </c>
    </row>
    <row r="597" spans="2:65" s="11" customFormat="1" ht="22.95" customHeight="1">
      <c r="B597" s="127"/>
      <c r="D597" s="128" t="s">
        <v>74</v>
      </c>
      <c r="E597" s="137" t="s">
        <v>2948</v>
      </c>
      <c r="F597" s="137" t="s">
        <v>2949</v>
      </c>
      <c r="I597" s="130"/>
      <c r="J597" s="138">
        <f>BK597</f>
        <v>0</v>
      </c>
      <c r="L597" s="127"/>
      <c r="M597" s="132"/>
      <c r="P597" s="133">
        <f>SUM(P598:P599)</f>
        <v>0</v>
      </c>
      <c r="R597" s="133">
        <f>SUM(R598:R599)</f>
        <v>26.126325000000001</v>
      </c>
      <c r="T597" s="134">
        <f>SUM(T598:T599)</f>
        <v>0</v>
      </c>
      <c r="AR597" s="128" t="s">
        <v>83</v>
      </c>
      <c r="AT597" s="135" t="s">
        <v>74</v>
      </c>
      <c r="AU597" s="135" t="s">
        <v>83</v>
      </c>
      <c r="AY597" s="128" t="s">
        <v>156</v>
      </c>
      <c r="BK597" s="136">
        <f>SUM(BK598:BK599)</f>
        <v>0</v>
      </c>
    </row>
    <row r="598" spans="2:65" s="1" customFormat="1" ht="24.15" customHeight="1">
      <c r="B598" s="139"/>
      <c r="C598" s="140" t="s">
        <v>1812</v>
      </c>
      <c r="D598" s="140" t="s">
        <v>159</v>
      </c>
      <c r="E598" s="141" t="s">
        <v>2950</v>
      </c>
      <c r="F598" s="142" t="s">
        <v>2951</v>
      </c>
      <c r="G598" s="143" t="s">
        <v>352</v>
      </c>
      <c r="H598" s="144">
        <v>11.25</v>
      </c>
      <c r="I598" s="145"/>
      <c r="J598" s="146">
        <f>ROUND(I598*H598,2)</f>
        <v>0</v>
      </c>
      <c r="K598" s="147"/>
      <c r="L598" s="32"/>
      <c r="M598" s="148" t="s">
        <v>1</v>
      </c>
      <c r="N598" s="149" t="s">
        <v>41</v>
      </c>
      <c r="P598" s="150">
        <f>O598*H598</f>
        <v>0</v>
      </c>
      <c r="Q598" s="150">
        <v>2.3223400000000001</v>
      </c>
      <c r="R598" s="150">
        <f>Q598*H598</f>
        <v>26.126325000000001</v>
      </c>
      <c r="S598" s="150">
        <v>0</v>
      </c>
      <c r="T598" s="151">
        <f>S598*H598</f>
        <v>0</v>
      </c>
      <c r="AR598" s="152" t="s">
        <v>163</v>
      </c>
      <c r="AT598" s="152" t="s">
        <v>159</v>
      </c>
      <c r="AU598" s="152" t="s">
        <v>164</v>
      </c>
      <c r="AY598" s="17" t="s">
        <v>156</v>
      </c>
      <c r="BE598" s="153">
        <f>IF(N598="základná",J598,0)</f>
        <v>0</v>
      </c>
      <c r="BF598" s="153">
        <f>IF(N598="znížená",J598,0)</f>
        <v>0</v>
      </c>
      <c r="BG598" s="153">
        <f>IF(N598="zákl. prenesená",J598,0)</f>
        <v>0</v>
      </c>
      <c r="BH598" s="153">
        <f>IF(N598="zníž. prenesená",J598,0)</f>
        <v>0</v>
      </c>
      <c r="BI598" s="153">
        <f>IF(N598="nulová",J598,0)</f>
        <v>0</v>
      </c>
      <c r="BJ598" s="17" t="s">
        <v>164</v>
      </c>
      <c r="BK598" s="153">
        <f>ROUND(I598*H598,2)</f>
        <v>0</v>
      </c>
      <c r="BL598" s="17" t="s">
        <v>163</v>
      </c>
      <c r="BM598" s="152" t="s">
        <v>2952</v>
      </c>
    </row>
    <row r="599" spans="2:65" s="12" customFormat="1">
      <c r="B599" s="159"/>
      <c r="D599" s="160" t="s">
        <v>205</v>
      </c>
      <c r="E599" s="161" t="s">
        <v>1</v>
      </c>
      <c r="F599" s="162" t="s">
        <v>2953</v>
      </c>
      <c r="H599" s="163">
        <v>11.25</v>
      </c>
      <c r="I599" s="164"/>
      <c r="L599" s="159"/>
      <c r="M599" s="165"/>
      <c r="T599" s="166"/>
      <c r="AT599" s="161" t="s">
        <v>205</v>
      </c>
      <c r="AU599" s="161" t="s">
        <v>164</v>
      </c>
      <c r="AV599" s="12" t="s">
        <v>164</v>
      </c>
      <c r="AW599" s="12" t="s">
        <v>3</v>
      </c>
      <c r="AX599" s="12" t="s">
        <v>83</v>
      </c>
      <c r="AY599" s="161" t="s">
        <v>156</v>
      </c>
    </row>
    <row r="600" spans="2:65" s="11" customFormat="1" ht="22.95" customHeight="1">
      <c r="B600" s="127"/>
      <c r="D600" s="128" t="s">
        <v>74</v>
      </c>
      <c r="E600" s="137" t="s">
        <v>2954</v>
      </c>
      <c r="F600" s="137" t="s">
        <v>2955</v>
      </c>
      <c r="I600" s="130"/>
      <c r="J600" s="138">
        <f>BK600</f>
        <v>0</v>
      </c>
      <c r="L600" s="127"/>
      <c r="M600" s="132"/>
      <c r="P600" s="133">
        <f>SUM(P601:P602)</f>
        <v>0</v>
      </c>
      <c r="R600" s="133">
        <f>SUM(R601:R602)</f>
        <v>0.155</v>
      </c>
      <c r="T600" s="134">
        <f>SUM(T601:T602)</f>
        <v>0</v>
      </c>
      <c r="AR600" s="128" t="s">
        <v>83</v>
      </c>
      <c r="AT600" s="135" t="s">
        <v>74</v>
      </c>
      <c r="AU600" s="135" t="s">
        <v>83</v>
      </c>
      <c r="AY600" s="128" t="s">
        <v>156</v>
      </c>
      <c r="BK600" s="136">
        <f>SUM(BK601:BK602)</f>
        <v>0</v>
      </c>
    </row>
    <row r="601" spans="2:65" s="1" customFormat="1" ht="24.15" customHeight="1">
      <c r="B601" s="139"/>
      <c r="C601" s="140" t="s">
        <v>1818</v>
      </c>
      <c r="D601" s="140" t="s">
        <v>159</v>
      </c>
      <c r="E601" s="141" t="s">
        <v>2956</v>
      </c>
      <c r="F601" s="142" t="s">
        <v>2957</v>
      </c>
      <c r="G601" s="143" t="s">
        <v>234</v>
      </c>
      <c r="H601" s="144">
        <v>50</v>
      </c>
      <c r="I601" s="145"/>
      <c r="J601" s="146">
        <f>ROUND(I601*H601,2)</f>
        <v>0</v>
      </c>
      <c r="K601" s="147"/>
      <c r="L601" s="32"/>
      <c r="M601" s="148" t="s">
        <v>1</v>
      </c>
      <c r="N601" s="149" t="s">
        <v>41</v>
      </c>
      <c r="P601" s="150">
        <f>O601*H601</f>
        <v>0</v>
      </c>
      <c r="Q601" s="150">
        <v>3.0999999999999999E-3</v>
      </c>
      <c r="R601" s="150">
        <f>Q601*H601</f>
        <v>0.155</v>
      </c>
      <c r="S601" s="150">
        <v>0</v>
      </c>
      <c r="T601" s="151">
        <f>S601*H601</f>
        <v>0</v>
      </c>
      <c r="AR601" s="152" t="s">
        <v>163</v>
      </c>
      <c r="AT601" s="152" t="s">
        <v>159</v>
      </c>
      <c r="AU601" s="152" t="s">
        <v>164</v>
      </c>
      <c r="AY601" s="17" t="s">
        <v>156</v>
      </c>
      <c r="BE601" s="153">
        <f>IF(N601="základná",J601,0)</f>
        <v>0</v>
      </c>
      <c r="BF601" s="153">
        <f>IF(N601="znížená",J601,0)</f>
        <v>0</v>
      </c>
      <c r="BG601" s="153">
        <f>IF(N601="zákl. prenesená",J601,0)</f>
        <v>0</v>
      </c>
      <c r="BH601" s="153">
        <f>IF(N601="zníž. prenesená",J601,0)</f>
        <v>0</v>
      </c>
      <c r="BI601" s="153">
        <f>IF(N601="nulová",J601,0)</f>
        <v>0</v>
      </c>
      <c r="BJ601" s="17" t="s">
        <v>164</v>
      </c>
      <c r="BK601" s="153">
        <f>ROUND(I601*H601,2)</f>
        <v>0</v>
      </c>
      <c r="BL601" s="17" t="s">
        <v>163</v>
      </c>
      <c r="BM601" s="152" t="s">
        <v>2958</v>
      </c>
    </row>
    <row r="602" spans="2:65" s="1" customFormat="1" ht="24.15" customHeight="1">
      <c r="B602" s="139"/>
      <c r="C602" s="140" t="s">
        <v>1824</v>
      </c>
      <c r="D602" s="140" t="s">
        <v>159</v>
      </c>
      <c r="E602" s="141" t="s">
        <v>2959</v>
      </c>
      <c r="F602" s="142" t="s">
        <v>2960</v>
      </c>
      <c r="G602" s="143" t="s">
        <v>234</v>
      </c>
      <c r="H602" s="144">
        <v>50</v>
      </c>
      <c r="I602" s="145"/>
      <c r="J602" s="146">
        <f>ROUND(I602*H602,2)</f>
        <v>0</v>
      </c>
      <c r="K602" s="147"/>
      <c r="L602" s="32"/>
      <c r="M602" s="148" t="s">
        <v>1</v>
      </c>
      <c r="N602" s="149" t="s">
        <v>41</v>
      </c>
      <c r="P602" s="150">
        <f>O602*H602</f>
        <v>0</v>
      </c>
      <c r="Q602" s="150">
        <v>0</v>
      </c>
      <c r="R602" s="150">
        <f>Q602*H602</f>
        <v>0</v>
      </c>
      <c r="S602" s="150">
        <v>0</v>
      </c>
      <c r="T602" s="151">
        <f>S602*H602</f>
        <v>0</v>
      </c>
      <c r="AR602" s="152" t="s">
        <v>163</v>
      </c>
      <c r="AT602" s="152" t="s">
        <v>159</v>
      </c>
      <c r="AU602" s="152" t="s">
        <v>164</v>
      </c>
      <c r="AY602" s="17" t="s">
        <v>156</v>
      </c>
      <c r="BE602" s="153">
        <f>IF(N602="základná",J602,0)</f>
        <v>0</v>
      </c>
      <c r="BF602" s="153">
        <f>IF(N602="znížená",J602,0)</f>
        <v>0</v>
      </c>
      <c r="BG602" s="153">
        <f>IF(N602="zákl. prenesená",J602,0)</f>
        <v>0</v>
      </c>
      <c r="BH602" s="153">
        <f>IF(N602="zníž. prenesená",J602,0)</f>
        <v>0</v>
      </c>
      <c r="BI602" s="153">
        <f>IF(N602="nulová",J602,0)</f>
        <v>0</v>
      </c>
      <c r="BJ602" s="17" t="s">
        <v>164</v>
      </c>
      <c r="BK602" s="153">
        <f>ROUND(I602*H602,2)</f>
        <v>0</v>
      </c>
      <c r="BL602" s="17" t="s">
        <v>163</v>
      </c>
      <c r="BM602" s="152" t="s">
        <v>2961</v>
      </c>
    </row>
    <row r="603" spans="2:65" s="11" customFormat="1" ht="22.95" customHeight="1">
      <c r="B603" s="127"/>
      <c r="D603" s="128" t="s">
        <v>74</v>
      </c>
      <c r="E603" s="137" t="s">
        <v>2962</v>
      </c>
      <c r="F603" s="137" t="s">
        <v>2963</v>
      </c>
      <c r="I603" s="130"/>
      <c r="J603" s="138">
        <f>BK603</f>
        <v>0</v>
      </c>
      <c r="L603" s="127"/>
      <c r="M603" s="132"/>
      <c r="P603" s="133">
        <f>P604</f>
        <v>0</v>
      </c>
      <c r="R603" s="133">
        <f>R604</f>
        <v>0.27845399999999998</v>
      </c>
      <c r="T603" s="134">
        <f>T604</f>
        <v>0</v>
      </c>
      <c r="AR603" s="128" t="s">
        <v>83</v>
      </c>
      <c r="AT603" s="135" t="s">
        <v>74</v>
      </c>
      <c r="AU603" s="135" t="s">
        <v>83</v>
      </c>
      <c r="AY603" s="128" t="s">
        <v>156</v>
      </c>
      <c r="BK603" s="136">
        <f>BK604</f>
        <v>0</v>
      </c>
    </row>
    <row r="604" spans="2:65" s="1" customFormat="1" ht="24.15" customHeight="1">
      <c r="B604" s="139"/>
      <c r="C604" s="140" t="s">
        <v>1828</v>
      </c>
      <c r="D604" s="140" t="s">
        <v>159</v>
      </c>
      <c r="E604" s="141" t="s">
        <v>2964</v>
      </c>
      <c r="F604" s="142" t="s">
        <v>2965</v>
      </c>
      <c r="G604" s="143" t="s">
        <v>210</v>
      </c>
      <c r="H604" s="144">
        <v>0.27500000000000002</v>
      </c>
      <c r="I604" s="145"/>
      <c r="J604" s="146">
        <f>ROUND(I604*H604,2)</f>
        <v>0</v>
      </c>
      <c r="K604" s="147"/>
      <c r="L604" s="32"/>
      <c r="M604" s="148" t="s">
        <v>1</v>
      </c>
      <c r="N604" s="149" t="s">
        <v>41</v>
      </c>
      <c r="P604" s="150">
        <f>O604*H604</f>
        <v>0</v>
      </c>
      <c r="Q604" s="150">
        <v>1.0125599999999999</v>
      </c>
      <c r="R604" s="150">
        <f>Q604*H604</f>
        <v>0.27845399999999998</v>
      </c>
      <c r="S604" s="150">
        <v>0</v>
      </c>
      <c r="T604" s="151">
        <f>S604*H604</f>
        <v>0</v>
      </c>
      <c r="AR604" s="152" t="s">
        <v>163</v>
      </c>
      <c r="AT604" s="152" t="s">
        <v>159</v>
      </c>
      <c r="AU604" s="152" t="s">
        <v>164</v>
      </c>
      <c r="AY604" s="17" t="s">
        <v>156</v>
      </c>
      <c r="BE604" s="153">
        <f>IF(N604="základná",J604,0)</f>
        <v>0</v>
      </c>
      <c r="BF604" s="153">
        <f>IF(N604="znížená",J604,0)</f>
        <v>0</v>
      </c>
      <c r="BG604" s="153">
        <f>IF(N604="zákl. prenesená",J604,0)</f>
        <v>0</v>
      </c>
      <c r="BH604" s="153">
        <f>IF(N604="zníž. prenesená",J604,0)</f>
        <v>0</v>
      </c>
      <c r="BI604" s="153">
        <f>IF(N604="nulová",J604,0)</f>
        <v>0</v>
      </c>
      <c r="BJ604" s="17" t="s">
        <v>164</v>
      </c>
      <c r="BK604" s="153">
        <f>ROUND(I604*H604,2)</f>
        <v>0</v>
      </c>
      <c r="BL604" s="17" t="s">
        <v>163</v>
      </c>
      <c r="BM604" s="152" t="s">
        <v>2966</v>
      </c>
    </row>
    <row r="605" spans="2:65" s="11" customFormat="1" ht="22.95" customHeight="1">
      <c r="B605" s="127"/>
      <c r="D605" s="128" t="s">
        <v>74</v>
      </c>
      <c r="E605" s="137" t="s">
        <v>1739</v>
      </c>
      <c r="F605" s="137" t="s">
        <v>1740</v>
      </c>
      <c r="I605" s="130"/>
      <c r="J605" s="138">
        <f>BK605</f>
        <v>0</v>
      </c>
      <c r="L605" s="127"/>
      <c r="M605" s="132"/>
      <c r="P605" s="133">
        <f>SUM(P606:P607)</f>
        <v>0</v>
      </c>
      <c r="R605" s="133">
        <f>SUM(R606:R607)</f>
        <v>3.5614656</v>
      </c>
      <c r="T605" s="134">
        <f>SUM(T606:T607)</f>
        <v>0</v>
      </c>
      <c r="AR605" s="128" t="s">
        <v>83</v>
      </c>
      <c r="AT605" s="135" t="s">
        <v>74</v>
      </c>
      <c r="AU605" s="135" t="s">
        <v>83</v>
      </c>
      <c r="AY605" s="128" t="s">
        <v>156</v>
      </c>
      <c r="BK605" s="136">
        <f>SUM(BK606:BK607)</f>
        <v>0</v>
      </c>
    </row>
    <row r="606" spans="2:65" s="1" customFormat="1" ht="24.15" customHeight="1">
      <c r="B606" s="139"/>
      <c r="C606" s="140" t="s">
        <v>1833</v>
      </c>
      <c r="D606" s="140" t="s">
        <v>159</v>
      </c>
      <c r="E606" s="141" t="s">
        <v>2967</v>
      </c>
      <c r="F606" s="142" t="s">
        <v>2968</v>
      </c>
      <c r="G606" s="143" t="s">
        <v>234</v>
      </c>
      <c r="H606" s="144">
        <v>15.84</v>
      </c>
      <c r="I606" s="145"/>
      <c r="J606" s="146">
        <f>ROUND(I606*H606,2)</f>
        <v>0</v>
      </c>
      <c r="K606" s="147"/>
      <c r="L606" s="32"/>
      <c r="M606" s="148" t="s">
        <v>1</v>
      </c>
      <c r="N606" s="149" t="s">
        <v>41</v>
      </c>
      <c r="P606" s="150">
        <f>O606*H606</f>
        <v>0</v>
      </c>
      <c r="Q606" s="150">
        <v>0.22484000000000001</v>
      </c>
      <c r="R606" s="150">
        <f>Q606*H606</f>
        <v>3.5614656</v>
      </c>
      <c r="S606" s="150">
        <v>0</v>
      </c>
      <c r="T606" s="151">
        <f>S606*H606</f>
        <v>0</v>
      </c>
      <c r="AR606" s="152" t="s">
        <v>163</v>
      </c>
      <c r="AT606" s="152" t="s">
        <v>159</v>
      </c>
      <c r="AU606" s="152" t="s">
        <v>164</v>
      </c>
      <c r="AY606" s="17" t="s">
        <v>156</v>
      </c>
      <c r="BE606" s="153">
        <f>IF(N606="základná",J606,0)</f>
        <v>0</v>
      </c>
      <c r="BF606" s="153">
        <f>IF(N606="znížená",J606,0)</f>
        <v>0</v>
      </c>
      <c r="BG606" s="153">
        <f>IF(N606="zákl. prenesená",J606,0)</f>
        <v>0</v>
      </c>
      <c r="BH606" s="153">
        <f>IF(N606="zníž. prenesená",J606,0)</f>
        <v>0</v>
      </c>
      <c r="BI606" s="153">
        <f>IF(N606="nulová",J606,0)</f>
        <v>0</v>
      </c>
      <c r="BJ606" s="17" t="s">
        <v>164</v>
      </c>
      <c r="BK606" s="153">
        <f>ROUND(I606*H606,2)</f>
        <v>0</v>
      </c>
      <c r="BL606" s="17" t="s">
        <v>163</v>
      </c>
      <c r="BM606" s="152" t="s">
        <v>2969</v>
      </c>
    </row>
    <row r="607" spans="2:65" s="12" customFormat="1">
      <c r="B607" s="159"/>
      <c r="D607" s="160" t="s">
        <v>205</v>
      </c>
      <c r="E607" s="161" t="s">
        <v>1</v>
      </c>
      <c r="F607" s="162" t="s">
        <v>2970</v>
      </c>
      <c r="H607" s="163">
        <v>15.84</v>
      </c>
      <c r="I607" s="164"/>
      <c r="L607" s="159"/>
      <c r="M607" s="165"/>
      <c r="T607" s="166"/>
      <c r="AT607" s="161" t="s">
        <v>205</v>
      </c>
      <c r="AU607" s="161" t="s">
        <v>164</v>
      </c>
      <c r="AV607" s="12" t="s">
        <v>164</v>
      </c>
      <c r="AW607" s="12" t="s">
        <v>3</v>
      </c>
      <c r="AX607" s="12" t="s">
        <v>83</v>
      </c>
      <c r="AY607" s="161" t="s">
        <v>156</v>
      </c>
    </row>
    <row r="608" spans="2:65" s="11" customFormat="1" ht="22.95" customHeight="1">
      <c r="B608" s="127"/>
      <c r="D608" s="128" t="s">
        <v>74</v>
      </c>
      <c r="E608" s="137" t="s">
        <v>2190</v>
      </c>
      <c r="F608" s="137" t="s">
        <v>2191</v>
      </c>
      <c r="I608" s="130"/>
      <c r="J608" s="138">
        <f>BK608</f>
        <v>0</v>
      </c>
      <c r="L608" s="127"/>
      <c r="M608" s="132"/>
      <c r="P608" s="133">
        <f>SUM(P609:P613)</f>
        <v>0</v>
      </c>
      <c r="R608" s="133">
        <f>SUM(R609:R613)</f>
        <v>262.65679999999998</v>
      </c>
      <c r="T608" s="134">
        <f>SUM(T609:T613)</f>
        <v>0</v>
      </c>
      <c r="AR608" s="128" t="s">
        <v>83</v>
      </c>
      <c r="AT608" s="135" t="s">
        <v>74</v>
      </c>
      <c r="AU608" s="135" t="s">
        <v>83</v>
      </c>
      <c r="AY608" s="128" t="s">
        <v>156</v>
      </c>
      <c r="BK608" s="136">
        <f>SUM(BK609:BK613)</f>
        <v>0</v>
      </c>
    </row>
    <row r="609" spans="2:65" s="1" customFormat="1" ht="37.950000000000003" customHeight="1">
      <c r="B609" s="139"/>
      <c r="C609" s="140" t="s">
        <v>1839</v>
      </c>
      <c r="D609" s="140" t="s">
        <v>159</v>
      </c>
      <c r="E609" s="141" t="s">
        <v>2210</v>
      </c>
      <c r="F609" s="142" t="s">
        <v>2211</v>
      </c>
      <c r="G609" s="143" t="s">
        <v>234</v>
      </c>
      <c r="H609" s="144">
        <v>680</v>
      </c>
      <c r="I609" s="145"/>
      <c r="J609" s="146">
        <f>ROUND(I609*H609,2)</f>
        <v>0</v>
      </c>
      <c r="K609" s="147"/>
      <c r="L609" s="32"/>
      <c r="M609" s="148" t="s">
        <v>1</v>
      </c>
      <c r="N609" s="149" t="s">
        <v>41</v>
      </c>
      <c r="P609" s="150">
        <f>O609*H609</f>
        <v>0</v>
      </c>
      <c r="Q609" s="150">
        <v>0.38625999999999999</v>
      </c>
      <c r="R609" s="150">
        <f>Q609*H609</f>
        <v>262.65679999999998</v>
      </c>
      <c r="S609" s="150">
        <v>0</v>
      </c>
      <c r="T609" s="151">
        <f>S609*H609</f>
        <v>0</v>
      </c>
      <c r="AR609" s="152" t="s">
        <v>163</v>
      </c>
      <c r="AT609" s="152" t="s">
        <v>159</v>
      </c>
      <c r="AU609" s="152" t="s">
        <v>164</v>
      </c>
      <c r="AY609" s="17" t="s">
        <v>156</v>
      </c>
      <c r="BE609" s="153">
        <f>IF(N609="základná",J609,0)</f>
        <v>0</v>
      </c>
      <c r="BF609" s="153">
        <f>IF(N609="znížená",J609,0)</f>
        <v>0</v>
      </c>
      <c r="BG609" s="153">
        <f>IF(N609="zákl. prenesená",J609,0)</f>
        <v>0</v>
      </c>
      <c r="BH609" s="153">
        <f>IF(N609="zníž. prenesená",J609,0)</f>
        <v>0</v>
      </c>
      <c r="BI609" s="153">
        <f>IF(N609="nulová",J609,0)</f>
        <v>0</v>
      </c>
      <c r="BJ609" s="17" t="s">
        <v>164</v>
      </c>
      <c r="BK609" s="153">
        <f>ROUND(I609*H609,2)</f>
        <v>0</v>
      </c>
      <c r="BL609" s="17" t="s">
        <v>163</v>
      </c>
      <c r="BM609" s="152" t="s">
        <v>2971</v>
      </c>
    </row>
    <row r="610" spans="2:65" s="13" customFormat="1">
      <c r="B610" s="178"/>
      <c r="D610" s="160" t="s">
        <v>205</v>
      </c>
      <c r="E610" s="179" t="s">
        <v>1</v>
      </c>
      <c r="F610" s="180" t="s">
        <v>1384</v>
      </c>
      <c r="H610" s="179" t="s">
        <v>1</v>
      </c>
      <c r="I610" s="181"/>
      <c r="L610" s="178"/>
      <c r="M610" s="182"/>
      <c r="T610" s="183"/>
      <c r="AT610" s="179" t="s">
        <v>205</v>
      </c>
      <c r="AU610" s="179" t="s">
        <v>164</v>
      </c>
      <c r="AV610" s="13" t="s">
        <v>83</v>
      </c>
      <c r="AW610" s="13" t="s">
        <v>3</v>
      </c>
      <c r="AX610" s="13" t="s">
        <v>75</v>
      </c>
      <c r="AY610" s="179" t="s">
        <v>156</v>
      </c>
    </row>
    <row r="611" spans="2:65" s="12" customFormat="1">
      <c r="B611" s="159"/>
      <c r="D611" s="160" t="s">
        <v>205</v>
      </c>
      <c r="E611" s="161" t="s">
        <v>1</v>
      </c>
      <c r="F611" s="162" t="s">
        <v>2972</v>
      </c>
      <c r="H611" s="163">
        <v>680</v>
      </c>
      <c r="I611" s="164"/>
      <c r="L611" s="159"/>
      <c r="M611" s="165"/>
      <c r="T611" s="166"/>
      <c r="AT611" s="161" t="s">
        <v>205</v>
      </c>
      <c r="AU611" s="161" t="s">
        <v>164</v>
      </c>
      <c r="AV611" s="12" t="s">
        <v>164</v>
      </c>
      <c r="AW611" s="12" t="s">
        <v>3</v>
      </c>
      <c r="AX611" s="12" t="s">
        <v>75</v>
      </c>
      <c r="AY611" s="161" t="s">
        <v>156</v>
      </c>
    </row>
    <row r="612" spans="2:65" s="13" customFormat="1">
      <c r="B612" s="178"/>
      <c r="D612" s="160" t="s">
        <v>205</v>
      </c>
      <c r="E612" s="179" t="s">
        <v>1</v>
      </c>
      <c r="F612" s="180" t="s">
        <v>2973</v>
      </c>
      <c r="H612" s="179" t="s">
        <v>1</v>
      </c>
      <c r="I612" s="181"/>
      <c r="L612" s="178"/>
      <c r="M612" s="182"/>
      <c r="T612" s="183"/>
      <c r="AT612" s="179" t="s">
        <v>205</v>
      </c>
      <c r="AU612" s="179" t="s">
        <v>164</v>
      </c>
      <c r="AV612" s="13" t="s">
        <v>83</v>
      </c>
      <c r="AW612" s="13" t="s">
        <v>3</v>
      </c>
      <c r="AX612" s="13" t="s">
        <v>75</v>
      </c>
      <c r="AY612" s="179" t="s">
        <v>156</v>
      </c>
    </row>
    <row r="613" spans="2:65" s="14" customFormat="1">
      <c r="B613" s="184"/>
      <c r="D613" s="160" t="s">
        <v>205</v>
      </c>
      <c r="E613" s="185" t="s">
        <v>1</v>
      </c>
      <c r="F613" s="186" t="s">
        <v>226</v>
      </c>
      <c r="H613" s="187">
        <v>680</v>
      </c>
      <c r="I613" s="188"/>
      <c r="L613" s="184"/>
      <c r="M613" s="189"/>
      <c r="T613" s="190"/>
      <c r="AT613" s="185" t="s">
        <v>205</v>
      </c>
      <c r="AU613" s="185" t="s">
        <v>164</v>
      </c>
      <c r="AV613" s="14" t="s">
        <v>163</v>
      </c>
      <c r="AW613" s="14" t="s">
        <v>3</v>
      </c>
      <c r="AX613" s="14" t="s">
        <v>83</v>
      </c>
      <c r="AY613" s="185" t="s">
        <v>156</v>
      </c>
    </row>
    <row r="614" spans="2:65" s="11" customFormat="1" ht="22.95" customHeight="1">
      <c r="B614" s="127"/>
      <c r="D614" s="128" t="s">
        <v>74</v>
      </c>
      <c r="E614" s="137" t="s">
        <v>636</v>
      </c>
      <c r="F614" s="137" t="s">
        <v>637</v>
      </c>
      <c r="I614" s="130"/>
      <c r="J614" s="138">
        <f>BK614</f>
        <v>0</v>
      </c>
      <c r="L614" s="127"/>
      <c r="M614" s="132"/>
      <c r="P614" s="133">
        <f>SUM(P615:P616)</f>
        <v>0</v>
      </c>
      <c r="R614" s="133">
        <f>SUM(R615:R616)</f>
        <v>0.35804999999999998</v>
      </c>
      <c r="T614" s="134">
        <f>SUM(T615:T616)</f>
        <v>0</v>
      </c>
      <c r="AR614" s="128" t="s">
        <v>83</v>
      </c>
      <c r="AT614" s="135" t="s">
        <v>74</v>
      </c>
      <c r="AU614" s="135" t="s">
        <v>83</v>
      </c>
      <c r="AY614" s="128" t="s">
        <v>156</v>
      </c>
      <c r="BK614" s="136">
        <f>SUM(BK615:BK616)</f>
        <v>0</v>
      </c>
    </row>
    <row r="615" spans="2:65" s="1" customFormat="1" ht="33" customHeight="1">
      <c r="B615" s="139"/>
      <c r="C615" s="140" t="s">
        <v>1844</v>
      </c>
      <c r="D615" s="140" t="s">
        <v>159</v>
      </c>
      <c r="E615" s="141" t="s">
        <v>2224</v>
      </c>
      <c r="F615" s="142" t="s">
        <v>2225</v>
      </c>
      <c r="G615" s="143" t="s">
        <v>234</v>
      </c>
      <c r="H615" s="144">
        <v>1155</v>
      </c>
      <c r="I615" s="145"/>
      <c r="J615" s="146">
        <f>ROUND(I615*H615,2)</f>
        <v>0</v>
      </c>
      <c r="K615" s="147"/>
      <c r="L615" s="32"/>
      <c r="M615" s="148" t="s">
        <v>1</v>
      </c>
      <c r="N615" s="149" t="s">
        <v>41</v>
      </c>
      <c r="P615" s="150">
        <f>O615*H615</f>
        <v>0</v>
      </c>
      <c r="Q615" s="150">
        <v>3.1E-4</v>
      </c>
      <c r="R615" s="150">
        <f>Q615*H615</f>
        <v>0.35804999999999998</v>
      </c>
      <c r="S615" s="150">
        <v>0</v>
      </c>
      <c r="T615" s="151">
        <f>S615*H615</f>
        <v>0</v>
      </c>
      <c r="AR615" s="152" t="s">
        <v>163</v>
      </c>
      <c r="AT615" s="152" t="s">
        <v>159</v>
      </c>
      <c r="AU615" s="152" t="s">
        <v>164</v>
      </c>
      <c r="AY615" s="17" t="s">
        <v>156</v>
      </c>
      <c r="BE615" s="153">
        <f>IF(N615="základná",J615,0)</f>
        <v>0</v>
      </c>
      <c r="BF615" s="153">
        <f>IF(N615="znížená",J615,0)</f>
        <v>0</v>
      </c>
      <c r="BG615" s="153">
        <f>IF(N615="zákl. prenesená",J615,0)</f>
        <v>0</v>
      </c>
      <c r="BH615" s="153">
        <f>IF(N615="zníž. prenesená",J615,0)</f>
        <v>0</v>
      </c>
      <c r="BI615" s="153">
        <f>IF(N615="nulová",J615,0)</f>
        <v>0</v>
      </c>
      <c r="BJ615" s="17" t="s">
        <v>164</v>
      </c>
      <c r="BK615" s="153">
        <f>ROUND(I615*H615,2)</f>
        <v>0</v>
      </c>
      <c r="BL615" s="17" t="s">
        <v>163</v>
      </c>
      <c r="BM615" s="152" t="s">
        <v>2974</v>
      </c>
    </row>
    <row r="616" spans="2:65" s="12" customFormat="1">
      <c r="B616" s="159"/>
      <c r="D616" s="160" t="s">
        <v>205</v>
      </c>
      <c r="E616" s="161" t="s">
        <v>1</v>
      </c>
      <c r="F616" s="162" t="s">
        <v>2975</v>
      </c>
      <c r="H616" s="163">
        <v>1155</v>
      </c>
      <c r="I616" s="164"/>
      <c r="L616" s="159"/>
      <c r="M616" s="165"/>
      <c r="T616" s="166"/>
      <c r="AT616" s="161" t="s">
        <v>205</v>
      </c>
      <c r="AU616" s="161" t="s">
        <v>164</v>
      </c>
      <c r="AV616" s="12" t="s">
        <v>164</v>
      </c>
      <c r="AW616" s="12" t="s">
        <v>3</v>
      </c>
      <c r="AX616" s="12" t="s">
        <v>83</v>
      </c>
      <c r="AY616" s="161" t="s">
        <v>156</v>
      </c>
    </row>
    <row r="617" spans="2:65" s="11" customFormat="1" ht="22.95" customHeight="1">
      <c r="B617" s="127"/>
      <c r="D617" s="128" t="s">
        <v>74</v>
      </c>
      <c r="E617" s="137" t="s">
        <v>643</v>
      </c>
      <c r="F617" s="137" t="s">
        <v>644</v>
      </c>
      <c r="I617" s="130"/>
      <c r="J617" s="138">
        <f>BK617</f>
        <v>0</v>
      </c>
      <c r="L617" s="127"/>
      <c r="M617" s="132"/>
      <c r="P617" s="133">
        <f>SUM(P618:P619)</f>
        <v>0</v>
      </c>
      <c r="R617" s="133">
        <f>SUM(R618:R619)</f>
        <v>74.878649999999993</v>
      </c>
      <c r="T617" s="134">
        <f>SUM(T618:T619)</f>
        <v>0</v>
      </c>
      <c r="AR617" s="128" t="s">
        <v>83</v>
      </c>
      <c r="AT617" s="135" t="s">
        <v>74</v>
      </c>
      <c r="AU617" s="135" t="s">
        <v>83</v>
      </c>
      <c r="AY617" s="128" t="s">
        <v>156</v>
      </c>
      <c r="BK617" s="136">
        <f>SUM(BK618:BK619)</f>
        <v>0</v>
      </c>
    </row>
    <row r="618" spans="2:65" s="1" customFormat="1" ht="33" customHeight="1">
      <c r="B618" s="139"/>
      <c r="C618" s="140" t="s">
        <v>1850</v>
      </c>
      <c r="D618" s="140" t="s">
        <v>159</v>
      </c>
      <c r="E618" s="141" t="s">
        <v>2233</v>
      </c>
      <c r="F618" s="142" t="s">
        <v>2234</v>
      </c>
      <c r="G618" s="143" t="s">
        <v>234</v>
      </c>
      <c r="H618" s="144">
        <v>577.5</v>
      </c>
      <c r="I618" s="145"/>
      <c r="J618" s="146">
        <f>ROUND(I618*H618,2)</f>
        <v>0</v>
      </c>
      <c r="K618" s="147"/>
      <c r="L618" s="32"/>
      <c r="M618" s="148" t="s">
        <v>1</v>
      </c>
      <c r="N618" s="149" t="s">
        <v>41</v>
      </c>
      <c r="P618" s="150">
        <f>O618*H618</f>
        <v>0</v>
      </c>
      <c r="Q618" s="150">
        <v>0.12966</v>
      </c>
      <c r="R618" s="150">
        <f>Q618*H618</f>
        <v>74.878649999999993</v>
      </c>
      <c r="S618" s="150">
        <v>0</v>
      </c>
      <c r="T618" s="151">
        <f>S618*H618</f>
        <v>0</v>
      </c>
      <c r="AR618" s="152" t="s">
        <v>163</v>
      </c>
      <c r="AT618" s="152" t="s">
        <v>159</v>
      </c>
      <c r="AU618" s="152" t="s">
        <v>164</v>
      </c>
      <c r="AY618" s="17" t="s">
        <v>156</v>
      </c>
      <c r="BE618" s="153">
        <f>IF(N618="základná",J618,0)</f>
        <v>0</v>
      </c>
      <c r="BF618" s="153">
        <f>IF(N618="znížená",J618,0)</f>
        <v>0</v>
      </c>
      <c r="BG618" s="153">
        <f>IF(N618="zákl. prenesená",J618,0)</f>
        <v>0</v>
      </c>
      <c r="BH618" s="153">
        <f>IF(N618="zníž. prenesená",J618,0)</f>
        <v>0</v>
      </c>
      <c r="BI618" s="153">
        <f>IF(N618="nulová",J618,0)</f>
        <v>0</v>
      </c>
      <c r="BJ618" s="17" t="s">
        <v>164</v>
      </c>
      <c r="BK618" s="153">
        <f>ROUND(I618*H618,2)</f>
        <v>0</v>
      </c>
      <c r="BL618" s="17" t="s">
        <v>163</v>
      </c>
      <c r="BM618" s="152" t="s">
        <v>2976</v>
      </c>
    </row>
    <row r="619" spans="2:65" s="12" customFormat="1">
      <c r="B619" s="159"/>
      <c r="D619" s="160" t="s">
        <v>205</v>
      </c>
      <c r="E619" s="161" t="s">
        <v>1</v>
      </c>
      <c r="F619" s="162" t="s">
        <v>2977</v>
      </c>
      <c r="H619" s="163">
        <v>577.5</v>
      </c>
      <c r="I619" s="164"/>
      <c r="L619" s="159"/>
      <c r="M619" s="165"/>
      <c r="T619" s="166"/>
      <c r="AT619" s="161" t="s">
        <v>205</v>
      </c>
      <c r="AU619" s="161" t="s">
        <v>164</v>
      </c>
      <c r="AV619" s="12" t="s">
        <v>164</v>
      </c>
      <c r="AW619" s="12" t="s">
        <v>3</v>
      </c>
      <c r="AX619" s="12" t="s">
        <v>83</v>
      </c>
      <c r="AY619" s="161" t="s">
        <v>156</v>
      </c>
    </row>
    <row r="620" spans="2:65" s="11" customFormat="1" ht="22.95" customHeight="1">
      <c r="B620" s="127"/>
      <c r="D620" s="128" t="s">
        <v>74</v>
      </c>
      <c r="E620" s="137" t="s">
        <v>656</v>
      </c>
      <c r="F620" s="137" t="s">
        <v>2978</v>
      </c>
      <c r="I620" s="130"/>
      <c r="J620" s="138">
        <f>BK620</f>
        <v>0</v>
      </c>
      <c r="L620" s="127"/>
      <c r="M620" s="132"/>
      <c r="P620" s="133">
        <f>SUM(P621:P622)</f>
        <v>0</v>
      </c>
      <c r="R620" s="133">
        <f>SUM(R621:R622)</f>
        <v>55.832700000000003</v>
      </c>
      <c r="T620" s="134">
        <f>SUM(T621:T622)</f>
        <v>0</v>
      </c>
      <c r="AR620" s="128" t="s">
        <v>83</v>
      </c>
      <c r="AT620" s="135" t="s">
        <v>74</v>
      </c>
      <c r="AU620" s="135" t="s">
        <v>83</v>
      </c>
      <c r="AY620" s="128" t="s">
        <v>156</v>
      </c>
      <c r="BK620" s="136">
        <f>SUM(BK621:BK622)</f>
        <v>0</v>
      </c>
    </row>
    <row r="621" spans="2:65" s="1" customFormat="1" ht="33" customHeight="1">
      <c r="B621" s="139"/>
      <c r="C621" s="140" t="s">
        <v>1857</v>
      </c>
      <c r="D621" s="140" t="s">
        <v>159</v>
      </c>
      <c r="E621" s="141" t="s">
        <v>658</v>
      </c>
      <c r="F621" s="142" t="s">
        <v>659</v>
      </c>
      <c r="G621" s="143" t="s">
        <v>234</v>
      </c>
      <c r="H621" s="144">
        <v>577.5</v>
      </c>
      <c r="I621" s="145"/>
      <c r="J621" s="146">
        <f>ROUND(I621*H621,2)</f>
        <v>0</v>
      </c>
      <c r="K621" s="147"/>
      <c r="L621" s="32"/>
      <c r="M621" s="148" t="s">
        <v>1</v>
      </c>
      <c r="N621" s="149" t="s">
        <v>41</v>
      </c>
      <c r="P621" s="150">
        <f>O621*H621</f>
        <v>0</v>
      </c>
      <c r="Q621" s="150">
        <v>9.6680000000000002E-2</v>
      </c>
      <c r="R621" s="150">
        <f>Q621*H621</f>
        <v>55.832700000000003</v>
      </c>
      <c r="S621" s="150">
        <v>0</v>
      </c>
      <c r="T621" s="151">
        <f>S621*H621</f>
        <v>0</v>
      </c>
      <c r="AR621" s="152" t="s">
        <v>163</v>
      </c>
      <c r="AT621" s="152" t="s">
        <v>159</v>
      </c>
      <c r="AU621" s="152" t="s">
        <v>164</v>
      </c>
      <c r="AY621" s="17" t="s">
        <v>156</v>
      </c>
      <c r="BE621" s="153">
        <f>IF(N621="základná",J621,0)</f>
        <v>0</v>
      </c>
      <c r="BF621" s="153">
        <f>IF(N621="znížená",J621,0)</f>
        <v>0</v>
      </c>
      <c r="BG621" s="153">
        <f>IF(N621="zákl. prenesená",J621,0)</f>
        <v>0</v>
      </c>
      <c r="BH621" s="153">
        <f>IF(N621="zníž. prenesená",J621,0)</f>
        <v>0</v>
      </c>
      <c r="BI621" s="153">
        <f>IF(N621="nulová",J621,0)</f>
        <v>0</v>
      </c>
      <c r="BJ621" s="17" t="s">
        <v>164</v>
      </c>
      <c r="BK621" s="153">
        <f>ROUND(I621*H621,2)</f>
        <v>0</v>
      </c>
      <c r="BL621" s="17" t="s">
        <v>163</v>
      </c>
      <c r="BM621" s="152" t="s">
        <v>2979</v>
      </c>
    </row>
    <row r="622" spans="2:65" s="12" customFormat="1">
      <c r="B622" s="159"/>
      <c r="D622" s="160" t="s">
        <v>205</v>
      </c>
      <c r="E622" s="161" t="s">
        <v>1</v>
      </c>
      <c r="F622" s="162" t="s">
        <v>2977</v>
      </c>
      <c r="H622" s="163">
        <v>577.5</v>
      </c>
      <c r="I622" s="164"/>
      <c r="L622" s="159"/>
      <c r="M622" s="165"/>
      <c r="T622" s="166"/>
      <c r="AT622" s="161" t="s">
        <v>205</v>
      </c>
      <c r="AU622" s="161" t="s">
        <v>164</v>
      </c>
      <c r="AV622" s="12" t="s">
        <v>164</v>
      </c>
      <c r="AW622" s="12" t="s">
        <v>3</v>
      </c>
      <c r="AX622" s="12" t="s">
        <v>83</v>
      </c>
      <c r="AY622" s="161" t="s">
        <v>156</v>
      </c>
    </row>
    <row r="623" spans="2:65" s="11" customFormat="1" ht="22.95" customHeight="1">
      <c r="B623" s="127"/>
      <c r="D623" s="128" t="s">
        <v>74</v>
      </c>
      <c r="E623" s="137" t="s">
        <v>1055</v>
      </c>
      <c r="F623" s="137" t="s">
        <v>1056</v>
      </c>
      <c r="I623" s="130"/>
      <c r="J623" s="138">
        <f>BK623</f>
        <v>0</v>
      </c>
      <c r="L623" s="127"/>
      <c r="M623" s="132"/>
      <c r="P623" s="133">
        <f>SUM(P624:P628)</f>
        <v>0</v>
      </c>
      <c r="R623" s="133">
        <f>SUM(R624:R628)</f>
        <v>4.6275300000000001</v>
      </c>
      <c r="T623" s="134">
        <f>SUM(T624:T628)</f>
        <v>0</v>
      </c>
      <c r="AR623" s="128" t="s">
        <v>83</v>
      </c>
      <c r="AT623" s="135" t="s">
        <v>74</v>
      </c>
      <c r="AU623" s="135" t="s">
        <v>83</v>
      </c>
      <c r="AY623" s="128" t="s">
        <v>156</v>
      </c>
      <c r="BK623" s="136">
        <f>SUM(BK624:BK628)</f>
        <v>0</v>
      </c>
    </row>
    <row r="624" spans="2:65" s="1" customFormat="1" ht="24.15" customHeight="1">
      <c r="B624" s="139"/>
      <c r="C624" s="140" t="s">
        <v>1862</v>
      </c>
      <c r="D624" s="140" t="s">
        <v>159</v>
      </c>
      <c r="E624" s="141" t="s">
        <v>2980</v>
      </c>
      <c r="F624" s="142" t="s">
        <v>2981</v>
      </c>
      <c r="G624" s="143" t="s">
        <v>402</v>
      </c>
      <c r="H624" s="144">
        <v>29</v>
      </c>
      <c r="I624" s="145"/>
      <c r="J624" s="146">
        <f>ROUND(I624*H624,2)</f>
        <v>0</v>
      </c>
      <c r="K624" s="147"/>
      <c r="L624" s="32"/>
      <c r="M624" s="148" t="s">
        <v>1</v>
      </c>
      <c r="N624" s="149" t="s">
        <v>41</v>
      </c>
      <c r="P624" s="150">
        <f>O624*H624</f>
        <v>0</v>
      </c>
      <c r="Q624" s="150">
        <v>0.11254</v>
      </c>
      <c r="R624" s="150">
        <f>Q624*H624</f>
        <v>3.2636600000000002</v>
      </c>
      <c r="S624" s="150">
        <v>0</v>
      </c>
      <c r="T624" s="151">
        <f>S624*H624</f>
        <v>0</v>
      </c>
      <c r="AR624" s="152" t="s">
        <v>163</v>
      </c>
      <c r="AT624" s="152" t="s">
        <v>159</v>
      </c>
      <c r="AU624" s="152" t="s">
        <v>164</v>
      </c>
      <c r="AY624" s="17" t="s">
        <v>156</v>
      </c>
      <c r="BE624" s="153">
        <f>IF(N624="základná",J624,0)</f>
        <v>0</v>
      </c>
      <c r="BF624" s="153">
        <f>IF(N624="znížená",J624,0)</f>
        <v>0</v>
      </c>
      <c r="BG624" s="153">
        <f>IF(N624="zákl. prenesená",J624,0)</f>
        <v>0</v>
      </c>
      <c r="BH624" s="153">
        <f>IF(N624="zníž. prenesená",J624,0)</f>
        <v>0</v>
      </c>
      <c r="BI624" s="153">
        <f>IF(N624="nulová",J624,0)</f>
        <v>0</v>
      </c>
      <c r="BJ624" s="17" t="s">
        <v>164</v>
      </c>
      <c r="BK624" s="153">
        <f>ROUND(I624*H624,2)</f>
        <v>0</v>
      </c>
      <c r="BL624" s="17" t="s">
        <v>163</v>
      </c>
      <c r="BM624" s="152" t="s">
        <v>2982</v>
      </c>
    </row>
    <row r="625" spans="2:65" s="12" customFormat="1">
      <c r="B625" s="159"/>
      <c r="D625" s="160" t="s">
        <v>205</v>
      </c>
      <c r="E625" s="161" t="s">
        <v>1</v>
      </c>
      <c r="F625" s="162" t="s">
        <v>2983</v>
      </c>
      <c r="H625" s="163">
        <v>25</v>
      </c>
      <c r="I625" s="164"/>
      <c r="L625" s="159"/>
      <c r="M625" s="165"/>
      <c r="T625" s="166"/>
      <c r="AT625" s="161" t="s">
        <v>205</v>
      </c>
      <c r="AU625" s="161" t="s">
        <v>164</v>
      </c>
      <c r="AV625" s="12" t="s">
        <v>164</v>
      </c>
      <c r="AW625" s="12" t="s">
        <v>3</v>
      </c>
      <c r="AX625" s="12" t="s">
        <v>75</v>
      </c>
      <c r="AY625" s="161" t="s">
        <v>156</v>
      </c>
    </row>
    <row r="626" spans="2:65" s="12" customFormat="1">
      <c r="B626" s="159"/>
      <c r="D626" s="160" t="s">
        <v>205</v>
      </c>
      <c r="E626" s="161" t="s">
        <v>1</v>
      </c>
      <c r="F626" s="162" t="s">
        <v>2984</v>
      </c>
      <c r="H626" s="163">
        <v>4</v>
      </c>
      <c r="I626" s="164"/>
      <c r="L626" s="159"/>
      <c r="M626" s="165"/>
      <c r="T626" s="166"/>
      <c r="AT626" s="161" t="s">
        <v>205</v>
      </c>
      <c r="AU626" s="161" t="s">
        <v>164</v>
      </c>
      <c r="AV626" s="12" t="s">
        <v>164</v>
      </c>
      <c r="AW626" s="12" t="s">
        <v>3</v>
      </c>
      <c r="AX626" s="12" t="s">
        <v>75</v>
      </c>
      <c r="AY626" s="161" t="s">
        <v>156</v>
      </c>
    </row>
    <row r="627" spans="2:65" s="14" customFormat="1">
      <c r="B627" s="184"/>
      <c r="D627" s="160" t="s">
        <v>205</v>
      </c>
      <c r="E627" s="185" t="s">
        <v>1</v>
      </c>
      <c r="F627" s="186" t="s">
        <v>226</v>
      </c>
      <c r="H627" s="187">
        <v>29</v>
      </c>
      <c r="I627" s="188"/>
      <c r="L627" s="184"/>
      <c r="M627" s="189"/>
      <c r="T627" s="190"/>
      <c r="AT627" s="185" t="s">
        <v>205</v>
      </c>
      <c r="AU627" s="185" t="s">
        <v>164</v>
      </c>
      <c r="AV627" s="14" t="s">
        <v>163</v>
      </c>
      <c r="AW627" s="14" t="s">
        <v>3</v>
      </c>
      <c r="AX627" s="14" t="s">
        <v>83</v>
      </c>
      <c r="AY627" s="185" t="s">
        <v>156</v>
      </c>
    </row>
    <row r="628" spans="2:65" s="1" customFormat="1" ht="37.950000000000003" customHeight="1">
      <c r="B628" s="139"/>
      <c r="C628" s="167" t="s">
        <v>1866</v>
      </c>
      <c r="D628" s="167" t="s">
        <v>207</v>
      </c>
      <c r="E628" s="168" t="s">
        <v>2985</v>
      </c>
      <c r="F628" s="169" t="s">
        <v>2986</v>
      </c>
      <c r="G628" s="170" t="s">
        <v>402</v>
      </c>
      <c r="H628" s="171">
        <v>29</v>
      </c>
      <c r="I628" s="172"/>
      <c r="J628" s="173">
        <f>ROUND(I628*H628,2)</f>
        <v>0</v>
      </c>
      <c r="K628" s="174"/>
      <c r="L628" s="175"/>
      <c r="M628" s="176" t="s">
        <v>1</v>
      </c>
      <c r="N628" s="177" t="s">
        <v>41</v>
      </c>
      <c r="P628" s="150">
        <f>O628*H628</f>
        <v>0</v>
      </c>
      <c r="Q628" s="150">
        <v>4.7030000000000002E-2</v>
      </c>
      <c r="R628" s="150">
        <f>Q628*H628</f>
        <v>1.3638700000000001</v>
      </c>
      <c r="S628" s="150">
        <v>0</v>
      </c>
      <c r="T628" s="151">
        <f>S628*H628</f>
        <v>0</v>
      </c>
      <c r="AR628" s="152" t="s">
        <v>211</v>
      </c>
      <c r="AT628" s="152" t="s">
        <v>207</v>
      </c>
      <c r="AU628" s="152" t="s">
        <v>164</v>
      </c>
      <c r="AY628" s="17" t="s">
        <v>156</v>
      </c>
      <c r="BE628" s="153">
        <f>IF(N628="základná",J628,0)</f>
        <v>0</v>
      </c>
      <c r="BF628" s="153">
        <f>IF(N628="znížená",J628,0)</f>
        <v>0</v>
      </c>
      <c r="BG628" s="153">
        <f>IF(N628="zákl. prenesená",J628,0)</f>
        <v>0</v>
      </c>
      <c r="BH628" s="153">
        <f>IF(N628="zníž. prenesená",J628,0)</f>
        <v>0</v>
      </c>
      <c r="BI628" s="153">
        <f>IF(N628="nulová",J628,0)</f>
        <v>0</v>
      </c>
      <c r="BJ628" s="17" t="s">
        <v>164</v>
      </c>
      <c r="BK628" s="153">
        <f>ROUND(I628*H628,2)</f>
        <v>0</v>
      </c>
      <c r="BL628" s="17" t="s">
        <v>163</v>
      </c>
      <c r="BM628" s="152" t="s">
        <v>2987</v>
      </c>
    </row>
    <row r="629" spans="2:65" s="11" customFormat="1" ht="22.95" customHeight="1">
      <c r="B629" s="127"/>
      <c r="D629" s="128" t="s">
        <v>74</v>
      </c>
      <c r="E629" s="137" t="s">
        <v>765</v>
      </c>
      <c r="F629" s="137" t="s">
        <v>766</v>
      </c>
      <c r="I629" s="130"/>
      <c r="J629" s="138">
        <f>BK629</f>
        <v>0</v>
      </c>
      <c r="L629" s="127"/>
      <c r="M629" s="132"/>
      <c r="P629" s="133">
        <f>SUM(P630:P637)</f>
        <v>0</v>
      </c>
      <c r="R629" s="133">
        <f>SUM(R630:R637)</f>
        <v>43.124540600000003</v>
      </c>
      <c r="T629" s="134">
        <f>SUM(T630:T637)</f>
        <v>0</v>
      </c>
      <c r="AR629" s="128" t="s">
        <v>83</v>
      </c>
      <c r="AT629" s="135" t="s">
        <v>74</v>
      </c>
      <c r="AU629" s="135" t="s">
        <v>83</v>
      </c>
      <c r="AY629" s="128" t="s">
        <v>156</v>
      </c>
      <c r="BK629" s="136">
        <f>SUM(BK630:BK637)</f>
        <v>0</v>
      </c>
    </row>
    <row r="630" spans="2:65" s="1" customFormat="1" ht="33" customHeight="1">
      <c r="B630" s="139"/>
      <c r="C630" s="140" t="s">
        <v>1872</v>
      </c>
      <c r="D630" s="140" t="s">
        <v>159</v>
      </c>
      <c r="E630" s="141" t="s">
        <v>1100</v>
      </c>
      <c r="F630" s="142" t="s">
        <v>2256</v>
      </c>
      <c r="G630" s="143" t="s">
        <v>402</v>
      </c>
      <c r="H630" s="144">
        <v>178</v>
      </c>
      <c r="I630" s="145"/>
      <c r="J630" s="146">
        <f>ROUND(I630*H630,2)</f>
        <v>0</v>
      </c>
      <c r="K630" s="147"/>
      <c r="L630" s="32"/>
      <c r="M630" s="148" t="s">
        <v>1</v>
      </c>
      <c r="N630" s="149" t="s">
        <v>41</v>
      </c>
      <c r="P630" s="150">
        <f>O630*H630</f>
        <v>0</v>
      </c>
      <c r="Q630" s="150">
        <v>0.12584000000000001</v>
      </c>
      <c r="R630" s="150">
        <f>Q630*H630</f>
        <v>22.399520000000003</v>
      </c>
      <c r="S630" s="150">
        <v>0</v>
      </c>
      <c r="T630" s="151">
        <f>S630*H630</f>
        <v>0</v>
      </c>
      <c r="AR630" s="152" t="s">
        <v>163</v>
      </c>
      <c r="AT630" s="152" t="s">
        <v>159</v>
      </c>
      <c r="AU630" s="152" t="s">
        <v>164</v>
      </c>
      <c r="AY630" s="17" t="s">
        <v>156</v>
      </c>
      <c r="BE630" s="153">
        <f>IF(N630="základná",J630,0)</f>
        <v>0</v>
      </c>
      <c r="BF630" s="153">
        <f>IF(N630="znížená",J630,0)</f>
        <v>0</v>
      </c>
      <c r="BG630" s="153">
        <f>IF(N630="zákl. prenesená",J630,0)</f>
        <v>0</v>
      </c>
      <c r="BH630" s="153">
        <f>IF(N630="zníž. prenesená",J630,0)</f>
        <v>0</v>
      </c>
      <c r="BI630" s="153">
        <f>IF(N630="nulová",J630,0)</f>
        <v>0</v>
      </c>
      <c r="BJ630" s="17" t="s">
        <v>164</v>
      </c>
      <c r="BK630" s="153">
        <f>ROUND(I630*H630,2)</f>
        <v>0</v>
      </c>
      <c r="BL630" s="17" t="s">
        <v>163</v>
      </c>
      <c r="BM630" s="152" t="s">
        <v>2988</v>
      </c>
    </row>
    <row r="631" spans="2:65" s="13" customFormat="1">
      <c r="B631" s="178"/>
      <c r="D631" s="160" t="s">
        <v>205</v>
      </c>
      <c r="E631" s="179" t="s">
        <v>1</v>
      </c>
      <c r="F631" s="180" t="s">
        <v>2258</v>
      </c>
      <c r="H631" s="179" t="s">
        <v>1</v>
      </c>
      <c r="I631" s="181"/>
      <c r="L631" s="178"/>
      <c r="M631" s="182"/>
      <c r="T631" s="183"/>
      <c r="AT631" s="179" t="s">
        <v>205</v>
      </c>
      <c r="AU631" s="179" t="s">
        <v>164</v>
      </c>
      <c r="AV631" s="13" t="s">
        <v>83</v>
      </c>
      <c r="AW631" s="13" t="s">
        <v>3</v>
      </c>
      <c r="AX631" s="13" t="s">
        <v>75</v>
      </c>
      <c r="AY631" s="179" t="s">
        <v>156</v>
      </c>
    </row>
    <row r="632" spans="2:65" s="12" customFormat="1" ht="20.399999999999999">
      <c r="B632" s="159"/>
      <c r="D632" s="160" t="s">
        <v>205</v>
      </c>
      <c r="E632" s="161" t="s">
        <v>1</v>
      </c>
      <c r="F632" s="162" t="s">
        <v>2989</v>
      </c>
      <c r="H632" s="163">
        <v>178</v>
      </c>
      <c r="I632" s="164"/>
      <c r="L632" s="159"/>
      <c r="M632" s="165"/>
      <c r="T632" s="166"/>
      <c r="AT632" s="161" t="s">
        <v>205</v>
      </c>
      <c r="AU632" s="161" t="s">
        <v>164</v>
      </c>
      <c r="AV632" s="12" t="s">
        <v>164</v>
      </c>
      <c r="AW632" s="12" t="s">
        <v>3</v>
      </c>
      <c r="AX632" s="12" t="s">
        <v>83</v>
      </c>
      <c r="AY632" s="161" t="s">
        <v>156</v>
      </c>
    </row>
    <row r="633" spans="2:65" s="1" customFormat="1" ht="16.5" customHeight="1">
      <c r="B633" s="139"/>
      <c r="C633" s="167" t="s">
        <v>1877</v>
      </c>
      <c r="D633" s="167" t="s">
        <v>207</v>
      </c>
      <c r="E633" s="168" t="s">
        <v>2263</v>
      </c>
      <c r="F633" s="169" t="s">
        <v>2264</v>
      </c>
      <c r="G633" s="170" t="s">
        <v>203</v>
      </c>
      <c r="H633" s="171">
        <v>186.9</v>
      </c>
      <c r="I633" s="172"/>
      <c r="J633" s="173">
        <f>ROUND(I633*H633,2)</f>
        <v>0</v>
      </c>
      <c r="K633" s="174"/>
      <c r="L633" s="175"/>
      <c r="M633" s="176" t="s">
        <v>1</v>
      </c>
      <c r="N633" s="177" t="s">
        <v>41</v>
      </c>
      <c r="P633" s="150">
        <f>O633*H633</f>
        <v>0</v>
      </c>
      <c r="Q633" s="150">
        <v>4.8000000000000001E-2</v>
      </c>
      <c r="R633" s="150">
        <f>Q633*H633</f>
        <v>8.9711999999999996</v>
      </c>
      <c r="S633" s="150">
        <v>0</v>
      </c>
      <c r="T633" s="151">
        <f>S633*H633</f>
        <v>0</v>
      </c>
      <c r="AR633" s="152" t="s">
        <v>211</v>
      </c>
      <c r="AT633" s="152" t="s">
        <v>207</v>
      </c>
      <c r="AU633" s="152" t="s">
        <v>164</v>
      </c>
      <c r="AY633" s="17" t="s">
        <v>156</v>
      </c>
      <c r="BE633" s="153">
        <f>IF(N633="základná",J633,0)</f>
        <v>0</v>
      </c>
      <c r="BF633" s="153">
        <f>IF(N633="znížená",J633,0)</f>
        <v>0</v>
      </c>
      <c r="BG633" s="153">
        <f>IF(N633="zákl. prenesená",J633,0)</f>
        <v>0</v>
      </c>
      <c r="BH633" s="153">
        <f>IF(N633="zníž. prenesená",J633,0)</f>
        <v>0</v>
      </c>
      <c r="BI633" s="153">
        <f>IF(N633="nulová",J633,0)</f>
        <v>0</v>
      </c>
      <c r="BJ633" s="17" t="s">
        <v>164</v>
      </c>
      <c r="BK633" s="153">
        <f>ROUND(I633*H633,2)</f>
        <v>0</v>
      </c>
      <c r="BL633" s="17" t="s">
        <v>163</v>
      </c>
      <c r="BM633" s="152" t="s">
        <v>2990</v>
      </c>
    </row>
    <row r="634" spans="2:65" s="12" customFormat="1">
      <c r="B634" s="159"/>
      <c r="D634" s="160" t="s">
        <v>205</v>
      </c>
      <c r="F634" s="162" t="s">
        <v>2991</v>
      </c>
      <c r="H634" s="163">
        <v>186.9</v>
      </c>
      <c r="I634" s="164"/>
      <c r="L634" s="159"/>
      <c r="M634" s="165"/>
      <c r="T634" s="166"/>
      <c r="AT634" s="161" t="s">
        <v>205</v>
      </c>
      <c r="AU634" s="161" t="s">
        <v>164</v>
      </c>
      <c r="AV634" s="12" t="s">
        <v>164</v>
      </c>
      <c r="AW634" s="12" t="s">
        <v>4</v>
      </c>
      <c r="AX634" s="12" t="s">
        <v>83</v>
      </c>
      <c r="AY634" s="161" t="s">
        <v>156</v>
      </c>
    </row>
    <row r="635" spans="2:65" s="1" customFormat="1" ht="33" customHeight="1">
      <c r="B635" s="139"/>
      <c r="C635" s="140" t="s">
        <v>1884</v>
      </c>
      <c r="D635" s="140" t="s">
        <v>159</v>
      </c>
      <c r="E635" s="141" t="s">
        <v>768</v>
      </c>
      <c r="F635" s="142" t="s">
        <v>769</v>
      </c>
      <c r="G635" s="143" t="s">
        <v>352</v>
      </c>
      <c r="H635" s="144">
        <v>5.34</v>
      </c>
      <c r="I635" s="145"/>
      <c r="J635" s="146">
        <f>ROUND(I635*H635,2)</f>
        <v>0</v>
      </c>
      <c r="K635" s="147"/>
      <c r="L635" s="32"/>
      <c r="M635" s="148" t="s">
        <v>1</v>
      </c>
      <c r="N635" s="149" t="s">
        <v>41</v>
      </c>
      <c r="P635" s="150">
        <f>O635*H635</f>
        <v>0</v>
      </c>
      <c r="Q635" s="150">
        <v>2.2010900000000002</v>
      </c>
      <c r="R635" s="150">
        <f>Q635*H635</f>
        <v>11.753820600000001</v>
      </c>
      <c r="S635" s="150">
        <v>0</v>
      </c>
      <c r="T635" s="151">
        <f>S635*H635</f>
        <v>0</v>
      </c>
      <c r="AR635" s="152" t="s">
        <v>163</v>
      </c>
      <c r="AT635" s="152" t="s">
        <v>159</v>
      </c>
      <c r="AU635" s="152" t="s">
        <v>164</v>
      </c>
      <c r="AY635" s="17" t="s">
        <v>156</v>
      </c>
      <c r="BE635" s="153">
        <f>IF(N635="základná",J635,0)</f>
        <v>0</v>
      </c>
      <c r="BF635" s="153">
        <f>IF(N635="znížená",J635,0)</f>
        <v>0</v>
      </c>
      <c r="BG635" s="153">
        <f>IF(N635="zákl. prenesená",J635,0)</f>
        <v>0</v>
      </c>
      <c r="BH635" s="153">
        <f>IF(N635="zníž. prenesená",J635,0)</f>
        <v>0</v>
      </c>
      <c r="BI635" s="153">
        <f>IF(N635="nulová",J635,0)</f>
        <v>0</v>
      </c>
      <c r="BJ635" s="17" t="s">
        <v>164</v>
      </c>
      <c r="BK635" s="153">
        <f>ROUND(I635*H635,2)</f>
        <v>0</v>
      </c>
      <c r="BL635" s="17" t="s">
        <v>163</v>
      </c>
      <c r="BM635" s="152" t="s">
        <v>2992</v>
      </c>
    </row>
    <row r="636" spans="2:65" s="13" customFormat="1">
      <c r="B636" s="178"/>
      <c r="D636" s="160" t="s">
        <v>205</v>
      </c>
      <c r="E636" s="179" t="s">
        <v>1</v>
      </c>
      <c r="F636" s="180" t="s">
        <v>1384</v>
      </c>
      <c r="H636" s="179" t="s">
        <v>1</v>
      </c>
      <c r="I636" s="181"/>
      <c r="L636" s="178"/>
      <c r="M636" s="182"/>
      <c r="T636" s="183"/>
      <c r="AT636" s="179" t="s">
        <v>205</v>
      </c>
      <c r="AU636" s="179" t="s">
        <v>164</v>
      </c>
      <c r="AV636" s="13" t="s">
        <v>83</v>
      </c>
      <c r="AW636" s="13" t="s">
        <v>3</v>
      </c>
      <c r="AX636" s="13" t="s">
        <v>75</v>
      </c>
      <c r="AY636" s="179" t="s">
        <v>156</v>
      </c>
    </row>
    <row r="637" spans="2:65" s="12" customFormat="1" ht="20.399999999999999">
      <c r="B637" s="159"/>
      <c r="D637" s="160" t="s">
        <v>205</v>
      </c>
      <c r="E637" s="161" t="s">
        <v>1</v>
      </c>
      <c r="F637" s="162" t="s">
        <v>2993</v>
      </c>
      <c r="H637" s="163">
        <v>5.34</v>
      </c>
      <c r="I637" s="164"/>
      <c r="L637" s="159"/>
      <c r="M637" s="165"/>
      <c r="T637" s="166"/>
      <c r="AT637" s="161" t="s">
        <v>205</v>
      </c>
      <c r="AU637" s="161" t="s">
        <v>164</v>
      </c>
      <c r="AV637" s="12" t="s">
        <v>164</v>
      </c>
      <c r="AW637" s="12" t="s">
        <v>3</v>
      </c>
      <c r="AX637" s="12" t="s">
        <v>83</v>
      </c>
      <c r="AY637" s="161" t="s">
        <v>156</v>
      </c>
    </row>
    <row r="638" spans="2:65" s="11" customFormat="1" ht="22.95" customHeight="1">
      <c r="B638" s="127"/>
      <c r="D638" s="128" t="s">
        <v>74</v>
      </c>
      <c r="E638" s="137" t="s">
        <v>789</v>
      </c>
      <c r="F638" s="137" t="s">
        <v>790</v>
      </c>
      <c r="I638" s="130"/>
      <c r="J638" s="138">
        <f>BK638</f>
        <v>0</v>
      </c>
      <c r="L638" s="127"/>
      <c r="M638" s="132"/>
      <c r="P638" s="133">
        <f>SUM(P639:P644)</f>
        <v>0</v>
      </c>
      <c r="R638" s="133">
        <f>SUM(R639:R644)</f>
        <v>0.6178300000000001</v>
      </c>
      <c r="T638" s="134">
        <f>SUM(T639:T644)</f>
        <v>0</v>
      </c>
      <c r="AR638" s="128" t="s">
        <v>83</v>
      </c>
      <c r="AT638" s="135" t="s">
        <v>74</v>
      </c>
      <c r="AU638" s="135" t="s">
        <v>83</v>
      </c>
      <c r="AY638" s="128" t="s">
        <v>156</v>
      </c>
      <c r="BK638" s="136">
        <f>SUM(BK639:BK644)</f>
        <v>0</v>
      </c>
    </row>
    <row r="639" spans="2:65" s="1" customFormat="1" ht="33" customHeight="1">
      <c r="B639" s="139"/>
      <c r="C639" s="140" t="s">
        <v>1888</v>
      </c>
      <c r="D639" s="140" t="s">
        <v>159</v>
      </c>
      <c r="E639" s="141" t="s">
        <v>2994</v>
      </c>
      <c r="F639" s="142" t="s">
        <v>2995</v>
      </c>
      <c r="G639" s="143" t="s">
        <v>402</v>
      </c>
      <c r="H639" s="144">
        <v>352.5</v>
      </c>
      <c r="I639" s="145"/>
      <c r="J639" s="146">
        <f>ROUND(I639*H639,2)</f>
        <v>0</v>
      </c>
      <c r="K639" s="147"/>
      <c r="L639" s="32"/>
      <c r="M639" s="148" t="s">
        <v>1</v>
      </c>
      <c r="N639" s="149" t="s">
        <v>41</v>
      </c>
      <c r="P639" s="150">
        <f>O639*H639</f>
        <v>0</v>
      </c>
      <c r="Q639" s="150">
        <v>4.8000000000000001E-4</v>
      </c>
      <c r="R639" s="150">
        <f>Q639*H639</f>
        <v>0.16920000000000002</v>
      </c>
      <c r="S639" s="150">
        <v>0</v>
      </c>
      <c r="T639" s="151">
        <f>S639*H639</f>
        <v>0</v>
      </c>
      <c r="AR639" s="152" t="s">
        <v>163</v>
      </c>
      <c r="AT639" s="152" t="s">
        <v>159</v>
      </c>
      <c r="AU639" s="152" t="s">
        <v>164</v>
      </c>
      <c r="AY639" s="17" t="s">
        <v>156</v>
      </c>
      <c r="BE639" s="153">
        <f>IF(N639="základná",J639,0)</f>
        <v>0</v>
      </c>
      <c r="BF639" s="153">
        <f>IF(N639="znížená",J639,0)</f>
        <v>0</v>
      </c>
      <c r="BG639" s="153">
        <f>IF(N639="zákl. prenesená",J639,0)</f>
        <v>0</v>
      </c>
      <c r="BH639" s="153">
        <f>IF(N639="zníž. prenesená",J639,0)</f>
        <v>0</v>
      </c>
      <c r="BI639" s="153">
        <f>IF(N639="nulová",J639,0)</f>
        <v>0</v>
      </c>
      <c r="BJ639" s="17" t="s">
        <v>164</v>
      </c>
      <c r="BK639" s="153">
        <f>ROUND(I639*H639,2)</f>
        <v>0</v>
      </c>
      <c r="BL639" s="17" t="s">
        <v>163</v>
      </c>
      <c r="BM639" s="152" t="s">
        <v>2996</v>
      </c>
    </row>
    <row r="640" spans="2:65" s="12" customFormat="1" ht="20.399999999999999">
      <c r="B640" s="159"/>
      <c r="D640" s="160" t="s">
        <v>205</v>
      </c>
      <c r="E640" s="161" t="s">
        <v>1</v>
      </c>
      <c r="F640" s="162" t="s">
        <v>2997</v>
      </c>
      <c r="H640" s="163">
        <v>352.5</v>
      </c>
      <c r="I640" s="164"/>
      <c r="L640" s="159"/>
      <c r="M640" s="165"/>
      <c r="T640" s="166"/>
      <c r="AT640" s="161" t="s">
        <v>205</v>
      </c>
      <c r="AU640" s="161" t="s">
        <v>164</v>
      </c>
      <c r="AV640" s="12" t="s">
        <v>164</v>
      </c>
      <c r="AW640" s="12" t="s">
        <v>3</v>
      </c>
      <c r="AX640" s="12" t="s">
        <v>83</v>
      </c>
      <c r="AY640" s="161" t="s">
        <v>156</v>
      </c>
    </row>
    <row r="641" spans="2:65" s="1" customFormat="1" ht="33" customHeight="1">
      <c r="B641" s="139"/>
      <c r="C641" s="140" t="s">
        <v>1892</v>
      </c>
      <c r="D641" s="140" t="s">
        <v>159</v>
      </c>
      <c r="E641" s="141" t="s">
        <v>2998</v>
      </c>
      <c r="F641" s="142" t="s">
        <v>2999</v>
      </c>
      <c r="G641" s="143" t="s">
        <v>402</v>
      </c>
      <c r="H641" s="144">
        <v>377</v>
      </c>
      <c r="I641" s="145"/>
      <c r="J641" s="146">
        <f>ROUND(I641*H641,2)</f>
        <v>0</v>
      </c>
      <c r="K641" s="147"/>
      <c r="L641" s="32"/>
      <c r="M641" s="148" t="s">
        <v>1</v>
      </c>
      <c r="N641" s="149" t="s">
        <v>41</v>
      </c>
      <c r="P641" s="150">
        <f>O641*H641</f>
        <v>0</v>
      </c>
      <c r="Q641" s="150">
        <v>1.1900000000000001E-3</v>
      </c>
      <c r="R641" s="150">
        <f>Q641*H641</f>
        <v>0.44863000000000003</v>
      </c>
      <c r="S641" s="150">
        <v>0</v>
      </c>
      <c r="T641" s="151">
        <f>S641*H641</f>
        <v>0</v>
      </c>
      <c r="AR641" s="152" t="s">
        <v>163</v>
      </c>
      <c r="AT641" s="152" t="s">
        <v>159</v>
      </c>
      <c r="AU641" s="152" t="s">
        <v>164</v>
      </c>
      <c r="AY641" s="17" t="s">
        <v>156</v>
      </c>
      <c r="BE641" s="153">
        <f>IF(N641="základná",J641,0)</f>
        <v>0</v>
      </c>
      <c r="BF641" s="153">
        <f>IF(N641="znížená",J641,0)</f>
        <v>0</v>
      </c>
      <c r="BG641" s="153">
        <f>IF(N641="zákl. prenesená",J641,0)</f>
        <v>0</v>
      </c>
      <c r="BH641" s="153">
        <f>IF(N641="zníž. prenesená",J641,0)</f>
        <v>0</v>
      </c>
      <c r="BI641" s="153">
        <f>IF(N641="nulová",J641,0)</f>
        <v>0</v>
      </c>
      <c r="BJ641" s="17" t="s">
        <v>164</v>
      </c>
      <c r="BK641" s="153">
        <f>ROUND(I641*H641,2)</f>
        <v>0</v>
      </c>
      <c r="BL641" s="17" t="s">
        <v>163</v>
      </c>
      <c r="BM641" s="152" t="s">
        <v>3000</v>
      </c>
    </row>
    <row r="642" spans="2:65" s="12" customFormat="1" ht="20.399999999999999">
      <c r="B642" s="159"/>
      <c r="D642" s="160" t="s">
        <v>205</v>
      </c>
      <c r="E642" s="161" t="s">
        <v>1</v>
      </c>
      <c r="F642" s="162" t="s">
        <v>3001</v>
      </c>
      <c r="H642" s="163">
        <v>352.5</v>
      </c>
      <c r="I642" s="164"/>
      <c r="L642" s="159"/>
      <c r="M642" s="165"/>
      <c r="T642" s="166"/>
      <c r="AT642" s="161" t="s">
        <v>205</v>
      </c>
      <c r="AU642" s="161" t="s">
        <v>164</v>
      </c>
      <c r="AV642" s="12" t="s">
        <v>164</v>
      </c>
      <c r="AW642" s="12" t="s">
        <v>3</v>
      </c>
      <c r="AX642" s="12" t="s">
        <v>75</v>
      </c>
      <c r="AY642" s="161" t="s">
        <v>156</v>
      </c>
    </row>
    <row r="643" spans="2:65" s="12" customFormat="1" ht="20.399999999999999">
      <c r="B643" s="159"/>
      <c r="D643" s="160" t="s">
        <v>205</v>
      </c>
      <c r="E643" s="161" t="s">
        <v>1</v>
      </c>
      <c r="F643" s="162" t="s">
        <v>3002</v>
      </c>
      <c r="H643" s="163">
        <v>24.5</v>
      </c>
      <c r="I643" s="164"/>
      <c r="L643" s="159"/>
      <c r="M643" s="165"/>
      <c r="T643" s="166"/>
      <c r="AT643" s="161" t="s">
        <v>205</v>
      </c>
      <c r="AU643" s="161" t="s">
        <v>164</v>
      </c>
      <c r="AV643" s="12" t="s">
        <v>164</v>
      </c>
      <c r="AW643" s="12" t="s">
        <v>3</v>
      </c>
      <c r="AX643" s="12" t="s">
        <v>75</v>
      </c>
      <c r="AY643" s="161" t="s">
        <v>156</v>
      </c>
    </row>
    <row r="644" spans="2:65" s="14" customFormat="1">
      <c r="B644" s="184"/>
      <c r="D644" s="160" t="s">
        <v>205</v>
      </c>
      <c r="E644" s="185" t="s">
        <v>1</v>
      </c>
      <c r="F644" s="186" t="s">
        <v>226</v>
      </c>
      <c r="H644" s="187">
        <v>377</v>
      </c>
      <c r="I644" s="188"/>
      <c r="L644" s="184"/>
      <c r="M644" s="189"/>
      <c r="T644" s="190"/>
      <c r="AT644" s="185" t="s">
        <v>205</v>
      </c>
      <c r="AU644" s="185" t="s">
        <v>164</v>
      </c>
      <c r="AV644" s="14" t="s">
        <v>163</v>
      </c>
      <c r="AW644" s="14" t="s">
        <v>3</v>
      </c>
      <c r="AX644" s="14" t="s">
        <v>83</v>
      </c>
      <c r="AY644" s="185" t="s">
        <v>156</v>
      </c>
    </row>
    <row r="645" spans="2:65" s="11" customFormat="1" ht="25.95" customHeight="1">
      <c r="B645" s="127"/>
      <c r="D645" s="128" t="s">
        <v>74</v>
      </c>
      <c r="E645" s="129" t="s">
        <v>2293</v>
      </c>
      <c r="F645" s="129" t="s">
        <v>2294</v>
      </c>
      <c r="I645" s="130"/>
      <c r="J645" s="131">
        <f>BK645</f>
        <v>0</v>
      </c>
      <c r="L645" s="127"/>
      <c r="M645" s="132"/>
      <c r="P645" s="133">
        <f>P646+P655+P663+P673+P681</f>
        <v>0</v>
      </c>
      <c r="R645" s="133">
        <f>R646+R655+R663+R673+R681</f>
        <v>14.55855554</v>
      </c>
      <c r="T645" s="134">
        <f>T646+T655+T663+T673+T681</f>
        <v>0</v>
      </c>
      <c r="AR645" s="128" t="s">
        <v>83</v>
      </c>
      <c r="AT645" s="135" t="s">
        <v>74</v>
      </c>
      <c r="AU645" s="135" t="s">
        <v>75</v>
      </c>
      <c r="AY645" s="128" t="s">
        <v>156</v>
      </c>
      <c r="BK645" s="136">
        <f>BK646+BK655+BK663+BK673+BK681</f>
        <v>0</v>
      </c>
    </row>
    <row r="646" spans="2:65" s="11" customFormat="1" ht="22.95" customHeight="1">
      <c r="B646" s="127"/>
      <c r="D646" s="128" t="s">
        <v>74</v>
      </c>
      <c r="E646" s="137" t="s">
        <v>2295</v>
      </c>
      <c r="F646" s="137" t="s">
        <v>2296</v>
      </c>
      <c r="I646" s="130"/>
      <c r="J646" s="138">
        <f>BK646</f>
        <v>0</v>
      </c>
      <c r="L646" s="127"/>
      <c r="M646" s="132"/>
      <c r="P646" s="133">
        <f>SUM(P647:P654)</f>
        <v>0</v>
      </c>
      <c r="R646" s="133">
        <f>SUM(R647:R654)</f>
        <v>8.8400000000000006E-2</v>
      </c>
      <c r="T646" s="134">
        <f>SUM(T647:T654)</f>
        <v>0</v>
      </c>
      <c r="AR646" s="128" t="s">
        <v>83</v>
      </c>
      <c r="AT646" s="135" t="s">
        <v>74</v>
      </c>
      <c r="AU646" s="135" t="s">
        <v>83</v>
      </c>
      <c r="AY646" s="128" t="s">
        <v>156</v>
      </c>
      <c r="BK646" s="136">
        <f>SUM(BK647:BK654)</f>
        <v>0</v>
      </c>
    </row>
    <row r="647" spans="2:65" s="1" customFormat="1" ht="33" customHeight="1">
      <c r="B647" s="139"/>
      <c r="C647" s="140" t="s">
        <v>1896</v>
      </c>
      <c r="D647" s="140" t="s">
        <v>159</v>
      </c>
      <c r="E647" s="141" t="s">
        <v>2303</v>
      </c>
      <c r="F647" s="142" t="s">
        <v>2304</v>
      </c>
      <c r="G647" s="143" t="s">
        <v>234</v>
      </c>
      <c r="H647" s="144">
        <v>52</v>
      </c>
      <c r="I647" s="145"/>
      <c r="J647" s="146">
        <f>ROUND(I647*H647,2)</f>
        <v>0</v>
      </c>
      <c r="K647" s="147"/>
      <c r="L647" s="32"/>
      <c r="M647" s="148" t="s">
        <v>1</v>
      </c>
      <c r="N647" s="149" t="s">
        <v>41</v>
      </c>
      <c r="P647" s="150">
        <f>O647*H647</f>
        <v>0</v>
      </c>
      <c r="Q647" s="150">
        <v>0</v>
      </c>
      <c r="R647" s="150">
        <f>Q647*H647</f>
        <v>0</v>
      </c>
      <c r="S647" s="150">
        <v>0</v>
      </c>
      <c r="T647" s="151">
        <f>S647*H647</f>
        <v>0</v>
      </c>
      <c r="AR647" s="152" t="s">
        <v>276</v>
      </c>
      <c r="AT647" s="152" t="s">
        <v>159</v>
      </c>
      <c r="AU647" s="152" t="s">
        <v>164</v>
      </c>
      <c r="AY647" s="17" t="s">
        <v>156</v>
      </c>
      <c r="BE647" s="153">
        <f>IF(N647="základná",J647,0)</f>
        <v>0</v>
      </c>
      <c r="BF647" s="153">
        <f>IF(N647="znížená",J647,0)</f>
        <v>0</v>
      </c>
      <c r="BG647" s="153">
        <f>IF(N647="zákl. prenesená",J647,0)</f>
        <v>0</v>
      </c>
      <c r="BH647" s="153">
        <f>IF(N647="zníž. prenesená",J647,0)</f>
        <v>0</v>
      </c>
      <c r="BI647" s="153">
        <f>IF(N647="nulová",J647,0)</f>
        <v>0</v>
      </c>
      <c r="BJ647" s="17" t="s">
        <v>164</v>
      </c>
      <c r="BK647" s="153">
        <f>ROUND(I647*H647,2)</f>
        <v>0</v>
      </c>
      <c r="BL647" s="17" t="s">
        <v>276</v>
      </c>
      <c r="BM647" s="152" t="s">
        <v>3003</v>
      </c>
    </row>
    <row r="648" spans="2:65" s="12" customFormat="1">
      <c r="B648" s="159"/>
      <c r="D648" s="160" t="s">
        <v>205</v>
      </c>
      <c r="E648" s="161" t="s">
        <v>1</v>
      </c>
      <c r="F648" s="162" t="s">
        <v>3004</v>
      </c>
      <c r="H648" s="163">
        <v>52</v>
      </c>
      <c r="I648" s="164"/>
      <c r="L648" s="159"/>
      <c r="M648" s="165"/>
      <c r="T648" s="166"/>
      <c r="AT648" s="161" t="s">
        <v>205</v>
      </c>
      <c r="AU648" s="161" t="s">
        <v>164</v>
      </c>
      <c r="AV648" s="12" t="s">
        <v>164</v>
      </c>
      <c r="AW648" s="12" t="s">
        <v>3</v>
      </c>
      <c r="AX648" s="12" t="s">
        <v>83</v>
      </c>
      <c r="AY648" s="161" t="s">
        <v>156</v>
      </c>
    </row>
    <row r="649" spans="2:65" s="1" customFormat="1" ht="16.5" customHeight="1">
      <c r="B649" s="139"/>
      <c r="C649" s="167" t="s">
        <v>1900</v>
      </c>
      <c r="D649" s="167" t="s">
        <v>207</v>
      </c>
      <c r="E649" s="168" t="s">
        <v>2310</v>
      </c>
      <c r="F649" s="169" t="s">
        <v>2311</v>
      </c>
      <c r="G649" s="170" t="s">
        <v>983</v>
      </c>
      <c r="H649" s="171">
        <v>18.2</v>
      </c>
      <c r="I649" s="172"/>
      <c r="J649" s="173">
        <f>ROUND(I649*H649,2)</f>
        <v>0</v>
      </c>
      <c r="K649" s="174"/>
      <c r="L649" s="175"/>
      <c r="M649" s="176" t="s">
        <v>1</v>
      </c>
      <c r="N649" s="177" t="s">
        <v>41</v>
      </c>
      <c r="P649" s="150">
        <f>O649*H649</f>
        <v>0</v>
      </c>
      <c r="Q649" s="150">
        <v>0</v>
      </c>
      <c r="R649" s="150">
        <f>Q649*H649</f>
        <v>0</v>
      </c>
      <c r="S649" s="150">
        <v>0</v>
      </c>
      <c r="T649" s="151">
        <f>S649*H649</f>
        <v>0</v>
      </c>
      <c r="AR649" s="152" t="s">
        <v>341</v>
      </c>
      <c r="AT649" s="152" t="s">
        <v>207</v>
      </c>
      <c r="AU649" s="152" t="s">
        <v>164</v>
      </c>
      <c r="AY649" s="17" t="s">
        <v>156</v>
      </c>
      <c r="BE649" s="153">
        <f>IF(N649="základná",J649,0)</f>
        <v>0</v>
      </c>
      <c r="BF649" s="153">
        <f>IF(N649="znížená",J649,0)</f>
        <v>0</v>
      </c>
      <c r="BG649" s="153">
        <f>IF(N649="zákl. prenesená",J649,0)</f>
        <v>0</v>
      </c>
      <c r="BH649" s="153">
        <f>IF(N649="zníž. prenesená",J649,0)</f>
        <v>0</v>
      </c>
      <c r="BI649" s="153">
        <f>IF(N649="nulová",J649,0)</f>
        <v>0</v>
      </c>
      <c r="BJ649" s="17" t="s">
        <v>164</v>
      </c>
      <c r="BK649" s="153">
        <f>ROUND(I649*H649,2)</f>
        <v>0</v>
      </c>
      <c r="BL649" s="17" t="s">
        <v>276</v>
      </c>
      <c r="BM649" s="152" t="s">
        <v>3005</v>
      </c>
    </row>
    <row r="650" spans="2:65" s="12" customFormat="1">
      <c r="B650" s="159"/>
      <c r="D650" s="160" t="s">
        <v>205</v>
      </c>
      <c r="E650" s="161" t="s">
        <v>1</v>
      </c>
      <c r="F650" s="162" t="s">
        <v>3006</v>
      </c>
      <c r="H650" s="163">
        <v>18.2</v>
      </c>
      <c r="I650" s="164"/>
      <c r="L650" s="159"/>
      <c r="M650" s="165"/>
      <c r="T650" s="166"/>
      <c r="AT650" s="161" t="s">
        <v>205</v>
      </c>
      <c r="AU650" s="161" t="s">
        <v>164</v>
      </c>
      <c r="AV650" s="12" t="s">
        <v>164</v>
      </c>
      <c r="AW650" s="12" t="s">
        <v>3</v>
      </c>
      <c r="AX650" s="12" t="s">
        <v>83</v>
      </c>
      <c r="AY650" s="161" t="s">
        <v>156</v>
      </c>
    </row>
    <row r="651" spans="2:65" s="1" customFormat="1" ht="24.15" customHeight="1">
      <c r="B651" s="139"/>
      <c r="C651" s="140" t="s">
        <v>1904</v>
      </c>
      <c r="D651" s="140" t="s">
        <v>159</v>
      </c>
      <c r="E651" s="141" t="s">
        <v>2321</v>
      </c>
      <c r="F651" s="142" t="s">
        <v>2322</v>
      </c>
      <c r="G651" s="143" t="s">
        <v>234</v>
      </c>
      <c r="H651" s="144">
        <v>104</v>
      </c>
      <c r="I651" s="145"/>
      <c r="J651" s="146">
        <f>ROUND(I651*H651,2)</f>
        <v>0</v>
      </c>
      <c r="K651" s="147"/>
      <c r="L651" s="32"/>
      <c r="M651" s="148" t="s">
        <v>1</v>
      </c>
      <c r="N651" s="149" t="s">
        <v>41</v>
      </c>
      <c r="P651" s="150">
        <f>O651*H651</f>
        <v>0</v>
      </c>
      <c r="Q651" s="150">
        <v>0</v>
      </c>
      <c r="R651" s="150">
        <f>Q651*H651</f>
        <v>0</v>
      </c>
      <c r="S651" s="150">
        <v>0</v>
      </c>
      <c r="T651" s="151">
        <f>S651*H651</f>
        <v>0</v>
      </c>
      <c r="AR651" s="152" t="s">
        <v>276</v>
      </c>
      <c r="AT651" s="152" t="s">
        <v>159</v>
      </c>
      <c r="AU651" s="152" t="s">
        <v>164</v>
      </c>
      <c r="AY651" s="17" t="s">
        <v>156</v>
      </c>
      <c r="BE651" s="153">
        <f>IF(N651="základná",J651,0)</f>
        <v>0</v>
      </c>
      <c r="BF651" s="153">
        <f>IF(N651="znížená",J651,0)</f>
        <v>0</v>
      </c>
      <c r="BG651" s="153">
        <f>IF(N651="zákl. prenesená",J651,0)</f>
        <v>0</v>
      </c>
      <c r="BH651" s="153">
        <f>IF(N651="zníž. prenesená",J651,0)</f>
        <v>0</v>
      </c>
      <c r="BI651" s="153">
        <f>IF(N651="nulová",J651,0)</f>
        <v>0</v>
      </c>
      <c r="BJ651" s="17" t="s">
        <v>164</v>
      </c>
      <c r="BK651" s="153">
        <f>ROUND(I651*H651,2)</f>
        <v>0</v>
      </c>
      <c r="BL651" s="17" t="s">
        <v>276</v>
      </c>
      <c r="BM651" s="152" t="s">
        <v>3007</v>
      </c>
    </row>
    <row r="652" spans="2:65" s="12" customFormat="1">
      <c r="B652" s="159"/>
      <c r="D652" s="160" t="s">
        <v>205</v>
      </c>
      <c r="E652" s="161" t="s">
        <v>1</v>
      </c>
      <c r="F652" s="162" t="s">
        <v>3008</v>
      </c>
      <c r="H652" s="163">
        <v>104</v>
      </c>
      <c r="I652" s="164"/>
      <c r="L652" s="159"/>
      <c r="M652" s="165"/>
      <c r="T652" s="166"/>
      <c r="AT652" s="161" t="s">
        <v>205</v>
      </c>
      <c r="AU652" s="161" t="s">
        <v>164</v>
      </c>
      <c r="AV652" s="12" t="s">
        <v>164</v>
      </c>
      <c r="AW652" s="12" t="s">
        <v>3</v>
      </c>
      <c r="AX652" s="12" t="s">
        <v>83</v>
      </c>
      <c r="AY652" s="161" t="s">
        <v>156</v>
      </c>
    </row>
    <row r="653" spans="2:65" s="1" customFormat="1" ht="16.5" customHeight="1">
      <c r="B653" s="139"/>
      <c r="C653" s="167" t="s">
        <v>1910</v>
      </c>
      <c r="D653" s="167" t="s">
        <v>207</v>
      </c>
      <c r="E653" s="168" t="s">
        <v>2328</v>
      </c>
      <c r="F653" s="169" t="s">
        <v>2329</v>
      </c>
      <c r="G653" s="170" t="s">
        <v>983</v>
      </c>
      <c r="H653" s="171">
        <v>88.4</v>
      </c>
      <c r="I653" s="172"/>
      <c r="J653" s="173">
        <f>ROUND(I653*H653,2)</f>
        <v>0</v>
      </c>
      <c r="K653" s="174"/>
      <c r="L653" s="175"/>
      <c r="M653" s="176" t="s">
        <v>1</v>
      </c>
      <c r="N653" s="177" t="s">
        <v>41</v>
      </c>
      <c r="P653" s="150">
        <f>O653*H653</f>
        <v>0</v>
      </c>
      <c r="Q653" s="150">
        <v>1E-3</v>
      </c>
      <c r="R653" s="150">
        <f>Q653*H653</f>
        <v>8.8400000000000006E-2</v>
      </c>
      <c r="S653" s="150">
        <v>0</v>
      </c>
      <c r="T653" s="151">
        <f>S653*H653</f>
        <v>0</v>
      </c>
      <c r="AR653" s="152" t="s">
        <v>341</v>
      </c>
      <c r="AT653" s="152" t="s">
        <v>207</v>
      </c>
      <c r="AU653" s="152" t="s">
        <v>164</v>
      </c>
      <c r="AY653" s="17" t="s">
        <v>156</v>
      </c>
      <c r="BE653" s="153">
        <f>IF(N653="základná",J653,0)</f>
        <v>0</v>
      </c>
      <c r="BF653" s="153">
        <f>IF(N653="znížená",J653,0)</f>
        <v>0</v>
      </c>
      <c r="BG653" s="153">
        <f>IF(N653="zákl. prenesená",J653,0)</f>
        <v>0</v>
      </c>
      <c r="BH653" s="153">
        <f>IF(N653="zníž. prenesená",J653,0)</f>
        <v>0</v>
      </c>
      <c r="BI653" s="153">
        <f>IF(N653="nulová",J653,0)</f>
        <v>0</v>
      </c>
      <c r="BJ653" s="17" t="s">
        <v>164</v>
      </c>
      <c r="BK653" s="153">
        <f>ROUND(I653*H653,2)</f>
        <v>0</v>
      </c>
      <c r="BL653" s="17" t="s">
        <v>276</v>
      </c>
      <c r="BM653" s="152" t="s">
        <v>3009</v>
      </c>
    </row>
    <row r="654" spans="2:65" s="12" customFormat="1">
      <c r="B654" s="159"/>
      <c r="D654" s="160" t="s">
        <v>205</v>
      </c>
      <c r="E654" s="161" t="s">
        <v>1</v>
      </c>
      <c r="F654" s="162" t="s">
        <v>3010</v>
      </c>
      <c r="H654" s="163">
        <v>88.4</v>
      </c>
      <c r="I654" s="164"/>
      <c r="L654" s="159"/>
      <c r="M654" s="165"/>
      <c r="T654" s="166"/>
      <c r="AT654" s="161" t="s">
        <v>205</v>
      </c>
      <c r="AU654" s="161" t="s">
        <v>164</v>
      </c>
      <c r="AV654" s="12" t="s">
        <v>164</v>
      </c>
      <c r="AW654" s="12" t="s">
        <v>3</v>
      </c>
      <c r="AX654" s="12" t="s">
        <v>83</v>
      </c>
      <c r="AY654" s="161" t="s">
        <v>156</v>
      </c>
    </row>
    <row r="655" spans="2:65" s="11" customFormat="1" ht="22.95" customHeight="1">
      <c r="B655" s="127"/>
      <c r="D655" s="128" t="s">
        <v>74</v>
      </c>
      <c r="E655" s="137" t="s">
        <v>3011</v>
      </c>
      <c r="F655" s="137" t="s">
        <v>3012</v>
      </c>
      <c r="I655" s="130"/>
      <c r="J655" s="138">
        <f>BK655</f>
        <v>0</v>
      </c>
      <c r="L655" s="127"/>
      <c r="M655" s="132"/>
      <c r="P655" s="133">
        <f>SUM(P656:P662)</f>
        <v>0</v>
      </c>
      <c r="R655" s="133">
        <f>SUM(R656:R662)</f>
        <v>0.39493494000000001</v>
      </c>
      <c r="T655" s="134">
        <f>SUM(T656:T662)</f>
        <v>0</v>
      </c>
      <c r="AR655" s="128" t="s">
        <v>83</v>
      </c>
      <c r="AT655" s="135" t="s">
        <v>74</v>
      </c>
      <c r="AU655" s="135" t="s">
        <v>83</v>
      </c>
      <c r="AY655" s="128" t="s">
        <v>156</v>
      </c>
      <c r="BK655" s="136">
        <f>SUM(BK656:BK662)</f>
        <v>0</v>
      </c>
    </row>
    <row r="656" spans="2:65" s="1" customFormat="1" ht="24.15" customHeight="1">
      <c r="B656" s="139"/>
      <c r="C656" s="140" t="s">
        <v>1916</v>
      </c>
      <c r="D656" s="140" t="s">
        <v>159</v>
      </c>
      <c r="E656" s="141" t="s">
        <v>3013</v>
      </c>
      <c r="F656" s="142" t="s">
        <v>3014</v>
      </c>
      <c r="G656" s="143" t="s">
        <v>234</v>
      </c>
      <c r="H656" s="144">
        <v>43.75</v>
      </c>
      <c r="I656" s="145"/>
      <c r="J656" s="146">
        <f>ROUND(I656*H656,2)</f>
        <v>0</v>
      </c>
      <c r="K656" s="147"/>
      <c r="L656" s="32"/>
      <c r="M656" s="148" t="s">
        <v>1</v>
      </c>
      <c r="N656" s="149" t="s">
        <v>41</v>
      </c>
      <c r="P656" s="150">
        <f>O656*H656</f>
        <v>0</v>
      </c>
      <c r="Q656" s="150">
        <v>5.4000000000000001E-4</v>
      </c>
      <c r="R656" s="150">
        <f>Q656*H656</f>
        <v>2.3625E-2</v>
      </c>
      <c r="S656" s="150">
        <v>0</v>
      </c>
      <c r="T656" s="151">
        <f>S656*H656</f>
        <v>0</v>
      </c>
      <c r="AR656" s="152" t="s">
        <v>276</v>
      </c>
      <c r="AT656" s="152" t="s">
        <v>159</v>
      </c>
      <c r="AU656" s="152" t="s">
        <v>164</v>
      </c>
      <c r="AY656" s="17" t="s">
        <v>156</v>
      </c>
      <c r="BE656" s="153">
        <f>IF(N656="základná",J656,0)</f>
        <v>0</v>
      </c>
      <c r="BF656" s="153">
        <f>IF(N656="znížená",J656,0)</f>
        <v>0</v>
      </c>
      <c r="BG656" s="153">
        <f>IF(N656="zákl. prenesená",J656,0)</f>
        <v>0</v>
      </c>
      <c r="BH656" s="153">
        <f>IF(N656="zníž. prenesená",J656,0)</f>
        <v>0</v>
      </c>
      <c r="BI656" s="153">
        <f>IF(N656="nulová",J656,0)</f>
        <v>0</v>
      </c>
      <c r="BJ656" s="17" t="s">
        <v>164</v>
      </c>
      <c r="BK656" s="153">
        <f>ROUND(I656*H656,2)</f>
        <v>0</v>
      </c>
      <c r="BL656" s="17" t="s">
        <v>276</v>
      </c>
      <c r="BM656" s="152" t="s">
        <v>3015</v>
      </c>
    </row>
    <row r="657" spans="2:65" s="12" customFormat="1">
      <c r="B657" s="159"/>
      <c r="D657" s="160" t="s">
        <v>205</v>
      </c>
      <c r="E657" s="161" t="s">
        <v>1</v>
      </c>
      <c r="F657" s="162" t="s">
        <v>3016</v>
      </c>
      <c r="H657" s="163">
        <v>24</v>
      </c>
      <c r="I657" s="164"/>
      <c r="L657" s="159"/>
      <c r="M657" s="165"/>
      <c r="T657" s="166"/>
      <c r="AT657" s="161" t="s">
        <v>205</v>
      </c>
      <c r="AU657" s="161" t="s">
        <v>164</v>
      </c>
      <c r="AV657" s="12" t="s">
        <v>164</v>
      </c>
      <c r="AW657" s="12" t="s">
        <v>3</v>
      </c>
      <c r="AX657" s="12" t="s">
        <v>75</v>
      </c>
      <c r="AY657" s="161" t="s">
        <v>156</v>
      </c>
    </row>
    <row r="658" spans="2:65" s="12" customFormat="1" ht="20.399999999999999">
      <c r="B658" s="159"/>
      <c r="D658" s="160" t="s">
        <v>205</v>
      </c>
      <c r="E658" s="161" t="s">
        <v>1</v>
      </c>
      <c r="F658" s="162" t="s">
        <v>3017</v>
      </c>
      <c r="H658" s="163">
        <v>17.75</v>
      </c>
      <c r="I658" s="164"/>
      <c r="L658" s="159"/>
      <c r="M658" s="165"/>
      <c r="T658" s="166"/>
      <c r="AT658" s="161" t="s">
        <v>205</v>
      </c>
      <c r="AU658" s="161" t="s">
        <v>164</v>
      </c>
      <c r="AV658" s="12" t="s">
        <v>164</v>
      </c>
      <c r="AW658" s="12" t="s">
        <v>3</v>
      </c>
      <c r="AX658" s="12" t="s">
        <v>75</v>
      </c>
      <c r="AY658" s="161" t="s">
        <v>156</v>
      </c>
    </row>
    <row r="659" spans="2:65" s="12" customFormat="1">
      <c r="B659" s="159"/>
      <c r="D659" s="160" t="s">
        <v>205</v>
      </c>
      <c r="E659" s="161" t="s">
        <v>1</v>
      </c>
      <c r="F659" s="162" t="s">
        <v>3018</v>
      </c>
      <c r="H659" s="163">
        <v>2</v>
      </c>
      <c r="I659" s="164"/>
      <c r="L659" s="159"/>
      <c r="M659" s="165"/>
      <c r="T659" s="166"/>
      <c r="AT659" s="161" t="s">
        <v>205</v>
      </c>
      <c r="AU659" s="161" t="s">
        <v>164</v>
      </c>
      <c r="AV659" s="12" t="s">
        <v>164</v>
      </c>
      <c r="AW659" s="12" t="s">
        <v>3</v>
      </c>
      <c r="AX659" s="12" t="s">
        <v>75</v>
      </c>
      <c r="AY659" s="161" t="s">
        <v>156</v>
      </c>
    </row>
    <row r="660" spans="2:65" s="14" customFormat="1">
      <c r="B660" s="184"/>
      <c r="D660" s="160" t="s">
        <v>205</v>
      </c>
      <c r="E660" s="185" t="s">
        <v>1</v>
      </c>
      <c r="F660" s="186" t="s">
        <v>226</v>
      </c>
      <c r="H660" s="187">
        <v>43.75</v>
      </c>
      <c r="I660" s="188"/>
      <c r="L660" s="184"/>
      <c r="M660" s="189"/>
      <c r="T660" s="190"/>
      <c r="AT660" s="185" t="s">
        <v>205</v>
      </c>
      <c r="AU660" s="185" t="s">
        <v>164</v>
      </c>
      <c r="AV660" s="14" t="s">
        <v>163</v>
      </c>
      <c r="AW660" s="14" t="s">
        <v>3</v>
      </c>
      <c r="AX660" s="14" t="s">
        <v>83</v>
      </c>
      <c r="AY660" s="185" t="s">
        <v>156</v>
      </c>
    </row>
    <row r="661" spans="2:65" s="1" customFormat="1" ht="16.5" customHeight="1">
      <c r="B661" s="139"/>
      <c r="C661" s="167" t="s">
        <v>1923</v>
      </c>
      <c r="D661" s="167" t="s">
        <v>207</v>
      </c>
      <c r="E661" s="168" t="s">
        <v>3019</v>
      </c>
      <c r="F661" s="169" t="s">
        <v>3020</v>
      </c>
      <c r="G661" s="170" t="s">
        <v>234</v>
      </c>
      <c r="H661" s="171">
        <v>50.313000000000002</v>
      </c>
      <c r="I661" s="172"/>
      <c r="J661" s="173">
        <f>ROUND(I661*H661,2)</f>
        <v>0</v>
      </c>
      <c r="K661" s="174"/>
      <c r="L661" s="175"/>
      <c r="M661" s="176" t="s">
        <v>1</v>
      </c>
      <c r="N661" s="177" t="s">
        <v>41</v>
      </c>
      <c r="P661" s="150">
        <f>O661*H661</f>
        <v>0</v>
      </c>
      <c r="Q661" s="150">
        <v>7.3800000000000003E-3</v>
      </c>
      <c r="R661" s="150">
        <f>Q661*H661</f>
        <v>0.37130994</v>
      </c>
      <c r="S661" s="150">
        <v>0</v>
      </c>
      <c r="T661" s="151">
        <f>S661*H661</f>
        <v>0</v>
      </c>
      <c r="AR661" s="152" t="s">
        <v>341</v>
      </c>
      <c r="AT661" s="152" t="s">
        <v>207</v>
      </c>
      <c r="AU661" s="152" t="s">
        <v>164</v>
      </c>
      <c r="AY661" s="17" t="s">
        <v>156</v>
      </c>
      <c r="BE661" s="153">
        <f>IF(N661="základná",J661,0)</f>
        <v>0</v>
      </c>
      <c r="BF661" s="153">
        <f>IF(N661="znížená",J661,0)</f>
        <v>0</v>
      </c>
      <c r="BG661" s="153">
        <f>IF(N661="zákl. prenesená",J661,0)</f>
        <v>0</v>
      </c>
      <c r="BH661" s="153">
        <f>IF(N661="zníž. prenesená",J661,0)</f>
        <v>0</v>
      </c>
      <c r="BI661" s="153">
        <f>IF(N661="nulová",J661,0)</f>
        <v>0</v>
      </c>
      <c r="BJ661" s="17" t="s">
        <v>164</v>
      </c>
      <c r="BK661" s="153">
        <f>ROUND(I661*H661,2)</f>
        <v>0</v>
      </c>
      <c r="BL661" s="17" t="s">
        <v>276</v>
      </c>
      <c r="BM661" s="152" t="s">
        <v>3021</v>
      </c>
    </row>
    <row r="662" spans="2:65" s="12" customFormat="1">
      <c r="B662" s="159"/>
      <c r="D662" s="160" t="s">
        <v>205</v>
      </c>
      <c r="F662" s="162" t="s">
        <v>3022</v>
      </c>
      <c r="H662" s="163">
        <v>50.313000000000002</v>
      </c>
      <c r="I662" s="164"/>
      <c r="L662" s="159"/>
      <c r="M662" s="165"/>
      <c r="T662" s="166"/>
      <c r="AT662" s="161" t="s">
        <v>205</v>
      </c>
      <c r="AU662" s="161" t="s">
        <v>164</v>
      </c>
      <c r="AV662" s="12" t="s">
        <v>164</v>
      </c>
      <c r="AW662" s="12" t="s">
        <v>4</v>
      </c>
      <c r="AX662" s="12" t="s">
        <v>83</v>
      </c>
      <c r="AY662" s="161" t="s">
        <v>156</v>
      </c>
    </row>
    <row r="663" spans="2:65" s="11" customFormat="1" ht="22.95" customHeight="1">
      <c r="B663" s="127"/>
      <c r="D663" s="128" t="s">
        <v>74</v>
      </c>
      <c r="E663" s="137" t="s">
        <v>2345</v>
      </c>
      <c r="F663" s="137" t="s">
        <v>2346</v>
      </c>
      <c r="I663" s="130"/>
      <c r="J663" s="138">
        <f>BK663</f>
        <v>0</v>
      </c>
      <c r="L663" s="127"/>
      <c r="M663" s="132"/>
      <c r="P663" s="133">
        <f>SUM(P664:P672)</f>
        <v>0</v>
      </c>
      <c r="R663" s="133">
        <f>SUM(R664:R672)</f>
        <v>2.5987499999999999</v>
      </c>
      <c r="T663" s="134">
        <f>SUM(T664:T672)</f>
        <v>0</v>
      </c>
      <c r="AR663" s="128" t="s">
        <v>83</v>
      </c>
      <c r="AT663" s="135" t="s">
        <v>74</v>
      </c>
      <c r="AU663" s="135" t="s">
        <v>83</v>
      </c>
      <c r="AY663" s="128" t="s">
        <v>156</v>
      </c>
      <c r="BK663" s="136">
        <f>SUM(BK664:BK672)</f>
        <v>0</v>
      </c>
    </row>
    <row r="664" spans="2:65" s="1" customFormat="1" ht="37.950000000000003" customHeight="1">
      <c r="B664" s="139"/>
      <c r="C664" s="140" t="s">
        <v>1927</v>
      </c>
      <c r="D664" s="140" t="s">
        <v>159</v>
      </c>
      <c r="E664" s="141" t="s">
        <v>2348</v>
      </c>
      <c r="F664" s="142" t="s">
        <v>2349</v>
      </c>
      <c r="G664" s="143" t="s">
        <v>234</v>
      </c>
      <c r="H664" s="144">
        <v>742.5</v>
      </c>
      <c r="I664" s="145"/>
      <c r="J664" s="146">
        <f>ROUND(I664*H664,2)</f>
        <v>0</v>
      </c>
      <c r="K664" s="147"/>
      <c r="L664" s="32"/>
      <c r="M664" s="148" t="s">
        <v>1</v>
      </c>
      <c r="N664" s="149" t="s">
        <v>41</v>
      </c>
      <c r="P664" s="150">
        <f>O664*H664</f>
        <v>0</v>
      </c>
      <c r="Q664" s="150">
        <v>2.5000000000000001E-3</v>
      </c>
      <c r="R664" s="150">
        <f>Q664*H664</f>
        <v>1.85625</v>
      </c>
      <c r="S664" s="150">
        <v>0</v>
      </c>
      <c r="T664" s="151">
        <f>S664*H664</f>
        <v>0</v>
      </c>
      <c r="AR664" s="152" t="s">
        <v>276</v>
      </c>
      <c r="AT664" s="152" t="s">
        <v>159</v>
      </c>
      <c r="AU664" s="152" t="s">
        <v>164</v>
      </c>
      <c r="AY664" s="17" t="s">
        <v>156</v>
      </c>
      <c r="BE664" s="153">
        <f>IF(N664="základná",J664,0)</f>
        <v>0</v>
      </c>
      <c r="BF664" s="153">
        <f>IF(N664="znížená",J664,0)</f>
        <v>0</v>
      </c>
      <c r="BG664" s="153">
        <f>IF(N664="zákl. prenesená",J664,0)</f>
        <v>0</v>
      </c>
      <c r="BH664" s="153">
        <f>IF(N664="zníž. prenesená",J664,0)</f>
        <v>0</v>
      </c>
      <c r="BI664" s="153">
        <f>IF(N664="nulová",J664,0)</f>
        <v>0</v>
      </c>
      <c r="BJ664" s="17" t="s">
        <v>164</v>
      </c>
      <c r="BK664" s="153">
        <f>ROUND(I664*H664,2)</f>
        <v>0</v>
      </c>
      <c r="BL664" s="17" t="s">
        <v>276</v>
      </c>
      <c r="BM664" s="152" t="s">
        <v>3023</v>
      </c>
    </row>
    <row r="665" spans="2:65" s="13" customFormat="1" ht="20.399999999999999">
      <c r="B665" s="178"/>
      <c r="D665" s="160" t="s">
        <v>205</v>
      </c>
      <c r="E665" s="179" t="s">
        <v>1</v>
      </c>
      <c r="F665" s="180" t="s">
        <v>2351</v>
      </c>
      <c r="H665" s="179" t="s">
        <v>1</v>
      </c>
      <c r="I665" s="181"/>
      <c r="L665" s="178"/>
      <c r="M665" s="182"/>
      <c r="T665" s="183"/>
      <c r="AT665" s="179" t="s">
        <v>205</v>
      </c>
      <c r="AU665" s="179" t="s">
        <v>164</v>
      </c>
      <c r="AV665" s="13" t="s">
        <v>83</v>
      </c>
      <c r="AW665" s="13" t="s">
        <v>3</v>
      </c>
      <c r="AX665" s="13" t="s">
        <v>75</v>
      </c>
      <c r="AY665" s="179" t="s">
        <v>156</v>
      </c>
    </row>
    <row r="666" spans="2:65" s="12" customFormat="1">
      <c r="B666" s="159"/>
      <c r="D666" s="160" t="s">
        <v>205</v>
      </c>
      <c r="E666" s="161" t="s">
        <v>1</v>
      </c>
      <c r="F666" s="162" t="s">
        <v>3024</v>
      </c>
      <c r="H666" s="163">
        <v>702</v>
      </c>
      <c r="I666" s="164"/>
      <c r="L666" s="159"/>
      <c r="M666" s="165"/>
      <c r="T666" s="166"/>
      <c r="AT666" s="161" t="s">
        <v>205</v>
      </c>
      <c r="AU666" s="161" t="s">
        <v>164</v>
      </c>
      <c r="AV666" s="12" t="s">
        <v>164</v>
      </c>
      <c r="AW666" s="12" t="s">
        <v>3</v>
      </c>
      <c r="AX666" s="12" t="s">
        <v>75</v>
      </c>
      <c r="AY666" s="161" t="s">
        <v>156</v>
      </c>
    </row>
    <row r="667" spans="2:65" s="12" customFormat="1">
      <c r="B667" s="159"/>
      <c r="D667" s="160" t="s">
        <v>205</v>
      </c>
      <c r="E667" s="161" t="s">
        <v>1</v>
      </c>
      <c r="F667" s="162" t="s">
        <v>3025</v>
      </c>
      <c r="H667" s="163">
        <v>40.5</v>
      </c>
      <c r="I667" s="164"/>
      <c r="L667" s="159"/>
      <c r="M667" s="165"/>
      <c r="T667" s="166"/>
      <c r="AT667" s="161" t="s">
        <v>205</v>
      </c>
      <c r="AU667" s="161" t="s">
        <v>164</v>
      </c>
      <c r="AV667" s="12" t="s">
        <v>164</v>
      </c>
      <c r="AW667" s="12" t="s">
        <v>3</v>
      </c>
      <c r="AX667" s="12" t="s">
        <v>75</v>
      </c>
      <c r="AY667" s="161" t="s">
        <v>156</v>
      </c>
    </row>
    <row r="668" spans="2:65" s="14" customFormat="1">
      <c r="B668" s="184"/>
      <c r="D668" s="160" t="s">
        <v>205</v>
      </c>
      <c r="E668" s="185" t="s">
        <v>1</v>
      </c>
      <c r="F668" s="186" t="s">
        <v>226</v>
      </c>
      <c r="H668" s="187">
        <v>742.5</v>
      </c>
      <c r="I668" s="188"/>
      <c r="L668" s="184"/>
      <c r="M668" s="189"/>
      <c r="T668" s="190"/>
      <c r="AT668" s="185" t="s">
        <v>205</v>
      </c>
      <c r="AU668" s="185" t="s">
        <v>164</v>
      </c>
      <c r="AV668" s="14" t="s">
        <v>163</v>
      </c>
      <c r="AW668" s="14" t="s">
        <v>3</v>
      </c>
      <c r="AX668" s="14" t="s">
        <v>83</v>
      </c>
      <c r="AY668" s="185" t="s">
        <v>156</v>
      </c>
    </row>
    <row r="669" spans="2:65" s="1" customFormat="1" ht="24.15" customHeight="1">
      <c r="B669" s="139"/>
      <c r="C669" s="140" t="s">
        <v>1935</v>
      </c>
      <c r="D669" s="140" t="s">
        <v>159</v>
      </c>
      <c r="E669" s="141" t="s">
        <v>2355</v>
      </c>
      <c r="F669" s="142" t="s">
        <v>2356</v>
      </c>
      <c r="G669" s="143" t="s">
        <v>234</v>
      </c>
      <c r="H669" s="144">
        <v>742.5</v>
      </c>
      <c r="I669" s="145"/>
      <c r="J669" s="146">
        <f>ROUND(I669*H669,2)</f>
        <v>0</v>
      </c>
      <c r="K669" s="147"/>
      <c r="L669" s="32"/>
      <c r="M669" s="148" t="s">
        <v>1</v>
      </c>
      <c r="N669" s="149" t="s">
        <v>41</v>
      </c>
      <c r="P669" s="150">
        <f>O669*H669</f>
        <v>0</v>
      </c>
      <c r="Q669" s="150">
        <v>0</v>
      </c>
      <c r="R669" s="150">
        <f>Q669*H669</f>
        <v>0</v>
      </c>
      <c r="S669" s="150">
        <v>0</v>
      </c>
      <c r="T669" s="151">
        <f>S669*H669</f>
        <v>0</v>
      </c>
      <c r="AR669" s="152" t="s">
        <v>276</v>
      </c>
      <c r="AT669" s="152" t="s">
        <v>159</v>
      </c>
      <c r="AU669" s="152" t="s">
        <v>164</v>
      </c>
      <c r="AY669" s="17" t="s">
        <v>156</v>
      </c>
      <c r="BE669" s="153">
        <f>IF(N669="základná",J669,0)</f>
        <v>0</v>
      </c>
      <c r="BF669" s="153">
        <f>IF(N669="znížená",J669,0)</f>
        <v>0</v>
      </c>
      <c r="BG669" s="153">
        <f>IF(N669="zákl. prenesená",J669,0)</f>
        <v>0</v>
      </c>
      <c r="BH669" s="153">
        <f>IF(N669="zníž. prenesená",J669,0)</f>
        <v>0</v>
      </c>
      <c r="BI669" s="153">
        <f>IF(N669="nulová",J669,0)</f>
        <v>0</v>
      </c>
      <c r="BJ669" s="17" t="s">
        <v>164</v>
      </c>
      <c r="BK669" s="153">
        <f>ROUND(I669*H669,2)</f>
        <v>0</v>
      </c>
      <c r="BL669" s="17" t="s">
        <v>276</v>
      </c>
      <c r="BM669" s="152" t="s">
        <v>3026</v>
      </c>
    </row>
    <row r="670" spans="2:65" s="13" customFormat="1" ht="20.399999999999999">
      <c r="B670" s="178"/>
      <c r="D670" s="160" t="s">
        <v>205</v>
      </c>
      <c r="E670" s="179" t="s">
        <v>1</v>
      </c>
      <c r="F670" s="180" t="s">
        <v>2351</v>
      </c>
      <c r="H670" s="179" t="s">
        <v>1</v>
      </c>
      <c r="I670" s="181"/>
      <c r="L670" s="178"/>
      <c r="M670" s="182"/>
      <c r="T670" s="183"/>
      <c r="AT670" s="179" t="s">
        <v>205</v>
      </c>
      <c r="AU670" s="179" t="s">
        <v>164</v>
      </c>
      <c r="AV670" s="13" t="s">
        <v>83</v>
      </c>
      <c r="AW670" s="13" t="s">
        <v>3</v>
      </c>
      <c r="AX670" s="13" t="s">
        <v>75</v>
      </c>
      <c r="AY670" s="179" t="s">
        <v>156</v>
      </c>
    </row>
    <row r="671" spans="2:65" s="12" customFormat="1">
      <c r="B671" s="159"/>
      <c r="D671" s="160" t="s">
        <v>205</v>
      </c>
      <c r="E671" s="161" t="s">
        <v>1</v>
      </c>
      <c r="F671" s="162" t="s">
        <v>3027</v>
      </c>
      <c r="H671" s="163">
        <v>742.5</v>
      </c>
      <c r="I671" s="164"/>
      <c r="L671" s="159"/>
      <c r="M671" s="165"/>
      <c r="T671" s="166"/>
      <c r="AT671" s="161" t="s">
        <v>205</v>
      </c>
      <c r="AU671" s="161" t="s">
        <v>164</v>
      </c>
      <c r="AV671" s="12" t="s">
        <v>164</v>
      </c>
      <c r="AW671" s="12" t="s">
        <v>3</v>
      </c>
      <c r="AX671" s="12" t="s">
        <v>83</v>
      </c>
      <c r="AY671" s="161" t="s">
        <v>156</v>
      </c>
    </row>
    <row r="672" spans="2:65" s="1" customFormat="1" ht="24.15" customHeight="1">
      <c r="B672" s="139"/>
      <c r="C672" s="167" t="s">
        <v>1944</v>
      </c>
      <c r="D672" s="167" t="s">
        <v>207</v>
      </c>
      <c r="E672" s="168" t="s">
        <v>3028</v>
      </c>
      <c r="F672" s="169" t="s">
        <v>2361</v>
      </c>
      <c r="G672" s="170" t="s">
        <v>983</v>
      </c>
      <c r="H672" s="171">
        <v>742.5</v>
      </c>
      <c r="I672" s="172"/>
      <c r="J672" s="173">
        <f>ROUND(I672*H672,2)</f>
        <v>0</v>
      </c>
      <c r="K672" s="174"/>
      <c r="L672" s="175"/>
      <c r="M672" s="176" t="s">
        <v>1</v>
      </c>
      <c r="N672" s="177" t="s">
        <v>41</v>
      </c>
      <c r="P672" s="150">
        <f>O672*H672</f>
        <v>0</v>
      </c>
      <c r="Q672" s="150">
        <v>1E-3</v>
      </c>
      <c r="R672" s="150">
        <f>Q672*H672</f>
        <v>0.74250000000000005</v>
      </c>
      <c r="S672" s="150">
        <v>0</v>
      </c>
      <c r="T672" s="151">
        <f>S672*H672</f>
        <v>0</v>
      </c>
      <c r="AR672" s="152" t="s">
        <v>341</v>
      </c>
      <c r="AT672" s="152" t="s">
        <v>207</v>
      </c>
      <c r="AU672" s="152" t="s">
        <v>164</v>
      </c>
      <c r="AY672" s="17" t="s">
        <v>156</v>
      </c>
      <c r="BE672" s="153">
        <f>IF(N672="základná",J672,0)</f>
        <v>0</v>
      </c>
      <c r="BF672" s="153">
        <f>IF(N672="znížená",J672,0)</f>
        <v>0</v>
      </c>
      <c r="BG672" s="153">
        <f>IF(N672="zákl. prenesená",J672,0)</f>
        <v>0</v>
      </c>
      <c r="BH672" s="153">
        <f>IF(N672="zníž. prenesená",J672,0)</f>
        <v>0</v>
      </c>
      <c r="BI672" s="153">
        <f>IF(N672="nulová",J672,0)</f>
        <v>0</v>
      </c>
      <c r="BJ672" s="17" t="s">
        <v>164</v>
      </c>
      <c r="BK672" s="153">
        <f>ROUND(I672*H672,2)</f>
        <v>0</v>
      </c>
      <c r="BL672" s="17" t="s">
        <v>276</v>
      </c>
      <c r="BM672" s="152" t="s">
        <v>3029</v>
      </c>
    </row>
    <row r="673" spans="2:65" s="11" customFormat="1" ht="22.95" customHeight="1">
      <c r="B673" s="127"/>
      <c r="D673" s="128" t="s">
        <v>74</v>
      </c>
      <c r="E673" s="137" t="s">
        <v>2363</v>
      </c>
      <c r="F673" s="137" t="s">
        <v>2364</v>
      </c>
      <c r="I673" s="130"/>
      <c r="J673" s="138">
        <f>BK673</f>
        <v>0</v>
      </c>
      <c r="L673" s="127"/>
      <c r="M673" s="132"/>
      <c r="P673" s="133">
        <f>SUM(P674:P680)</f>
        <v>0</v>
      </c>
      <c r="R673" s="133">
        <f>SUM(R674:R680)</f>
        <v>8.9529785999999998</v>
      </c>
      <c r="T673" s="134">
        <f>SUM(T674:T680)</f>
        <v>0</v>
      </c>
      <c r="AR673" s="128" t="s">
        <v>83</v>
      </c>
      <c r="AT673" s="135" t="s">
        <v>74</v>
      </c>
      <c r="AU673" s="135" t="s">
        <v>83</v>
      </c>
      <c r="AY673" s="128" t="s">
        <v>156</v>
      </c>
      <c r="BK673" s="136">
        <f>SUM(BK674:BK680)</f>
        <v>0</v>
      </c>
    </row>
    <row r="674" spans="2:65" s="1" customFormat="1" ht="24.15" customHeight="1">
      <c r="B674" s="139"/>
      <c r="C674" s="140" t="s">
        <v>1949</v>
      </c>
      <c r="D674" s="140" t="s">
        <v>159</v>
      </c>
      <c r="E674" s="141" t="s">
        <v>2366</v>
      </c>
      <c r="F674" s="142" t="s">
        <v>2367</v>
      </c>
      <c r="G674" s="143" t="s">
        <v>234</v>
      </c>
      <c r="H674" s="144">
        <v>991.8</v>
      </c>
      <c r="I674" s="145"/>
      <c r="J674" s="146">
        <f>ROUND(I674*H674,2)</f>
        <v>0</v>
      </c>
      <c r="K674" s="147"/>
      <c r="L674" s="32"/>
      <c r="M674" s="148" t="s">
        <v>1</v>
      </c>
      <c r="N674" s="149" t="s">
        <v>41</v>
      </c>
      <c r="P674" s="150">
        <f>O674*H674</f>
        <v>0</v>
      </c>
      <c r="Q674" s="150">
        <v>5.4000000000000001E-4</v>
      </c>
      <c r="R674" s="150">
        <f>Q674*H674</f>
        <v>0.53557199999999994</v>
      </c>
      <c r="S674" s="150">
        <v>0</v>
      </c>
      <c r="T674" s="151">
        <f>S674*H674</f>
        <v>0</v>
      </c>
      <c r="AR674" s="152" t="s">
        <v>276</v>
      </c>
      <c r="AT674" s="152" t="s">
        <v>159</v>
      </c>
      <c r="AU674" s="152" t="s">
        <v>164</v>
      </c>
      <c r="AY674" s="17" t="s">
        <v>156</v>
      </c>
      <c r="BE674" s="153">
        <f>IF(N674="základná",J674,0)</f>
        <v>0</v>
      </c>
      <c r="BF674" s="153">
        <f>IF(N674="znížená",J674,0)</f>
        <v>0</v>
      </c>
      <c r="BG674" s="153">
        <f>IF(N674="zákl. prenesená",J674,0)</f>
        <v>0</v>
      </c>
      <c r="BH674" s="153">
        <f>IF(N674="zníž. prenesená",J674,0)</f>
        <v>0</v>
      </c>
      <c r="BI674" s="153">
        <f>IF(N674="nulová",J674,0)</f>
        <v>0</v>
      </c>
      <c r="BJ674" s="17" t="s">
        <v>164</v>
      </c>
      <c r="BK674" s="153">
        <f>ROUND(I674*H674,2)</f>
        <v>0</v>
      </c>
      <c r="BL674" s="17" t="s">
        <v>276</v>
      </c>
      <c r="BM674" s="152" t="s">
        <v>3030</v>
      </c>
    </row>
    <row r="675" spans="2:65" s="12" customFormat="1">
      <c r="B675" s="159"/>
      <c r="D675" s="160" t="s">
        <v>205</v>
      </c>
      <c r="E675" s="161" t="s">
        <v>1</v>
      </c>
      <c r="F675" s="162" t="s">
        <v>3027</v>
      </c>
      <c r="H675" s="163">
        <v>742.5</v>
      </c>
      <c r="I675" s="164"/>
      <c r="L675" s="159"/>
      <c r="M675" s="165"/>
      <c r="T675" s="166"/>
      <c r="AT675" s="161" t="s">
        <v>205</v>
      </c>
      <c r="AU675" s="161" t="s">
        <v>164</v>
      </c>
      <c r="AV675" s="12" t="s">
        <v>164</v>
      </c>
      <c r="AW675" s="12" t="s">
        <v>3</v>
      </c>
      <c r="AX675" s="12" t="s">
        <v>75</v>
      </c>
      <c r="AY675" s="161" t="s">
        <v>156</v>
      </c>
    </row>
    <row r="676" spans="2:65" s="12" customFormat="1">
      <c r="B676" s="159"/>
      <c r="D676" s="160" t="s">
        <v>205</v>
      </c>
      <c r="E676" s="161" t="s">
        <v>1</v>
      </c>
      <c r="F676" s="162" t="s">
        <v>3031</v>
      </c>
      <c r="H676" s="163">
        <v>31.5</v>
      </c>
      <c r="I676" s="164"/>
      <c r="L676" s="159"/>
      <c r="M676" s="165"/>
      <c r="T676" s="166"/>
      <c r="AT676" s="161" t="s">
        <v>205</v>
      </c>
      <c r="AU676" s="161" t="s">
        <v>164</v>
      </c>
      <c r="AV676" s="12" t="s">
        <v>164</v>
      </c>
      <c r="AW676" s="12" t="s">
        <v>3</v>
      </c>
      <c r="AX676" s="12" t="s">
        <v>75</v>
      </c>
      <c r="AY676" s="161" t="s">
        <v>156</v>
      </c>
    </row>
    <row r="677" spans="2:65" s="12" customFormat="1">
      <c r="B677" s="159"/>
      <c r="D677" s="160" t="s">
        <v>205</v>
      </c>
      <c r="E677" s="161" t="s">
        <v>1</v>
      </c>
      <c r="F677" s="162" t="s">
        <v>3032</v>
      </c>
      <c r="H677" s="163">
        <v>217.8</v>
      </c>
      <c r="I677" s="164"/>
      <c r="L677" s="159"/>
      <c r="M677" s="165"/>
      <c r="T677" s="166"/>
      <c r="AT677" s="161" t="s">
        <v>205</v>
      </c>
      <c r="AU677" s="161" t="s">
        <v>164</v>
      </c>
      <c r="AV677" s="12" t="s">
        <v>164</v>
      </c>
      <c r="AW677" s="12" t="s">
        <v>3</v>
      </c>
      <c r="AX677" s="12" t="s">
        <v>75</v>
      </c>
      <c r="AY677" s="161" t="s">
        <v>156</v>
      </c>
    </row>
    <row r="678" spans="2:65" s="14" customFormat="1">
      <c r="B678" s="184"/>
      <c r="D678" s="160" t="s">
        <v>205</v>
      </c>
      <c r="E678" s="185" t="s">
        <v>1</v>
      </c>
      <c r="F678" s="186" t="s">
        <v>226</v>
      </c>
      <c r="H678" s="187">
        <v>991.8</v>
      </c>
      <c r="I678" s="188"/>
      <c r="L678" s="184"/>
      <c r="M678" s="189"/>
      <c r="T678" s="190"/>
      <c r="AT678" s="185" t="s">
        <v>205</v>
      </c>
      <c r="AU678" s="185" t="s">
        <v>164</v>
      </c>
      <c r="AV678" s="14" t="s">
        <v>163</v>
      </c>
      <c r="AW678" s="14" t="s">
        <v>3</v>
      </c>
      <c r="AX678" s="14" t="s">
        <v>83</v>
      </c>
      <c r="AY678" s="185" t="s">
        <v>156</v>
      </c>
    </row>
    <row r="679" spans="2:65" s="1" customFormat="1" ht="16.5" customHeight="1">
      <c r="B679" s="139"/>
      <c r="C679" s="167" t="s">
        <v>1956</v>
      </c>
      <c r="D679" s="167" t="s">
        <v>207</v>
      </c>
      <c r="E679" s="168" t="s">
        <v>3019</v>
      </c>
      <c r="F679" s="169" t="s">
        <v>3020</v>
      </c>
      <c r="G679" s="170" t="s">
        <v>234</v>
      </c>
      <c r="H679" s="171">
        <v>1140.57</v>
      </c>
      <c r="I679" s="172"/>
      <c r="J679" s="173">
        <f>ROUND(I679*H679,2)</f>
        <v>0</v>
      </c>
      <c r="K679" s="174"/>
      <c r="L679" s="175"/>
      <c r="M679" s="176" t="s">
        <v>1</v>
      </c>
      <c r="N679" s="177" t="s">
        <v>41</v>
      </c>
      <c r="P679" s="150">
        <f>O679*H679</f>
        <v>0</v>
      </c>
      <c r="Q679" s="150">
        <v>7.3800000000000003E-3</v>
      </c>
      <c r="R679" s="150">
        <f>Q679*H679</f>
        <v>8.4174065999999996</v>
      </c>
      <c r="S679" s="150">
        <v>0</v>
      </c>
      <c r="T679" s="151">
        <f>S679*H679</f>
        <v>0</v>
      </c>
      <c r="AR679" s="152" t="s">
        <v>341</v>
      </c>
      <c r="AT679" s="152" t="s">
        <v>207</v>
      </c>
      <c r="AU679" s="152" t="s">
        <v>164</v>
      </c>
      <c r="AY679" s="17" t="s">
        <v>156</v>
      </c>
      <c r="BE679" s="153">
        <f>IF(N679="základná",J679,0)</f>
        <v>0</v>
      </c>
      <c r="BF679" s="153">
        <f>IF(N679="znížená",J679,0)</f>
        <v>0</v>
      </c>
      <c r="BG679" s="153">
        <f>IF(N679="zákl. prenesená",J679,0)</f>
        <v>0</v>
      </c>
      <c r="BH679" s="153">
        <f>IF(N679="zníž. prenesená",J679,0)</f>
        <v>0</v>
      </c>
      <c r="BI679" s="153">
        <f>IF(N679="nulová",J679,0)</f>
        <v>0</v>
      </c>
      <c r="BJ679" s="17" t="s">
        <v>164</v>
      </c>
      <c r="BK679" s="153">
        <f>ROUND(I679*H679,2)</f>
        <v>0</v>
      </c>
      <c r="BL679" s="17" t="s">
        <v>276</v>
      </c>
      <c r="BM679" s="152" t="s">
        <v>3033</v>
      </c>
    </row>
    <row r="680" spans="2:65" s="12" customFormat="1">
      <c r="B680" s="159"/>
      <c r="D680" s="160" t="s">
        <v>205</v>
      </c>
      <c r="F680" s="162" t="s">
        <v>3034</v>
      </c>
      <c r="H680" s="163">
        <v>1140.57</v>
      </c>
      <c r="I680" s="164"/>
      <c r="L680" s="159"/>
      <c r="M680" s="165"/>
      <c r="T680" s="166"/>
      <c r="AT680" s="161" t="s">
        <v>205</v>
      </c>
      <c r="AU680" s="161" t="s">
        <v>164</v>
      </c>
      <c r="AV680" s="12" t="s">
        <v>164</v>
      </c>
      <c r="AW680" s="12" t="s">
        <v>4</v>
      </c>
      <c r="AX680" s="12" t="s">
        <v>83</v>
      </c>
      <c r="AY680" s="161" t="s">
        <v>156</v>
      </c>
    </row>
    <row r="681" spans="2:65" s="11" customFormat="1" ht="22.95" customHeight="1">
      <c r="B681" s="127"/>
      <c r="D681" s="128" t="s">
        <v>74</v>
      </c>
      <c r="E681" s="137" t="s">
        <v>2375</v>
      </c>
      <c r="F681" s="137" t="s">
        <v>2376</v>
      </c>
      <c r="I681" s="130"/>
      <c r="J681" s="138">
        <f>BK681</f>
        <v>0</v>
      </c>
      <c r="L681" s="127"/>
      <c r="M681" s="132"/>
      <c r="P681" s="133">
        <f>SUM(P682:P690)</f>
        <v>0</v>
      </c>
      <c r="R681" s="133">
        <f>SUM(R682:R690)</f>
        <v>2.5234920000000001</v>
      </c>
      <c r="T681" s="134">
        <f>SUM(T682:T690)</f>
        <v>0</v>
      </c>
      <c r="AR681" s="128" t="s">
        <v>83</v>
      </c>
      <c r="AT681" s="135" t="s">
        <v>74</v>
      </c>
      <c r="AU681" s="135" t="s">
        <v>83</v>
      </c>
      <c r="AY681" s="128" t="s">
        <v>156</v>
      </c>
      <c r="BK681" s="136">
        <f>SUM(BK682:BK690)</f>
        <v>0</v>
      </c>
    </row>
    <row r="682" spans="2:65" s="1" customFormat="1" ht="24.15" customHeight="1">
      <c r="B682" s="139"/>
      <c r="C682" s="140" t="s">
        <v>1961</v>
      </c>
      <c r="D682" s="140" t="s">
        <v>159</v>
      </c>
      <c r="E682" s="141" t="s">
        <v>2378</v>
      </c>
      <c r="F682" s="142" t="s">
        <v>3035</v>
      </c>
      <c r="G682" s="143" t="s">
        <v>234</v>
      </c>
      <c r="H682" s="144">
        <v>2803.88</v>
      </c>
      <c r="I682" s="145"/>
      <c r="J682" s="146">
        <f>ROUND(I682*H682,2)</f>
        <v>0</v>
      </c>
      <c r="K682" s="147"/>
      <c r="L682" s="32"/>
      <c r="M682" s="148" t="s">
        <v>1</v>
      </c>
      <c r="N682" s="149" t="s">
        <v>41</v>
      </c>
      <c r="P682" s="150">
        <f>O682*H682</f>
        <v>0</v>
      </c>
      <c r="Q682" s="150">
        <v>0</v>
      </c>
      <c r="R682" s="150">
        <f>Q682*H682</f>
        <v>0</v>
      </c>
      <c r="S682" s="150">
        <v>0</v>
      </c>
      <c r="T682" s="151">
        <f>S682*H682</f>
        <v>0</v>
      </c>
      <c r="AR682" s="152" t="s">
        <v>163</v>
      </c>
      <c r="AT682" s="152" t="s">
        <v>159</v>
      </c>
      <c r="AU682" s="152" t="s">
        <v>164</v>
      </c>
      <c r="AY682" s="17" t="s">
        <v>156</v>
      </c>
      <c r="BE682" s="153">
        <f>IF(N682="základná",J682,0)</f>
        <v>0</v>
      </c>
      <c r="BF682" s="153">
        <f>IF(N682="znížená",J682,0)</f>
        <v>0</v>
      </c>
      <c r="BG682" s="153">
        <f>IF(N682="zákl. prenesená",J682,0)</f>
        <v>0</v>
      </c>
      <c r="BH682" s="153">
        <f>IF(N682="zníž. prenesená",J682,0)</f>
        <v>0</v>
      </c>
      <c r="BI682" s="153">
        <f>IF(N682="nulová",J682,0)</f>
        <v>0</v>
      </c>
      <c r="BJ682" s="17" t="s">
        <v>164</v>
      </c>
      <c r="BK682" s="153">
        <f>ROUND(I682*H682,2)</f>
        <v>0</v>
      </c>
      <c r="BL682" s="17" t="s">
        <v>163</v>
      </c>
      <c r="BM682" s="152" t="s">
        <v>3036</v>
      </c>
    </row>
    <row r="683" spans="2:65" s="13" customFormat="1">
      <c r="B683" s="178"/>
      <c r="D683" s="160" t="s">
        <v>205</v>
      </c>
      <c r="E683" s="179" t="s">
        <v>1</v>
      </c>
      <c r="F683" s="180" t="s">
        <v>2381</v>
      </c>
      <c r="H683" s="179" t="s">
        <v>1</v>
      </c>
      <c r="I683" s="181"/>
      <c r="L683" s="178"/>
      <c r="M683" s="182"/>
      <c r="T683" s="183"/>
      <c r="AT683" s="179" t="s">
        <v>205</v>
      </c>
      <c r="AU683" s="179" t="s">
        <v>164</v>
      </c>
      <c r="AV683" s="13" t="s">
        <v>83</v>
      </c>
      <c r="AW683" s="13" t="s">
        <v>3</v>
      </c>
      <c r="AX683" s="13" t="s">
        <v>75</v>
      </c>
      <c r="AY683" s="179" t="s">
        <v>156</v>
      </c>
    </row>
    <row r="684" spans="2:65" s="13" customFormat="1" ht="20.399999999999999">
      <c r="B684" s="178"/>
      <c r="D684" s="160" t="s">
        <v>205</v>
      </c>
      <c r="E684" s="179" t="s">
        <v>1</v>
      </c>
      <c r="F684" s="180" t="s">
        <v>2382</v>
      </c>
      <c r="H684" s="179" t="s">
        <v>1</v>
      </c>
      <c r="I684" s="181"/>
      <c r="L684" s="178"/>
      <c r="M684" s="182"/>
      <c r="T684" s="183"/>
      <c r="AT684" s="179" t="s">
        <v>205</v>
      </c>
      <c r="AU684" s="179" t="s">
        <v>164</v>
      </c>
      <c r="AV684" s="13" t="s">
        <v>83</v>
      </c>
      <c r="AW684" s="13" t="s">
        <v>3</v>
      </c>
      <c r="AX684" s="13" t="s">
        <v>75</v>
      </c>
      <c r="AY684" s="179" t="s">
        <v>156</v>
      </c>
    </row>
    <row r="685" spans="2:65" s="13" customFormat="1" ht="20.399999999999999">
      <c r="B685" s="178"/>
      <c r="D685" s="160" t="s">
        <v>205</v>
      </c>
      <c r="E685" s="179" t="s">
        <v>1</v>
      </c>
      <c r="F685" s="180" t="s">
        <v>2383</v>
      </c>
      <c r="H685" s="179" t="s">
        <v>1</v>
      </c>
      <c r="I685" s="181"/>
      <c r="L685" s="178"/>
      <c r="M685" s="182"/>
      <c r="T685" s="183"/>
      <c r="AT685" s="179" t="s">
        <v>205</v>
      </c>
      <c r="AU685" s="179" t="s">
        <v>164</v>
      </c>
      <c r="AV685" s="13" t="s">
        <v>83</v>
      </c>
      <c r="AW685" s="13" t="s">
        <v>3</v>
      </c>
      <c r="AX685" s="13" t="s">
        <v>75</v>
      </c>
      <c r="AY685" s="179" t="s">
        <v>156</v>
      </c>
    </row>
    <row r="686" spans="2:65" s="12" customFormat="1">
      <c r="B686" s="159"/>
      <c r="D686" s="160" t="s">
        <v>205</v>
      </c>
      <c r="E686" s="161" t="s">
        <v>1</v>
      </c>
      <c r="F686" s="162" t="s">
        <v>3037</v>
      </c>
      <c r="H686" s="163">
        <v>1001.08</v>
      </c>
      <c r="I686" s="164"/>
      <c r="L686" s="159"/>
      <c r="M686" s="165"/>
      <c r="T686" s="166"/>
      <c r="AT686" s="161" t="s">
        <v>205</v>
      </c>
      <c r="AU686" s="161" t="s">
        <v>164</v>
      </c>
      <c r="AV686" s="12" t="s">
        <v>164</v>
      </c>
      <c r="AW686" s="12" t="s">
        <v>3</v>
      </c>
      <c r="AX686" s="12" t="s">
        <v>75</v>
      </c>
      <c r="AY686" s="161" t="s">
        <v>156</v>
      </c>
    </row>
    <row r="687" spans="2:65" s="12" customFormat="1">
      <c r="B687" s="159"/>
      <c r="D687" s="160" t="s">
        <v>205</v>
      </c>
      <c r="E687" s="161" t="s">
        <v>1</v>
      </c>
      <c r="F687" s="162" t="s">
        <v>3038</v>
      </c>
      <c r="H687" s="163">
        <v>1802.8</v>
      </c>
      <c r="I687" s="164"/>
      <c r="L687" s="159"/>
      <c r="M687" s="165"/>
      <c r="T687" s="166"/>
      <c r="AT687" s="161" t="s">
        <v>205</v>
      </c>
      <c r="AU687" s="161" t="s">
        <v>164</v>
      </c>
      <c r="AV687" s="12" t="s">
        <v>164</v>
      </c>
      <c r="AW687" s="12" t="s">
        <v>3</v>
      </c>
      <c r="AX687" s="12" t="s">
        <v>75</v>
      </c>
      <c r="AY687" s="161" t="s">
        <v>156</v>
      </c>
    </row>
    <row r="688" spans="2:65" s="14" customFormat="1">
      <c r="B688" s="184"/>
      <c r="D688" s="160" t="s">
        <v>205</v>
      </c>
      <c r="E688" s="185" t="s">
        <v>1</v>
      </c>
      <c r="F688" s="186" t="s">
        <v>226</v>
      </c>
      <c r="H688" s="187">
        <v>2803.88</v>
      </c>
      <c r="I688" s="188"/>
      <c r="L688" s="184"/>
      <c r="M688" s="189"/>
      <c r="T688" s="190"/>
      <c r="AT688" s="185" t="s">
        <v>205</v>
      </c>
      <c r="AU688" s="185" t="s">
        <v>164</v>
      </c>
      <c r="AV688" s="14" t="s">
        <v>163</v>
      </c>
      <c r="AW688" s="14" t="s">
        <v>3</v>
      </c>
      <c r="AX688" s="14" t="s">
        <v>83</v>
      </c>
      <c r="AY688" s="185" t="s">
        <v>156</v>
      </c>
    </row>
    <row r="689" spans="2:65" s="1" customFormat="1" ht="16.5" customHeight="1">
      <c r="B689" s="139"/>
      <c r="C689" s="167" t="s">
        <v>1967</v>
      </c>
      <c r="D689" s="167" t="s">
        <v>207</v>
      </c>
      <c r="E689" s="168" t="s">
        <v>3039</v>
      </c>
      <c r="F689" s="169" t="s">
        <v>2388</v>
      </c>
      <c r="G689" s="170" t="s">
        <v>983</v>
      </c>
      <c r="H689" s="171">
        <v>2523.4920000000002</v>
      </c>
      <c r="I689" s="172"/>
      <c r="J689" s="173">
        <f>ROUND(I689*H689,2)</f>
        <v>0</v>
      </c>
      <c r="K689" s="174"/>
      <c r="L689" s="175"/>
      <c r="M689" s="176" t="s">
        <v>1</v>
      </c>
      <c r="N689" s="177" t="s">
        <v>41</v>
      </c>
      <c r="P689" s="150">
        <f>O689*H689</f>
        <v>0</v>
      </c>
      <c r="Q689" s="150">
        <v>1E-3</v>
      </c>
      <c r="R689" s="150">
        <f>Q689*H689</f>
        <v>2.5234920000000001</v>
      </c>
      <c r="S689" s="150">
        <v>0</v>
      </c>
      <c r="T689" s="151">
        <f>S689*H689</f>
        <v>0</v>
      </c>
      <c r="AR689" s="152" t="s">
        <v>211</v>
      </c>
      <c r="AT689" s="152" t="s">
        <v>207</v>
      </c>
      <c r="AU689" s="152" t="s">
        <v>164</v>
      </c>
      <c r="AY689" s="17" t="s">
        <v>156</v>
      </c>
      <c r="BE689" s="153">
        <f>IF(N689="základná",J689,0)</f>
        <v>0</v>
      </c>
      <c r="BF689" s="153">
        <f>IF(N689="znížená",J689,0)</f>
        <v>0</v>
      </c>
      <c r="BG689" s="153">
        <f>IF(N689="zákl. prenesená",J689,0)</f>
        <v>0</v>
      </c>
      <c r="BH689" s="153">
        <f>IF(N689="zníž. prenesená",J689,0)</f>
        <v>0</v>
      </c>
      <c r="BI689" s="153">
        <f>IF(N689="nulová",J689,0)</f>
        <v>0</v>
      </c>
      <c r="BJ689" s="17" t="s">
        <v>164</v>
      </c>
      <c r="BK689" s="153">
        <f>ROUND(I689*H689,2)</f>
        <v>0</v>
      </c>
      <c r="BL689" s="17" t="s">
        <v>163</v>
      </c>
      <c r="BM689" s="152" t="s">
        <v>3040</v>
      </c>
    </row>
    <row r="690" spans="2:65" s="12" customFormat="1">
      <c r="B690" s="159"/>
      <c r="D690" s="160" t="s">
        <v>205</v>
      </c>
      <c r="E690" s="161" t="s">
        <v>1</v>
      </c>
      <c r="F690" s="162" t="s">
        <v>3041</v>
      </c>
      <c r="H690" s="163">
        <v>2523.4920000000002</v>
      </c>
      <c r="I690" s="164"/>
      <c r="L690" s="159"/>
      <c r="M690" s="165"/>
      <c r="T690" s="166"/>
      <c r="AT690" s="161" t="s">
        <v>205</v>
      </c>
      <c r="AU690" s="161" t="s">
        <v>164</v>
      </c>
      <c r="AV690" s="12" t="s">
        <v>164</v>
      </c>
      <c r="AW690" s="12" t="s">
        <v>3</v>
      </c>
      <c r="AX690" s="12" t="s">
        <v>83</v>
      </c>
      <c r="AY690" s="161" t="s">
        <v>156</v>
      </c>
    </row>
    <row r="691" spans="2:65" s="11" customFormat="1" ht="25.95" customHeight="1">
      <c r="B691" s="127"/>
      <c r="D691" s="128" t="s">
        <v>74</v>
      </c>
      <c r="E691" s="129" t="s">
        <v>2391</v>
      </c>
      <c r="F691" s="129" t="s">
        <v>2392</v>
      </c>
      <c r="I691" s="130"/>
      <c r="J691" s="131">
        <f>BK691</f>
        <v>0</v>
      </c>
      <c r="L691" s="127"/>
      <c r="M691" s="132"/>
      <c r="P691" s="133">
        <f>P692+P696+P701</f>
        <v>0</v>
      </c>
      <c r="R691" s="133">
        <f>R692+R696+R701</f>
        <v>3.0780599999999998</v>
      </c>
      <c r="T691" s="134">
        <f>T692+T696+T701</f>
        <v>0</v>
      </c>
      <c r="AR691" s="128" t="s">
        <v>83</v>
      </c>
      <c r="AT691" s="135" t="s">
        <v>74</v>
      </c>
      <c r="AU691" s="135" t="s">
        <v>75</v>
      </c>
      <c r="AY691" s="128" t="s">
        <v>156</v>
      </c>
      <c r="BK691" s="136">
        <f>BK692+BK696+BK701</f>
        <v>0</v>
      </c>
    </row>
    <row r="692" spans="2:65" s="11" customFormat="1" ht="22.95" customHeight="1">
      <c r="B692" s="127"/>
      <c r="D692" s="128" t="s">
        <v>74</v>
      </c>
      <c r="E692" s="137" t="s">
        <v>2393</v>
      </c>
      <c r="F692" s="137" t="s">
        <v>2394</v>
      </c>
      <c r="I692" s="130"/>
      <c r="J692" s="138">
        <f>BK692</f>
        <v>0</v>
      </c>
      <c r="L692" s="127"/>
      <c r="M692" s="132"/>
      <c r="P692" s="133">
        <f>SUM(P693:P695)</f>
        <v>0</v>
      </c>
      <c r="R692" s="133">
        <f>SUM(R693:R695)</f>
        <v>1.6335000000000002</v>
      </c>
      <c r="T692" s="134">
        <f>SUM(T693:T695)</f>
        <v>0</v>
      </c>
      <c r="AR692" s="128" t="s">
        <v>83</v>
      </c>
      <c r="AT692" s="135" t="s">
        <v>74</v>
      </c>
      <c r="AU692" s="135" t="s">
        <v>83</v>
      </c>
      <c r="AY692" s="128" t="s">
        <v>156</v>
      </c>
      <c r="BK692" s="136">
        <f>SUM(BK693:BK695)</f>
        <v>0</v>
      </c>
    </row>
    <row r="693" spans="2:65" s="1" customFormat="1" ht="37.950000000000003" customHeight="1">
      <c r="B693" s="139"/>
      <c r="C693" s="140" t="s">
        <v>1971</v>
      </c>
      <c r="D693" s="140" t="s">
        <v>159</v>
      </c>
      <c r="E693" s="141" t="s">
        <v>2396</v>
      </c>
      <c r="F693" s="142" t="s">
        <v>2397</v>
      </c>
      <c r="G693" s="143" t="s">
        <v>402</v>
      </c>
      <c r="H693" s="144">
        <v>330</v>
      </c>
      <c r="I693" s="145"/>
      <c r="J693" s="146">
        <f>ROUND(I693*H693,2)</f>
        <v>0</v>
      </c>
      <c r="K693" s="147"/>
      <c r="L693" s="32"/>
      <c r="M693" s="148" t="s">
        <v>1</v>
      </c>
      <c r="N693" s="149" t="s">
        <v>41</v>
      </c>
      <c r="P693" s="150">
        <f>O693*H693</f>
        <v>0</v>
      </c>
      <c r="Q693" s="150">
        <v>4.9500000000000004E-3</v>
      </c>
      <c r="R693" s="150">
        <f>Q693*H693</f>
        <v>1.6335000000000002</v>
      </c>
      <c r="S693" s="150">
        <v>0</v>
      </c>
      <c r="T693" s="151">
        <f>S693*H693</f>
        <v>0</v>
      </c>
      <c r="AR693" s="152" t="s">
        <v>163</v>
      </c>
      <c r="AT693" s="152" t="s">
        <v>159</v>
      </c>
      <c r="AU693" s="152" t="s">
        <v>164</v>
      </c>
      <c r="AY693" s="17" t="s">
        <v>156</v>
      </c>
      <c r="BE693" s="153">
        <f>IF(N693="základná",J693,0)</f>
        <v>0</v>
      </c>
      <c r="BF693" s="153">
        <f>IF(N693="znížená",J693,0)</f>
        <v>0</v>
      </c>
      <c r="BG693" s="153">
        <f>IF(N693="zákl. prenesená",J693,0)</f>
        <v>0</v>
      </c>
      <c r="BH693" s="153">
        <f>IF(N693="zníž. prenesená",J693,0)</f>
        <v>0</v>
      </c>
      <c r="BI693" s="153">
        <f>IF(N693="nulová",J693,0)</f>
        <v>0</v>
      </c>
      <c r="BJ693" s="17" t="s">
        <v>164</v>
      </c>
      <c r="BK693" s="153">
        <f>ROUND(I693*H693,2)</f>
        <v>0</v>
      </c>
      <c r="BL693" s="17" t="s">
        <v>163</v>
      </c>
      <c r="BM693" s="152" t="s">
        <v>3042</v>
      </c>
    </row>
    <row r="694" spans="2:65" s="13" customFormat="1">
      <c r="B694" s="178"/>
      <c r="D694" s="160" t="s">
        <v>205</v>
      </c>
      <c r="E694" s="179" t="s">
        <v>1</v>
      </c>
      <c r="F694" s="180" t="s">
        <v>3043</v>
      </c>
      <c r="H694" s="179" t="s">
        <v>1</v>
      </c>
      <c r="I694" s="181"/>
      <c r="L694" s="178"/>
      <c r="M694" s="182"/>
      <c r="T694" s="183"/>
      <c r="AT694" s="179" t="s">
        <v>205</v>
      </c>
      <c r="AU694" s="179" t="s">
        <v>164</v>
      </c>
      <c r="AV694" s="13" t="s">
        <v>83</v>
      </c>
      <c r="AW694" s="13" t="s">
        <v>3</v>
      </c>
      <c r="AX694" s="13" t="s">
        <v>75</v>
      </c>
      <c r="AY694" s="179" t="s">
        <v>156</v>
      </c>
    </row>
    <row r="695" spans="2:65" s="12" customFormat="1">
      <c r="B695" s="159"/>
      <c r="D695" s="160" t="s">
        <v>205</v>
      </c>
      <c r="E695" s="161" t="s">
        <v>1</v>
      </c>
      <c r="F695" s="162" t="s">
        <v>3044</v>
      </c>
      <c r="H695" s="163">
        <v>330</v>
      </c>
      <c r="I695" s="164"/>
      <c r="L695" s="159"/>
      <c r="M695" s="165"/>
      <c r="T695" s="166"/>
      <c r="AT695" s="161" t="s">
        <v>205</v>
      </c>
      <c r="AU695" s="161" t="s">
        <v>164</v>
      </c>
      <c r="AV695" s="12" t="s">
        <v>164</v>
      </c>
      <c r="AW695" s="12" t="s">
        <v>3</v>
      </c>
      <c r="AX695" s="12" t="s">
        <v>83</v>
      </c>
      <c r="AY695" s="161" t="s">
        <v>156</v>
      </c>
    </row>
    <row r="696" spans="2:65" s="11" customFormat="1" ht="22.95" customHeight="1">
      <c r="B696" s="127"/>
      <c r="D696" s="128" t="s">
        <v>74</v>
      </c>
      <c r="E696" s="137" t="s">
        <v>2400</v>
      </c>
      <c r="F696" s="137" t="s">
        <v>2401</v>
      </c>
      <c r="I696" s="130"/>
      <c r="J696" s="138">
        <f>BK696</f>
        <v>0</v>
      </c>
      <c r="L696" s="127"/>
      <c r="M696" s="132"/>
      <c r="P696" s="133">
        <f>SUM(P697:P700)</f>
        <v>0</v>
      </c>
      <c r="R696" s="133">
        <f>SUM(R697:R700)</f>
        <v>1.4445599999999998</v>
      </c>
      <c r="T696" s="134">
        <f>SUM(T697:T700)</f>
        <v>0</v>
      </c>
      <c r="AR696" s="128" t="s">
        <v>83</v>
      </c>
      <c r="AT696" s="135" t="s">
        <v>74</v>
      </c>
      <c r="AU696" s="135" t="s">
        <v>83</v>
      </c>
      <c r="AY696" s="128" t="s">
        <v>156</v>
      </c>
      <c r="BK696" s="136">
        <f>SUM(BK697:BK700)</f>
        <v>0</v>
      </c>
    </row>
    <row r="697" spans="2:65" s="1" customFormat="1" ht="24.15" customHeight="1">
      <c r="B697" s="139"/>
      <c r="C697" s="140" t="s">
        <v>1977</v>
      </c>
      <c r="D697" s="140" t="s">
        <v>159</v>
      </c>
      <c r="E697" s="141" t="s">
        <v>2403</v>
      </c>
      <c r="F697" s="142" t="s">
        <v>2404</v>
      </c>
      <c r="G697" s="143" t="s">
        <v>402</v>
      </c>
      <c r="H697" s="144">
        <v>312</v>
      </c>
      <c r="I697" s="145"/>
      <c r="J697" s="146">
        <f>ROUND(I697*H697,2)</f>
        <v>0</v>
      </c>
      <c r="K697" s="147"/>
      <c r="L697" s="32"/>
      <c r="M697" s="148" t="s">
        <v>1</v>
      </c>
      <c r="N697" s="149" t="s">
        <v>41</v>
      </c>
      <c r="P697" s="150">
        <f>O697*H697</f>
        <v>0</v>
      </c>
      <c r="Q697" s="150">
        <v>4.6299999999999996E-3</v>
      </c>
      <c r="R697" s="150">
        <f>Q697*H697</f>
        <v>1.4445599999999998</v>
      </c>
      <c r="S697" s="150">
        <v>0</v>
      </c>
      <c r="T697" s="151">
        <f>S697*H697</f>
        <v>0</v>
      </c>
      <c r="AR697" s="152" t="s">
        <v>163</v>
      </c>
      <c r="AT697" s="152" t="s">
        <v>159</v>
      </c>
      <c r="AU697" s="152" t="s">
        <v>164</v>
      </c>
      <c r="AY697" s="17" t="s">
        <v>156</v>
      </c>
      <c r="BE697" s="153">
        <f>IF(N697="základná",J697,0)</f>
        <v>0</v>
      </c>
      <c r="BF697" s="153">
        <f>IF(N697="znížená",J697,0)</f>
        <v>0</v>
      </c>
      <c r="BG697" s="153">
        <f>IF(N697="zákl. prenesená",J697,0)</f>
        <v>0</v>
      </c>
      <c r="BH697" s="153">
        <f>IF(N697="zníž. prenesená",J697,0)</f>
        <v>0</v>
      </c>
      <c r="BI697" s="153">
        <f>IF(N697="nulová",J697,0)</f>
        <v>0</v>
      </c>
      <c r="BJ697" s="17" t="s">
        <v>164</v>
      </c>
      <c r="BK697" s="153">
        <f>ROUND(I697*H697,2)</f>
        <v>0</v>
      </c>
      <c r="BL697" s="17" t="s">
        <v>163</v>
      </c>
      <c r="BM697" s="152" t="s">
        <v>3045</v>
      </c>
    </row>
    <row r="698" spans="2:65" s="13" customFormat="1">
      <c r="B698" s="178"/>
      <c r="D698" s="160" t="s">
        <v>205</v>
      </c>
      <c r="E698" s="179" t="s">
        <v>1</v>
      </c>
      <c r="F698" s="180" t="s">
        <v>3046</v>
      </c>
      <c r="H698" s="179" t="s">
        <v>1</v>
      </c>
      <c r="I698" s="181"/>
      <c r="L698" s="178"/>
      <c r="M698" s="182"/>
      <c r="T698" s="183"/>
      <c r="AT698" s="179" t="s">
        <v>205</v>
      </c>
      <c r="AU698" s="179" t="s">
        <v>164</v>
      </c>
      <c r="AV698" s="13" t="s">
        <v>83</v>
      </c>
      <c r="AW698" s="13" t="s">
        <v>3</v>
      </c>
      <c r="AX698" s="13" t="s">
        <v>75</v>
      </c>
      <c r="AY698" s="179" t="s">
        <v>156</v>
      </c>
    </row>
    <row r="699" spans="2:65" s="12" customFormat="1">
      <c r="B699" s="159"/>
      <c r="D699" s="160" t="s">
        <v>205</v>
      </c>
      <c r="E699" s="161" t="s">
        <v>1</v>
      </c>
      <c r="F699" s="162" t="s">
        <v>3047</v>
      </c>
      <c r="H699" s="163">
        <v>312</v>
      </c>
      <c r="I699" s="164"/>
      <c r="L699" s="159"/>
      <c r="M699" s="165"/>
      <c r="T699" s="166"/>
      <c r="AT699" s="161" t="s">
        <v>205</v>
      </c>
      <c r="AU699" s="161" t="s">
        <v>164</v>
      </c>
      <c r="AV699" s="12" t="s">
        <v>164</v>
      </c>
      <c r="AW699" s="12" t="s">
        <v>3</v>
      </c>
      <c r="AX699" s="12" t="s">
        <v>83</v>
      </c>
      <c r="AY699" s="161" t="s">
        <v>156</v>
      </c>
    </row>
    <row r="700" spans="2:65" s="1" customFormat="1" ht="24.15" customHeight="1">
      <c r="B700" s="139"/>
      <c r="C700" s="140" t="s">
        <v>1984</v>
      </c>
      <c r="D700" s="140" t="s">
        <v>159</v>
      </c>
      <c r="E700" s="141" t="s">
        <v>2409</v>
      </c>
      <c r="F700" s="142" t="s">
        <v>2410</v>
      </c>
      <c r="G700" s="143" t="s">
        <v>402</v>
      </c>
      <c r="H700" s="144">
        <v>312</v>
      </c>
      <c r="I700" s="145"/>
      <c r="J700" s="146">
        <f>ROUND(I700*H700,2)</f>
        <v>0</v>
      </c>
      <c r="K700" s="147"/>
      <c r="L700" s="32"/>
      <c r="M700" s="148" t="s">
        <v>1</v>
      </c>
      <c r="N700" s="149" t="s">
        <v>41</v>
      </c>
      <c r="P700" s="150">
        <f>O700*H700</f>
        <v>0</v>
      </c>
      <c r="Q700" s="150">
        <v>0</v>
      </c>
      <c r="R700" s="150">
        <f>Q700*H700</f>
        <v>0</v>
      </c>
      <c r="S700" s="150">
        <v>0</v>
      </c>
      <c r="T700" s="151">
        <f>S700*H700</f>
        <v>0</v>
      </c>
      <c r="AR700" s="152" t="s">
        <v>163</v>
      </c>
      <c r="AT700" s="152" t="s">
        <v>159</v>
      </c>
      <c r="AU700" s="152" t="s">
        <v>164</v>
      </c>
      <c r="AY700" s="17" t="s">
        <v>156</v>
      </c>
      <c r="BE700" s="153">
        <f>IF(N700="základná",J700,0)</f>
        <v>0</v>
      </c>
      <c r="BF700" s="153">
        <f>IF(N700="znížená",J700,0)</f>
        <v>0</v>
      </c>
      <c r="BG700" s="153">
        <f>IF(N700="zákl. prenesená",J700,0)</f>
        <v>0</v>
      </c>
      <c r="BH700" s="153">
        <f>IF(N700="zníž. prenesená",J700,0)</f>
        <v>0</v>
      </c>
      <c r="BI700" s="153">
        <f>IF(N700="nulová",J700,0)</f>
        <v>0</v>
      </c>
      <c r="BJ700" s="17" t="s">
        <v>164</v>
      </c>
      <c r="BK700" s="153">
        <f>ROUND(I700*H700,2)</f>
        <v>0</v>
      </c>
      <c r="BL700" s="17" t="s">
        <v>163</v>
      </c>
      <c r="BM700" s="152" t="s">
        <v>3048</v>
      </c>
    </row>
    <row r="701" spans="2:65" s="11" customFormat="1" ht="22.95" customHeight="1">
      <c r="B701" s="127"/>
      <c r="D701" s="128" t="s">
        <v>74</v>
      </c>
      <c r="E701" s="137" t="s">
        <v>2412</v>
      </c>
      <c r="F701" s="137" t="s">
        <v>2413</v>
      </c>
      <c r="I701" s="130"/>
      <c r="J701" s="138">
        <f>BK701</f>
        <v>0</v>
      </c>
      <c r="L701" s="127"/>
      <c r="M701" s="132"/>
      <c r="P701" s="133">
        <f>SUM(P702:P704)</f>
        <v>0</v>
      </c>
      <c r="R701" s="133">
        <f>SUM(R702:R704)</f>
        <v>0</v>
      </c>
      <c r="T701" s="134">
        <f>SUM(T702:T704)</f>
        <v>0</v>
      </c>
      <c r="AR701" s="128" t="s">
        <v>83</v>
      </c>
      <c r="AT701" s="135" t="s">
        <v>74</v>
      </c>
      <c r="AU701" s="135" t="s">
        <v>83</v>
      </c>
      <c r="AY701" s="128" t="s">
        <v>156</v>
      </c>
      <c r="BK701" s="136">
        <f>SUM(BK702:BK704)</f>
        <v>0</v>
      </c>
    </row>
    <row r="702" spans="2:65" s="1" customFormat="1" ht="24.15" customHeight="1">
      <c r="B702" s="139"/>
      <c r="C702" s="140" t="s">
        <v>1995</v>
      </c>
      <c r="D702" s="140" t="s">
        <v>159</v>
      </c>
      <c r="E702" s="141" t="s">
        <v>3049</v>
      </c>
      <c r="F702" s="142" t="s">
        <v>3050</v>
      </c>
      <c r="G702" s="143" t="s">
        <v>162</v>
      </c>
      <c r="H702" s="144">
        <v>1</v>
      </c>
      <c r="I702" s="145"/>
      <c r="J702" s="146">
        <f>ROUND(I702*H702,2)</f>
        <v>0</v>
      </c>
      <c r="K702" s="147"/>
      <c r="L702" s="32"/>
      <c r="M702" s="148" t="s">
        <v>1</v>
      </c>
      <c r="N702" s="149" t="s">
        <v>41</v>
      </c>
      <c r="P702" s="150">
        <f>O702*H702</f>
        <v>0</v>
      </c>
      <c r="Q702" s="150">
        <v>0</v>
      </c>
      <c r="R702" s="150">
        <f>Q702*H702</f>
        <v>0</v>
      </c>
      <c r="S702" s="150">
        <v>0</v>
      </c>
      <c r="T702" s="151">
        <f>S702*H702</f>
        <v>0</v>
      </c>
      <c r="AR702" s="152" t="s">
        <v>163</v>
      </c>
      <c r="AT702" s="152" t="s">
        <v>159</v>
      </c>
      <c r="AU702" s="152" t="s">
        <v>164</v>
      </c>
      <c r="AY702" s="17" t="s">
        <v>156</v>
      </c>
      <c r="BE702" s="153">
        <f>IF(N702="základná",J702,0)</f>
        <v>0</v>
      </c>
      <c r="BF702" s="153">
        <f>IF(N702="znížená",J702,0)</f>
        <v>0</v>
      </c>
      <c r="BG702" s="153">
        <f>IF(N702="zákl. prenesená",J702,0)</f>
        <v>0</v>
      </c>
      <c r="BH702" s="153">
        <f>IF(N702="zníž. prenesená",J702,0)</f>
        <v>0</v>
      </c>
      <c r="BI702" s="153">
        <f>IF(N702="nulová",J702,0)</f>
        <v>0</v>
      </c>
      <c r="BJ702" s="17" t="s">
        <v>164</v>
      </c>
      <c r="BK702" s="153">
        <f>ROUND(I702*H702,2)</f>
        <v>0</v>
      </c>
      <c r="BL702" s="17" t="s">
        <v>163</v>
      </c>
      <c r="BM702" s="152" t="s">
        <v>3051</v>
      </c>
    </row>
    <row r="703" spans="2:65" s="13" customFormat="1">
      <c r="B703" s="178"/>
      <c r="D703" s="160" t="s">
        <v>205</v>
      </c>
      <c r="E703" s="179" t="s">
        <v>1</v>
      </c>
      <c r="F703" s="180" t="s">
        <v>2418</v>
      </c>
      <c r="H703" s="179" t="s">
        <v>1</v>
      </c>
      <c r="I703" s="181"/>
      <c r="L703" s="178"/>
      <c r="M703" s="182"/>
      <c r="T703" s="183"/>
      <c r="AT703" s="179" t="s">
        <v>205</v>
      </c>
      <c r="AU703" s="179" t="s">
        <v>164</v>
      </c>
      <c r="AV703" s="13" t="s">
        <v>83</v>
      </c>
      <c r="AW703" s="13" t="s">
        <v>3</v>
      </c>
      <c r="AX703" s="13" t="s">
        <v>75</v>
      </c>
      <c r="AY703" s="179" t="s">
        <v>156</v>
      </c>
    </row>
    <row r="704" spans="2:65" s="12" customFormat="1">
      <c r="B704" s="159"/>
      <c r="D704" s="160" t="s">
        <v>205</v>
      </c>
      <c r="E704" s="161" t="s">
        <v>1</v>
      </c>
      <c r="F704" s="162" t="s">
        <v>2046</v>
      </c>
      <c r="H704" s="163">
        <v>1</v>
      </c>
      <c r="I704" s="164"/>
      <c r="L704" s="159"/>
      <c r="M704" s="165"/>
      <c r="T704" s="166"/>
      <c r="AT704" s="161" t="s">
        <v>205</v>
      </c>
      <c r="AU704" s="161" t="s">
        <v>164</v>
      </c>
      <c r="AV704" s="12" t="s">
        <v>164</v>
      </c>
      <c r="AW704" s="12" t="s">
        <v>3</v>
      </c>
      <c r="AX704" s="12" t="s">
        <v>83</v>
      </c>
      <c r="AY704" s="161" t="s">
        <v>156</v>
      </c>
    </row>
    <row r="705" spans="2:65" s="11" customFormat="1" ht="25.95" customHeight="1">
      <c r="B705" s="127"/>
      <c r="D705" s="128" t="s">
        <v>74</v>
      </c>
      <c r="E705" s="129" t="s">
        <v>811</v>
      </c>
      <c r="F705" s="129" t="s">
        <v>812</v>
      </c>
      <c r="I705" s="130"/>
      <c r="J705" s="131">
        <f>BK705</f>
        <v>0</v>
      </c>
      <c r="L705" s="127"/>
      <c r="M705" s="132"/>
      <c r="P705" s="133">
        <f>P706</f>
        <v>0</v>
      </c>
      <c r="R705" s="133">
        <f>R706</f>
        <v>0.16320000000000001</v>
      </c>
      <c r="T705" s="134">
        <f>T706</f>
        <v>0</v>
      </c>
      <c r="AR705" s="128" t="s">
        <v>83</v>
      </c>
      <c r="AT705" s="135" t="s">
        <v>74</v>
      </c>
      <c r="AU705" s="135" t="s">
        <v>75</v>
      </c>
      <c r="AY705" s="128" t="s">
        <v>156</v>
      </c>
      <c r="BK705" s="136">
        <f>BK706</f>
        <v>0</v>
      </c>
    </row>
    <row r="706" spans="2:65" s="11" customFormat="1" ht="22.95" customHeight="1">
      <c r="B706" s="127"/>
      <c r="D706" s="128" t="s">
        <v>74</v>
      </c>
      <c r="E706" s="137" t="s">
        <v>813</v>
      </c>
      <c r="F706" s="137" t="s">
        <v>814</v>
      </c>
      <c r="I706" s="130"/>
      <c r="J706" s="138">
        <f>BK706</f>
        <v>0</v>
      </c>
      <c r="L706" s="127"/>
      <c r="M706" s="132"/>
      <c r="P706" s="133">
        <f>SUM(P707:P711)</f>
        <v>0</v>
      </c>
      <c r="R706" s="133">
        <f>SUM(R707:R711)</f>
        <v>0.16320000000000001</v>
      </c>
      <c r="T706" s="134">
        <f>SUM(T707:T711)</f>
        <v>0</v>
      </c>
      <c r="AR706" s="128" t="s">
        <v>83</v>
      </c>
      <c r="AT706" s="135" t="s">
        <v>74</v>
      </c>
      <c r="AU706" s="135" t="s">
        <v>83</v>
      </c>
      <c r="AY706" s="128" t="s">
        <v>156</v>
      </c>
      <c r="BK706" s="136">
        <f>SUM(BK707:BK711)</f>
        <v>0</v>
      </c>
    </row>
    <row r="707" spans="2:65" s="1" customFormat="1" ht="24.15" customHeight="1">
      <c r="B707" s="139"/>
      <c r="C707" s="140" t="s">
        <v>2005</v>
      </c>
      <c r="D707" s="140" t="s">
        <v>159</v>
      </c>
      <c r="E707" s="141" t="s">
        <v>2459</v>
      </c>
      <c r="F707" s="142" t="s">
        <v>2460</v>
      </c>
      <c r="G707" s="143" t="s">
        <v>234</v>
      </c>
      <c r="H707" s="144">
        <v>680</v>
      </c>
      <c r="I707" s="145"/>
      <c r="J707" s="146">
        <f>ROUND(I707*H707,2)</f>
        <v>0</v>
      </c>
      <c r="K707" s="147"/>
      <c r="L707" s="32"/>
      <c r="M707" s="148" t="s">
        <v>1</v>
      </c>
      <c r="N707" s="149" t="s">
        <v>41</v>
      </c>
      <c r="P707" s="150">
        <f>O707*H707</f>
        <v>0</v>
      </c>
      <c r="Q707" s="150">
        <v>3.0000000000000001E-5</v>
      </c>
      <c r="R707" s="150">
        <f>Q707*H707</f>
        <v>2.0400000000000001E-2</v>
      </c>
      <c r="S707" s="150">
        <v>0</v>
      </c>
      <c r="T707" s="151">
        <f>S707*H707</f>
        <v>0</v>
      </c>
      <c r="AR707" s="152" t="s">
        <v>163</v>
      </c>
      <c r="AT707" s="152" t="s">
        <v>159</v>
      </c>
      <c r="AU707" s="152" t="s">
        <v>164</v>
      </c>
      <c r="AY707" s="17" t="s">
        <v>156</v>
      </c>
      <c r="BE707" s="153">
        <f>IF(N707="základná",J707,0)</f>
        <v>0</v>
      </c>
      <c r="BF707" s="153">
        <f>IF(N707="znížená",J707,0)</f>
        <v>0</v>
      </c>
      <c r="BG707" s="153">
        <f>IF(N707="zákl. prenesená",J707,0)</f>
        <v>0</v>
      </c>
      <c r="BH707" s="153">
        <f>IF(N707="zníž. prenesená",J707,0)</f>
        <v>0</v>
      </c>
      <c r="BI707" s="153">
        <f>IF(N707="nulová",J707,0)</f>
        <v>0</v>
      </c>
      <c r="BJ707" s="17" t="s">
        <v>164</v>
      </c>
      <c r="BK707" s="153">
        <f>ROUND(I707*H707,2)</f>
        <v>0</v>
      </c>
      <c r="BL707" s="17" t="s">
        <v>163</v>
      </c>
      <c r="BM707" s="152" t="s">
        <v>3052</v>
      </c>
    </row>
    <row r="708" spans="2:65" s="13" customFormat="1">
      <c r="B708" s="178"/>
      <c r="D708" s="160" t="s">
        <v>205</v>
      </c>
      <c r="E708" s="179" t="s">
        <v>1</v>
      </c>
      <c r="F708" s="180" t="s">
        <v>1384</v>
      </c>
      <c r="H708" s="179" t="s">
        <v>1</v>
      </c>
      <c r="I708" s="181"/>
      <c r="L708" s="178"/>
      <c r="M708" s="182"/>
      <c r="T708" s="183"/>
      <c r="AT708" s="179" t="s">
        <v>205</v>
      </c>
      <c r="AU708" s="179" t="s">
        <v>164</v>
      </c>
      <c r="AV708" s="13" t="s">
        <v>83</v>
      </c>
      <c r="AW708" s="13" t="s">
        <v>3</v>
      </c>
      <c r="AX708" s="13" t="s">
        <v>75</v>
      </c>
      <c r="AY708" s="179" t="s">
        <v>156</v>
      </c>
    </row>
    <row r="709" spans="2:65" s="12" customFormat="1">
      <c r="B709" s="159"/>
      <c r="D709" s="160" t="s">
        <v>205</v>
      </c>
      <c r="E709" s="161" t="s">
        <v>1</v>
      </c>
      <c r="F709" s="162" t="s">
        <v>3053</v>
      </c>
      <c r="H709" s="163">
        <v>680</v>
      </c>
      <c r="I709" s="164"/>
      <c r="L709" s="159"/>
      <c r="M709" s="165"/>
      <c r="T709" s="166"/>
      <c r="AT709" s="161" t="s">
        <v>205</v>
      </c>
      <c r="AU709" s="161" t="s">
        <v>164</v>
      </c>
      <c r="AV709" s="12" t="s">
        <v>164</v>
      </c>
      <c r="AW709" s="12" t="s">
        <v>3</v>
      </c>
      <c r="AX709" s="12" t="s">
        <v>83</v>
      </c>
      <c r="AY709" s="161" t="s">
        <v>156</v>
      </c>
    </row>
    <row r="710" spans="2:65" s="1" customFormat="1" ht="16.5" customHeight="1">
      <c r="B710" s="139"/>
      <c r="C710" s="167" t="s">
        <v>2012</v>
      </c>
      <c r="D710" s="167" t="s">
        <v>207</v>
      </c>
      <c r="E710" s="168" t="s">
        <v>2467</v>
      </c>
      <c r="F710" s="169" t="s">
        <v>821</v>
      </c>
      <c r="G710" s="170" t="s">
        <v>234</v>
      </c>
      <c r="H710" s="171">
        <v>714</v>
      </c>
      <c r="I710" s="172"/>
      <c r="J710" s="173">
        <f>ROUND(I710*H710,2)</f>
        <v>0</v>
      </c>
      <c r="K710" s="174"/>
      <c r="L710" s="175"/>
      <c r="M710" s="176" t="s">
        <v>1</v>
      </c>
      <c r="N710" s="177" t="s">
        <v>41</v>
      </c>
      <c r="P710" s="150">
        <f>O710*H710</f>
        <v>0</v>
      </c>
      <c r="Q710" s="150">
        <v>2.0000000000000001E-4</v>
      </c>
      <c r="R710" s="150">
        <f>Q710*H710</f>
        <v>0.14280000000000001</v>
      </c>
      <c r="S710" s="150">
        <v>0</v>
      </c>
      <c r="T710" s="151">
        <f>S710*H710</f>
        <v>0</v>
      </c>
      <c r="AR710" s="152" t="s">
        <v>211</v>
      </c>
      <c r="AT710" s="152" t="s">
        <v>207</v>
      </c>
      <c r="AU710" s="152" t="s">
        <v>164</v>
      </c>
      <c r="AY710" s="17" t="s">
        <v>156</v>
      </c>
      <c r="BE710" s="153">
        <f>IF(N710="základná",J710,0)</f>
        <v>0</v>
      </c>
      <c r="BF710" s="153">
        <f>IF(N710="znížená",J710,0)</f>
        <v>0</v>
      </c>
      <c r="BG710" s="153">
        <f>IF(N710="zákl. prenesená",J710,0)</f>
        <v>0</v>
      </c>
      <c r="BH710" s="153">
        <f>IF(N710="zníž. prenesená",J710,0)</f>
        <v>0</v>
      </c>
      <c r="BI710" s="153">
        <f>IF(N710="nulová",J710,0)</f>
        <v>0</v>
      </c>
      <c r="BJ710" s="17" t="s">
        <v>164</v>
      </c>
      <c r="BK710" s="153">
        <f>ROUND(I710*H710,2)</f>
        <v>0</v>
      </c>
      <c r="BL710" s="17" t="s">
        <v>163</v>
      </c>
      <c r="BM710" s="152" t="s">
        <v>3054</v>
      </c>
    </row>
    <row r="711" spans="2:65" s="12" customFormat="1">
      <c r="B711" s="159"/>
      <c r="D711" s="160" t="s">
        <v>205</v>
      </c>
      <c r="F711" s="162" t="s">
        <v>3055</v>
      </c>
      <c r="H711" s="163">
        <v>714</v>
      </c>
      <c r="I711" s="164"/>
      <c r="L711" s="159"/>
      <c r="M711" s="165"/>
      <c r="T711" s="166"/>
      <c r="AT711" s="161" t="s">
        <v>205</v>
      </c>
      <c r="AU711" s="161" t="s">
        <v>164</v>
      </c>
      <c r="AV711" s="12" t="s">
        <v>164</v>
      </c>
      <c r="AW711" s="12" t="s">
        <v>4</v>
      </c>
      <c r="AX711" s="12" t="s">
        <v>83</v>
      </c>
      <c r="AY711" s="161" t="s">
        <v>156</v>
      </c>
    </row>
    <row r="712" spans="2:65" s="11" customFormat="1" ht="25.95" customHeight="1">
      <c r="B712" s="127"/>
      <c r="D712" s="128" t="s">
        <v>74</v>
      </c>
      <c r="E712" s="129" t="s">
        <v>2486</v>
      </c>
      <c r="F712" s="129" t="s">
        <v>2487</v>
      </c>
      <c r="I712" s="130"/>
      <c r="J712" s="131">
        <f>BK712</f>
        <v>0</v>
      </c>
      <c r="L712" s="127"/>
      <c r="M712" s="132"/>
      <c r="P712" s="133">
        <f>P713+P732</f>
        <v>0</v>
      </c>
      <c r="R712" s="133">
        <f>R713+R732</f>
        <v>95.193814999999987</v>
      </c>
      <c r="T712" s="134">
        <f>T713+T732</f>
        <v>0</v>
      </c>
      <c r="AR712" s="128" t="s">
        <v>83</v>
      </c>
      <c r="AT712" s="135" t="s">
        <v>74</v>
      </c>
      <c r="AU712" s="135" t="s">
        <v>75</v>
      </c>
      <c r="AY712" s="128" t="s">
        <v>156</v>
      </c>
      <c r="BK712" s="136">
        <f>BK713+BK732</f>
        <v>0</v>
      </c>
    </row>
    <row r="713" spans="2:65" s="11" customFormat="1" ht="22.95" customHeight="1">
      <c r="B713" s="127"/>
      <c r="D713" s="128" t="s">
        <v>74</v>
      </c>
      <c r="E713" s="137" t="s">
        <v>2488</v>
      </c>
      <c r="F713" s="137" t="s">
        <v>2489</v>
      </c>
      <c r="I713" s="130"/>
      <c r="J713" s="138">
        <f>BK713</f>
        <v>0</v>
      </c>
      <c r="L713" s="127"/>
      <c r="M713" s="132"/>
      <c r="P713" s="133">
        <f>SUM(P714:P731)</f>
        <v>0</v>
      </c>
      <c r="R713" s="133">
        <f>SUM(R714:R731)</f>
        <v>30.961574999999996</v>
      </c>
      <c r="T713" s="134">
        <f>SUM(T714:T731)</f>
        <v>0</v>
      </c>
      <c r="AR713" s="128" t="s">
        <v>83</v>
      </c>
      <c r="AT713" s="135" t="s">
        <v>74</v>
      </c>
      <c r="AU713" s="135" t="s">
        <v>83</v>
      </c>
      <c r="AY713" s="128" t="s">
        <v>156</v>
      </c>
      <c r="BK713" s="136">
        <f>SUM(BK714:BK731)</f>
        <v>0</v>
      </c>
    </row>
    <row r="714" spans="2:65" s="1" customFormat="1" ht="24.15" customHeight="1">
      <c r="B714" s="139"/>
      <c r="C714" s="140" t="s">
        <v>2018</v>
      </c>
      <c r="D714" s="140" t="s">
        <v>159</v>
      </c>
      <c r="E714" s="141" t="s">
        <v>2491</v>
      </c>
      <c r="F714" s="142" t="s">
        <v>2492</v>
      </c>
      <c r="G714" s="143" t="s">
        <v>234</v>
      </c>
      <c r="H714" s="144">
        <v>343.60199999999998</v>
      </c>
      <c r="I714" s="145"/>
      <c r="J714" s="146">
        <f>ROUND(I714*H714,2)</f>
        <v>0</v>
      </c>
      <c r="K714" s="147"/>
      <c r="L714" s="32"/>
      <c r="M714" s="148" t="s">
        <v>1</v>
      </c>
      <c r="N714" s="149" t="s">
        <v>41</v>
      </c>
      <c r="P714" s="150">
        <f>O714*H714</f>
        <v>0</v>
      </c>
      <c r="Q714" s="150">
        <v>4.3650000000000001E-2</v>
      </c>
      <c r="R714" s="150">
        <f>Q714*H714</f>
        <v>14.9982273</v>
      </c>
      <c r="S714" s="150">
        <v>0</v>
      </c>
      <c r="T714" s="151">
        <f>S714*H714</f>
        <v>0</v>
      </c>
      <c r="AR714" s="152" t="s">
        <v>163</v>
      </c>
      <c r="AT714" s="152" t="s">
        <v>159</v>
      </c>
      <c r="AU714" s="152" t="s">
        <v>164</v>
      </c>
      <c r="AY714" s="17" t="s">
        <v>156</v>
      </c>
      <c r="BE714" s="153">
        <f>IF(N714="základná",J714,0)</f>
        <v>0</v>
      </c>
      <c r="BF714" s="153">
        <f>IF(N714="znížená",J714,0)</f>
        <v>0</v>
      </c>
      <c r="BG714" s="153">
        <f>IF(N714="zákl. prenesená",J714,0)</f>
        <v>0</v>
      </c>
      <c r="BH714" s="153">
        <f>IF(N714="zníž. prenesená",J714,0)</f>
        <v>0</v>
      </c>
      <c r="BI714" s="153">
        <f>IF(N714="nulová",J714,0)</f>
        <v>0</v>
      </c>
      <c r="BJ714" s="17" t="s">
        <v>164</v>
      </c>
      <c r="BK714" s="153">
        <f>ROUND(I714*H714,2)</f>
        <v>0</v>
      </c>
      <c r="BL714" s="17" t="s">
        <v>163</v>
      </c>
      <c r="BM714" s="152" t="s">
        <v>3056</v>
      </c>
    </row>
    <row r="715" spans="2:65" s="13" customFormat="1">
      <c r="B715" s="178"/>
      <c r="D715" s="160" t="s">
        <v>205</v>
      </c>
      <c r="E715" s="179" t="s">
        <v>1</v>
      </c>
      <c r="F715" s="180" t="s">
        <v>2653</v>
      </c>
      <c r="H715" s="179" t="s">
        <v>1</v>
      </c>
      <c r="I715" s="181"/>
      <c r="L715" s="178"/>
      <c r="M715" s="182"/>
      <c r="T715" s="183"/>
      <c r="AT715" s="179" t="s">
        <v>205</v>
      </c>
      <c r="AU715" s="179" t="s">
        <v>164</v>
      </c>
      <c r="AV715" s="13" t="s">
        <v>83</v>
      </c>
      <c r="AW715" s="13" t="s">
        <v>3</v>
      </c>
      <c r="AX715" s="13" t="s">
        <v>75</v>
      </c>
      <c r="AY715" s="179" t="s">
        <v>156</v>
      </c>
    </row>
    <row r="716" spans="2:65" s="12" customFormat="1">
      <c r="B716" s="159"/>
      <c r="D716" s="160" t="s">
        <v>205</v>
      </c>
      <c r="E716" s="161" t="s">
        <v>1</v>
      </c>
      <c r="F716" s="162" t="s">
        <v>2654</v>
      </c>
      <c r="H716" s="163">
        <v>338.52</v>
      </c>
      <c r="I716" s="164"/>
      <c r="L716" s="159"/>
      <c r="M716" s="165"/>
      <c r="T716" s="166"/>
      <c r="AT716" s="161" t="s">
        <v>205</v>
      </c>
      <c r="AU716" s="161" t="s">
        <v>164</v>
      </c>
      <c r="AV716" s="12" t="s">
        <v>164</v>
      </c>
      <c r="AW716" s="12" t="s">
        <v>3</v>
      </c>
      <c r="AX716" s="12" t="s">
        <v>75</v>
      </c>
      <c r="AY716" s="161" t="s">
        <v>156</v>
      </c>
    </row>
    <row r="717" spans="2:65" s="12" customFormat="1">
      <c r="B717" s="159"/>
      <c r="D717" s="160" t="s">
        <v>205</v>
      </c>
      <c r="E717" s="161" t="s">
        <v>1</v>
      </c>
      <c r="F717" s="162" t="s">
        <v>2655</v>
      </c>
      <c r="H717" s="163">
        <v>5.0819999999999999</v>
      </c>
      <c r="I717" s="164"/>
      <c r="L717" s="159"/>
      <c r="M717" s="165"/>
      <c r="T717" s="166"/>
      <c r="AT717" s="161" t="s">
        <v>205</v>
      </c>
      <c r="AU717" s="161" t="s">
        <v>164</v>
      </c>
      <c r="AV717" s="12" t="s">
        <v>164</v>
      </c>
      <c r="AW717" s="12" t="s">
        <v>3</v>
      </c>
      <c r="AX717" s="12" t="s">
        <v>75</v>
      </c>
      <c r="AY717" s="161" t="s">
        <v>156</v>
      </c>
    </row>
    <row r="718" spans="2:65" s="14" customFormat="1">
      <c r="B718" s="184"/>
      <c r="D718" s="160" t="s">
        <v>205</v>
      </c>
      <c r="E718" s="185" t="s">
        <v>1</v>
      </c>
      <c r="F718" s="186" t="s">
        <v>226</v>
      </c>
      <c r="H718" s="187">
        <v>343.60199999999998</v>
      </c>
      <c r="I718" s="188"/>
      <c r="L718" s="184"/>
      <c r="M718" s="189"/>
      <c r="T718" s="190"/>
      <c r="AT718" s="185" t="s">
        <v>205</v>
      </c>
      <c r="AU718" s="185" t="s">
        <v>164</v>
      </c>
      <c r="AV718" s="14" t="s">
        <v>163</v>
      </c>
      <c r="AW718" s="14" t="s">
        <v>3</v>
      </c>
      <c r="AX718" s="14" t="s">
        <v>83</v>
      </c>
      <c r="AY718" s="185" t="s">
        <v>156</v>
      </c>
    </row>
    <row r="719" spans="2:65" s="1" customFormat="1" ht="24.15" customHeight="1">
      <c r="B719" s="139"/>
      <c r="C719" s="140" t="s">
        <v>2026</v>
      </c>
      <c r="D719" s="140" t="s">
        <v>159</v>
      </c>
      <c r="E719" s="141" t="s">
        <v>2495</v>
      </c>
      <c r="F719" s="142" t="s">
        <v>2496</v>
      </c>
      <c r="G719" s="143" t="s">
        <v>234</v>
      </c>
      <c r="H719" s="144">
        <v>156.93799999999999</v>
      </c>
      <c r="I719" s="145"/>
      <c r="J719" s="146">
        <f>ROUND(I719*H719,2)</f>
        <v>0</v>
      </c>
      <c r="K719" s="147"/>
      <c r="L719" s="32"/>
      <c r="M719" s="148" t="s">
        <v>1</v>
      </c>
      <c r="N719" s="149" t="s">
        <v>41</v>
      </c>
      <c r="P719" s="150">
        <f>O719*H719</f>
        <v>0</v>
      </c>
      <c r="Q719" s="150">
        <v>9.4350000000000003E-2</v>
      </c>
      <c r="R719" s="150">
        <f>Q719*H719</f>
        <v>14.8071003</v>
      </c>
      <c r="S719" s="150">
        <v>0</v>
      </c>
      <c r="T719" s="151">
        <f>S719*H719</f>
        <v>0</v>
      </c>
      <c r="AR719" s="152" t="s">
        <v>163</v>
      </c>
      <c r="AT719" s="152" t="s">
        <v>159</v>
      </c>
      <c r="AU719" s="152" t="s">
        <v>164</v>
      </c>
      <c r="AY719" s="17" t="s">
        <v>156</v>
      </c>
      <c r="BE719" s="153">
        <f>IF(N719="základná",J719,0)</f>
        <v>0</v>
      </c>
      <c r="BF719" s="153">
        <f>IF(N719="znížená",J719,0)</f>
        <v>0</v>
      </c>
      <c r="BG719" s="153">
        <f>IF(N719="zákl. prenesená",J719,0)</f>
        <v>0</v>
      </c>
      <c r="BH719" s="153">
        <f>IF(N719="zníž. prenesená",J719,0)</f>
        <v>0</v>
      </c>
      <c r="BI719" s="153">
        <f>IF(N719="nulová",J719,0)</f>
        <v>0</v>
      </c>
      <c r="BJ719" s="17" t="s">
        <v>164</v>
      </c>
      <c r="BK719" s="153">
        <f>ROUND(I719*H719,2)</f>
        <v>0</v>
      </c>
      <c r="BL719" s="17" t="s">
        <v>163</v>
      </c>
      <c r="BM719" s="152" t="s">
        <v>3057</v>
      </c>
    </row>
    <row r="720" spans="2:65" s="13" customFormat="1">
      <c r="B720" s="178"/>
      <c r="D720" s="160" t="s">
        <v>205</v>
      </c>
      <c r="E720" s="179" t="s">
        <v>1</v>
      </c>
      <c r="F720" s="180" t="s">
        <v>2664</v>
      </c>
      <c r="H720" s="179" t="s">
        <v>1</v>
      </c>
      <c r="I720" s="181"/>
      <c r="L720" s="178"/>
      <c r="M720" s="182"/>
      <c r="T720" s="183"/>
      <c r="AT720" s="179" t="s">
        <v>205</v>
      </c>
      <c r="AU720" s="179" t="s">
        <v>164</v>
      </c>
      <c r="AV720" s="13" t="s">
        <v>83</v>
      </c>
      <c r="AW720" s="13" t="s">
        <v>3</v>
      </c>
      <c r="AX720" s="13" t="s">
        <v>75</v>
      </c>
      <c r="AY720" s="179" t="s">
        <v>156</v>
      </c>
    </row>
    <row r="721" spans="2:65" s="12" customFormat="1">
      <c r="B721" s="159"/>
      <c r="D721" s="160" t="s">
        <v>205</v>
      </c>
      <c r="E721" s="161" t="s">
        <v>1</v>
      </c>
      <c r="F721" s="162" t="s">
        <v>2665</v>
      </c>
      <c r="H721" s="163">
        <v>145.08000000000001</v>
      </c>
      <c r="I721" s="164"/>
      <c r="L721" s="159"/>
      <c r="M721" s="165"/>
      <c r="T721" s="166"/>
      <c r="AT721" s="161" t="s">
        <v>205</v>
      </c>
      <c r="AU721" s="161" t="s">
        <v>164</v>
      </c>
      <c r="AV721" s="12" t="s">
        <v>164</v>
      </c>
      <c r="AW721" s="12" t="s">
        <v>3</v>
      </c>
      <c r="AX721" s="12" t="s">
        <v>75</v>
      </c>
      <c r="AY721" s="161" t="s">
        <v>156</v>
      </c>
    </row>
    <row r="722" spans="2:65" s="12" customFormat="1">
      <c r="B722" s="159"/>
      <c r="D722" s="160" t="s">
        <v>205</v>
      </c>
      <c r="E722" s="161" t="s">
        <v>1</v>
      </c>
      <c r="F722" s="162" t="s">
        <v>2666</v>
      </c>
      <c r="H722" s="163">
        <v>11.858000000000001</v>
      </c>
      <c r="I722" s="164"/>
      <c r="L722" s="159"/>
      <c r="M722" s="165"/>
      <c r="T722" s="166"/>
      <c r="AT722" s="161" t="s">
        <v>205</v>
      </c>
      <c r="AU722" s="161" t="s">
        <v>164</v>
      </c>
      <c r="AV722" s="12" t="s">
        <v>164</v>
      </c>
      <c r="AW722" s="12" t="s">
        <v>3</v>
      </c>
      <c r="AX722" s="12" t="s">
        <v>75</v>
      </c>
      <c r="AY722" s="161" t="s">
        <v>156</v>
      </c>
    </row>
    <row r="723" spans="2:65" s="14" customFormat="1">
      <c r="B723" s="184"/>
      <c r="D723" s="160" t="s">
        <v>205</v>
      </c>
      <c r="E723" s="185" t="s">
        <v>1</v>
      </c>
      <c r="F723" s="186" t="s">
        <v>226</v>
      </c>
      <c r="H723" s="187">
        <v>156.93799999999999</v>
      </c>
      <c r="I723" s="188"/>
      <c r="L723" s="184"/>
      <c r="M723" s="189"/>
      <c r="T723" s="190"/>
      <c r="AT723" s="185" t="s">
        <v>205</v>
      </c>
      <c r="AU723" s="185" t="s">
        <v>164</v>
      </c>
      <c r="AV723" s="14" t="s">
        <v>163</v>
      </c>
      <c r="AW723" s="14" t="s">
        <v>3</v>
      </c>
      <c r="AX723" s="14" t="s">
        <v>83</v>
      </c>
      <c r="AY723" s="185" t="s">
        <v>156</v>
      </c>
    </row>
    <row r="724" spans="2:65" s="1" customFormat="1" ht="24.15" customHeight="1">
      <c r="B724" s="139"/>
      <c r="C724" s="140" t="s">
        <v>2030</v>
      </c>
      <c r="D724" s="140" t="s">
        <v>159</v>
      </c>
      <c r="E724" s="141" t="s">
        <v>2499</v>
      </c>
      <c r="F724" s="142" t="s">
        <v>3058</v>
      </c>
      <c r="G724" s="143" t="s">
        <v>234</v>
      </c>
      <c r="H724" s="144">
        <v>500.54</v>
      </c>
      <c r="I724" s="145"/>
      <c r="J724" s="146">
        <f>ROUND(I724*H724,2)</f>
        <v>0</v>
      </c>
      <c r="K724" s="147"/>
      <c r="L724" s="32"/>
      <c r="M724" s="148" t="s">
        <v>1</v>
      </c>
      <c r="N724" s="149" t="s">
        <v>41</v>
      </c>
      <c r="P724" s="150">
        <f>O724*H724</f>
        <v>0</v>
      </c>
      <c r="Q724" s="150">
        <v>1.2199999999999999E-3</v>
      </c>
      <c r="R724" s="150">
        <f>Q724*H724</f>
        <v>0.61065879999999995</v>
      </c>
      <c r="S724" s="150">
        <v>0</v>
      </c>
      <c r="T724" s="151">
        <f>S724*H724</f>
        <v>0</v>
      </c>
      <c r="AR724" s="152" t="s">
        <v>163</v>
      </c>
      <c r="AT724" s="152" t="s">
        <v>159</v>
      </c>
      <c r="AU724" s="152" t="s">
        <v>164</v>
      </c>
      <c r="AY724" s="17" t="s">
        <v>156</v>
      </c>
      <c r="BE724" s="153">
        <f>IF(N724="základná",J724,0)</f>
        <v>0</v>
      </c>
      <c r="BF724" s="153">
        <f>IF(N724="znížená",J724,0)</f>
        <v>0</v>
      </c>
      <c r="BG724" s="153">
        <f>IF(N724="zákl. prenesená",J724,0)</f>
        <v>0</v>
      </c>
      <c r="BH724" s="153">
        <f>IF(N724="zníž. prenesená",J724,0)</f>
        <v>0</v>
      </c>
      <c r="BI724" s="153">
        <f>IF(N724="nulová",J724,0)</f>
        <v>0</v>
      </c>
      <c r="BJ724" s="17" t="s">
        <v>164</v>
      </c>
      <c r="BK724" s="153">
        <f>ROUND(I724*H724,2)</f>
        <v>0</v>
      </c>
      <c r="BL724" s="17" t="s">
        <v>163</v>
      </c>
      <c r="BM724" s="152" t="s">
        <v>3059</v>
      </c>
    </row>
    <row r="725" spans="2:65" s="13" customFormat="1">
      <c r="B725" s="178"/>
      <c r="D725" s="160" t="s">
        <v>205</v>
      </c>
      <c r="E725" s="179" t="s">
        <v>1</v>
      </c>
      <c r="F725" s="180" t="s">
        <v>2502</v>
      </c>
      <c r="H725" s="179" t="s">
        <v>1</v>
      </c>
      <c r="I725" s="181"/>
      <c r="L725" s="178"/>
      <c r="M725" s="182"/>
      <c r="T725" s="183"/>
      <c r="AT725" s="179" t="s">
        <v>205</v>
      </c>
      <c r="AU725" s="179" t="s">
        <v>164</v>
      </c>
      <c r="AV725" s="13" t="s">
        <v>83</v>
      </c>
      <c r="AW725" s="13" t="s">
        <v>3</v>
      </c>
      <c r="AX725" s="13" t="s">
        <v>75</v>
      </c>
      <c r="AY725" s="179" t="s">
        <v>156</v>
      </c>
    </row>
    <row r="726" spans="2:65" s="12" customFormat="1">
      <c r="B726" s="159"/>
      <c r="D726" s="160" t="s">
        <v>205</v>
      </c>
      <c r="E726" s="161" t="s">
        <v>1</v>
      </c>
      <c r="F726" s="162" t="s">
        <v>3060</v>
      </c>
      <c r="H726" s="163">
        <v>483.6</v>
      </c>
      <c r="I726" s="164"/>
      <c r="L726" s="159"/>
      <c r="M726" s="165"/>
      <c r="T726" s="166"/>
      <c r="AT726" s="161" t="s">
        <v>205</v>
      </c>
      <c r="AU726" s="161" t="s">
        <v>164</v>
      </c>
      <c r="AV726" s="12" t="s">
        <v>164</v>
      </c>
      <c r="AW726" s="12" t="s">
        <v>3</v>
      </c>
      <c r="AX726" s="12" t="s">
        <v>75</v>
      </c>
      <c r="AY726" s="161" t="s">
        <v>156</v>
      </c>
    </row>
    <row r="727" spans="2:65" s="12" customFormat="1">
      <c r="B727" s="159"/>
      <c r="D727" s="160" t="s">
        <v>205</v>
      </c>
      <c r="E727" s="161" t="s">
        <v>1</v>
      </c>
      <c r="F727" s="162" t="s">
        <v>3061</v>
      </c>
      <c r="H727" s="163">
        <v>16.940000000000001</v>
      </c>
      <c r="I727" s="164"/>
      <c r="L727" s="159"/>
      <c r="M727" s="165"/>
      <c r="T727" s="166"/>
      <c r="AT727" s="161" t="s">
        <v>205</v>
      </c>
      <c r="AU727" s="161" t="s">
        <v>164</v>
      </c>
      <c r="AV727" s="12" t="s">
        <v>164</v>
      </c>
      <c r="AW727" s="12" t="s">
        <v>3</v>
      </c>
      <c r="AX727" s="12" t="s">
        <v>75</v>
      </c>
      <c r="AY727" s="161" t="s">
        <v>156</v>
      </c>
    </row>
    <row r="728" spans="2:65" s="14" customFormat="1">
      <c r="B728" s="184"/>
      <c r="D728" s="160" t="s">
        <v>205</v>
      </c>
      <c r="E728" s="185" t="s">
        <v>1</v>
      </c>
      <c r="F728" s="186" t="s">
        <v>226</v>
      </c>
      <c r="H728" s="187">
        <v>500.54</v>
      </c>
      <c r="I728" s="188"/>
      <c r="L728" s="184"/>
      <c r="M728" s="189"/>
      <c r="T728" s="190"/>
      <c r="AT728" s="185" t="s">
        <v>205</v>
      </c>
      <c r="AU728" s="185" t="s">
        <v>164</v>
      </c>
      <c r="AV728" s="14" t="s">
        <v>163</v>
      </c>
      <c r="AW728" s="14" t="s">
        <v>3</v>
      </c>
      <c r="AX728" s="14" t="s">
        <v>83</v>
      </c>
      <c r="AY728" s="185" t="s">
        <v>156</v>
      </c>
    </row>
    <row r="729" spans="2:65" s="1" customFormat="1" ht="24.15" customHeight="1">
      <c r="B729" s="139"/>
      <c r="C729" s="140" t="s">
        <v>2036</v>
      </c>
      <c r="D729" s="140" t="s">
        <v>159</v>
      </c>
      <c r="E729" s="141" t="s">
        <v>2505</v>
      </c>
      <c r="F729" s="142" t="s">
        <v>2506</v>
      </c>
      <c r="G729" s="143" t="s">
        <v>234</v>
      </c>
      <c r="H729" s="144">
        <v>250.27</v>
      </c>
      <c r="I729" s="145"/>
      <c r="J729" s="146">
        <f>ROUND(I729*H729,2)</f>
        <v>0</v>
      </c>
      <c r="K729" s="147"/>
      <c r="L729" s="32"/>
      <c r="M729" s="148" t="s">
        <v>1</v>
      </c>
      <c r="N729" s="149" t="s">
        <v>41</v>
      </c>
      <c r="P729" s="150">
        <f>O729*H729</f>
        <v>0</v>
      </c>
      <c r="Q729" s="150">
        <v>2.1800000000000001E-3</v>
      </c>
      <c r="R729" s="150">
        <f>Q729*H729</f>
        <v>0.54558860000000009</v>
      </c>
      <c r="S729" s="150">
        <v>0</v>
      </c>
      <c r="T729" s="151">
        <f>S729*H729</f>
        <v>0</v>
      </c>
      <c r="AR729" s="152" t="s">
        <v>163</v>
      </c>
      <c r="AT729" s="152" t="s">
        <v>159</v>
      </c>
      <c r="AU729" s="152" t="s">
        <v>164</v>
      </c>
      <c r="AY729" s="17" t="s">
        <v>156</v>
      </c>
      <c r="BE729" s="153">
        <f>IF(N729="základná",J729,0)</f>
        <v>0</v>
      </c>
      <c r="BF729" s="153">
        <f>IF(N729="znížená",J729,0)</f>
        <v>0</v>
      </c>
      <c r="BG729" s="153">
        <f>IF(N729="zákl. prenesená",J729,0)</f>
        <v>0</v>
      </c>
      <c r="BH729" s="153">
        <f>IF(N729="zníž. prenesená",J729,0)</f>
        <v>0</v>
      </c>
      <c r="BI729" s="153">
        <f>IF(N729="nulová",J729,0)</f>
        <v>0</v>
      </c>
      <c r="BJ729" s="17" t="s">
        <v>164</v>
      </c>
      <c r="BK729" s="153">
        <f>ROUND(I729*H729,2)</f>
        <v>0</v>
      </c>
      <c r="BL729" s="17" t="s">
        <v>163</v>
      </c>
      <c r="BM729" s="152" t="s">
        <v>3062</v>
      </c>
    </row>
    <row r="730" spans="2:65" s="13" customFormat="1">
      <c r="B730" s="178"/>
      <c r="D730" s="160" t="s">
        <v>205</v>
      </c>
      <c r="E730" s="179" t="s">
        <v>1</v>
      </c>
      <c r="F730" s="180" t="s">
        <v>2508</v>
      </c>
      <c r="H730" s="179" t="s">
        <v>1</v>
      </c>
      <c r="I730" s="181"/>
      <c r="L730" s="178"/>
      <c r="M730" s="182"/>
      <c r="T730" s="183"/>
      <c r="AT730" s="179" t="s">
        <v>205</v>
      </c>
      <c r="AU730" s="179" t="s">
        <v>164</v>
      </c>
      <c r="AV730" s="13" t="s">
        <v>83</v>
      </c>
      <c r="AW730" s="13" t="s">
        <v>3</v>
      </c>
      <c r="AX730" s="13" t="s">
        <v>75</v>
      </c>
      <c r="AY730" s="179" t="s">
        <v>156</v>
      </c>
    </row>
    <row r="731" spans="2:65" s="12" customFormat="1">
      <c r="B731" s="159"/>
      <c r="D731" s="160" t="s">
        <v>205</v>
      </c>
      <c r="E731" s="161" t="s">
        <v>1</v>
      </c>
      <c r="F731" s="162" t="s">
        <v>3063</v>
      </c>
      <c r="H731" s="163">
        <v>250.27</v>
      </c>
      <c r="I731" s="164"/>
      <c r="L731" s="159"/>
      <c r="M731" s="165"/>
      <c r="T731" s="166"/>
      <c r="AT731" s="161" t="s">
        <v>205</v>
      </c>
      <c r="AU731" s="161" t="s">
        <v>164</v>
      </c>
      <c r="AV731" s="12" t="s">
        <v>164</v>
      </c>
      <c r="AW731" s="12" t="s">
        <v>3</v>
      </c>
      <c r="AX731" s="12" t="s">
        <v>83</v>
      </c>
      <c r="AY731" s="161" t="s">
        <v>156</v>
      </c>
    </row>
    <row r="732" spans="2:65" s="11" customFormat="1" ht="22.95" customHeight="1">
      <c r="B732" s="127"/>
      <c r="D732" s="128" t="s">
        <v>74</v>
      </c>
      <c r="E732" s="137" t="s">
        <v>2510</v>
      </c>
      <c r="F732" s="137" t="s">
        <v>2511</v>
      </c>
      <c r="I732" s="130"/>
      <c r="J732" s="138">
        <f>BK732</f>
        <v>0</v>
      </c>
      <c r="L732" s="127"/>
      <c r="M732" s="132"/>
      <c r="P732" s="133">
        <f>SUM(P733:P759)</f>
        <v>0</v>
      </c>
      <c r="R732" s="133">
        <f>SUM(R733:R759)</f>
        <v>64.23223999999999</v>
      </c>
      <c r="T732" s="134">
        <f>SUM(T733:T759)</f>
        <v>0</v>
      </c>
      <c r="AR732" s="128" t="s">
        <v>83</v>
      </c>
      <c r="AT732" s="135" t="s">
        <v>74</v>
      </c>
      <c r="AU732" s="135" t="s">
        <v>83</v>
      </c>
      <c r="AY732" s="128" t="s">
        <v>156</v>
      </c>
      <c r="BK732" s="136">
        <f>SUM(BK733:BK759)</f>
        <v>0</v>
      </c>
    </row>
    <row r="733" spans="2:65" s="1" customFormat="1" ht="24.15" customHeight="1">
      <c r="B733" s="139"/>
      <c r="C733" s="140" t="s">
        <v>2049</v>
      </c>
      <c r="D733" s="140" t="s">
        <v>159</v>
      </c>
      <c r="E733" s="141" t="s">
        <v>2513</v>
      </c>
      <c r="F733" s="142" t="s">
        <v>2514</v>
      </c>
      <c r="G733" s="143" t="s">
        <v>234</v>
      </c>
      <c r="H733" s="144">
        <v>431</v>
      </c>
      <c r="I733" s="145"/>
      <c r="J733" s="146">
        <f>ROUND(I733*H733,2)</f>
        <v>0</v>
      </c>
      <c r="K733" s="147"/>
      <c r="L733" s="32"/>
      <c r="M733" s="148" t="s">
        <v>1</v>
      </c>
      <c r="N733" s="149" t="s">
        <v>41</v>
      </c>
      <c r="P733" s="150">
        <f>O733*H733</f>
        <v>0</v>
      </c>
      <c r="Q733" s="150">
        <v>4.1349999999999998E-2</v>
      </c>
      <c r="R733" s="150">
        <f>Q733*H733</f>
        <v>17.821849999999998</v>
      </c>
      <c r="S733" s="150">
        <v>0</v>
      </c>
      <c r="T733" s="151">
        <f>S733*H733</f>
        <v>0</v>
      </c>
      <c r="AR733" s="152" t="s">
        <v>163</v>
      </c>
      <c r="AT733" s="152" t="s">
        <v>159</v>
      </c>
      <c r="AU733" s="152" t="s">
        <v>164</v>
      </c>
      <c r="AY733" s="17" t="s">
        <v>156</v>
      </c>
      <c r="BE733" s="153">
        <f>IF(N733="základná",J733,0)</f>
        <v>0</v>
      </c>
      <c r="BF733" s="153">
        <f>IF(N733="znížená",J733,0)</f>
        <v>0</v>
      </c>
      <c r="BG733" s="153">
        <f>IF(N733="zákl. prenesená",J733,0)</f>
        <v>0</v>
      </c>
      <c r="BH733" s="153">
        <f>IF(N733="zníž. prenesená",J733,0)</f>
        <v>0</v>
      </c>
      <c r="BI733" s="153">
        <f>IF(N733="nulová",J733,0)</f>
        <v>0</v>
      </c>
      <c r="BJ733" s="17" t="s">
        <v>164</v>
      </c>
      <c r="BK733" s="153">
        <f>ROUND(I733*H733,2)</f>
        <v>0</v>
      </c>
      <c r="BL733" s="17" t="s">
        <v>163</v>
      </c>
      <c r="BM733" s="152" t="s">
        <v>3064</v>
      </c>
    </row>
    <row r="734" spans="2:65" s="13" customFormat="1">
      <c r="B734" s="178"/>
      <c r="D734" s="160" t="s">
        <v>205</v>
      </c>
      <c r="E734" s="179" t="s">
        <v>1</v>
      </c>
      <c r="F734" s="180" t="s">
        <v>2653</v>
      </c>
      <c r="H734" s="179" t="s">
        <v>1</v>
      </c>
      <c r="I734" s="181"/>
      <c r="L734" s="178"/>
      <c r="M734" s="182"/>
      <c r="T734" s="183"/>
      <c r="AT734" s="179" t="s">
        <v>205</v>
      </c>
      <c r="AU734" s="179" t="s">
        <v>164</v>
      </c>
      <c r="AV734" s="13" t="s">
        <v>83</v>
      </c>
      <c r="AW734" s="13" t="s">
        <v>3</v>
      </c>
      <c r="AX734" s="13" t="s">
        <v>75</v>
      </c>
      <c r="AY734" s="179" t="s">
        <v>156</v>
      </c>
    </row>
    <row r="735" spans="2:65" s="12" customFormat="1">
      <c r="B735" s="159"/>
      <c r="D735" s="160" t="s">
        <v>205</v>
      </c>
      <c r="E735" s="161" t="s">
        <v>1</v>
      </c>
      <c r="F735" s="162" t="s">
        <v>2657</v>
      </c>
      <c r="H735" s="163">
        <v>185.64</v>
      </c>
      <c r="I735" s="164"/>
      <c r="L735" s="159"/>
      <c r="M735" s="165"/>
      <c r="T735" s="166"/>
      <c r="AT735" s="161" t="s">
        <v>205</v>
      </c>
      <c r="AU735" s="161" t="s">
        <v>164</v>
      </c>
      <c r="AV735" s="12" t="s">
        <v>164</v>
      </c>
      <c r="AW735" s="12" t="s">
        <v>3</v>
      </c>
      <c r="AX735" s="12" t="s">
        <v>75</v>
      </c>
      <c r="AY735" s="161" t="s">
        <v>156</v>
      </c>
    </row>
    <row r="736" spans="2:65" s="12" customFormat="1">
      <c r="B736" s="159"/>
      <c r="D736" s="160" t="s">
        <v>205</v>
      </c>
      <c r="E736" s="161" t="s">
        <v>1</v>
      </c>
      <c r="F736" s="162" t="s">
        <v>2658</v>
      </c>
      <c r="H736" s="163">
        <v>98.28</v>
      </c>
      <c r="I736" s="164"/>
      <c r="L736" s="159"/>
      <c r="M736" s="165"/>
      <c r="T736" s="166"/>
      <c r="AT736" s="161" t="s">
        <v>205</v>
      </c>
      <c r="AU736" s="161" t="s">
        <v>164</v>
      </c>
      <c r="AV736" s="12" t="s">
        <v>164</v>
      </c>
      <c r="AW736" s="12" t="s">
        <v>3</v>
      </c>
      <c r="AX736" s="12" t="s">
        <v>75</v>
      </c>
      <c r="AY736" s="161" t="s">
        <v>156</v>
      </c>
    </row>
    <row r="737" spans="2:65" s="12" customFormat="1">
      <c r="B737" s="159"/>
      <c r="D737" s="160" t="s">
        <v>205</v>
      </c>
      <c r="E737" s="161" t="s">
        <v>1</v>
      </c>
      <c r="F737" s="162" t="s">
        <v>2659</v>
      </c>
      <c r="H737" s="163">
        <v>45</v>
      </c>
      <c r="I737" s="164"/>
      <c r="L737" s="159"/>
      <c r="M737" s="165"/>
      <c r="T737" s="166"/>
      <c r="AT737" s="161" t="s">
        <v>205</v>
      </c>
      <c r="AU737" s="161" t="s">
        <v>164</v>
      </c>
      <c r="AV737" s="12" t="s">
        <v>164</v>
      </c>
      <c r="AW737" s="12" t="s">
        <v>3</v>
      </c>
      <c r="AX737" s="12" t="s">
        <v>75</v>
      </c>
      <c r="AY737" s="161" t="s">
        <v>156</v>
      </c>
    </row>
    <row r="738" spans="2:65" s="12" customFormat="1">
      <c r="B738" s="159"/>
      <c r="D738" s="160" t="s">
        <v>205</v>
      </c>
      <c r="E738" s="161" t="s">
        <v>1</v>
      </c>
      <c r="F738" s="162" t="s">
        <v>2660</v>
      </c>
      <c r="H738" s="163">
        <v>58.88</v>
      </c>
      <c r="I738" s="164"/>
      <c r="L738" s="159"/>
      <c r="M738" s="165"/>
      <c r="T738" s="166"/>
      <c r="AT738" s="161" t="s">
        <v>205</v>
      </c>
      <c r="AU738" s="161" t="s">
        <v>164</v>
      </c>
      <c r="AV738" s="12" t="s">
        <v>164</v>
      </c>
      <c r="AW738" s="12" t="s">
        <v>3</v>
      </c>
      <c r="AX738" s="12" t="s">
        <v>75</v>
      </c>
      <c r="AY738" s="161" t="s">
        <v>156</v>
      </c>
    </row>
    <row r="739" spans="2:65" s="12" customFormat="1">
      <c r="B739" s="159"/>
      <c r="D739" s="160" t="s">
        <v>205</v>
      </c>
      <c r="E739" s="161" t="s">
        <v>1</v>
      </c>
      <c r="F739" s="162" t="s">
        <v>2661</v>
      </c>
      <c r="H739" s="163">
        <v>43.2</v>
      </c>
      <c r="I739" s="164"/>
      <c r="L739" s="159"/>
      <c r="M739" s="165"/>
      <c r="T739" s="166"/>
      <c r="AT739" s="161" t="s">
        <v>205</v>
      </c>
      <c r="AU739" s="161" t="s">
        <v>164</v>
      </c>
      <c r="AV739" s="12" t="s">
        <v>164</v>
      </c>
      <c r="AW739" s="12" t="s">
        <v>3</v>
      </c>
      <c r="AX739" s="12" t="s">
        <v>75</v>
      </c>
      <c r="AY739" s="161" t="s">
        <v>156</v>
      </c>
    </row>
    <row r="740" spans="2:65" s="14" customFormat="1">
      <c r="B740" s="184"/>
      <c r="D740" s="160" t="s">
        <v>205</v>
      </c>
      <c r="E740" s="185" t="s">
        <v>1</v>
      </c>
      <c r="F740" s="186" t="s">
        <v>226</v>
      </c>
      <c r="H740" s="187">
        <v>431</v>
      </c>
      <c r="I740" s="188"/>
      <c r="L740" s="184"/>
      <c r="M740" s="189"/>
      <c r="T740" s="190"/>
      <c r="AT740" s="185" t="s">
        <v>205</v>
      </c>
      <c r="AU740" s="185" t="s">
        <v>164</v>
      </c>
      <c r="AV740" s="14" t="s">
        <v>163</v>
      </c>
      <c r="AW740" s="14" t="s">
        <v>3</v>
      </c>
      <c r="AX740" s="14" t="s">
        <v>83</v>
      </c>
      <c r="AY740" s="185" t="s">
        <v>156</v>
      </c>
    </row>
    <row r="741" spans="2:65" s="1" customFormat="1" ht="24.15" customHeight="1">
      <c r="B741" s="139"/>
      <c r="C741" s="140" t="s">
        <v>2068</v>
      </c>
      <c r="D741" s="140" t="s">
        <v>159</v>
      </c>
      <c r="E741" s="141" t="s">
        <v>2517</v>
      </c>
      <c r="F741" s="142" t="s">
        <v>2518</v>
      </c>
      <c r="G741" s="143" t="s">
        <v>234</v>
      </c>
      <c r="H741" s="144">
        <v>470.4</v>
      </c>
      <c r="I741" s="145"/>
      <c r="J741" s="146">
        <f>ROUND(I741*H741,2)</f>
        <v>0</v>
      </c>
      <c r="K741" s="147"/>
      <c r="L741" s="32"/>
      <c r="M741" s="148" t="s">
        <v>1</v>
      </c>
      <c r="N741" s="149" t="s">
        <v>41</v>
      </c>
      <c r="P741" s="150">
        <f>O741*H741</f>
        <v>0</v>
      </c>
      <c r="Q741" s="150">
        <v>9.4350000000000003E-2</v>
      </c>
      <c r="R741" s="150">
        <f>Q741*H741</f>
        <v>44.382239999999996</v>
      </c>
      <c r="S741" s="150">
        <v>0</v>
      </c>
      <c r="T741" s="151">
        <f>S741*H741</f>
        <v>0</v>
      </c>
      <c r="AR741" s="152" t="s">
        <v>163</v>
      </c>
      <c r="AT741" s="152" t="s">
        <v>159</v>
      </c>
      <c r="AU741" s="152" t="s">
        <v>164</v>
      </c>
      <c r="AY741" s="17" t="s">
        <v>156</v>
      </c>
      <c r="BE741" s="153">
        <f>IF(N741="základná",J741,0)</f>
        <v>0</v>
      </c>
      <c r="BF741" s="153">
        <f>IF(N741="znížená",J741,0)</f>
        <v>0</v>
      </c>
      <c r="BG741" s="153">
        <f>IF(N741="zákl. prenesená",J741,0)</f>
        <v>0</v>
      </c>
      <c r="BH741" s="153">
        <f>IF(N741="zníž. prenesená",J741,0)</f>
        <v>0</v>
      </c>
      <c r="BI741" s="153">
        <f>IF(N741="nulová",J741,0)</f>
        <v>0</v>
      </c>
      <c r="BJ741" s="17" t="s">
        <v>164</v>
      </c>
      <c r="BK741" s="153">
        <f>ROUND(I741*H741,2)</f>
        <v>0</v>
      </c>
      <c r="BL741" s="17" t="s">
        <v>163</v>
      </c>
      <c r="BM741" s="152" t="s">
        <v>3065</v>
      </c>
    </row>
    <row r="742" spans="2:65" s="13" customFormat="1">
      <c r="B742" s="178"/>
      <c r="D742" s="160" t="s">
        <v>205</v>
      </c>
      <c r="E742" s="179" t="s">
        <v>1</v>
      </c>
      <c r="F742" s="180" t="s">
        <v>2664</v>
      </c>
      <c r="H742" s="179" t="s">
        <v>1</v>
      </c>
      <c r="I742" s="181"/>
      <c r="L742" s="178"/>
      <c r="M742" s="182"/>
      <c r="T742" s="183"/>
      <c r="AT742" s="179" t="s">
        <v>205</v>
      </c>
      <c r="AU742" s="179" t="s">
        <v>164</v>
      </c>
      <c r="AV742" s="13" t="s">
        <v>83</v>
      </c>
      <c r="AW742" s="13" t="s">
        <v>3</v>
      </c>
      <c r="AX742" s="13" t="s">
        <v>75</v>
      </c>
      <c r="AY742" s="179" t="s">
        <v>156</v>
      </c>
    </row>
    <row r="743" spans="2:65" s="12" customFormat="1">
      <c r="B743" s="159"/>
      <c r="D743" s="160" t="s">
        <v>205</v>
      </c>
      <c r="E743" s="161" t="s">
        <v>1</v>
      </c>
      <c r="F743" s="162" t="s">
        <v>2667</v>
      </c>
      <c r="H743" s="163">
        <v>79.56</v>
      </c>
      <c r="I743" s="164"/>
      <c r="L743" s="159"/>
      <c r="M743" s="165"/>
      <c r="T743" s="166"/>
      <c r="AT743" s="161" t="s">
        <v>205</v>
      </c>
      <c r="AU743" s="161" t="s">
        <v>164</v>
      </c>
      <c r="AV743" s="12" t="s">
        <v>164</v>
      </c>
      <c r="AW743" s="12" t="s">
        <v>3</v>
      </c>
      <c r="AX743" s="12" t="s">
        <v>75</v>
      </c>
      <c r="AY743" s="161" t="s">
        <v>156</v>
      </c>
    </row>
    <row r="744" spans="2:65" s="12" customFormat="1">
      <c r="B744" s="159"/>
      <c r="D744" s="160" t="s">
        <v>205</v>
      </c>
      <c r="E744" s="161" t="s">
        <v>1</v>
      </c>
      <c r="F744" s="162" t="s">
        <v>2668</v>
      </c>
      <c r="H744" s="163">
        <v>229.32</v>
      </c>
      <c r="I744" s="164"/>
      <c r="L744" s="159"/>
      <c r="M744" s="165"/>
      <c r="T744" s="166"/>
      <c r="AT744" s="161" t="s">
        <v>205</v>
      </c>
      <c r="AU744" s="161" t="s">
        <v>164</v>
      </c>
      <c r="AV744" s="12" t="s">
        <v>164</v>
      </c>
      <c r="AW744" s="12" t="s">
        <v>3</v>
      </c>
      <c r="AX744" s="12" t="s">
        <v>75</v>
      </c>
      <c r="AY744" s="161" t="s">
        <v>156</v>
      </c>
    </row>
    <row r="745" spans="2:65" s="12" customFormat="1">
      <c r="B745" s="159"/>
      <c r="D745" s="160" t="s">
        <v>205</v>
      </c>
      <c r="E745" s="161" t="s">
        <v>1</v>
      </c>
      <c r="F745" s="162" t="s">
        <v>2669</v>
      </c>
      <c r="H745" s="163">
        <v>30</v>
      </c>
      <c r="I745" s="164"/>
      <c r="L745" s="159"/>
      <c r="M745" s="165"/>
      <c r="T745" s="166"/>
      <c r="AT745" s="161" t="s">
        <v>205</v>
      </c>
      <c r="AU745" s="161" t="s">
        <v>164</v>
      </c>
      <c r="AV745" s="12" t="s">
        <v>164</v>
      </c>
      <c r="AW745" s="12" t="s">
        <v>3</v>
      </c>
      <c r="AX745" s="12" t="s">
        <v>75</v>
      </c>
      <c r="AY745" s="161" t="s">
        <v>156</v>
      </c>
    </row>
    <row r="746" spans="2:65" s="12" customFormat="1">
      <c r="B746" s="159"/>
      <c r="D746" s="160" t="s">
        <v>205</v>
      </c>
      <c r="E746" s="161" t="s">
        <v>1</v>
      </c>
      <c r="F746" s="162" t="s">
        <v>2670</v>
      </c>
      <c r="H746" s="163">
        <v>88.32</v>
      </c>
      <c r="I746" s="164"/>
      <c r="L746" s="159"/>
      <c r="M746" s="165"/>
      <c r="T746" s="166"/>
      <c r="AT746" s="161" t="s">
        <v>205</v>
      </c>
      <c r="AU746" s="161" t="s">
        <v>164</v>
      </c>
      <c r="AV746" s="12" t="s">
        <v>164</v>
      </c>
      <c r="AW746" s="12" t="s">
        <v>3</v>
      </c>
      <c r="AX746" s="12" t="s">
        <v>75</v>
      </c>
      <c r="AY746" s="161" t="s">
        <v>156</v>
      </c>
    </row>
    <row r="747" spans="2:65" s="12" customFormat="1">
      <c r="B747" s="159"/>
      <c r="D747" s="160" t="s">
        <v>205</v>
      </c>
      <c r="E747" s="161" t="s">
        <v>1</v>
      </c>
      <c r="F747" s="162" t="s">
        <v>2661</v>
      </c>
      <c r="H747" s="163">
        <v>43.2</v>
      </c>
      <c r="I747" s="164"/>
      <c r="L747" s="159"/>
      <c r="M747" s="165"/>
      <c r="T747" s="166"/>
      <c r="AT747" s="161" t="s">
        <v>205</v>
      </c>
      <c r="AU747" s="161" t="s">
        <v>164</v>
      </c>
      <c r="AV747" s="12" t="s">
        <v>164</v>
      </c>
      <c r="AW747" s="12" t="s">
        <v>3</v>
      </c>
      <c r="AX747" s="12" t="s">
        <v>75</v>
      </c>
      <c r="AY747" s="161" t="s">
        <v>156</v>
      </c>
    </row>
    <row r="748" spans="2:65" s="14" customFormat="1">
      <c r="B748" s="184"/>
      <c r="D748" s="160" t="s">
        <v>205</v>
      </c>
      <c r="E748" s="185" t="s">
        <v>1</v>
      </c>
      <c r="F748" s="186" t="s">
        <v>226</v>
      </c>
      <c r="H748" s="187">
        <v>470.4</v>
      </c>
      <c r="I748" s="188"/>
      <c r="L748" s="184"/>
      <c r="M748" s="189"/>
      <c r="T748" s="190"/>
      <c r="AT748" s="185" t="s">
        <v>205</v>
      </c>
      <c r="AU748" s="185" t="s">
        <v>164</v>
      </c>
      <c r="AV748" s="14" t="s">
        <v>163</v>
      </c>
      <c r="AW748" s="14" t="s">
        <v>3</v>
      </c>
      <c r="AX748" s="14" t="s">
        <v>83</v>
      </c>
      <c r="AY748" s="185" t="s">
        <v>156</v>
      </c>
    </row>
    <row r="749" spans="2:65" s="1" customFormat="1" ht="24.15" customHeight="1">
      <c r="B749" s="139"/>
      <c r="C749" s="140" t="s">
        <v>2075</v>
      </c>
      <c r="D749" s="140" t="s">
        <v>159</v>
      </c>
      <c r="E749" s="141" t="s">
        <v>3066</v>
      </c>
      <c r="F749" s="142" t="s">
        <v>3067</v>
      </c>
      <c r="G749" s="143" t="s">
        <v>234</v>
      </c>
      <c r="H749" s="144">
        <v>901.4</v>
      </c>
      <c r="I749" s="145"/>
      <c r="J749" s="146">
        <f>ROUND(I749*H749,2)</f>
        <v>0</v>
      </c>
      <c r="K749" s="147"/>
      <c r="L749" s="32"/>
      <c r="M749" s="148" t="s">
        <v>1</v>
      </c>
      <c r="N749" s="149" t="s">
        <v>41</v>
      </c>
      <c r="P749" s="150">
        <f>O749*H749</f>
        <v>0</v>
      </c>
      <c r="Q749" s="150">
        <v>1.2199999999999999E-3</v>
      </c>
      <c r="R749" s="150">
        <f>Q749*H749</f>
        <v>1.0997079999999999</v>
      </c>
      <c r="S749" s="150">
        <v>0</v>
      </c>
      <c r="T749" s="151">
        <f>S749*H749</f>
        <v>0</v>
      </c>
      <c r="AR749" s="152" t="s">
        <v>163</v>
      </c>
      <c r="AT749" s="152" t="s">
        <v>159</v>
      </c>
      <c r="AU749" s="152" t="s">
        <v>164</v>
      </c>
      <c r="AY749" s="17" t="s">
        <v>156</v>
      </c>
      <c r="BE749" s="153">
        <f>IF(N749="základná",J749,0)</f>
        <v>0</v>
      </c>
      <c r="BF749" s="153">
        <f>IF(N749="znížená",J749,0)</f>
        <v>0</v>
      </c>
      <c r="BG749" s="153">
        <f>IF(N749="zákl. prenesená",J749,0)</f>
        <v>0</v>
      </c>
      <c r="BH749" s="153">
        <f>IF(N749="zníž. prenesená",J749,0)</f>
        <v>0</v>
      </c>
      <c r="BI749" s="153">
        <f>IF(N749="nulová",J749,0)</f>
        <v>0</v>
      </c>
      <c r="BJ749" s="17" t="s">
        <v>164</v>
      </c>
      <c r="BK749" s="153">
        <f>ROUND(I749*H749,2)</f>
        <v>0</v>
      </c>
      <c r="BL749" s="17" t="s">
        <v>163</v>
      </c>
      <c r="BM749" s="152" t="s">
        <v>3068</v>
      </c>
    </row>
    <row r="750" spans="2:65" s="13" customFormat="1">
      <c r="B750" s="178"/>
      <c r="D750" s="160" t="s">
        <v>205</v>
      </c>
      <c r="E750" s="179" t="s">
        <v>1</v>
      </c>
      <c r="F750" s="180" t="s">
        <v>2502</v>
      </c>
      <c r="H750" s="179" t="s">
        <v>1</v>
      </c>
      <c r="I750" s="181"/>
      <c r="L750" s="178"/>
      <c r="M750" s="182"/>
      <c r="T750" s="183"/>
      <c r="AT750" s="179" t="s">
        <v>205</v>
      </c>
      <c r="AU750" s="179" t="s">
        <v>164</v>
      </c>
      <c r="AV750" s="13" t="s">
        <v>83</v>
      </c>
      <c r="AW750" s="13" t="s">
        <v>3</v>
      </c>
      <c r="AX750" s="13" t="s">
        <v>75</v>
      </c>
      <c r="AY750" s="179" t="s">
        <v>156</v>
      </c>
    </row>
    <row r="751" spans="2:65" s="12" customFormat="1">
      <c r="B751" s="159"/>
      <c r="D751" s="160" t="s">
        <v>205</v>
      </c>
      <c r="E751" s="161" t="s">
        <v>1</v>
      </c>
      <c r="F751" s="162" t="s">
        <v>3069</v>
      </c>
      <c r="H751" s="163">
        <v>265.2</v>
      </c>
      <c r="I751" s="164"/>
      <c r="L751" s="159"/>
      <c r="M751" s="165"/>
      <c r="T751" s="166"/>
      <c r="AT751" s="161" t="s">
        <v>205</v>
      </c>
      <c r="AU751" s="161" t="s">
        <v>164</v>
      </c>
      <c r="AV751" s="12" t="s">
        <v>164</v>
      </c>
      <c r="AW751" s="12" t="s">
        <v>3</v>
      </c>
      <c r="AX751" s="12" t="s">
        <v>75</v>
      </c>
      <c r="AY751" s="161" t="s">
        <v>156</v>
      </c>
    </row>
    <row r="752" spans="2:65" s="12" customFormat="1">
      <c r="B752" s="159"/>
      <c r="D752" s="160" t="s">
        <v>205</v>
      </c>
      <c r="E752" s="161" t="s">
        <v>1</v>
      </c>
      <c r="F752" s="162" t="s">
        <v>3070</v>
      </c>
      <c r="H752" s="163">
        <v>327.60000000000002</v>
      </c>
      <c r="I752" s="164"/>
      <c r="L752" s="159"/>
      <c r="M752" s="165"/>
      <c r="T752" s="166"/>
      <c r="AT752" s="161" t="s">
        <v>205</v>
      </c>
      <c r="AU752" s="161" t="s">
        <v>164</v>
      </c>
      <c r="AV752" s="12" t="s">
        <v>164</v>
      </c>
      <c r="AW752" s="12" t="s">
        <v>3</v>
      </c>
      <c r="AX752" s="12" t="s">
        <v>75</v>
      </c>
      <c r="AY752" s="161" t="s">
        <v>156</v>
      </c>
    </row>
    <row r="753" spans="2:65" s="12" customFormat="1">
      <c r="B753" s="159"/>
      <c r="D753" s="160" t="s">
        <v>205</v>
      </c>
      <c r="E753" s="161" t="s">
        <v>1</v>
      </c>
      <c r="F753" s="162" t="s">
        <v>3071</v>
      </c>
      <c r="H753" s="163">
        <v>75</v>
      </c>
      <c r="I753" s="164"/>
      <c r="L753" s="159"/>
      <c r="M753" s="165"/>
      <c r="T753" s="166"/>
      <c r="AT753" s="161" t="s">
        <v>205</v>
      </c>
      <c r="AU753" s="161" t="s">
        <v>164</v>
      </c>
      <c r="AV753" s="12" t="s">
        <v>164</v>
      </c>
      <c r="AW753" s="12" t="s">
        <v>3</v>
      </c>
      <c r="AX753" s="12" t="s">
        <v>75</v>
      </c>
      <c r="AY753" s="161" t="s">
        <v>156</v>
      </c>
    </row>
    <row r="754" spans="2:65" s="12" customFormat="1">
      <c r="B754" s="159"/>
      <c r="D754" s="160" t="s">
        <v>205</v>
      </c>
      <c r="E754" s="161" t="s">
        <v>1</v>
      </c>
      <c r="F754" s="162" t="s">
        <v>3072</v>
      </c>
      <c r="H754" s="163">
        <v>147.19999999999999</v>
      </c>
      <c r="I754" s="164"/>
      <c r="L754" s="159"/>
      <c r="M754" s="165"/>
      <c r="T754" s="166"/>
      <c r="AT754" s="161" t="s">
        <v>205</v>
      </c>
      <c r="AU754" s="161" t="s">
        <v>164</v>
      </c>
      <c r="AV754" s="12" t="s">
        <v>164</v>
      </c>
      <c r="AW754" s="12" t="s">
        <v>3</v>
      </c>
      <c r="AX754" s="12" t="s">
        <v>75</v>
      </c>
      <c r="AY754" s="161" t="s">
        <v>156</v>
      </c>
    </row>
    <row r="755" spans="2:65" s="12" customFormat="1">
      <c r="B755" s="159"/>
      <c r="D755" s="160" t="s">
        <v>205</v>
      </c>
      <c r="E755" s="161" t="s">
        <v>1</v>
      </c>
      <c r="F755" s="162" t="s">
        <v>3073</v>
      </c>
      <c r="H755" s="163">
        <v>86.4</v>
      </c>
      <c r="I755" s="164"/>
      <c r="L755" s="159"/>
      <c r="M755" s="165"/>
      <c r="T755" s="166"/>
      <c r="AT755" s="161" t="s">
        <v>205</v>
      </c>
      <c r="AU755" s="161" t="s">
        <v>164</v>
      </c>
      <c r="AV755" s="12" t="s">
        <v>164</v>
      </c>
      <c r="AW755" s="12" t="s">
        <v>3</v>
      </c>
      <c r="AX755" s="12" t="s">
        <v>75</v>
      </c>
      <c r="AY755" s="161" t="s">
        <v>156</v>
      </c>
    </row>
    <row r="756" spans="2:65" s="14" customFormat="1">
      <c r="B756" s="184"/>
      <c r="D756" s="160" t="s">
        <v>205</v>
      </c>
      <c r="E756" s="185" t="s">
        <v>1</v>
      </c>
      <c r="F756" s="186" t="s">
        <v>226</v>
      </c>
      <c r="H756" s="187">
        <v>901.4</v>
      </c>
      <c r="I756" s="188"/>
      <c r="L756" s="184"/>
      <c r="M756" s="189"/>
      <c r="T756" s="190"/>
      <c r="AT756" s="185" t="s">
        <v>205</v>
      </c>
      <c r="AU756" s="185" t="s">
        <v>164</v>
      </c>
      <c r="AV756" s="14" t="s">
        <v>163</v>
      </c>
      <c r="AW756" s="14" t="s">
        <v>3</v>
      </c>
      <c r="AX756" s="14" t="s">
        <v>83</v>
      </c>
      <c r="AY756" s="185" t="s">
        <v>156</v>
      </c>
    </row>
    <row r="757" spans="2:65" s="1" customFormat="1" ht="24.15" customHeight="1">
      <c r="B757" s="139"/>
      <c r="C757" s="140" t="s">
        <v>2082</v>
      </c>
      <c r="D757" s="140" t="s">
        <v>159</v>
      </c>
      <c r="E757" s="141" t="s">
        <v>2526</v>
      </c>
      <c r="F757" s="142" t="s">
        <v>2527</v>
      </c>
      <c r="G757" s="143" t="s">
        <v>234</v>
      </c>
      <c r="H757" s="144">
        <v>450.7</v>
      </c>
      <c r="I757" s="145"/>
      <c r="J757" s="146">
        <f>ROUND(I757*H757,2)</f>
        <v>0</v>
      </c>
      <c r="K757" s="147"/>
      <c r="L757" s="32"/>
      <c r="M757" s="148" t="s">
        <v>1</v>
      </c>
      <c r="N757" s="149" t="s">
        <v>41</v>
      </c>
      <c r="P757" s="150">
        <f>O757*H757</f>
        <v>0</v>
      </c>
      <c r="Q757" s="150">
        <v>2.0600000000000002E-3</v>
      </c>
      <c r="R757" s="150">
        <f>Q757*H757</f>
        <v>0.9284420000000001</v>
      </c>
      <c r="S757" s="150">
        <v>0</v>
      </c>
      <c r="T757" s="151">
        <f>S757*H757</f>
        <v>0</v>
      </c>
      <c r="AR757" s="152" t="s">
        <v>163</v>
      </c>
      <c r="AT757" s="152" t="s">
        <v>159</v>
      </c>
      <c r="AU757" s="152" t="s">
        <v>164</v>
      </c>
      <c r="AY757" s="17" t="s">
        <v>156</v>
      </c>
      <c r="BE757" s="153">
        <f>IF(N757="základná",J757,0)</f>
        <v>0</v>
      </c>
      <c r="BF757" s="153">
        <f>IF(N757="znížená",J757,0)</f>
        <v>0</v>
      </c>
      <c r="BG757" s="153">
        <f>IF(N757="zákl. prenesená",J757,0)</f>
        <v>0</v>
      </c>
      <c r="BH757" s="153">
        <f>IF(N757="zníž. prenesená",J757,0)</f>
        <v>0</v>
      </c>
      <c r="BI757" s="153">
        <f>IF(N757="nulová",J757,0)</f>
        <v>0</v>
      </c>
      <c r="BJ757" s="17" t="s">
        <v>164</v>
      </c>
      <c r="BK757" s="153">
        <f>ROUND(I757*H757,2)</f>
        <v>0</v>
      </c>
      <c r="BL757" s="17" t="s">
        <v>163</v>
      </c>
      <c r="BM757" s="152" t="s">
        <v>3074</v>
      </c>
    </row>
    <row r="758" spans="2:65" s="13" customFormat="1">
      <c r="B758" s="178"/>
      <c r="D758" s="160" t="s">
        <v>205</v>
      </c>
      <c r="E758" s="179" t="s">
        <v>1</v>
      </c>
      <c r="F758" s="180" t="s">
        <v>2508</v>
      </c>
      <c r="H758" s="179" t="s">
        <v>1</v>
      </c>
      <c r="I758" s="181"/>
      <c r="L758" s="178"/>
      <c r="M758" s="182"/>
      <c r="T758" s="183"/>
      <c r="AT758" s="179" t="s">
        <v>205</v>
      </c>
      <c r="AU758" s="179" t="s">
        <v>164</v>
      </c>
      <c r="AV758" s="13" t="s">
        <v>83</v>
      </c>
      <c r="AW758" s="13" t="s">
        <v>3</v>
      </c>
      <c r="AX758" s="13" t="s">
        <v>75</v>
      </c>
      <c r="AY758" s="179" t="s">
        <v>156</v>
      </c>
    </row>
    <row r="759" spans="2:65" s="12" customFormat="1">
      <c r="B759" s="159"/>
      <c r="D759" s="160" t="s">
        <v>205</v>
      </c>
      <c r="E759" s="161" t="s">
        <v>1</v>
      </c>
      <c r="F759" s="162" t="s">
        <v>3075</v>
      </c>
      <c r="H759" s="163">
        <v>450.7</v>
      </c>
      <c r="I759" s="164"/>
      <c r="L759" s="159"/>
      <c r="M759" s="165"/>
      <c r="T759" s="166"/>
      <c r="AT759" s="161" t="s">
        <v>205</v>
      </c>
      <c r="AU759" s="161" t="s">
        <v>164</v>
      </c>
      <c r="AV759" s="12" t="s">
        <v>164</v>
      </c>
      <c r="AW759" s="12" t="s">
        <v>3</v>
      </c>
      <c r="AX759" s="12" t="s">
        <v>83</v>
      </c>
      <c r="AY759" s="161" t="s">
        <v>156</v>
      </c>
    </row>
    <row r="760" spans="2:65" s="11" customFormat="1" ht="25.95" customHeight="1">
      <c r="B760" s="127"/>
      <c r="D760" s="128" t="s">
        <v>74</v>
      </c>
      <c r="E760" s="129" t="s">
        <v>2538</v>
      </c>
      <c r="F760" s="129" t="s">
        <v>2539</v>
      </c>
      <c r="I760" s="130"/>
      <c r="J760" s="131">
        <f>BK760</f>
        <v>0</v>
      </c>
      <c r="L760" s="127"/>
      <c r="M760" s="132"/>
      <c r="P760" s="133">
        <f>P761+P764</f>
        <v>0</v>
      </c>
      <c r="R760" s="133">
        <f>R761+R764</f>
        <v>0.37187680000000001</v>
      </c>
      <c r="T760" s="134">
        <f>T761+T764</f>
        <v>0</v>
      </c>
      <c r="AR760" s="128" t="s">
        <v>83</v>
      </c>
      <c r="AT760" s="135" t="s">
        <v>74</v>
      </c>
      <c r="AU760" s="135" t="s">
        <v>75</v>
      </c>
      <c r="AY760" s="128" t="s">
        <v>156</v>
      </c>
      <c r="BK760" s="136">
        <f>BK761+BK764</f>
        <v>0</v>
      </c>
    </row>
    <row r="761" spans="2:65" s="11" customFormat="1" ht="22.95" customHeight="1">
      <c r="B761" s="127"/>
      <c r="D761" s="128" t="s">
        <v>74</v>
      </c>
      <c r="E761" s="137" t="s">
        <v>2546</v>
      </c>
      <c r="F761" s="137" t="s">
        <v>2547</v>
      </c>
      <c r="I761" s="130"/>
      <c r="J761" s="138">
        <f>BK761</f>
        <v>0</v>
      </c>
      <c r="L761" s="127"/>
      <c r="M761" s="132"/>
      <c r="P761" s="133">
        <f>SUM(P762:P763)</f>
        <v>0</v>
      </c>
      <c r="R761" s="133">
        <f>SUM(R762:R763)</f>
        <v>6.3449999999999993E-2</v>
      </c>
      <c r="T761" s="134">
        <f>SUM(T762:T763)</f>
        <v>0</v>
      </c>
      <c r="AR761" s="128" t="s">
        <v>83</v>
      </c>
      <c r="AT761" s="135" t="s">
        <v>74</v>
      </c>
      <c r="AU761" s="135" t="s">
        <v>83</v>
      </c>
      <c r="AY761" s="128" t="s">
        <v>156</v>
      </c>
      <c r="BK761" s="136">
        <f>SUM(BK762:BK763)</f>
        <v>0</v>
      </c>
    </row>
    <row r="762" spans="2:65" s="1" customFormat="1" ht="24.15" customHeight="1">
      <c r="B762" s="139"/>
      <c r="C762" s="140" t="s">
        <v>2087</v>
      </c>
      <c r="D762" s="140" t="s">
        <v>159</v>
      </c>
      <c r="E762" s="141" t="s">
        <v>3076</v>
      </c>
      <c r="F762" s="142" t="s">
        <v>3077</v>
      </c>
      <c r="G762" s="143" t="s">
        <v>234</v>
      </c>
      <c r="H762" s="144">
        <v>105.75</v>
      </c>
      <c r="I762" s="145"/>
      <c r="J762" s="146">
        <f>ROUND(I762*H762,2)</f>
        <v>0</v>
      </c>
      <c r="K762" s="147"/>
      <c r="L762" s="32"/>
      <c r="M762" s="148" t="s">
        <v>1</v>
      </c>
      <c r="N762" s="149" t="s">
        <v>41</v>
      </c>
      <c r="P762" s="150">
        <f>O762*H762</f>
        <v>0</v>
      </c>
      <c r="Q762" s="150">
        <v>5.9999999999999995E-4</v>
      </c>
      <c r="R762" s="150">
        <f>Q762*H762</f>
        <v>6.3449999999999993E-2</v>
      </c>
      <c r="S762" s="150">
        <v>0</v>
      </c>
      <c r="T762" s="151">
        <f>S762*H762</f>
        <v>0</v>
      </c>
      <c r="AR762" s="152" t="s">
        <v>163</v>
      </c>
      <c r="AT762" s="152" t="s">
        <v>159</v>
      </c>
      <c r="AU762" s="152" t="s">
        <v>164</v>
      </c>
      <c r="AY762" s="17" t="s">
        <v>156</v>
      </c>
      <c r="BE762" s="153">
        <f>IF(N762="základná",J762,0)</f>
        <v>0</v>
      </c>
      <c r="BF762" s="153">
        <f>IF(N762="znížená",J762,0)</f>
        <v>0</v>
      </c>
      <c r="BG762" s="153">
        <f>IF(N762="zákl. prenesená",J762,0)</f>
        <v>0</v>
      </c>
      <c r="BH762" s="153">
        <f>IF(N762="zníž. prenesená",J762,0)</f>
        <v>0</v>
      </c>
      <c r="BI762" s="153">
        <f>IF(N762="nulová",J762,0)</f>
        <v>0</v>
      </c>
      <c r="BJ762" s="17" t="s">
        <v>164</v>
      </c>
      <c r="BK762" s="153">
        <f>ROUND(I762*H762,2)</f>
        <v>0</v>
      </c>
      <c r="BL762" s="17" t="s">
        <v>163</v>
      </c>
      <c r="BM762" s="152" t="s">
        <v>3078</v>
      </c>
    </row>
    <row r="763" spans="2:65" s="12" customFormat="1">
      <c r="B763" s="159"/>
      <c r="D763" s="160" t="s">
        <v>205</v>
      </c>
      <c r="E763" s="161" t="s">
        <v>1</v>
      </c>
      <c r="F763" s="162" t="s">
        <v>3079</v>
      </c>
      <c r="H763" s="163">
        <v>105.75</v>
      </c>
      <c r="I763" s="164"/>
      <c r="L763" s="159"/>
      <c r="M763" s="165"/>
      <c r="T763" s="166"/>
      <c r="AT763" s="161" t="s">
        <v>205</v>
      </c>
      <c r="AU763" s="161" t="s">
        <v>164</v>
      </c>
      <c r="AV763" s="12" t="s">
        <v>164</v>
      </c>
      <c r="AW763" s="12" t="s">
        <v>3</v>
      </c>
      <c r="AX763" s="12" t="s">
        <v>83</v>
      </c>
      <c r="AY763" s="161" t="s">
        <v>156</v>
      </c>
    </row>
    <row r="764" spans="2:65" s="11" customFormat="1" ht="22.95" customHeight="1">
      <c r="B764" s="127"/>
      <c r="D764" s="128" t="s">
        <v>74</v>
      </c>
      <c r="E764" s="137" t="s">
        <v>2552</v>
      </c>
      <c r="F764" s="137" t="s">
        <v>2553</v>
      </c>
      <c r="I764" s="130"/>
      <c r="J764" s="138">
        <f>BK764</f>
        <v>0</v>
      </c>
      <c r="L764" s="127"/>
      <c r="M764" s="132"/>
      <c r="P764" s="133">
        <f>SUM(P765:P769)</f>
        <v>0</v>
      </c>
      <c r="R764" s="133">
        <f>SUM(R765:R769)</f>
        <v>0.3084268</v>
      </c>
      <c r="T764" s="134">
        <f>SUM(T765:T769)</f>
        <v>0</v>
      </c>
      <c r="AR764" s="128" t="s">
        <v>83</v>
      </c>
      <c r="AT764" s="135" t="s">
        <v>74</v>
      </c>
      <c r="AU764" s="135" t="s">
        <v>83</v>
      </c>
      <c r="AY764" s="128" t="s">
        <v>156</v>
      </c>
      <c r="BK764" s="136">
        <f>SUM(BK765:BK769)</f>
        <v>0</v>
      </c>
    </row>
    <row r="765" spans="2:65" s="1" customFormat="1" ht="24.15" customHeight="1">
      <c r="B765" s="139"/>
      <c r="C765" s="140" t="s">
        <v>2091</v>
      </c>
      <c r="D765" s="140" t="s">
        <v>159</v>
      </c>
      <c r="E765" s="141" t="s">
        <v>2555</v>
      </c>
      <c r="F765" s="142" t="s">
        <v>2556</v>
      </c>
      <c r="G765" s="143" t="s">
        <v>234</v>
      </c>
      <c r="H765" s="144">
        <v>1401.94</v>
      </c>
      <c r="I765" s="145"/>
      <c r="J765" s="146">
        <f>ROUND(I765*H765,2)</f>
        <v>0</v>
      </c>
      <c r="K765" s="147"/>
      <c r="L765" s="32"/>
      <c r="M765" s="148" t="s">
        <v>1</v>
      </c>
      <c r="N765" s="149" t="s">
        <v>41</v>
      </c>
      <c r="P765" s="150">
        <f>O765*H765</f>
        <v>0</v>
      </c>
      <c r="Q765" s="150">
        <v>2.2000000000000001E-4</v>
      </c>
      <c r="R765" s="150">
        <f>Q765*H765</f>
        <v>0.3084268</v>
      </c>
      <c r="S765" s="150">
        <v>0</v>
      </c>
      <c r="T765" s="151">
        <f>S765*H765</f>
        <v>0</v>
      </c>
      <c r="AR765" s="152" t="s">
        <v>163</v>
      </c>
      <c r="AT765" s="152" t="s">
        <v>159</v>
      </c>
      <c r="AU765" s="152" t="s">
        <v>164</v>
      </c>
      <c r="AY765" s="17" t="s">
        <v>156</v>
      </c>
      <c r="BE765" s="153">
        <f>IF(N765="základná",J765,0)</f>
        <v>0</v>
      </c>
      <c r="BF765" s="153">
        <f>IF(N765="znížená",J765,0)</f>
        <v>0</v>
      </c>
      <c r="BG765" s="153">
        <f>IF(N765="zákl. prenesená",J765,0)</f>
        <v>0</v>
      </c>
      <c r="BH765" s="153">
        <f>IF(N765="zníž. prenesená",J765,0)</f>
        <v>0</v>
      </c>
      <c r="BI765" s="153">
        <f>IF(N765="nulová",J765,0)</f>
        <v>0</v>
      </c>
      <c r="BJ765" s="17" t="s">
        <v>164</v>
      </c>
      <c r="BK765" s="153">
        <f>ROUND(I765*H765,2)</f>
        <v>0</v>
      </c>
      <c r="BL765" s="17" t="s">
        <v>163</v>
      </c>
      <c r="BM765" s="152" t="s">
        <v>3080</v>
      </c>
    </row>
    <row r="766" spans="2:65" s="13" customFormat="1">
      <c r="B766" s="178"/>
      <c r="D766" s="160" t="s">
        <v>205</v>
      </c>
      <c r="E766" s="179" t="s">
        <v>1</v>
      </c>
      <c r="F766" s="180" t="s">
        <v>2502</v>
      </c>
      <c r="H766" s="179" t="s">
        <v>1</v>
      </c>
      <c r="I766" s="181"/>
      <c r="L766" s="178"/>
      <c r="M766" s="182"/>
      <c r="T766" s="183"/>
      <c r="AT766" s="179" t="s">
        <v>205</v>
      </c>
      <c r="AU766" s="179" t="s">
        <v>164</v>
      </c>
      <c r="AV766" s="13" t="s">
        <v>83</v>
      </c>
      <c r="AW766" s="13" t="s">
        <v>3</v>
      </c>
      <c r="AX766" s="13" t="s">
        <v>75</v>
      </c>
      <c r="AY766" s="179" t="s">
        <v>156</v>
      </c>
    </row>
    <row r="767" spans="2:65" s="12" customFormat="1">
      <c r="B767" s="159"/>
      <c r="D767" s="160" t="s">
        <v>205</v>
      </c>
      <c r="E767" s="161" t="s">
        <v>1</v>
      </c>
      <c r="F767" s="162" t="s">
        <v>3081</v>
      </c>
      <c r="H767" s="163">
        <v>500.54</v>
      </c>
      <c r="I767" s="164"/>
      <c r="L767" s="159"/>
      <c r="M767" s="165"/>
      <c r="T767" s="166"/>
      <c r="AT767" s="161" t="s">
        <v>205</v>
      </c>
      <c r="AU767" s="161" t="s">
        <v>164</v>
      </c>
      <c r="AV767" s="12" t="s">
        <v>164</v>
      </c>
      <c r="AW767" s="12" t="s">
        <v>3</v>
      </c>
      <c r="AX767" s="12" t="s">
        <v>75</v>
      </c>
      <c r="AY767" s="161" t="s">
        <v>156</v>
      </c>
    </row>
    <row r="768" spans="2:65" s="12" customFormat="1">
      <c r="B768" s="159"/>
      <c r="D768" s="160" t="s">
        <v>205</v>
      </c>
      <c r="E768" s="161" t="s">
        <v>1</v>
      </c>
      <c r="F768" s="162" t="s">
        <v>3082</v>
      </c>
      <c r="H768" s="163">
        <v>901.4</v>
      </c>
      <c r="I768" s="164"/>
      <c r="L768" s="159"/>
      <c r="M768" s="165"/>
      <c r="T768" s="166"/>
      <c r="AT768" s="161" t="s">
        <v>205</v>
      </c>
      <c r="AU768" s="161" t="s">
        <v>164</v>
      </c>
      <c r="AV768" s="12" t="s">
        <v>164</v>
      </c>
      <c r="AW768" s="12" t="s">
        <v>3</v>
      </c>
      <c r="AX768" s="12" t="s">
        <v>75</v>
      </c>
      <c r="AY768" s="161" t="s">
        <v>156</v>
      </c>
    </row>
    <row r="769" spans="2:51" s="14" customFormat="1">
      <c r="B769" s="184"/>
      <c r="D769" s="160" t="s">
        <v>205</v>
      </c>
      <c r="E769" s="185" t="s">
        <v>1</v>
      </c>
      <c r="F769" s="186" t="s">
        <v>226</v>
      </c>
      <c r="H769" s="187">
        <v>1401.94</v>
      </c>
      <c r="I769" s="188"/>
      <c r="L769" s="184"/>
      <c r="M769" s="203"/>
      <c r="N769" s="204"/>
      <c r="O769" s="204"/>
      <c r="P769" s="204"/>
      <c r="Q769" s="204"/>
      <c r="R769" s="204"/>
      <c r="S769" s="204"/>
      <c r="T769" s="205"/>
      <c r="AT769" s="185" t="s">
        <v>205</v>
      </c>
      <c r="AU769" s="185" t="s">
        <v>164</v>
      </c>
      <c r="AV769" s="14" t="s">
        <v>163</v>
      </c>
      <c r="AW769" s="14" t="s">
        <v>3</v>
      </c>
      <c r="AX769" s="14" t="s">
        <v>83</v>
      </c>
      <c r="AY769" s="185" t="s">
        <v>156</v>
      </c>
    </row>
    <row r="770" spans="2:51" s="1" customFormat="1" ht="6.9" customHeight="1">
      <c r="B770" s="47"/>
      <c r="C770" s="48"/>
      <c r="D770" s="48"/>
      <c r="E770" s="48"/>
      <c r="F770" s="48"/>
      <c r="G770" s="48"/>
      <c r="H770" s="48"/>
      <c r="I770" s="48"/>
      <c r="J770" s="48"/>
      <c r="K770" s="48"/>
      <c r="L770" s="32"/>
    </row>
  </sheetData>
  <autoFilter ref="C199:K769" xr:uid="{00000000-0009-0000-0000-000006000000}"/>
  <mergeCells count="9">
    <mergeCell ref="E87:H87"/>
    <mergeCell ref="E190:H190"/>
    <mergeCell ref="E192:H19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B2:BM205"/>
  <sheetViews>
    <sheetView showGridLines="0" workbookViewId="0">
      <selection activeCell="I87" sqref="I87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4" t="s">
        <v>6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102</v>
      </c>
    </row>
    <row r="3" spans="2:4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" hidden="1" customHeight="1">
      <c r="B4" s="20"/>
      <c r="D4" s="21" t="s">
        <v>130</v>
      </c>
      <c r="L4" s="20"/>
      <c r="M4" s="91" t="s">
        <v>10</v>
      </c>
      <c r="AT4" s="17" t="s">
        <v>4</v>
      </c>
    </row>
    <row r="5" spans="2:46" ht="6.9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50" t="str">
        <f>'Rekapitulácia stavby'!K6</f>
        <v>Most č. M5850 na ceste II-547 a lávka. Hlinkova ul., Košice</v>
      </c>
      <c r="F7" s="251"/>
      <c r="G7" s="251"/>
      <c r="H7" s="251"/>
      <c r="L7" s="20"/>
    </row>
    <row r="8" spans="2:46" s="1" customFormat="1" ht="12" hidden="1" customHeight="1">
      <c r="B8" s="32"/>
      <c r="D8" s="27" t="s">
        <v>131</v>
      </c>
      <c r="L8" s="32"/>
    </row>
    <row r="9" spans="2:46" s="1" customFormat="1" ht="16.5" hidden="1" customHeight="1">
      <c r="B9" s="32"/>
      <c r="E9" s="246" t="s">
        <v>3083</v>
      </c>
      <c r="F9" s="249"/>
      <c r="G9" s="249"/>
      <c r="H9" s="249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17. 2. 2026</v>
      </c>
      <c r="L12" s="32"/>
    </row>
    <row r="13" spans="2:46" s="1" customFormat="1" ht="10.95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" hidden="1" customHeight="1">
      <c r="B16" s="32"/>
      <c r="L16" s="32"/>
    </row>
    <row r="17" spans="2:12" s="1" customFormat="1" ht="12" hidden="1" customHeight="1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hidden="1" customHeight="1">
      <c r="B18" s="32"/>
      <c r="E18" s="252" t="str">
        <f>'Rekapitulácia stavby'!E14</f>
        <v>Vyplň údaj</v>
      </c>
      <c r="F18" s="238"/>
      <c r="G18" s="238"/>
      <c r="H18" s="238"/>
      <c r="I18" s="27" t="s">
        <v>27</v>
      </c>
      <c r="J18" s="28" t="str">
        <f>'Rekapitulácia stavby'!AN14</f>
        <v>Vyplň údaj</v>
      </c>
      <c r="L18" s="32"/>
    </row>
    <row r="19" spans="2:12" s="1" customFormat="1" ht="6.9" hidden="1" customHeight="1">
      <c r="B19" s="32"/>
      <c r="L19" s="32"/>
    </row>
    <row r="20" spans="2:12" s="1" customFormat="1" ht="12" hidden="1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" hidden="1" customHeight="1">
      <c r="B22" s="32"/>
      <c r="L22" s="32"/>
    </row>
    <row r="23" spans="2:12" s="1" customFormat="1" ht="12" hidden="1" customHeight="1">
      <c r="B23" s="32"/>
      <c r="D23" s="27" t="s">
        <v>32</v>
      </c>
      <c r="I23" s="27" t="s">
        <v>25</v>
      </c>
      <c r="J23" s="25" t="s">
        <v>1</v>
      </c>
      <c r="L23" s="32"/>
    </row>
    <row r="24" spans="2:12" s="1" customFormat="1" ht="18" hidden="1" customHeight="1">
      <c r="B24" s="32"/>
      <c r="E24" s="25" t="s">
        <v>33</v>
      </c>
      <c r="I24" s="27" t="s">
        <v>27</v>
      </c>
      <c r="J24" s="25" t="s">
        <v>1</v>
      </c>
      <c r="L24" s="32"/>
    </row>
    <row r="25" spans="2:12" s="1" customFormat="1" ht="6.9" hidden="1" customHeight="1">
      <c r="B25" s="32"/>
      <c r="L25" s="32"/>
    </row>
    <row r="26" spans="2:12" s="1" customFormat="1" ht="12" hidden="1" customHeight="1">
      <c r="B26" s="32"/>
      <c r="D26" s="27" t="s">
        <v>34</v>
      </c>
      <c r="L26" s="32"/>
    </row>
    <row r="27" spans="2:12" s="7" customFormat="1" ht="16.5" hidden="1" customHeight="1">
      <c r="B27" s="92"/>
      <c r="E27" s="242" t="s">
        <v>1</v>
      </c>
      <c r="F27" s="242"/>
      <c r="G27" s="242"/>
      <c r="H27" s="242"/>
      <c r="L27" s="92"/>
    </row>
    <row r="28" spans="2:12" s="1" customFormat="1" ht="6.9" hidden="1" customHeight="1">
      <c r="B28" s="32"/>
      <c r="L28" s="32"/>
    </row>
    <row r="29" spans="2:12" s="1" customFormat="1" ht="6.9" hidden="1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hidden="1" customHeight="1">
      <c r="B30" s="32"/>
      <c r="D30" s="93" t="s">
        <v>35</v>
      </c>
      <c r="J30" s="69">
        <f>ROUND(J133, 2)</f>
        <v>0</v>
      </c>
      <c r="L30" s="32"/>
    </row>
    <row r="31" spans="2:12" s="1" customFormat="1" ht="6.9" hidden="1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" hidden="1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" hidden="1" customHeight="1">
      <c r="B33" s="32"/>
      <c r="D33" s="58" t="s">
        <v>39</v>
      </c>
      <c r="E33" s="37" t="s">
        <v>40</v>
      </c>
      <c r="F33" s="94">
        <f>ROUND((SUM(BE133:BE204)),  2)</f>
        <v>0</v>
      </c>
      <c r="G33" s="95"/>
      <c r="H33" s="95"/>
      <c r="I33" s="96">
        <v>0.23</v>
      </c>
      <c r="J33" s="94">
        <f>ROUND(((SUM(BE133:BE204))*I33),  2)</f>
        <v>0</v>
      </c>
      <c r="L33" s="32"/>
    </row>
    <row r="34" spans="2:12" s="1" customFormat="1" ht="14.4" hidden="1" customHeight="1">
      <c r="B34" s="32"/>
      <c r="E34" s="37" t="s">
        <v>41</v>
      </c>
      <c r="F34" s="97">
        <f>ROUND((SUM(BF133:BF204)),  2)</f>
        <v>0</v>
      </c>
      <c r="I34" s="98">
        <v>0.23</v>
      </c>
      <c r="J34" s="97">
        <f>ROUND(((SUM(BF133:BF204))*I34),  2)</f>
        <v>0</v>
      </c>
      <c r="L34" s="32"/>
    </row>
    <row r="35" spans="2:12" s="1" customFormat="1" ht="14.4" hidden="1" customHeight="1">
      <c r="B35" s="32"/>
      <c r="E35" s="27" t="s">
        <v>42</v>
      </c>
      <c r="F35" s="97">
        <f>ROUND((SUM(BG133:BG204)),  2)</f>
        <v>0</v>
      </c>
      <c r="I35" s="98">
        <v>0.23</v>
      </c>
      <c r="J35" s="97">
        <f>0</f>
        <v>0</v>
      </c>
      <c r="L35" s="32"/>
    </row>
    <row r="36" spans="2:12" s="1" customFormat="1" ht="14.4" hidden="1" customHeight="1">
      <c r="B36" s="32"/>
      <c r="E36" s="27" t="s">
        <v>43</v>
      </c>
      <c r="F36" s="97">
        <f>ROUND((SUM(BH133:BH204)),  2)</f>
        <v>0</v>
      </c>
      <c r="I36" s="98">
        <v>0.23</v>
      </c>
      <c r="J36" s="97">
        <f>0</f>
        <v>0</v>
      </c>
      <c r="L36" s="32"/>
    </row>
    <row r="37" spans="2:12" s="1" customFormat="1" ht="14.4" hidden="1" customHeight="1">
      <c r="B37" s="32"/>
      <c r="E37" s="37" t="s">
        <v>44</v>
      </c>
      <c r="F37" s="94">
        <f>ROUND((SUM(BI133:BI204)),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" hidden="1" customHeight="1">
      <c r="B38" s="32"/>
      <c r="L38" s="32"/>
    </row>
    <row r="39" spans="2:12" s="1" customFormat="1" ht="25.35" hidden="1" customHeight="1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" hidden="1" customHeight="1">
      <c r="B40" s="32"/>
      <c r="L40" s="32"/>
    </row>
    <row r="41" spans="2:12" ht="14.4" hidden="1" customHeight="1">
      <c r="B41" s="20"/>
      <c r="L41" s="20"/>
    </row>
    <row r="42" spans="2:12" ht="14.4" hidden="1" customHeight="1">
      <c r="B42" s="20"/>
      <c r="L42" s="20"/>
    </row>
    <row r="43" spans="2:12" ht="14.4" hidden="1" customHeight="1">
      <c r="B43" s="20"/>
      <c r="L43" s="20"/>
    </row>
    <row r="44" spans="2:12" ht="14.4" hidden="1" customHeight="1">
      <c r="B44" s="20"/>
      <c r="L44" s="20"/>
    </row>
    <row r="45" spans="2:12" ht="14.4" hidden="1" customHeight="1">
      <c r="B45" s="20"/>
      <c r="L45" s="20"/>
    </row>
    <row r="46" spans="2:12" ht="14.4" hidden="1" customHeight="1">
      <c r="B46" s="20"/>
      <c r="L46" s="20"/>
    </row>
    <row r="47" spans="2:12" ht="14.4" hidden="1" customHeight="1">
      <c r="B47" s="20"/>
      <c r="L47" s="20"/>
    </row>
    <row r="48" spans="2:12" ht="14.4" hidden="1" customHeight="1">
      <c r="B48" s="20"/>
      <c r="L48" s="20"/>
    </row>
    <row r="49" spans="2:12" ht="14.4" hidden="1" customHeight="1">
      <c r="B49" s="20"/>
      <c r="L49" s="20"/>
    </row>
    <row r="50" spans="2:12" s="1" customFormat="1" ht="14.4" hidden="1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3.2" hidden="1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3.2" hidden="1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3.2" hidden="1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" hidden="1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78" spans="2:12" hidden="1"/>
    <row r="79" spans="2:12" hidden="1"/>
    <row r="80" spans="2:12" hidden="1"/>
    <row r="81" spans="2:47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" customHeight="1">
      <c r="B82" s="32"/>
      <c r="C82" s="21" t="s">
        <v>133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50" t="str">
        <f>E7</f>
        <v>Most č. M5850 na ceste II-547 a lávka. Hlinkova ul., Košice</v>
      </c>
      <c r="F85" s="251"/>
      <c r="G85" s="251"/>
      <c r="H85" s="251"/>
      <c r="L85" s="32"/>
    </row>
    <row r="86" spans="2:47" s="1" customFormat="1" ht="12" customHeight="1">
      <c r="B86" s="32"/>
      <c r="C86" s="27" t="s">
        <v>131</v>
      </c>
      <c r="L86" s="32"/>
    </row>
    <row r="87" spans="2:47" s="1" customFormat="1" ht="16.5" customHeight="1">
      <c r="B87" s="32"/>
      <c r="E87" s="246" t="str">
        <f>E9</f>
        <v>SO 601-00 - Preložka verejného osvetlenia</v>
      </c>
      <c r="F87" s="249"/>
      <c r="G87" s="249"/>
      <c r="H87" s="249"/>
      <c r="I87" s="206" t="s">
        <v>4984</v>
      </c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Košice</v>
      </c>
      <c r="I89" s="27" t="s">
        <v>22</v>
      </c>
      <c r="J89" s="55" t="str">
        <f>IF(J12="","",J12)</f>
        <v>17. 2. 2026</v>
      </c>
      <c r="L89" s="32"/>
    </row>
    <row r="90" spans="2:47" s="1" customFormat="1" ht="6.9" customHeight="1">
      <c r="B90" s="32"/>
      <c r="L90" s="32"/>
    </row>
    <row r="91" spans="2:47" s="1" customFormat="1" ht="25.65" customHeight="1">
      <c r="B91" s="32"/>
      <c r="C91" s="27" t="s">
        <v>24</v>
      </c>
      <c r="F91" s="25" t="str">
        <f>E15</f>
        <v>Mesto Košice</v>
      </c>
      <c r="I91" s="27" t="s">
        <v>30</v>
      </c>
      <c r="J91" s="30" t="str">
        <f>E21</f>
        <v>TUNROAD Engineering, s.r.o.</v>
      </c>
      <c r="L91" s="32"/>
    </row>
    <row r="92" spans="2:47" s="1" customFormat="1" ht="15.15" customHeight="1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>kolektív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134</v>
      </c>
      <c r="D94" s="99"/>
      <c r="E94" s="99"/>
      <c r="F94" s="99"/>
      <c r="G94" s="99"/>
      <c r="H94" s="99"/>
      <c r="I94" s="99"/>
      <c r="J94" s="108" t="s">
        <v>135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5" customHeight="1">
      <c r="B96" s="32"/>
      <c r="C96" s="109" t="s">
        <v>136</v>
      </c>
      <c r="J96" s="69">
        <f>J133</f>
        <v>0</v>
      </c>
      <c r="L96" s="32"/>
      <c r="AU96" s="17" t="s">
        <v>137</v>
      </c>
    </row>
    <row r="97" spans="2:12" s="8" customFormat="1" ht="24.9" customHeight="1">
      <c r="B97" s="110"/>
      <c r="D97" s="111" t="s">
        <v>465</v>
      </c>
      <c r="E97" s="112"/>
      <c r="F97" s="112"/>
      <c r="G97" s="112"/>
      <c r="H97" s="112"/>
      <c r="I97" s="112"/>
      <c r="J97" s="113">
        <f>J134</f>
        <v>0</v>
      </c>
      <c r="L97" s="110"/>
    </row>
    <row r="98" spans="2:12" s="9" customFormat="1" ht="19.95" customHeight="1">
      <c r="B98" s="114"/>
      <c r="D98" s="115" t="s">
        <v>3084</v>
      </c>
      <c r="E98" s="116"/>
      <c r="F98" s="116"/>
      <c r="G98" s="116"/>
      <c r="H98" s="116"/>
      <c r="I98" s="116"/>
      <c r="J98" s="117">
        <f>J135</f>
        <v>0</v>
      </c>
      <c r="L98" s="114"/>
    </row>
    <row r="99" spans="2:12" s="9" customFormat="1" ht="19.95" customHeight="1">
      <c r="B99" s="114"/>
      <c r="D99" s="115" t="s">
        <v>3085</v>
      </c>
      <c r="E99" s="116"/>
      <c r="F99" s="116"/>
      <c r="G99" s="116"/>
      <c r="H99" s="116"/>
      <c r="I99" s="116"/>
      <c r="J99" s="117">
        <f>J139</f>
        <v>0</v>
      </c>
      <c r="L99" s="114"/>
    </row>
    <row r="100" spans="2:12" s="8" customFormat="1" ht="24.9" customHeight="1">
      <c r="B100" s="110"/>
      <c r="D100" s="111" t="s">
        <v>476</v>
      </c>
      <c r="E100" s="112"/>
      <c r="F100" s="112"/>
      <c r="G100" s="112"/>
      <c r="H100" s="112"/>
      <c r="I100" s="112"/>
      <c r="J100" s="113">
        <f>J146</f>
        <v>0</v>
      </c>
      <c r="L100" s="110"/>
    </row>
    <row r="101" spans="2:12" s="9" customFormat="1" ht="19.95" customHeight="1">
      <c r="B101" s="114"/>
      <c r="D101" s="115" t="s">
        <v>828</v>
      </c>
      <c r="E101" s="116"/>
      <c r="F101" s="116"/>
      <c r="G101" s="116"/>
      <c r="H101" s="116"/>
      <c r="I101" s="116"/>
      <c r="J101" s="117">
        <f>J147</f>
        <v>0</v>
      </c>
      <c r="L101" s="114"/>
    </row>
    <row r="102" spans="2:12" s="9" customFormat="1" ht="19.95" customHeight="1">
      <c r="B102" s="114"/>
      <c r="D102" s="115" t="s">
        <v>831</v>
      </c>
      <c r="E102" s="116"/>
      <c r="F102" s="116"/>
      <c r="G102" s="116"/>
      <c r="H102" s="116"/>
      <c r="I102" s="116"/>
      <c r="J102" s="117">
        <f>J152</f>
        <v>0</v>
      </c>
      <c r="L102" s="114"/>
    </row>
    <row r="103" spans="2:12" s="9" customFormat="1" ht="19.95" customHeight="1">
      <c r="B103" s="114"/>
      <c r="D103" s="115" t="s">
        <v>3086</v>
      </c>
      <c r="E103" s="116"/>
      <c r="F103" s="116"/>
      <c r="G103" s="116"/>
      <c r="H103" s="116"/>
      <c r="I103" s="116"/>
      <c r="J103" s="117">
        <f>J157</f>
        <v>0</v>
      </c>
      <c r="L103" s="114"/>
    </row>
    <row r="104" spans="2:12" s="8" customFormat="1" ht="24.9" customHeight="1">
      <c r="B104" s="110"/>
      <c r="D104" s="111" t="s">
        <v>3087</v>
      </c>
      <c r="E104" s="112"/>
      <c r="F104" s="112"/>
      <c r="G104" s="112"/>
      <c r="H104" s="112"/>
      <c r="I104" s="112"/>
      <c r="J104" s="113">
        <f>J159</f>
        <v>0</v>
      </c>
      <c r="L104" s="110"/>
    </row>
    <row r="105" spans="2:12" s="9" customFormat="1" ht="19.95" customHeight="1">
      <c r="B105" s="114"/>
      <c r="D105" s="115" t="s">
        <v>3088</v>
      </c>
      <c r="E105" s="116"/>
      <c r="F105" s="116"/>
      <c r="G105" s="116"/>
      <c r="H105" s="116"/>
      <c r="I105" s="116"/>
      <c r="J105" s="117">
        <f>J160</f>
        <v>0</v>
      </c>
      <c r="L105" s="114"/>
    </row>
    <row r="106" spans="2:12" s="9" customFormat="1" ht="19.95" customHeight="1">
      <c r="B106" s="114"/>
      <c r="D106" s="115" t="s">
        <v>3089</v>
      </c>
      <c r="E106" s="116"/>
      <c r="F106" s="116"/>
      <c r="G106" s="116"/>
      <c r="H106" s="116"/>
      <c r="I106" s="116"/>
      <c r="J106" s="117">
        <f>J165</f>
        <v>0</v>
      </c>
      <c r="L106" s="114"/>
    </row>
    <row r="107" spans="2:12" s="9" customFormat="1" ht="19.95" customHeight="1">
      <c r="B107" s="114"/>
      <c r="D107" s="115" t="s">
        <v>3090</v>
      </c>
      <c r="E107" s="116"/>
      <c r="F107" s="116"/>
      <c r="G107" s="116"/>
      <c r="H107" s="116"/>
      <c r="I107" s="116"/>
      <c r="J107" s="117">
        <f>J168</f>
        <v>0</v>
      </c>
      <c r="L107" s="114"/>
    </row>
    <row r="108" spans="2:12" s="9" customFormat="1" ht="19.95" customHeight="1">
      <c r="B108" s="114"/>
      <c r="D108" s="115" t="s">
        <v>3091</v>
      </c>
      <c r="E108" s="116"/>
      <c r="F108" s="116"/>
      <c r="G108" s="116"/>
      <c r="H108" s="116"/>
      <c r="I108" s="116"/>
      <c r="J108" s="117">
        <f>J176</f>
        <v>0</v>
      </c>
      <c r="L108" s="114"/>
    </row>
    <row r="109" spans="2:12" s="9" customFormat="1" ht="19.95" customHeight="1">
      <c r="B109" s="114"/>
      <c r="D109" s="115" t="s">
        <v>3092</v>
      </c>
      <c r="E109" s="116"/>
      <c r="F109" s="116"/>
      <c r="G109" s="116"/>
      <c r="H109" s="116"/>
      <c r="I109" s="116"/>
      <c r="J109" s="117">
        <f>J180</f>
        <v>0</v>
      </c>
      <c r="L109" s="114"/>
    </row>
    <row r="110" spans="2:12" s="9" customFormat="1" ht="19.95" customHeight="1">
      <c r="B110" s="114"/>
      <c r="D110" s="115" t="s">
        <v>3093</v>
      </c>
      <c r="E110" s="116"/>
      <c r="F110" s="116"/>
      <c r="G110" s="116"/>
      <c r="H110" s="116"/>
      <c r="I110" s="116"/>
      <c r="J110" s="117">
        <f>J185</f>
        <v>0</v>
      </c>
      <c r="L110" s="114"/>
    </row>
    <row r="111" spans="2:12" s="9" customFormat="1" ht="19.95" customHeight="1">
      <c r="B111" s="114"/>
      <c r="D111" s="115" t="s">
        <v>3094</v>
      </c>
      <c r="E111" s="116"/>
      <c r="F111" s="116"/>
      <c r="G111" s="116"/>
      <c r="H111" s="116"/>
      <c r="I111" s="116"/>
      <c r="J111" s="117">
        <f>J194</f>
        <v>0</v>
      </c>
      <c r="L111" s="114"/>
    </row>
    <row r="112" spans="2:12" s="9" customFormat="1" ht="19.95" customHeight="1">
      <c r="B112" s="114"/>
      <c r="D112" s="115" t="s">
        <v>3095</v>
      </c>
      <c r="E112" s="116"/>
      <c r="F112" s="116"/>
      <c r="G112" s="116"/>
      <c r="H112" s="116"/>
      <c r="I112" s="116"/>
      <c r="J112" s="117">
        <f>J197</f>
        <v>0</v>
      </c>
      <c r="L112" s="114"/>
    </row>
    <row r="113" spans="2:12" s="9" customFormat="1" ht="19.95" customHeight="1">
      <c r="B113" s="114"/>
      <c r="D113" s="115" t="s">
        <v>3096</v>
      </c>
      <c r="E113" s="116"/>
      <c r="F113" s="116"/>
      <c r="G113" s="116"/>
      <c r="H113" s="116"/>
      <c r="I113" s="116"/>
      <c r="J113" s="117">
        <f>J201</f>
        <v>0</v>
      </c>
      <c r="L113" s="114"/>
    </row>
    <row r="114" spans="2:12" s="1" customFormat="1" ht="21.75" customHeight="1">
      <c r="B114" s="32"/>
      <c r="L114" s="32"/>
    </row>
    <row r="115" spans="2:12" s="1" customFormat="1" ht="6.9" customHeight="1">
      <c r="B115" s="47"/>
      <c r="C115" s="48"/>
      <c r="D115" s="48"/>
      <c r="E115" s="48"/>
      <c r="F115" s="48"/>
      <c r="G115" s="48"/>
      <c r="H115" s="48"/>
      <c r="I115" s="48"/>
      <c r="J115" s="48"/>
      <c r="K115" s="48"/>
      <c r="L115" s="32"/>
    </row>
    <row r="119" spans="2:12" s="1" customFormat="1" ht="6.9" customHeight="1">
      <c r="B119" s="49"/>
      <c r="C119" s="50"/>
      <c r="D119" s="50"/>
      <c r="E119" s="50"/>
      <c r="F119" s="50"/>
      <c r="G119" s="50"/>
      <c r="H119" s="50"/>
      <c r="I119" s="50"/>
      <c r="J119" s="50"/>
      <c r="K119" s="50"/>
      <c r="L119" s="32"/>
    </row>
    <row r="120" spans="2:12" s="1" customFormat="1" ht="24.9" customHeight="1">
      <c r="B120" s="32"/>
      <c r="C120" s="21" t="s">
        <v>142</v>
      </c>
      <c r="L120" s="32"/>
    </row>
    <row r="121" spans="2:12" s="1" customFormat="1" ht="6.9" customHeight="1">
      <c r="B121" s="32"/>
      <c r="L121" s="32"/>
    </row>
    <row r="122" spans="2:12" s="1" customFormat="1" ht="12" customHeight="1">
      <c r="B122" s="32"/>
      <c r="C122" s="27" t="s">
        <v>16</v>
      </c>
      <c r="L122" s="32"/>
    </row>
    <row r="123" spans="2:12" s="1" customFormat="1" ht="16.5" customHeight="1">
      <c r="B123" s="32"/>
      <c r="E123" s="250" t="str">
        <f>E7</f>
        <v>Most č. M5850 na ceste II-547 a lávka. Hlinkova ul., Košice</v>
      </c>
      <c r="F123" s="251"/>
      <c r="G123" s="251"/>
      <c r="H123" s="251"/>
      <c r="L123" s="32"/>
    </row>
    <row r="124" spans="2:12" s="1" customFormat="1" ht="12" customHeight="1">
      <c r="B124" s="32"/>
      <c r="C124" s="27" t="s">
        <v>131</v>
      </c>
      <c r="L124" s="32"/>
    </row>
    <row r="125" spans="2:12" s="1" customFormat="1" ht="16.5" customHeight="1">
      <c r="B125" s="32"/>
      <c r="E125" s="246" t="str">
        <f>E9</f>
        <v>SO 601-00 - Preložka verejného osvetlenia</v>
      </c>
      <c r="F125" s="249"/>
      <c r="G125" s="249"/>
      <c r="H125" s="249"/>
      <c r="I125" s="206" t="s">
        <v>4984</v>
      </c>
      <c r="L125" s="32"/>
    </row>
    <row r="126" spans="2:12" s="1" customFormat="1" ht="6.9" customHeight="1">
      <c r="B126" s="32"/>
      <c r="L126" s="32"/>
    </row>
    <row r="127" spans="2:12" s="1" customFormat="1" ht="12" customHeight="1">
      <c r="B127" s="32"/>
      <c r="C127" s="27" t="s">
        <v>20</v>
      </c>
      <c r="F127" s="25" t="str">
        <f>F12</f>
        <v>Košice</v>
      </c>
      <c r="I127" s="27" t="s">
        <v>22</v>
      </c>
      <c r="J127" s="55" t="str">
        <f>IF(J12="","",J12)</f>
        <v>17. 2. 2026</v>
      </c>
      <c r="L127" s="32"/>
    </row>
    <row r="128" spans="2:12" s="1" customFormat="1" ht="6.9" customHeight="1">
      <c r="B128" s="32"/>
      <c r="L128" s="32"/>
    </row>
    <row r="129" spans="2:65" s="1" customFormat="1" ht="25.65" customHeight="1">
      <c r="B129" s="32"/>
      <c r="C129" s="27" t="s">
        <v>24</v>
      </c>
      <c r="F129" s="25" t="str">
        <f>E15</f>
        <v>Mesto Košice</v>
      </c>
      <c r="I129" s="27" t="s">
        <v>30</v>
      </c>
      <c r="J129" s="30" t="str">
        <f>E21</f>
        <v>TUNROAD Engineering, s.r.o.</v>
      </c>
      <c r="L129" s="32"/>
    </row>
    <row r="130" spans="2:65" s="1" customFormat="1" ht="15.15" customHeight="1">
      <c r="B130" s="32"/>
      <c r="C130" s="27" t="s">
        <v>28</v>
      </c>
      <c r="F130" s="25" t="str">
        <f>IF(E18="","",E18)</f>
        <v>Vyplň údaj</v>
      </c>
      <c r="I130" s="27" t="s">
        <v>32</v>
      </c>
      <c r="J130" s="30" t="str">
        <f>E24</f>
        <v>kolektív</v>
      </c>
      <c r="L130" s="32"/>
    </row>
    <row r="131" spans="2:65" s="1" customFormat="1" ht="10.35" customHeight="1">
      <c r="B131" s="32"/>
      <c r="L131" s="32"/>
    </row>
    <row r="132" spans="2:65" s="10" customFormat="1" ht="29.25" customHeight="1">
      <c r="B132" s="118"/>
      <c r="C132" s="119" t="s">
        <v>143</v>
      </c>
      <c r="D132" s="120" t="s">
        <v>60</v>
      </c>
      <c r="E132" s="120" t="s">
        <v>56</v>
      </c>
      <c r="F132" s="120" t="s">
        <v>57</v>
      </c>
      <c r="G132" s="120" t="s">
        <v>144</v>
      </c>
      <c r="H132" s="120" t="s">
        <v>145</v>
      </c>
      <c r="I132" s="120" t="s">
        <v>146</v>
      </c>
      <c r="J132" s="121" t="s">
        <v>135</v>
      </c>
      <c r="K132" s="122" t="s">
        <v>147</v>
      </c>
      <c r="L132" s="118"/>
      <c r="M132" s="62" t="s">
        <v>1</v>
      </c>
      <c r="N132" s="63" t="s">
        <v>39</v>
      </c>
      <c r="O132" s="63" t="s">
        <v>148</v>
      </c>
      <c r="P132" s="63" t="s">
        <v>149</v>
      </c>
      <c r="Q132" s="63" t="s">
        <v>150</v>
      </c>
      <c r="R132" s="63" t="s">
        <v>151</v>
      </c>
      <c r="S132" s="63" t="s">
        <v>152</v>
      </c>
      <c r="T132" s="64" t="s">
        <v>153</v>
      </c>
    </row>
    <row r="133" spans="2:65" s="1" customFormat="1" ht="22.95" customHeight="1">
      <c r="B133" s="32"/>
      <c r="C133" s="67" t="s">
        <v>136</v>
      </c>
      <c r="J133" s="123">
        <f>BK133</f>
        <v>0</v>
      </c>
      <c r="L133" s="32"/>
      <c r="M133" s="65"/>
      <c r="N133" s="56"/>
      <c r="O133" s="56"/>
      <c r="P133" s="124">
        <f>P134+P146+P159</f>
        <v>0</v>
      </c>
      <c r="Q133" s="56"/>
      <c r="R133" s="124">
        <f>R134+R146+R159</f>
        <v>2.6250000000000002E-2</v>
      </c>
      <c r="S133" s="56"/>
      <c r="T133" s="125">
        <f>T134+T146+T159</f>
        <v>0</v>
      </c>
      <c r="AT133" s="17" t="s">
        <v>74</v>
      </c>
      <c r="AU133" s="17" t="s">
        <v>137</v>
      </c>
      <c r="BK133" s="126">
        <f>BK134+BK146+BK159</f>
        <v>0</v>
      </c>
    </row>
    <row r="134" spans="2:65" s="11" customFormat="1" ht="25.95" customHeight="1">
      <c r="B134" s="127"/>
      <c r="D134" s="128" t="s">
        <v>74</v>
      </c>
      <c r="E134" s="129" t="s">
        <v>503</v>
      </c>
      <c r="F134" s="129" t="s">
        <v>504</v>
      </c>
      <c r="I134" s="130"/>
      <c r="J134" s="131">
        <f>BK134</f>
        <v>0</v>
      </c>
      <c r="L134" s="127"/>
      <c r="M134" s="132"/>
      <c r="P134" s="133">
        <f>P135+P139</f>
        <v>0</v>
      </c>
      <c r="R134" s="133">
        <f>R135+R139</f>
        <v>0</v>
      </c>
      <c r="T134" s="134">
        <f>T135+T139</f>
        <v>0</v>
      </c>
      <c r="AR134" s="128" t="s">
        <v>83</v>
      </c>
      <c r="AT134" s="135" t="s">
        <v>74</v>
      </c>
      <c r="AU134" s="135" t="s">
        <v>75</v>
      </c>
      <c r="AY134" s="128" t="s">
        <v>156</v>
      </c>
      <c r="BK134" s="136">
        <f>BK135+BK139</f>
        <v>0</v>
      </c>
    </row>
    <row r="135" spans="2:65" s="11" customFormat="1" ht="22.95" customHeight="1">
      <c r="B135" s="127"/>
      <c r="D135" s="128" t="s">
        <v>74</v>
      </c>
      <c r="E135" s="137" t="s">
        <v>3097</v>
      </c>
      <c r="F135" s="137" t="s">
        <v>3098</v>
      </c>
      <c r="I135" s="130"/>
      <c r="J135" s="138">
        <f>BK135</f>
        <v>0</v>
      </c>
      <c r="L135" s="127"/>
      <c r="M135" s="132"/>
      <c r="P135" s="133">
        <f>SUM(P136:P138)</f>
        <v>0</v>
      </c>
      <c r="R135" s="133">
        <f>SUM(R136:R138)</f>
        <v>0</v>
      </c>
      <c r="T135" s="134">
        <f>SUM(T136:T138)</f>
        <v>0</v>
      </c>
      <c r="AR135" s="128" t="s">
        <v>83</v>
      </c>
      <c r="AT135" s="135" t="s">
        <v>74</v>
      </c>
      <c r="AU135" s="135" t="s">
        <v>83</v>
      </c>
      <c r="AY135" s="128" t="s">
        <v>156</v>
      </c>
      <c r="BK135" s="136">
        <f>SUM(BK136:BK138)</f>
        <v>0</v>
      </c>
    </row>
    <row r="136" spans="2:65" s="1" customFormat="1" ht="24.15" customHeight="1">
      <c r="B136" s="139"/>
      <c r="C136" s="140" t="s">
        <v>83</v>
      </c>
      <c r="D136" s="140" t="s">
        <v>159</v>
      </c>
      <c r="E136" s="141" t="s">
        <v>3099</v>
      </c>
      <c r="F136" s="142" t="s">
        <v>3100</v>
      </c>
      <c r="G136" s="143" t="s">
        <v>402</v>
      </c>
      <c r="H136" s="144">
        <v>360</v>
      </c>
      <c r="I136" s="145"/>
      <c r="J136" s="146">
        <f>ROUND(I136*H136,2)</f>
        <v>0</v>
      </c>
      <c r="K136" s="147"/>
      <c r="L136" s="32"/>
      <c r="M136" s="148" t="s">
        <v>1</v>
      </c>
      <c r="N136" s="149" t="s">
        <v>41</v>
      </c>
      <c r="P136" s="150">
        <f>O136*H136</f>
        <v>0</v>
      </c>
      <c r="Q136" s="150">
        <v>0</v>
      </c>
      <c r="R136" s="150">
        <f>Q136*H136</f>
        <v>0</v>
      </c>
      <c r="S136" s="150">
        <v>0</v>
      </c>
      <c r="T136" s="151">
        <f>S136*H136</f>
        <v>0</v>
      </c>
      <c r="AR136" s="152" t="s">
        <v>163</v>
      </c>
      <c r="AT136" s="152" t="s">
        <v>159</v>
      </c>
      <c r="AU136" s="152" t="s">
        <v>164</v>
      </c>
      <c r="AY136" s="17" t="s">
        <v>156</v>
      </c>
      <c r="BE136" s="153">
        <f>IF(N136="základná",J136,0)</f>
        <v>0</v>
      </c>
      <c r="BF136" s="153">
        <f>IF(N136="znížená",J136,0)</f>
        <v>0</v>
      </c>
      <c r="BG136" s="153">
        <f>IF(N136="zákl. prenesená",J136,0)</f>
        <v>0</v>
      </c>
      <c r="BH136" s="153">
        <f>IF(N136="zníž. prenesená",J136,0)</f>
        <v>0</v>
      </c>
      <c r="BI136" s="153">
        <f>IF(N136="nulová",J136,0)</f>
        <v>0</v>
      </c>
      <c r="BJ136" s="17" t="s">
        <v>164</v>
      </c>
      <c r="BK136" s="153">
        <f>ROUND(I136*H136,2)</f>
        <v>0</v>
      </c>
      <c r="BL136" s="17" t="s">
        <v>163</v>
      </c>
      <c r="BM136" s="152" t="s">
        <v>3101</v>
      </c>
    </row>
    <row r="137" spans="2:65" s="13" customFormat="1">
      <c r="B137" s="178"/>
      <c r="D137" s="160" t="s">
        <v>205</v>
      </c>
      <c r="E137" s="179" t="s">
        <v>1</v>
      </c>
      <c r="F137" s="180" t="s">
        <v>3102</v>
      </c>
      <c r="H137" s="179" t="s">
        <v>1</v>
      </c>
      <c r="I137" s="181"/>
      <c r="L137" s="178"/>
      <c r="M137" s="182"/>
      <c r="T137" s="183"/>
      <c r="AT137" s="179" t="s">
        <v>205</v>
      </c>
      <c r="AU137" s="179" t="s">
        <v>164</v>
      </c>
      <c r="AV137" s="13" t="s">
        <v>83</v>
      </c>
      <c r="AW137" s="13" t="s">
        <v>3</v>
      </c>
      <c r="AX137" s="13" t="s">
        <v>75</v>
      </c>
      <c r="AY137" s="179" t="s">
        <v>156</v>
      </c>
    </row>
    <row r="138" spans="2:65" s="12" customFormat="1">
      <c r="B138" s="159"/>
      <c r="D138" s="160" t="s">
        <v>205</v>
      </c>
      <c r="E138" s="161" t="s">
        <v>1</v>
      </c>
      <c r="F138" s="162" t="s">
        <v>3103</v>
      </c>
      <c r="H138" s="163">
        <v>360</v>
      </c>
      <c r="I138" s="164"/>
      <c r="L138" s="159"/>
      <c r="M138" s="165"/>
      <c r="T138" s="166"/>
      <c r="AT138" s="161" t="s">
        <v>205</v>
      </c>
      <c r="AU138" s="161" t="s">
        <v>164</v>
      </c>
      <c r="AV138" s="12" t="s">
        <v>164</v>
      </c>
      <c r="AW138" s="12" t="s">
        <v>3</v>
      </c>
      <c r="AX138" s="12" t="s">
        <v>83</v>
      </c>
      <c r="AY138" s="161" t="s">
        <v>156</v>
      </c>
    </row>
    <row r="139" spans="2:65" s="11" customFormat="1" ht="22.95" customHeight="1">
      <c r="B139" s="127"/>
      <c r="D139" s="128" t="s">
        <v>74</v>
      </c>
      <c r="E139" s="137" t="s">
        <v>3104</v>
      </c>
      <c r="F139" s="137" t="s">
        <v>3105</v>
      </c>
      <c r="I139" s="130"/>
      <c r="J139" s="138">
        <f>BK139</f>
        <v>0</v>
      </c>
      <c r="L139" s="127"/>
      <c r="M139" s="132"/>
      <c r="P139" s="133">
        <f>SUM(P140:P145)</f>
        <v>0</v>
      </c>
      <c r="R139" s="133">
        <f>SUM(R140:R145)</f>
        <v>0</v>
      </c>
      <c r="T139" s="134">
        <f>SUM(T140:T145)</f>
        <v>0</v>
      </c>
      <c r="AR139" s="128" t="s">
        <v>83</v>
      </c>
      <c r="AT139" s="135" t="s">
        <v>74</v>
      </c>
      <c r="AU139" s="135" t="s">
        <v>83</v>
      </c>
      <c r="AY139" s="128" t="s">
        <v>156</v>
      </c>
      <c r="BK139" s="136">
        <f>SUM(BK140:BK145)</f>
        <v>0</v>
      </c>
    </row>
    <row r="140" spans="2:65" s="1" customFormat="1" ht="24.15" customHeight="1">
      <c r="B140" s="139"/>
      <c r="C140" s="140" t="s">
        <v>164</v>
      </c>
      <c r="D140" s="140" t="s">
        <v>159</v>
      </c>
      <c r="E140" s="141" t="s">
        <v>3106</v>
      </c>
      <c r="F140" s="142" t="s">
        <v>3107</v>
      </c>
      <c r="G140" s="143" t="s">
        <v>203</v>
      </c>
      <c r="H140" s="144">
        <v>15</v>
      </c>
      <c r="I140" s="145"/>
      <c r="J140" s="146">
        <f>ROUND(I140*H140,2)</f>
        <v>0</v>
      </c>
      <c r="K140" s="147"/>
      <c r="L140" s="32"/>
      <c r="M140" s="148" t="s">
        <v>1</v>
      </c>
      <c r="N140" s="149" t="s">
        <v>41</v>
      </c>
      <c r="P140" s="150">
        <f>O140*H140</f>
        <v>0</v>
      </c>
      <c r="Q140" s="150">
        <v>0</v>
      </c>
      <c r="R140" s="150">
        <f>Q140*H140</f>
        <v>0</v>
      </c>
      <c r="S140" s="150">
        <v>0</v>
      </c>
      <c r="T140" s="151">
        <f>S140*H140</f>
        <v>0</v>
      </c>
      <c r="AR140" s="152" t="s">
        <v>163</v>
      </c>
      <c r="AT140" s="152" t="s">
        <v>159</v>
      </c>
      <c r="AU140" s="152" t="s">
        <v>164</v>
      </c>
      <c r="AY140" s="17" t="s">
        <v>156</v>
      </c>
      <c r="BE140" s="153">
        <f>IF(N140="základná",J140,0)</f>
        <v>0</v>
      </c>
      <c r="BF140" s="153">
        <f>IF(N140="znížená",J140,0)</f>
        <v>0</v>
      </c>
      <c r="BG140" s="153">
        <f>IF(N140="zákl. prenesená",J140,0)</f>
        <v>0</v>
      </c>
      <c r="BH140" s="153">
        <f>IF(N140="zníž. prenesená",J140,0)</f>
        <v>0</v>
      </c>
      <c r="BI140" s="153">
        <f>IF(N140="nulová",J140,0)</f>
        <v>0</v>
      </c>
      <c r="BJ140" s="17" t="s">
        <v>164</v>
      </c>
      <c r="BK140" s="153">
        <f>ROUND(I140*H140,2)</f>
        <v>0</v>
      </c>
      <c r="BL140" s="17" t="s">
        <v>163</v>
      </c>
      <c r="BM140" s="152" t="s">
        <v>3108</v>
      </c>
    </row>
    <row r="141" spans="2:65" s="13" customFormat="1">
      <c r="B141" s="178"/>
      <c r="D141" s="160" t="s">
        <v>205</v>
      </c>
      <c r="E141" s="179" t="s">
        <v>1</v>
      </c>
      <c r="F141" s="180" t="s">
        <v>3102</v>
      </c>
      <c r="H141" s="179" t="s">
        <v>1</v>
      </c>
      <c r="I141" s="181"/>
      <c r="L141" s="178"/>
      <c r="M141" s="182"/>
      <c r="T141" s="183"/>
      <c r="AT141" s="179" t="s">
        <v>205</v>
      </c>
      <c r="AU141" s="179" t="s">
        <v>164</v>
      </c>
      <c r="AV141" s="13" t="s">
        <v>83</v>
      </c>
      <c r="AW141" s="13" t="s">
        <v>3</v>
      </c>
      <c r="AX141" s="13" t="s">
        <v>75</v>
      </c>
      <c r="AY141" s="179" t="s">
        <v>156</v>
      </c>
    </row>
    <row r="142" spans="2:65" s="12" customFormat="1">
      <c r="B142" s="159"/>
      <c r="D142" s="160" t="s">
        <v>205</v>
      </c>
      <c r="E142" s="161" t="s">
        <v>1</v>
      </c>
      <c r="F142" s="162" t="s">
        <v>3109</v>
      </c>
      <c r="H142" s="163">
        <v>15</v>
      </c>
      <c r="I142" s="164"/>
      <c r="L142" s="159"/>
      <c r="M142" s="165"/>
      <c r="T142" s="166"/>
      <c r="AT142" s="161" t="s">
        <v>205</v>
      </c>
      <c r="AU142" s="161" t="s">
        <v>164</v>
      </c>
      <c r="AV142" s="12" t="s">
        <v>164</v>
      </c>
      <c r="AW142" s="12" t="s">
        <v>3</v>
      </c>
      <c r="AX142" s="12" t="s">
        <v>83</v>
      </c>
      <c r="AY142" s="161" t="s">
        <v>156</v>
      </c>
    </row>
    <row r="143" spans="2:65" s="1" customFormat="1" ht="24.15" customHeight="1">
      <c r="B143" s="139"/>
      <c r="C143" s="140" t="s">
        <v>169</v>
      </c>
      <c r="D143" s="140" t="s">
        <v>159</v>
      </c>
      <c r="E143" s="141" t="s">
        <v>3110</v>
      </c>
      <c r="F143" s="142" t="s">
        <v>3111</v>
      </c>
      <c r="G143" s="143" t="s">
        <v>203</v>
      </c>
      <c r="H143" s="144">
        <v>15</v>
      </c>
      <c r="I143" s="145"/>
      <c r="J143" s="146">
        <f>ROUND(I143*H143,2)</f>
        <v>0</v>
      </c>
      <c r="K143" s="147"/>
      <c r="L143" s="32"/>
      <c r="M143" s="148" t="s">
        <v>1</v>
      </c>
      <c r="N143" s="149" t="s">
        <v>41</v>
      </c>
      <c r="P143" s="150">
        <f>O143*H143</f>
        <v>0</v>
      </c>
      <c r="Q143" s="150">
        <v>0</v>
      </c>
      <c r="R143" s="150">
        <f>Q143*H143</f>
        <v>0</v>
      </c>
      <c r="S143" s="150">
        <v>0</v>
      </c>
      <c r="T143" s="151">
        <f>S143*H143</f>
        <v>0</v>
      </c>
      <c r="AR143" s="152" t="s">
        <v>163</v>
      </c>
      <c r="AT143" s="152" t="s">
        <v>159</v>
      </c>
      <c r="AU143" s="152" t="s">
        <v>164</v>
      </c>
      <c r="AY143" s="17" t="s">
        <v>156</v>
      </c>
      <c r="BE143" s="153">
        <f>IF(N143="základná",J143,0)</f>
        <v>0</v>
      </c>
      <c r="BF143" s="153">
        <f>IF(N143="znížená",J143,0)</f>
        <v>0</v>
      </c>
      <c r="BG143" s="153">
        <f>IF(N143="zákl. prenesená",J143,0)</f>
        <v>0</v>
      </c>
      <c r="BH143" s="153">
        <f>IF(N143="zníž. prenesená",J143,0)</f>
        <v>0</v>
      </c>
      <c r="BI143" s="153">
        <f>IF(N143="nulová",J143,0)</f>
        <v>0</v>
      </c>
      <c r="BJ143" s="17" t="s">
        <v>164</v>
      </c>
      <c r="BK143" s="153">
        <f>ROUND(I143*H143,2)</f>
        <v>0</v>
      </c>
      <c r="BL143" s="17" t="s">
        <v>163</v>
      </c>
      <c r="BM143" s="152" t="s">
        <v>3112</v>
      </c>
    </row>
    <row r="144" spans="2:65" s="13" customFormat="1">
      <c r="B144" s="178"/>
      <c r="D144" s="160" t="s">
        <v>205</v>
      </c>
      <c r="E144" s="179" t="s">
        <v>1</v>
      </c>
      <c r="F144" s="180" t="s">
        <v>3102</v>
      </c>
      <c r="H144" s="179" t="s">
        <v>1</v>
      </c>
      <c r="I144" s="181"/>
      <c r="L144" s="178"/>
      <c r="M144" s="182"/>
      <c r="T144" s="183"/>
      <c r="AT144" s="179" t="s">
        <v>205</v>
      </c>
      <c r="AU144" s="179" t="s">
        <v>164</v>
      </c>
      <c r="AV144" s="13" t="s">
        <v>83</v>
      </c>
      <c r="AW144" s="13" t="s">
        <v>3</v>
      </c>
      <c r="AX144" s="13" t="s">
        <v>75</v>
      </c>
      <c r="AY144" s="179" t="s">
        <v>156</v>
      </c>
    </row>
    <row r="145" spans="2:65" s="12" customFormat="1">
      <c r="B145" s="159"/>
      <c r="D145" s="160" t="s">
        <v>205</v>
      </c>
      <c r="E145" s="161" t="s">
        <v>1</v>
      </c>
      <c r="F145" s="162" t="s">
        <v>3109</v>
      </c>
      <c r="H145" s="163">
        <v>15</v>
      </c>
      <c r="I145" s="164"/>
      <c r="L145" s="159"/>
      <c r="M145" s="165"/>
      <c r="T145" s="166"/>
      <c r="AT145" s="161" t="s">
        <v>205</v>
      </c>
      <c r="AU145" s="161" t="s">
        <v>164</v>
      </c>
      <c r="AV145" s="12" t="s">
        <v>164</v>
      </c>
      <c r="AW145" s="12" t="s">
        <v>3</v>
      </c>
      <c r="AX145" s="12" t="s">
        <v>83</v>
      </c>
      <c r="AY145" s="161" t="s">
        <v>156</v>
      </c>
    </row>
    <row r="146" spans="2:65" s="11" customFormat="1" ht="25.95" customHeight="1">
      <c r="B146" s="127"/>
      <c r="D146" s="128" t="s">
        <v>74</v>
      </c>
      <c r="E146" s="129" t="s">
        <v>581</v>
      </c>
      <c r="F146" s="129" t="s">
        <v>582</v>
      </c>
      <c r="I146" s="130"/>
      <c r="J146" s="131">
        <f>BK146</f>
        <v>0</v>
      </c>
      <c r="L146" s="127"/>
      <c r="M146" s="132"/>
      <c r="P146" s="133">
        <f>P147+P152+P157</f>
        <v>0</v>
      </c>
      <c r="R146" s="133">
        <f>R147+R152+R157</f>
        <v>0</v>
      </c>
      <c r="T146" s="134">
        <f>T147+T152+T157</f>
        <v>0</v>
      </c>
      <c r="AR146" s="128" t="s">
        <v>83</v>
      </c>
      <c r="AT146" s="135" t="s">
        <v>74</v>
      </c>
      <c r="AU146" s="135" t="s">
        <v>75</v>
      </c>
      <c r="AY146" s="128" t="s">
        <v>156</v>
      </c>
      <c r="BK146" s="136">
        <f>BK147+BK152+BK157</f>
        <v>0</v>
      </c>
    </row>
    <row r="147" spans="2:65" s="11" customFormat="1" ht="22.95" customHeight="1">
      <c r="B147" s="127"/>
      <c r="D147" s="128" t="s">
        <v>74</v>
      </c>
      <c r="E147" s="137" t="s">
        <v>896</v>
      </c>
      <c r="F147" s="137" t="s">
        <v>897</v>
      </c>
      <c r="I147" s="130"/>
      <c r="J147" s="138">
        <f>BK147</f>
        <v>0</v>
      </c>
      <c r="L147" s="127"/>
      <c r="M147" s="132"/>
      <c r="P147" s="133">
        <f>SUM(P148:P151)</f>
        <v>0</v>
      </c>
      <c r="R147" s="133">
        <f>SUM(R148:R151)</f>
        <v>0</v>
      </c>
      <c r="T147" s="134">
        <f>SUM(T148:T151)</f>
        <v>0</v>
      </c>
      <c r="AR147" s="128" t="s">
        <v>83</v>
      </c>
      <c r="AT147" s="135" t="s">
        <v>74</v>
      </c>
      <c r="AU147" s="135" t="s">
        <v>83</v>
      </c>
      <c r="AY147" s="128" t="s">
        <v>156</v>
      </c>
      <c r="BK147" s="136">
        <f>SUM(BK148:BK151)</f>
        <v>0</v>
      </c>
    </row>
    <row r="148" spans="2:65" s="1" customFormat="1" ht="24.15" customHeight="1">
      <c r="B148" s="139"/>
      <c r="C148" s="140" t="s">
        <v>163</v>
      </c>
      <c r="D148" s="140" t="s">
        <v>159</v>
      </c>
      <c r="E148" s="141" t="s">
        <v>3113</v>
      </c>
      <c r="F148" s="142" t="s">
        <v>3114</v>
      </c>
      <c r="G148" s="143" t="s">
        <v>402</v>
      </c>
      <c r="H148" s="144">
        <v>125</v>
      </c>
      <c r="I148" s="145"/>
      <c r="J148" s="146">
        <f>ROUND(I148*H148,2)</f>
        <v>0</v>
      </c>
      <c r="K148" s="147"/>
      <c r="L148" s="32"/>
      <c r="M148" s="148" t="s">
        <v>1</v>
      </c>
      <c r="N148" s="149" t="s">
        <v>41</v>
      </c>
      <c r="P148" s="150">
        <f>O148*H148</f>
        <v>0</v>
      </c>
      <c r="Q148" s="150">
        <v>0</v>
      </c>
      <c r="R148" s="150">
        <f>Q148*H148</f>
        <v>0</v>
      </c>
      <c r="S148" s="150">
        <v>0</v>
      </c>
      <c r="T148" s="151">
        <f>S148*H148</f>
        <v>0</v>
      </c>
      <c r="AR148" s="152" t="s">
        <v>163</v>
      </c>
      <c r="AT148" s="152" t="s">
        <v>159</v>
      </c>
      <c r="AU148" s="152" t="s">
        <v>164</v>
      </c>
      <c r="AY148" s="17" t="s">
        <v>156</v>
      </c>
      <c r="BE148" s="153">
        <f>IF(N148="základná",J148,0)</f>
        <v>0</v>
      </c>
      <c r="BF148" s="153">
        <f>IF(N148="znížená",J148,0)</f>
        <v>0</v>
      </c>
      <c r="BG148" s="153">
        <f>IF(N148="zákl. prenesená",J148,0)</f>
        <v>0</v>
      </c>
      <c r="BH148" s="153">
        <f>IF(N148="zníž. prenesená",J148,0)</f>
        <v>0</v>
      </c>
      <c r="BI148" s="153">
        <f>IF(N148="nulová",J148,0)</f>
        <v>0</v>
      </c>
      <c r="BJ148" s="17" t="s">
        <v>164</v>
      </c>
      <c r="BK148" s="153">
        <f>ROUND(I148*H148,2)</f>
        <v>0</v>
      </c>
      <c r="BL148" s="17" t="s">
        <v>163</v>
      </c>
      <c r="BM148" s="152" t="s">
        <v>3115</v>
      </c>
    </row>
    <row r="149" spans="2:65" s="12" customFormat="1">
      <c r="B149" s="159"/>
      <c r="D149" s="160" t="s">
        <v>205</v>
      </c>
      <c r="E149" s="161" t="s">
        <v>1</v>
      </c>
      <c r="F149" s="162" t="s">
        <v>3116</v>
      </c>
      <c r="H149" s="163">
        <v>125</v>
      </c>
      <c r="I149" s="164"/>
      <c r="L149" s="159"/>
      <c r="M149" s="165"/>
      <c r="T149" s="166"/>
      <c r="AT149" s="161" t="s">
        <v>205</v>
      </c>
      <c r="AU149" s="161" t="s">
        <v>164</v>
      </c>
      <c r="AV149" s="12" t="s">
        <v>164</v>
      </c>
      <c r="AW149" s="12" t="s">
        <v>3</v>
      </c>
      <c r="AX149" s="12" t="s">
        <v>75</v>
      </c>
      <c r="AY149" s="161" t="s">
        <v>156</v>
      </c>
    </row>
    <row r="150" spans="2:65" s="13" customFormat="1">
      <c r="B150" s="178"/>
      <c r="D150" s="160" t="s">
        <v>205</v>
      </c>
      <c r="E150" s="179" t="s">
        <v>1</v>
      </c>
      <c r="F150" s="180" t="s">
        <v>3117</v>
      </c>
      <c r="H150" s="179" t="s">
        <v>1</v>
      </c>
      <c r="I150" s="181"/>
      <c r="L150" s="178"/>
      <c r="M150" s="182"/>
      <c r="T150" s="183"/>
      <c r="AT150" s="179" t="s">
        <v>205</v>
      </c>
      <c r="AU150" s="179" t="s">
        <v>164</v>
      </c>
      <c r="AV150" s="13" t="s">
        <v>83</v>
      </c>
      <c r="AW150" s="13" t="s">
        <v>3</v>
      </c>
      <c r="AX150" s="13" t="s">
        <v>75</v>
      </c>
      <c r="AY150" s="179" t="s">
        <v>156</v>
      </c>
    </row>
    <row r="151" spans="2:65" s="14" customFormat="1">
      <c r="B151" s="184"/>
      <c r="D151" s="160" t="s">
        <v>205</v>
      </c>
      <c r="E151" s="185" t="s">
        <v>1</v>
      </c>
      <c r="F151" s="186" t="s">
        <v>226</v>
      </c>
      <c r="H151" s="187">
        <v>125</v>
      </c>
      <c r="I151" s="188"/>
      <c r="L151" s="184"/>
      <c r="M151" s="189"/>
      <c r="T151" s="190"/>
      <c r="AT151" s="185" t="s">
        <v>205</v>
      </c>
      <c r="AU151" s="185" t="s">
        <v>164</v>
      </c>
      <c r="AV151" s="14" t="s">
        <v>163</v>
      </c>
      <c r="AW151" s="14" t="s">
        <v>3</v>
      </c>
      <c r="AX151" s="14" t="s">
        <v>83</v>
      </c>
      <c r="AY151" s="185" t="s">
        <v>156</v>
      </c>
    </row>
    <row r="152" spans="2:65" s="11" customFormat="1" ht="22.95" customHeight="1">
      <c r="B152" s="127"/>
      <c r="D152" s="128" t="s">
        <v>74</v>
      </c>
      <c r="E152" s="137" t="s">
        <v>920</v>
      </c>
      <c r="F152" s="137" t="s">
        <v>921</v>
      </c>
      <c r="I152" s="130"/>
      <c r="J152" s="138">
        <f>BK152</f>
        <v>0</v>
      </c>
      <c r="L152" s="127"/>
      <c r="M152" s="132"/>
      <c r="P152" s="133">
        <f>SUM(P153:P156)</f>
        <v>0</v>
      </c>
      <c r="R152" s="133">
        <f>SUM(R153:R156)</f>
        <v>0</v>
      </c>
      <c r="T152" s="134">
        <f>SUM(T153:T156)</f>
        <v>0</v>
      </c>
      <c r="AR152" s="128" t="s">
        <v>83</v>
      </c>
      <c r="AT152" s="135" t="s">
        <v>74</v>
      </c>
      <c r="AU152" s="135" t="s">
        <v>83</v>
      </c>
      <c r="AY152" s="128" t="s">
        <v>156</v>
      </c>
      <c r="BK152" s="136">
        <f>SUM(BK153:BK156)</f>
        <v>0</v>
      </c>
    </row>
    <row r="153" spans="2:65" s="1" customFormat="1" ht="24.15" customHeight="1">
      <c r="B153" s="139"/>
      <c r="C153" s="140" t="s">
        <v>178</v>
      </c>
      <c r="D153" s="140" t="s">
        <v>159</v>
      </c>
      <c r="E153" s="141" t="s">
        <v>3118</v>
      </c>
      <c r="F153" s="142" t="s">
        <v>3119</v>
      </c>
      <c r="G153" s="143" t="s">
        <v>402</v>
      </c>
      <c r="H153" s="144">
        <v>125</v>
      </c>
      <c r="I153" s="145"/>
      <c r="J153" s="146">
        <f>ROUND(I153*H153,2)</f>
        <v>0</v>
      </c>
      <c r="K153" s="147"/>
      <c r="L153" s="32"/>
      <c r="M153" s="148" t="s">
        <v>1</v>
      </c>
      <c r="N153" s="149" t="s">
        <v>41</v>
      </c>
      <c r="P153" s="150">
        <f>O153*H153</f>
        <v>0</v>
      </c>
      <c r="Q153" s="150">
        <v>0</v>
      </c>
      <c r="R153" s="150">
        <f>Q153*H153</f>
        <v>0</v>
      </c>
      <c r="S153" s="150">
        <v>0</v>
      </c>
      <c r="T153" s="151">
        <f>S153*H153</f>
        <v>0</v>
      </c>
      <c r="AR153" s="152" t="s">
        <v>163</v>
      </c>
      <c r="AT153" s="152" t="s">
        <v>159</v>
      </c>
      <c r="AU153" s="152" t="s">
        <v>164</v>
      </c>
      <c r="AY153" s="17" t="s">
        <v>156</v>
      </c>
      <c r="BE153" s="153">
        <f>IF(N153="základná",J153,0)</f>
        <v>0</v>
      </c>
      <c r="BF153" s="153">
        <f>IF(N153="znížená",J153,0)</f>
        <v>0</v>
      </c>
      <c r="BG153" s="153">
        <f>IF(N153="zákl. prenesená",J153,0)</f>
        <v>0</v>
      </c>
      <c r="BH153" s="153">
        <f>IF(N153="zníž. prenesená",J153,0)</f>
        <v>0</v>
      </c>
      <c r="BI153" s="153">
        <f>IF(N153="nulová",J153,0)</f>
        <v>0</v>
      </c>
      <c r="BJ153" s="17" t="s">
        <v>164</v>
      </c>
      <c r="BK153" s="153">
        <f>ROUND(I153*H153,2)</f>
        <v>0</v>
      </c>
      <c r="BL153" s="17" t="s">
        <v>163</v>
      </c>
      <c r="BM153" s="152" t="s">
        <v>3120</v>
      </c>
    </row>
    <row r="154" spans="2:65" s="12" customFormat="1">
      <c r="B154" s="159"/>
      <c r="D154" s="160" t="s">
        <v>205</v>
      </c>
      <c r="E154" s="161" t="s">
        <v>1</v>
      </c>
      <c r="F154" s="162" t="s">
        <v>3116</v>
      </c>
      <c r="H154" s="163">
        <v>125</v>
      </c>
      <c r="I154" s="164"/>
      <c r="L154" s="159"/>
      <c r="M154" s="165"/>
      <c r="T154" s="166"/>
      <c r="AT154" s="161" t="s">
        <v>205</v>
      </c>
      <c r="AU154" s="161" t="s">
        <v>164</v>
      </c>
      <c r="AV154" s="12" t="s">
        <v>164</v>
      </c>
      <c r="AW154" s="12" t="s">
        <v>3</v>
      </c>
      <c r="AX154" s="12" t="s">
        <v>75</v>
      </c>
      <c r="AY154" s="161" t="s">
        <v>156</v>
      </c>
    </row>
    <row r="155" spans="2:65" s="13" customFormat="1">
      <c r="B155" s="178"/>
      <c r="D155" s="160" t="s">
        <v>205</v>
      </c>
      <c r="E155" s="179" t="s">
        <v>1</v>
      </c>
      <c r="F155" s="180" t="s">
        <v>3117</v>
      </c>
      <c r="H155" s="179" t="s">
        <v>1</v>
      </c>
      <c r="I155" s="181"/>
      <c r="L155" s="178"/>
      <c r="M155" s="182"/>
      <c r="T155" s="183"/>
      <c r="AT155" s="179" t="s">
        <v>205</v>
      </c>
      <c r="AU155" s="179" t="s">
        <v>164</v>
      </c>
      <c r="AV155" s="13" t="s">
        <v>83</v>
      </c>
      <c r="AW155" s="13" t="s">
        <v>3</v>
      </c>
      <c r="AX155" s="13" t="s">
        <v>75</v>
      </c>
      <c r="AY155" s="179" t="s">
        <v>156</v>
      </c>
    </row>
    <row r="156" spans="2:65" s="14" customFormat="1">
      <c r="B156" s="184"/>
      <c r="D156" s="160" t="s">
        <v>205</v>
      </c>
      <c r="E156" s="185" t="s">
        <v>1</v>
      </c>
      <c r="F156" s="186" t="s">
        <v>226</v>
      </c>
      <c r="H156" s="187">
        <v>125</v>
      </c>
      <c r="I156" s="188"/>
      <c r="L156" s="184"/>
      <c r="M156" s="189"/>
      <c r="T156" s="190"/>
      <c r="AT156" s="185" t="s">
        <v>205</v>
      </c>
      <c r="AU156" s="185" t="s">
        <v>164</v>
      </c>
      <c r="AV156" s="14" t="s">
        <v>163</v>
      </c>
      <c r="AW156" s="14" t="s">
        <v>3</v>
      </c>
      <c r="AX156" s="14" t="s">
        <v>83</v>
      </c>
      <c r="AY156" s="185" t="s">
        <v>156</v>
      </c>
    </row>
    <row r="157" spans="2:65" s="11" customFormat="1" ht="22.95" customHeight="1">
      <c r="B157" s="127"/>
      <c r="D157" s="128" t="s">
        <v>74</v>
      </c>
      <c r="E157" s="137" t="s">
        <v>1511</v>
      </c>
      <c r="F157" s="137" t="s">
        <v>3121</v>
      </c>
      <c r="I157" s="130"/>
      <c r="J157" s="138">
        <f>BK157</f>
        <v>0</v>
      </c>
      <c r="L157" s="127"/>
      <c r="M157" s="132"/>
      <c r="P157" s="133">
        <f>P158</f>
        <v>0</v>
      </c>
      <c r="R157" s="133">
        <f>R158</f>
        <v>0</v>
      </c>
      <c r="T157" s="134">
        <f>T158</f>
        <v>0</v>
      </c>
      <c r="AR157" s="128" t="s">
        <v>83</v>
      </c>
      <c r="AT157" s="135" t="s">
        <v>74</v>
      </c>
      <c r="AU157" s="135" t="s">
        <v>83</v>
      </c>
      <c r="AY157" s="128" t="s">
        <v>156</v>
      </c>
      <c r="BK157" s="136">
        <f>BK158</f>
        <v>0</v>
      </c>
    </row>
    <row r="158" spans="2:65" s="1" customFormat="1" ht="16.5" customHeight="1">
      <c r="B158" s="139"/>
      <c r="C158" s="140" t="s">
        <v>184</v>
      </c>
      <c r="D158" s="140" t="s">
        <v>159</v>
      </c>
      <c r="E158" s="141" t="s">
        <v>3122</v>
      </c>
      <c r="F158" s="142" t="s">
        <v>3123</v>
      </c>
      <c r="G158" s="143" t="s">
        <v>234</v>
      </c>
      <c r="H158" s="144">
        <v>43.75</v>
      </c>
      <c r="I158" s="145"/>
      <c r="J158" s="146">
        <f>ROUND(I158*H158,2)</f>
        <v>0</v>
      </c>
      <c r="K158" s="147"/>
      <c r="L158" s="32"/>
      <c r="M158" s="148" t="s">
        <v>1</v>
      </c>
      <c r="N158" s="149" t="s">
        <v>41</v>
      </c>
      <c r="P158" s="150">
        <f>O158*H158</f>
        <v>0</v>
      </c>
      <c r="Q158" s="150">
        <v>0</v>
      </c>
      <c r="R158" s="150">
        <f>Q158*H158</f>
        <v>0</v>
      </c>
      <c r="S158" s="150">
        <v>0</v>
      </c>
      <c r="T158" s="151">
        <f>S158*H158</f>
        <v>0</v>
      </c>
      <c r="AR158" s="152" t="s">
        <v>163</v>
      </c>
      <c r="AT158" s="152" t="s">
        <v>159</v>
      </c>
      <c r="AU158" s="152" t="s">
        <v>164</v>
      </c>
      <c r="AY158" s="17" t="s">
        <v>156</v>
      </c>
      <c r="BE158" s="153">
        <f>IF(N158="základná",J158,0)</f>
        <v>0</v>
      </c>
      <c r="BF158" s="153">
        <f>IF(N158="znížená",J158,0)</f>
        <v>0</v>
      </c>
      <c r="BG158" s="153">
        <f>IF(N158="zákl. prenesená",J158,0)</f>
        <v>0</v>
      </c>
      <c r="BH158" s="153">
        <f>IF(N158="zníž. prenesená",J158,0)</f>
        <v>0</v>
      </c>
      <c r="BI158" s="153">
        <f>IF(N158="nulová",J158,0)</f>
        <v>0</v>
      </c>
      <c r="BJ158" s="17" t="s">
        <v>164</v>
      </c>
      <c r="BK158" s="153">
        <f>ROUND(I158*H158,2)</f>
        <v>0</v>
      </c>
      <c r="BL158" s="17" t="s">
        <v>163</v>
      </c>
      <c r="BM158" s="152" t="s">
        <v>3124</v>
      </c>
    </row>
    <row r="159" spans="2:65" s="11" customFormat="1" ht="25.95" customHeight="1">
      <c r="B159" s="127"/>
      <c r="D159" s="128" t="s">
        <v>74</v>
      </c>
      <c r="E159" s="129" t="s">
        <v>3125</v>
      </c>
      <c r="F159" s="129" t="s">
        <v>3126</v>
      </c>
      <c r="I159" s="130"/>
      <c r="J159" s="131">
        <f>BK159</f>
        <v>0</v>
      </c>
      <c r="L159" s="127"/>
      <c r="M159" s="132"/>
      <c r="P159" s="133">
        <f>P160+P165+P168+P176+P180+P185+P194+P197+P201</f>
        <v>0</v>
      </c>
      <c r="R159" s="133">
        <f>R160+R165+R168+R176+R180+R185+R194+R197+R201</f>
        <v>2.6250000000000002E-2</v>
      </c>
      <c r="T159" s="134">
        <f>T160+T165+T168+T176+T180+T185+T194+T197+T201</f>
        <v>0</v>
      </c>
      <c r="AR159" s="128" t="s">
        <v>83</v>
      </c>
      <c r="AT159" s="135" t="s">
        <v>74</v>
      </c>
      <c r="AU159" s="135" t="s">
        <v>75</v>
      </c>
      <c r="AY159" s="128" t="s">
        <v>156</v>
      </c>
      <c r="BK159" s="136">
        <f>BK160+BK165+BK168+BK176+BK180+BK185+BK194+BK197+BK201</f>
        <v>0</v>
      </c>
    </row>
    <row r="160" spans="2:65" s="11" customFormat="1" ht="22.95" customHeight="1">
      <c r="B160" s="127"/>
      <c r="D160" s="128" t="s">
        <v>74</v>
      </c>
      <c r="E160" s="137" t="s">
        <v>3127</v>
      </c>
      <c r="F160" s="137" t="s">
        <v>3128</v>
      </c>
      <c r="I160" s="130"/>
      <c r="J160" s="138">
        <f>BK160</f>
        <v>0</v>
      </c>
      <c r="L160" s="127"/>
      <c r="M160" s="132"/>
      <c r="P160" s="133">
        <f>SUM(P161:P164)</f>
        <v>0</v>
      </c>
      <c r="R160" s="133">
        <f>SUM(R161:R164)</f>
        <v>0</v>
      </c>
      <c r="T160" s="134">
        <f>SUM(T161:T164)</f>
        <v>0</v>
      </c>
      <c r="AR160" s="128" t="s">
        <v>83</v>
      </c>
      <c r="AT160" s="135" t="s">
        <v>74</v>
      </c>
      <c r="AU160" s="135" t="s">
        <v>83</v>
      </c>
      <c r="AY160" s="128" t="s">
        <v>156</v>
      </c>
      <c r="BK160" s="136">
        <f>SUM(BK161:BK164)</f>
        <v>0</v>
      </c>
    </row>
    <row r="161" spans="2:65" s="1" customFormat="1" ht="16.5" customHeight="1">
      <c r="B161" s="139"/>
      <c r="C161" s="140" t="s">
        <v>231</v>
      </c>
      <c r="D161" s="140" t="s">
        <v>159</v>
      </c>
      <c r="E161" s="141" t="s">
        <v>3129</v>
      </c>
      <c r="F161" s="142" t="s">
        <v>3130</v>
      </c>
      <c r="G161" s="143" t="s">
        <v>402</v>
      </c>
      <c r="H161" s="144">
        <v>100</v>
      </c>
      <c r="I161" s="145"/>
      <c r="J161" s="146">
        <f>ROUND(I161*H161,2)</f>
        <v>0</v>
      </c>
      <c r="K161" s="147"/>
      <c r="L161" s="32"/>
      <c r="M161" s="148" t="s">
        <v>1</v>
      </c>
      <c r="N161" s="149" t="s">
        <v>41</v>
      </c>
      <c r="P161" s="150">
        <f>O161*H161</f>
        <v>0</v>
      </c>
      <c r="Q161" s="150">
        <v>0</v>
      </c>
      <c r="R161" s="150">
        <f>Q161*H161</f>
        <v>0</v>
      </c>
      <c r="S161" s="150">
        <v>0</v>
      </c>
      <c r="T161" s="151">
        <f>S161*H161</f>
        <v>0</v>
      </c>
      <c r="AR161" s="152" t="s">
        <v>163</v>
      </c>
      <c r="AT161" s="152" t="s">
        <v>159</v>
      </c>
      <c r="AU161" s="152" t="s">
        <v>164</v>
      </c>
      <c r="AY161" s="17" t="s">
        <v>156</v>
      </c>
      <c r="BE161" s="153">
        <f>IF(N161="základná",J161,0)</f>
        <v>0</v>
      </c>
      <c r="BF161" s="153">
        <f>IF(N161="znížená",J161,0)</f>
        <v>0</v>
      </c>
      <c r="BG161" s="153">
        <f>IF(N161="zákl. prenesená",J161,0)</f>
        <v>0</v>
      </c>
      <c r="BH161" s="153">
        <f>IF(N161="zníž. prenesená",J161,0)</f>
        <v>0</v>
      </c>
      <c r="BI161" s="153">
        <f>IF(N161="nulová",J161,0)</f>
        <v>0</v>
      </c>
      <c r="BJ161" s="17" t="s">
        <v>164</v>
      </c>
      <c r="BK161" s="153">
        <f>ROUND(I161*H161,2)</f>
        <v>0</v>
      </c>
      <c r="BL161" s="17" t="s">
        <v>163</v>
      </c>
      <c r="BM161" s="152" t="s">
        <v>3131</v>
      </c>
    </row>
    <row r="162" spans="2:65" s="1" customFormat="1" ht="16.5" customHeight="1">
      <c r="B162" s="139"/>
      <c r="C162" s="167" t="s">
        <v>211</v>
      </c>
      <c r="D162" s="167" t="s">
        <v>207</v>
      </c>
      <c r="E162" s="168" t="s">
        <v>3132</v>
      </c>
      <c r="F162" s="169" t="s">
        <v>3133</v>
      </c>
      <c r="G162" s="170" t="s">
        <v>402</v>
      </c>
      <c r="H162" s="171">
        <v>100</v>
      </c>
      <c r="I162" s="172"/>
      <c r="J162" s="173">
        <f>ROUND(I162*H162,2)</f>
        <v>0</v>
      </c>
      <c r="K162" s="174"/>
      <c r="L162" s="175"/>
      <c r="M162" s="176" t="s">
        <v>1</v>
      </c>
      <c r="N162" s="177" t="s">
        <v>41</v>
      </c>
      <c r="P162" s="150">
        <f>O162*H162</f>
        <v>0</v>
      </c>
      <c r="Q162" s="150">
        <v>0</v>
      </c>
      <c r="R162" s="150">
        <f>Q162*H162</f>
        <v>0</v>
      </c>
      <c r="S162" s="150">
        <v>0</v>
      </c>
      <c r="T162" s="151">
        <f>S162*H162</f>
        <v>0</v>
      </c>
      <c r="AR162" s="152" t="s">
        <v>211</v>
      </c>
      <c r="AT162" s="152" t="s">
        <v>207</v>
      </c>
      <c r="AU162" s="152" t="s">
        <v>164</v>
      </c>
      <c r="AY162" s="17" t="s">
        <v>156</v>
      </c>
      <c r="BE162" s="153">
        <f>IF(N162="základná",J162,0)</f>
        <v>0</v>
      </c>
      <c r="BF162" s="153">
        <f>IF(N162="znížená",J162,0)</f>
        <v>0</v>
      </c>
      <c r="BG162" s="153">
        <f>IF(N162="zákl. prenesená",J162,0)</f>
        <v>0</v>
      </c>
      <c r="BH162" s="153">
        <f>IF(N162="zníž. prenesená",J162,0)</f>
        <v>0</v>
      </c>
      <c r="BI162" s="153">
        <f>IF(N162="nulová",J162,0)</f>
        <v>0</v>
      </c>
      <c r="BJ162" s="17" t="s">
        <v>164</v>
      </c>
      <c r="BK162" s="153">
        <f>ROUND(I162*H162,2)</f>
        <v>0</v>
      </c>
      <c r="BL162" s="17" t="s">
        <v>163</v>
      </c>
      <c r="BM162" s="152" t="s">
        <v>3134</v>
      </c>
    </row>
    <row r="163" spans="2:65" s="1" customFormat="1" ht="16.5" customHeight="1">
      <c r="B163" s="139"/>
      <c r="C163" s="140" t="s">
        <v>245</v>
      </c>
      <c r="D163" s="140" t="s">
        <v>159</v>
      </c>
      <c r="E163" s="141" t="s">
        <v>3135</v>
      </c>
      <c r="F163" s="142" t="s">
        <v>3136</v>
      </c>
      <c r="G163" s="143" t="s">
        <v>402</v>
      </c>
      <c r="H163" s="144">
        <v>150</v>
      </c>
      <c r="I163" s="145"/>
      <c r="J163" s="146">
        <f>ROUND(I163*H163,2)</f>
        <v>0</v>
      </c>
      <c r="K163" s="147"/>
      <c r="L163" s="32"/>
      <c r="M163" s="148" t="s">
        <v>1</v>
      </c>
      <c r="N163" s="149" t="s">
        <v>41</v>
      </c>
      <c r="P163" s="150">
        <f>O163*H163</f>
        <v>0</v>
      </c>
      <c r="Q163" s="150">
        <v>0</v>
      </c>
      <c r="R163" s="150">
        <f>Q163*H163</f>
        <v>0</v>
      </c>
      <c r="S163" s="150">
        <v>0</v>
      </c>
      <c r="T163" s="151">
        <f>S163*H163</f>
        <v>0</v>
      </c>
      <c r="AR163" s="152" t="s">
        <v>163</v>
      </c>
      <c r="AT163" s="152" t="s">
        <v>159</v>
      </c>
      <c r="AU163" s="152" t="s">
        <v>164</v>
      </c>
      <c r="AY163" s="17" t="s">
        <v>156</v>
      </c>
      <c r="BE163" s="153">
        <f>IF(N163="základná",J163,0)</f>
        <v>0</v>
      </c>
      <c r="BF163" s="153">
        <f>IF(N163="znížená",J163,0)</f>
        <v>0</v>
      </c>
      <c r="BG163" s="153">
        <f>IF(N163="zákl. prenesená",J163,0)</f>
        <v>0</v>
      </c>
      <c r="BH163" s="153">
        <f>IF(N163="zníž. prenesená",J163,0)</f>
        <v>0</v>
      </c>
      <c r="BI163" s="153">
        <f>IF(N163="nulová",J163,0)</f>
        <v>0</v>
      </c>
      <c r="BJ163" s="17" t="s">
        <v>164</v>
      </c>
      <c r="BK163" s="153">
        <f>ROUND(I163*H163,2)</f>
        <v>0</v>
      </c>
      <c r="BL163" s="17" t="s">
        <v>163</v>
      </c>
      <c r="BM163" s="152" t="s">
        <v>3137</v>
      </c>
    </row>
    <row r="164" spans="2:65" s="1" customFormat="1" ht="16.5" customHeight="1">
      <c r="B164" s="139"/>
      <c r="C164" s="167" t="s">
        <v>252</v>
      </c>
      <c r="D164" s="167" t="s">
        <v>207</v>
      </c>
      <c r="E164" s="168" t="s">
        <v>3138</v>
      </c>
      <c r="F164" s="169" t="s">
        <v>3139</v>
      </c>
      <c r="G164" s="170" t="s">
        <v>402</v>
      </c>
      <c r="H164" s="171">
        <v>150</v>
      </c>
      <c r="I164" s="172"/>
      <c r="J164" s="173">
        <f>ROUND(I164*H164,2)</f>
        <v>0</v>
      </c>
      <c r="K164" s="174"/>
      <c r="L164" s="175"/>
      <c r="M164" s="176" t="s">
        <v>1</v>
      </c>
      <c r="N164" s="177" t="s">
        <v>41</v>
      </c>
      <c r="P164" s="150">
        <f>O164*H164</f>
        <v>0</v>
      </c>
      <c r="Q164" s="150">
        <v>0</v>
      </c>
      <c r="R164" s="150">
        <f>Q164*H164</f>
        <v>0</v>
      </c>
      <c r="S164" s="150">
        <v>0</v>
      </c>
      <c r="T164" s="151">
        <f>S164*H164</f>
        <v>0</v>
      </c>
      <c r="AR164" s="152" t="s">
        <v>211</v>
      </c>
      <c r="AT164" s="152" t="s">
        <v>207</v>
      </c>
      <c r="AU164" s="152" t="s">
        <v>164</v>
      </c>
      <c r="AY164" s="17" t="s">
        <v>156</v>
      </c>
      <c r="BE164" s="153">
        <f>IF(N164="základná",J164,0)</f>
        <v>0</v>
      </c>
      <c r="BF164" s="153">
        <f>IF(N164="znížená",J164,0)</f>
        <v>0</v>
      </c>
      <c r="BG164" s="153">
        <f>IF(N164="zákl. prenesená",J164,0)</f>
        <v>0</v>
      </c>
      <c r="BH164" s="153">
        <f>IF(N164="zníž. prenesená",J164,0)</f>
        <v>0</v>
      </c>
      <c r="BI164" s="153">
        <f>IF(N164="nulová",J164,0)</f>
        <v>0</v>
      </c>
      <c r="BJ164" s="17" t="s">
        <v>164</v>
      </c>
      <c r="BK164" s="153">
        <f>ROUND(I164*H164,2)</f>
        <v>0</v>
      </c>
      <c r="BL164" s="17" t="s">
        <v>163</v>
      </c>
      <c r="BM164" s="152" t="s">
        <v>3140</v>
      </c>
    </row>
    <row r="165" spans="2:65" s="11" customFormat="1" ht="22.95" customHeight="1">
      <c r="B165" s="127"/>
      <c r="D165" s="128" t="s">
        <v>74</v>
      </c>
      <c r="E165" s="137" t="s">
        <v>3141</v>
      </c>
      <c r="F165" s="137" t="s">
        <v>3142</v>
      </c>
      <c r="I165" s="130"/>
      <c r="J165" s="138">
        <f>BK165</f>
        <v>0</v>
      </c>
      <c r="L165" s="127"/>
      <c r="M165" s="132"/>
      <c r="P165" s="133">
        <f>SUM(P166:P167)</f>
        <v>0</v>
      </c>
      <c r="R165" s="133">
        <f>SUM(R166:R167)</f>
        <v>2.6250000000000002E-2</v>
      </c>
      <c r="T165" s="134">
        <f>SUM(T166:T167)</f>
        <v>0</v>
      </c>
      <c r="AR165" s="128" t="s">
        <v>83</v>
      </c>
      <c r="AT165" s="135" t="s">
        <v>74</v>
      </c>
      <c r="AU165" s="135" t="s">
        <v>83</v>
      </c>
      <c r="AY165" s="128" t="s">
        <v>156</v>
      </c>
      <c r="BK165" s="136">
        <f>SUM(BK166:BK167)</f>
        <v>0</v>
      </c>
    </row>
    <row r="166" spans="2:65" s="1" customFormat="1" ht="24.15" customHeight="1">
      <c r="B166" s="139"/>
      <c r="C166" s="140" t="s">
        <v>256</v>
      </c>
      <c r="D166" s="140" t="s">
        <v>159</v>
      </c>
      <c r="E166" s="141" t="s">
        <v>3143</v>
      </c>
      <c r="F166" s="142" t="s">
        <v>3144</v>
      </c>
      <c r="G166" s="143" t="s">
        <v>402</v>
      </c>
      <c r="H166" s="144">
        <v>125</v>
      </c>
      <c r="I166" s="145"/>
      <c r="J166" s="146">
        <f>ROUND(I166*H166,2)</f>
        <v>0</v>
      </c>
      <c r="K166" s="147"/>
      <c r="L166" s="32"/>
      <c r="M166" s="148" t="s">
        <v>1</v>
      </c>
      <c r="N166" s="149" t="s">
        <v>41</v>
      </c>
      <c r="P166" s="150">
        <f>O166*H166</f>
        <v>0</v>
      </c>
      <c r="Q166" s="150">
        <v>0</v>
      </c>
      <c r="R166" s="150">
        <f>Q166*H166</f>
        <v>0</v>
      </c>
      <c r="S166" s="150">
        <v>0</v>
      </c>
      <c r="T166" s="151">
        <f>S166*H166</f>
        <v>0</v>
      </c>
      <c r="AR166" s="152" t="s">
        <v>163</v>
      </c>
      <c r="AT166" s="152" t="s">
        <v>159</v>
      </c>
      <c r="AU166" s="152" t="s">
        <v>164</v>
      </c>
      <c r="AY166" s="17" t="s">
        <v>156</v>
      </c>
      <c r="BE166" s="153">
        <f>IF(N166="základná",J166,0)</f>
        <v>0</v>
      </c>
      <c r="BF166" s="153">
        <f>IF(N166="znížená",J166,0)</f>
        <v>0</v>
      </c>
      <c r="BG166" s="153">
        <f>IF(N166="zákl. prenesená",J166,0)</f>
        <v>0</v>
      </c>
      <c r="BH166" s="153">
        <f>IF(N166="zníž. prenesená",J166,0)</f>
        <v>0</v>
      </c>
      <c r="BI166" s="153">
        <f>IF(N166="nulová",J166,0)</f>
        <v>0</v>
      </c>
      <c r="BJ166" s="17" t="s">
        <v>164</v>
      </c>
      <c r="BK166" s="153">
        <f>ROUND(I166*H166,2)</f>
        <v>0</v>
      </c>
      <c r="BL166" s="17" t="s">
        <v>163</v>
      </c>
      <c r="BM166" s="152" t="s">
        <v>3145</v>
      </c>
    </row>
    <row r="167" spans="2:65" s="1" customFormat="1" ht="16.5" customHeight="1">
      <c r="B167" s="139"/>
      <c r="C167" s="167" t="s">
        <v>260</v>
      </c>
      <c r="D167" s="167" t="s">
        <v>207</v>
      </c>
      <c r="E167" s="168" t="s">
        <v>3146</v>
      </c>
      <c r="F167" s="169" t="s">
        <v>3147</v>
      </c>
      <c r="G167" s="170" t="s">
        <v>402</v>
      </c>
      <c r="H167" s="171">
        <v>125</v>
      </c>
      <c r="I167" s="172"/>
      <c r="J167" s="173">
        <f>ROUND(I167*H167,2)</f>
        <v>0</v>
      </c>
      <c r="K167" s="174"/>
      <c r="L167" s="175"/>
      <c r="M167" s="176" t="s">
        <v>1</v>
      </c>
      <c r="N167" s="177" t="s">
        <v>41</v>
      </c>
      <c r="P167" s="150">
        <f>O167*H167</f>
        <v>0</v>
      </c>
      <c r="Q167" s="150">
        <v>2.1000000000000001E-4</v>
      </c>
      <c r="R167" s="150">
        <f>Q167*H167</f>
        <v>2.6250000000000002E-2</v>
      </c>
      <c r="S167" s="150">
        <v>0</v>
      </c>
      <c r="T167" s="151">
        <f>S167*H167</f>
        <v>0</v>
      </c>
      <c r="AR167" s="152" t="s">
        <v>211</v>
      </c>
      <c r="AT167" s="152" t="s">
        <v>207</v>
      </c>
      <c r="AU167" s="152" t="s">
        <v>164</v>
      </c>
      <c r="AY167" s="17" t="s">
        <v>156</v>
      </c>
      <c r="BE167" s="153">
        <f>IF(N167="základná",J167,0)</f>
        <v>0</v>
      </c>
      <c r="BF167" s="153">
        <f>IF(N167="znížená",J167,0)</f>
        <v>0</v>
      </c>
      <c r="BG167" s="153">
        <f>IF(N167="zákl. prenesená",J167,0)</f>
        <v>0</v>
      </c>
      <c r="BH167" s="153">
        <f>IF(N167="zníž. prenesená",J167,0)</f>
        <v>0</v>
      </c>
      <c r="BI167" s="153">
        <f>IF(N167="nulová",J167,0)</f>
        <v>0</v>
      </c>
      <c r="BJ167" s="17" t="s">
        <v>164</v>
      </c>
      <c r="BK167" s="153">
        <f>ROUND(I167*H167,2)</f>
        <v>0</v>
      </c>
      <c r="BL167" s="17" t="s">
        <v>163</v>
      </c>
      <c r="BM167" s="152" t="s">
        <v>3148</v>
      </c>
    </row>
    <row r="168" spans="2:65" s="11" customFormat="1" ht="22.95" customHeight="1">
      <c r="B168" s="127"/>
      <c r="D168" s="128" t="s">
        <v>74</v>
      </c>
      <c r="E168" s="137" t="s">
        <v>3149</v>
      </c>
      <c r="F168" s="137" t="s">
        <v>3150</v>
      </c>
      <c r="I168" s="130"/>
      <c r="J168" s="138">
        <f>BK168</f>
        <v>0</v>
      </c>
      <c r="L168" s="127"/>
      <c r="M168" s="132"/>
      <c r="P168" s="133">
        <f>SUM(P169:P175)</f>
        <v>0</v>
      </c>
      <c r="R168" s="133">
        <f>SUM(R169:R175)</f>
        <v>0</v>
      </c>
      <c r="T168" s="134">
        <f>SUM(T169:T175)</f>
        <v>0</v>
      </c>
      <c r="AR168" s="128" t="s">
        <v>83</v>
      </c>
      <c r="AT168" s="135" t="s">
        <v>74</v>
      </c>
      <c r="AU168" s="135" t="s">
        <v>83</v>
      </c>
      <c r="AY168" s="128" t="s">
        <v>156</v>
      </c>
      <c r="BK168" s="136">
        <f>SUM(BK169:BK175)</f>
        <v>0</v>
      </c>
    </row>
    <row r="169" spans="2:65" s="1" customFormat="1" ht="16.5" customHeight="1">
      <c r="B169" s="139"/>
      <c r="C169" s="140" t="s">
        <v>264</v>
      </c>
      <c r="D169" s="140" t="s">
        <v>159</v>
      </c>
      <c r="E169" s="141" t="s">
        <v>3151</v>
      </c>
      <c r="F169" s="142" t="s">
        <v>3152</v>
      </c>
      <c r="G169" s="143" t="s">
        <v>402</v>
      </c>
      <c r="H169" s="144">
        <v>390</v>
      </c>
      <c r="I169" s="145"/>
      <c r="J169" s="146">
        <f t="shared" ref="J169:J175" si="0">ROUND(I169*H169,2)</f>
        <v>0</v>
      </c>
      <c r="K169" s="147"/>
      <c r="L169" s="32"/>
      <c r="M169" s="148" t="s">
        <v>1</v>
      </c>
      <c r="N169" s="149" t="s">
        <v>41</v>
      </c>
      <c r="P169" s="150">
        <f t="shared" ref="P169:P175" si="1">O169*H169</f>
        <v>0</v>
      </c>
      <c r="Q169" s="150">
        <v>0</v>
      </c>
      <c r="R169" s="150">
        <f t="shared" ref="R169:R175" si="2">Q169*H169</f>
        <v>0</v>
      </c>
      <c r="S169" s="150">
        <v>0</v>
      </c>
      <c r="T169" s="151">
        <f t="shared" ref="T169:T175" si="3">S169*H169</f>
        <v>0</v>
      </c>
      <c r="AR169" s="152" t="s">
        <v>163</v>
      </c>
      <c r="AT169" s="152" t="s">
        <v>159</v>
      </c>
      <c r="AU169" s="152" t="s">
        <v>164</v>
      </c>
      <c r="AY169" s="17" t="s">
        <v>156</v>
      </c>
      <c r="BE169" s="153">
        <f t="shared" ref="BE169:BE175" si="4">IF(N169="základná",J169,0)</f>
        <v>0</v>
      </c>
      <c r="BF169" s="153">
        <f t="shared" ref="BF169:BF175" si="5">IF(N169="znížená",J169,0)</f>
        <v>0</v>
      </c>
      <c r="BG169" s="153">
        <f t="shared" ref="BG169:BG175" si="6">IF(N169="zákl. prenesená",J169,0)</f>
        <v>0</v>
      </c>
      <c r="BH169" s="153">
        <f t="shared" ref="BH169:BH175" si="7">IF(N169="zníž. prenesená",J169,0)</f>
        <v>0</v>
      </c>
      <c r="BI169" s="153">
        <f t="shared" ref="BI169:BI175" si="8">IF(N169="nulová",J169,0)</f>
        <v>0</v>
      </c>
      <c r="BJ169" s="17" t="s">
        <v>164</v>
      </c>
      <c r="BK169" s="153">
        <f t="shared" ref="BK169:BK175" si="9">ROUND(I169*H169,2)</f>
        <v>0</v>
      </c>
      <c r="BL169" s="17" t="s">
        <v>163</v>
      </c>
      <c r="BM169" s="152" t="s">
        <v>3153</v>
      </c>
    </row>
    <row r="170" spans="2:65" s="1" customFormat="1" ht="16.5" customHeight="1">
      <c r="B170" s="139"/>
      <c r="C170" s="167" t="s">
        <v>268</v>
      </c>
      <c r="D170" s="167" t="s">
        <v>207</v>
      </c>
      <c r="E170" s="168" t="s">
        <v>3154</v>
      </c>
      <c r="F170" s="169" t="s">
        <v>3155</v>
      </c>
      <c r="G170" s="170" t="s">
        <v>402</v>
      </c>
      <c r="H170" s="171">
        <v>390</v>
      </c>
      <c r="I170" s="172"/>
      <c r="J170" s="173">
        <f t="shared" si="0"/>
        <v>0</v>
      </c>
      <c r="K170" s="174"/>
      <c r="L170" s="175"/>
      <c r="M170" s="176" t="s">
        <v>1</v>
      </c>
      <c r="N170" s="177" t="s">
        <v>41</v>
      </c>
      <c r="P170" s="150">
        <f t="shared" si="1"/>
        <v>0</v>
      </c>
      <c r="Q170" s="150">
        <v>0</v>
      </c>
      <c r="R170" s="150">
        <f t="shared" si="2"/>
        <v>0</v>
      </c>
      <c r="S170" s="150">
        <v>0</v>
      </c>
      <c r="T170" s="151">
        <f t="shared" si="3"/>
        <v>0</v>
      </c>
      <c r="AR170" s="152" t="s">
        <v>211</v>
      </c>
      <c r="AT170" s="152" t="s">
        <v>207</v>
      </c>
      <c r="AU170" s="152" t="s">
        <v>164</v>
      </c>
      <c r="AY170" s="17" t="s">
        <v>156</v>
      </c>
      <c r="BE170" s="153">
        <f t="shared" si="4"/>
        <v>0</v>
      </c>
      <c r="BF170" s="153">
        <f t="shared" si="5"/>
        <v>0</v>
      </c>
      <c r="BG170" s="153">
        <f t="shared" si="6"/>
        <v>0</v>
      </c>
      <c r="BH170" s="153">
        <f t="shared" si="7"/>
        <v>0</v>
      </c>
      <c r="BI170" s="153">
        <f t="shared" si="8"/>
        <v>0</v>
      </c>
      <c r="BJ170" s="17" t="s">
        <v>164</v>
      </c>
      <c r="BK170" s="153">
        <f t="shared" si="9"/>
        <v>0</v>
      </c>
      <c r="BL170" s="17" t="s">
        <v>163</v>
      </c>
      <c r="BM170" s="152" t="s">
        <v>3156</v>
      </c>
    </row>
    <row r="171" spans="2:65" s="1" customFormat="1" ht="16.5" customHeight="1">
      <c r="B171" s="139"/>
      <c r="C171" s="140" t="s">
        <v>272</v>
      </c>
      <c r="D171" s="140" t="s">
        <v>159</v>
      </c>
      <c r="E171" s="141" t="s">
        <v>3157</v>
      </c>
      <c r="F171" s="142" t="s">
        <v>3158</v>
      </c>
      <c r="G171" s="143" t="s">
        <v>402</v>
      </c>
      <c r="H171" s="144">
        <v>220</v>
      </c>
      <c r="I171" s="145"/>
      <c r="J171" s="146">
        <f t="shared" si="0"/>
        <v>0</v>
      </c>
      <c r="K171" s="147"/>
      <c r="L171" s="32"/>
      <c r="M171" s="148" t="s">
        <v>1</v>
      </c>
      <c r="N171" s="149" t="s">
        <v>41</v>
      </c>
      <c r="P171" s="150">
        <f t="shared" si="1"/>
        <v>0</v>
      </c>
      <c r="Q171" s="150">
        <v>0</v>
      </c>
      <c r="R171" s="150">
        <f t="shared" si="2"/>
        <v>0</v>
      </c>
      <c r="S171" s="150">
        <v>0</v>
      </c>
      <c r="T171" s="151">
        <f t="shared" si="3"/>
        <v>0</v>
      </c>
      <c r="AR171" s="152" t="s">
        <v>163</v>
      </c>
      <c r="AT171" s="152" t="s">
        <v>159</v>
      </c>
      <c r="AU171" s="152" t="s">
        <v>164</v>
      </c>
      <c r="AY171" s="17" t="s">
        <v>156</v>
      </c>
      <c r="BE171" s="153">
        <f t="shared" si="4"/>
        <v>0</v>
      </c>
      <c r="BF171" s="153">
        <f t="shared" si="5"/>
        <v>0</v>
      </c>
      <c r="BG171" s="153">
        <f t="shared" si="6"/>
        <v>0</v>
      </c>
      <c r="BH171" s="153">
        <f t="shared" si="7"/>
        <v>0</v>
      </c>
      <c r="BI171" s="153">
        <f t="shared" si="8"/>
        <v>0</v>
      </c>
      <c r="BJ171" s="17" t="s">
        <v>164</v>
      </c>
      <c r="BK171" s="153">
        <f t="shared" si="9"/>
        <v>0</v>
      </c>
      <c r="BL171" s="17" t="s">
        <v>163</v>
      </c>
      <c r="BM171" s="152" t="s">
        <v>3159</v>
      </c>
    </row>
    <row r="172" spans="2:65" s="1" customFormat="1" ht="16.5" customHeight="1">
      <c r="B172" s="139"/>
      <c r="C172" s="167" t="s">
        <v>276</v>
      </c>
      <c r="D172" s="167" t="s">
        <v>207</v>
      </c>
      <c r="E172" s="168" t="s">
        <v>3160</v>
      </c>
      <c r="F172" s="169" t="s">
        <v>3161</v>
      </c>
      <c r="G172" s="170" t="s">
        <v>402</v>
      </c>
      <c r="H172" s="171">
        <v>220</v>
      </c>
      <c r="I172" s="172"/>
      <c r="J172" s="173">
        <f t="shared" si="0"/>
        <v>0</v>
      </c>
      <c r="K172" s="174"/>
      <c r="L172" s="175"/>
      <c r="M172" s="176" t="s">
        <v>1</v>
      </c>
      <c r="N172" s="177" t="s">
        <v>41</v>
      </c>
      <c r="P172" s="150">
        <f t="shared" si="1"/>
        <v>0</v>
      </c>
      <c r="Q172" s="150">
        <v>0</v>
      </c>
      <c r="R172" s="150">
        <f t="shared" si="2"/>
        <v>0</v>
      </c>
      <c r="S172" s="150">
        <v>0</v>
      </c>
      <c r="T172" s="151">
        <f t="shared" si="3"/>
        <v>0</v>
      </c>
      <c r="AR172" s="152" t="s">
        <v>211</v>
      </c>
      <c r="AT172" s="152" t="s">
        <v>207</v>
      </c>
      <c r="AU172" s="152" t="s">
        <v>164</v>
      </c>
      <c r="AY172" s="17" t="s">
        <v>156</v>
      </c>
      <c r="BE172" s="153">
        <f t="shared" si="4"/>
        <v>0</v>
      </c>
      <c r="BF172" s="153">
        <f t="shared" si="5"/>
        <v>0</v>
      </c>
      <c r="BG172" s="153">
        <f t="shared" si="6"/>
        <v>0</v>
      </c>
      <c r="BH172" s="153">
        <f t="shared" si="7"/>
        <v>0</v>
      </c>
      <c r="BI172" s="153">
        <f t="shared" si="8"/>
        <v>0</v>
      </c>
      <c r="BJ172" s="17" t="s">
        <v>164</v>
      </c>
      <c r="BK172" s="153">
        <f t="shared" si="9"/>
        <v>0</v>
      </c>
      <c r="BL172" s="17" t="s">
        <v>163</v>
      </c>
      <c r="BM172" s="152" t="s">
        <v>3162</v>
      </c>
    </row>
    <row r="173" spans="2:65" s="1" customFormat="1" ht="16.5" customHeight="1">
      <c r="B173" s="139"/>
      <c r="C173" s="140" t="s">
        <v>280</v>
      </c>
      <c r="D173" s="140" t="s">
        <v>159</v>
      </c>
      <c r="E173" s="141" t="s">
        <v>3163</v>
      </c>
      <c r="F173" s="142" t="s">
        <v>3164</v>
      </c>
      <c r="G173" s="143" t="s">
        <v>402</v>
      </c>
      <c r="H173" s="144">
        <v>500</v>
      </c>
      <c r="I173" s="145"/>
      <c r="J173" s="146">
        <f t="shared" si="0"/>
        <v>0</v>
      </c>
      <c r="K173" s="147"/>
      <c r="L173" s="32"/>
      <c r="M173" s="148" t="s">
        <v>1</v>
      </c>
      <c r="N173" s="149" t="s">
        <v>41</v>
      </c>
      <c r="P173" s="150">
        <f t="shared" si="1"/>
        <v>0</v>
      </c>
      <c r="Q173" s="150">
        <v>0</v>
      </c>
      <c r="R173" s="150">
        <f t="shared" si="2"/>
        <v>0</v>
      </c>
      <c r="S173" s="150">
        <v>0</v>
      </c>
      <c r="T173" s="151">
        <f t="shared" si="3"/>
        <v>0</v>
      </c>
      <c r="AR173" s="152" t="s">
        <v>163</v>
      </c>
      <c r="AT173" s="152" t="s">
        <v>159</v>
      </c>
      <c r="AU173" s="152" t="s">
        <v>164</v>
      </c>
      <c r="AY173" s="17" t="s">
        <v>156</v>
      </c>
      <c r="BE173" s="153">
        <f t="shared" si="4"/>
        <v>0</v>
      </c>
      <c r="BF173" s="153">
        <f t="shared" si="5"/>
        <v>0</v>
      </c>
      <c r="BG173" s="153">
        <f t="shared" si="6"/>
        <v>0</v>
      </c>
      <c r="BH173" s="153">
        <f t="shared" si="7"/>
        <v>0</v>
      </c>
      <c r="BI173" s="153">
        <f t="shared" si="8"/>
        <v>0</v>
      </c>
      <c r="BJ173" s="17" t="s">
        <v>164</v>
      </c>
      <c r="BK173" s="153">
        <f t="shared" si="9"/>
        <v>0</v>
      </c>
      <c r="BL173" s="17" t="s">
        <v>163</v>
      </c>
      <c r="BM173" s="152" t="s">
        <v>3165</v>
      </c>
    </row>
    <row r="174" spans="2:65" s="1" customFormat="1" ht="16.5" customHeight="1">
      <c r="B174" s="139"/>
      <c r="C174" s="167" t="s">
        <v>284</v>
      </c>
      <c r="D174" s="167" t="s">
        <v>207</v>
      </c>
      <c r="E174" s="168" t="s">
        <v>3166</v>
      </c>
      <c r="F174" s="169" t="s">
        <v>3167</v>
      </c>
      <c r="G174" s="170" t="s">
        <v>402</v>
      </c>
      <c r="H174" s="171">
        <v>500</v>
      </c>
      <c r="I174" s="172"/>
      <c r="J174" s="173">
        <f t="shared" si="0"/>
        <v>0</v>
      </c>
      <c r="K174" s="174"/>
      <c r="L174" s="175"/>
      <c r="M174" s="176" t="s">
        <v>1</v>
      </c>
      <c r="N174" s="177" t="s">
        <v>41</v>
      </c>
      <c r="P174" s="150">
        <f t="shared" si="1"/>
        <v>0</v>
      </c>
      <c r="Q174" s="150">
        <v>0</v>
      </c>
      <c r="R174" s="150">
        <f t="shared" si="2"/>
        <v>0</v>
      </c>
      <c r="S174" s="150">
        <v>0</v>
      </c>
      <c r="T174" s="151">
        <f t="shared" si="3"/>
        <v>0</v>
      </c>
      <c r="AR174" s="152" t="s">
        <v>211</v>
      </c>
      <c r="AT174" s="152" t="s">
        <v>207</v>
      </c>
      <c r="AU174" s="152" t="s">
        <v>164</v>
      </c>
      <c r="AY174" s="17" t="s">
        <v>156</v>
      </c>
      <c r="BE174" s="153">
        <f t="shared" si="4"/>
        <v>0</v>
      </c>
      <c r="BF174" s="153">
        <f t="shared" si="5"/>
        <v>0</v>
      </c>
      <c r="BG174" s="153">
        <f t="shared" si="6"/>
        <v>0</v>
      </c>
      <c r="BH174" s="153">
        <f t="shared" si="7"/>
        <v>0</v>
      </c>
      <c r="BI174" s="153">
        <f t="shared" si="8"/>
        <v>0</v>
      </c>
      <c r="BJ174" s="17" t="s">
        <v>164</v>
      </c>
      <c r="BK174" s="153">
        <f t="shared" si="9"/>
        <v>0</v>
      </c>
      <c r="BL174" s="17" t="s">
        <v>163</v>
      </c>
      <c r="BM174" s="152" t="s">
        <v>3168</v>
      </c>
    </row>
    <row r="175" spans="2:65" s="1" customFormat="1" ht="16.5" customHeight="1">
      <c r="B175" s="139"/>
      <c r="C175" s="140" t="s">
        <v>288</v>
      </c>
      <c r="D175" s="140" t="s">
        <v>159</v>
      </c>
      <c r="E175" s="141" t="s">
        <v>3169</v>
      </c>
      <c r="F175" s="142" t="s">
        <v>3170</v>
      </c>
      <c r="G175" s="143" t="s">
        <v>402</v>
      </c>
      <c r="H175" s="144">
        <v>720</v>
      </c>
      <c r="I175" s="145"/>
      <c r="J175" s="146">
        <f t="shared" si="0"/>
        <v>0</v>
      </c>
      <c r="K175" s="147"/>
      <c r="L175" s="32"/>
      <c r="M175" s="148" t="s">
        <v>1</v>
      </c>
      <c r="N175" s="149" t="s">
        <v>41</v>
      </c>
      <c r="P175" s="150">
        <f t="shared" si="1"/>
        <v>0</v>
      </c>
      <c r="Q175" s="150">
        <v>0</v>
      </c>
      <c r="R175" s="150">
        <f t="shared" si="2"/>
        <v>0</v>
      </c>
      <c r="S175" s="150">
        <v>0</v>
      </c>
      <c r="T175" s="151">
        <f t="shared" si="3"/>
        <v>0</v>
      </c>
      <c r="AR175" s="152" t="s">
        <v>163</v>
      </c>
      <c r="AT175" s="152" t="s">
        <v>159</v>
      </c>
      <c r="AU175" s="152" t="s">
        <v>164</v>
      </c>
      <c r="AY175" s="17" t="s">
        <v>156</v>
      </c>
      <c r="BE175" s="153">
        <f t="shared" si="4"/>
        <v>0</v>
      </c>
      <c r="BF175" s="153">
        <f t="shared" si="5"/>
        <v>0</v>
      </c>
      <c r="BG175" s="153">
        <f t="shared" si="6"/>
        <v>0</v>
      </c>
      <c r="BH175" s="153">
        <f t="shared" si="7"/>
        <v>0</v>
      </c>
      <c r="BI175" s="153">
        <f t="shared" si="8"/>
        <v>0</v>
      </c>
      <c r="BJ175" s="17" t="s">
        <v>164</v>
      </c>
      <c r="BK175" s="153">
        <f t="shared" si="9"/>
        <v>0</v>
      </c>
      <c r="BL175" s="17" t="s">
        <v>163</v>
      </c>
      <c r="BM175" s="152" t="s">
        <v>3171</v>
      </c>
    </row>
    <row r="176" spans="2:65" s="11" customFormat="1" ht="22.95" customHeight="1">
      <c r="B176" s="127"/>
      <c r="D176" s="128" t="s">
        <v>74</v>
      </c>
      <c r="E176" s="137" t="s">
        <v>3172</v>
      </c>
      <c r="F176" s="137" t="s">
        <v>3173</v>
      </c>
      <c r="I176" s="130"/>
      <c r="J176" s="138">
        <f>BK176</f>
        <v>0</v>
      </c>
      <c r="L176" s="127"/>
      <c r="M176" s="132"/>
      <c r="P176" s="133">
        <f>SUM(P177:P179)</f>
        <v>0</v>
      </c>
      <c r="R176" s="133">
        <f>SUM(R177:R179)</f>
        <v>0</v>
      </c>
      <c r="T176" s="134">
        <f>SUM(T177:T179)</f>
        <v>0</v>
      </c>
      <c r="AR176" s="128" t="s">
        <v>83</v>
      </c>
      <c r="AT176" s="135" t="s">
        <v>74</v>
      </c>
      <c r="AU176" s="135" t="s">
        <v>83</v>
      </c>
      <c r="AY176" s="128" t="s">
        <v>156</v>
      </c>
      <c r="BK176" s="136">
        <f>SUM(BK177:BK179)</f>
        <v>0</v>
      </c>
    </row>
    <row r="177" spans="2:65" s="1" customFormat="1" ht="24.15" customHeight="1">
      <c r="B177" s="139"/>
      <c r="C177" s="140" t="s">
        <v>292</v>
      </c>
      <c r="D177" s="140" t="s">
        <v>159</v>
      </c>
      <c r="E177" s="141" t="s">
        <v>3174</v>
      </c>
      <c r="F177" s="142" t="s">
        <v>3175</v>
      </c>
      <c r="G177" s="143" t="s">
        <v>203</v>
      </c>
      <c r="H177" s="144">
        <v>26</v>
      </c>
      <c r="I177" s="145"/>
      <c r="J177" s="146">
        <f>ROUND(I177*H177,2)</f>
        <v>0</v>
      </c>
      <c r="K177" s="147"/>
      <c r="L177" s="32"/>
      <c r="M177" s="148" t="s">
        <v>1</v>
      </c>
      <c r="N177" s="149" t="s">
        <v>41</v>
      </c>
      <c r="P177" s="150">
        <f>O177*H177</f>
        <v>0</v>
      </c>
      <c r="Q177" s="150">
        <v>0</v>
      </c>
      <c r="R177" s="150">
        <f>Q177*H177</f>
        <v>0</v>
      </c>
      <c r="S177" s="150">
        <v>0</v>
      </c>
      <c r="T177" s="151">
        <f>S177*H177</f>
        <v>0</v>
      </c>
      <c r="AR177" s="152" t="s">
        <v>163</v>
      </c>
      <c r="AT177" s="152" t="s">
        <v>159</v>
      </c>
      <c r="AU177" s="152" t="s">
        <v>164</v>
      </c>
      <c r="AY177" s="17" t="s">
        <v>156</v>
      </c>
      <c r="BE177" s="153">
        <f>IF(N177="základná",J177,0)</f>
        <v>0</v>
      </c>
      <c r="BF177" s="153">
        <f>IF(N177="znížená",J177,0)</f>
        <v>0</v>
      </c>
      <c r="BG177" s="153">
        <f>IF(N177="zákl. prenesená",J177,0)</f>
        <v>0</v>
      </c>
      <c r="BH177" s="153">
        <f>IF(N177="zníž. prenesená",J177,0)</f>
        <v>0</v>
      </c>
      <c r="BI177" s="153">
        <f>IF(N177="nulová",J177,0)</f>
        <v>0</v>
      </c>
      <c r="BJ177" s="17" t="s">
        <v>164</v>
      </c>
      <c r="BK177" s="153">
        <f>ROUND(I177*H177,2)</f>
        <v>0</v>
      </c>
      <c r="BL177" s="17" t="s">
        <v>163</v>
      </c>
      <c r="BM177" s="152" t="s">
        <v>3176</v>
      </c>
    </row>
    <row r="178" spans="2:65" s="1" customFormat="1" ht="21.75" customHeight="1">
      <c r="B178" s="139"/>
      <c r="C178" s="167" t="s">
        <v>296</v>
      </c>
      <c r="D178" s="167" t="s">
        <v>207</v>
      </c>
      <c r="E178" s="168" t="s">
        <v>3177</v>
      </c>
      <c r="F178" s="169" t="s">
        <v>3178</v>
      </c>
      <c r="G178" s="170" t="s">
        <v>203</v>
      </c>
      <c r="H178" s="171">
        <v>19</v>
      </c>
      <c r="I178" s="172"/>
      <c r="J178" s="173">
        <f>ROUND(I178*H178,2)</f>
        <v>0</v>
      </c>
      <c r="K178" s="174"/>
      <c r="L178" s="175"/>
      <c r="M178" s="176" t="s">
        <v>1</v>
      </c>
      <c r="N178" s="177" t="s">
        <v>41</v>
      </c>
      <c r="P178" s="150">
        <f>O178*H178</f>
        <v>0</v>
      </c>
      <c r="Q178" s="150">
        <v>0</v>
      </c>
      <c r="R178" s="150">
        <f>Q178*H178</f>
        <v>0</v>
      </c>
      <c r="S178" s="150">
        <v>0</v>
      </c>
      <c r="T178" s="151">
        <f>S178*H178</f>
        <v>0</v>
      </c>
      <c r="AR178" s="152" t="s">
        <v>211</v>
      </c>
      <c r="AT178" s="152" t="s">
        <v>207</v>
      </c>
      <c r="AU178" s="152" t="s">
        <v>164</v>
      </c>
      <c r="AY178" s="17" t="s">
        <v>156</v>
      </c>
      <c r="BE178" s="153">
        <f>IF(N178="základná",J178,0)</f>
        <v>0</v>
      </c>
      <c r="BF178" s="153">
        <f>IF(N178="znížená",J178,0)</f>
        <v>0</v>
      </c>
      <c r="BG178" s="153">
        <f>IF(N178="zákl. prenesená",J178,0)</f>
        <v>0</v>
      </c>
      <c r="BH178" s="153">
        <f>IF(N178="zníž. prenesená",J178,0)</f>
        <v>0</v>
      </c>
      <c r="BI178" s="153">
        <f>IF(N178="nulová",J178,0)</f>
        <v>0</v>
      </c>
      <c r="BJ178" s="17" t="s">
        <v>164</v>
      </c>
      <c r="BK178" s="153">
        <f>ROUND(I178*H178,2)</f>
        <v>0</v>
      </c>
      <c r="BL178" s="17" t="s">
        <v>163</v>
      </c>
      <c r="BM178" s="152" t="s">
        <v>3179</v>
      </c>
    </row>
    <row r="179" spans="2:65" s="1" customFormat="1" ht="21.75" customHeight="1">
      <c r="B179" s="139"/>
      <c r="C179" s="167" t="s">
        <v>300</v>
      </c>
      <c r="D179" s="167" t="s">
        <v>207</v>
      </c>
      <c r="E179" s="168" t="s">
        <v>3180</v>
      </c>
      <c r="F179" s="169" t="s">
        <v>3181</v>
      </c>
      <c r="G179" s="170" t="s">
        <v>203</v>
      </c>
      <c r="H179" s="171">
        <v>7</v>
      </c>
      <c r="I179" s="172"/>
      <c r="J179" s="173">
        <f>ROUND(I179*H179,2)</f>
        <v>0</v>
      </c>
      <c r="K179" s="174"/>
      <c r="L179" s="175"/>
      <c r="M179" s="176" t="s">
        <v>1</v>
      </c>
      <c r="N179" s="177" t="s">
        <v>41</v>
      </c>
      <c r="P179" s="150">
        <f>O179*H179</f>
        <v>0</v>
      </c>
      <c r="Q179" s="150">
        <v>0</v>
      </c>
      <c r="R179" s="150">
        <f>Q179*H179</f>
        <v>0</v>
      </c>
      <c r="S179" s="150">
        <v>0</v>
      </c>
      <c r="T179" s="151">
        <f>S179*H179</f>
        <v>0</v>
      </c>
      <c r="AR179" s="152" t="s">
        <v>211</v>
      </c>
      <c r="AT179" s="152" t="s">
        <v>207</v>
      </c>
      <c r="AU179" s="152" t="s">
        <v>164</v>
      </c>
      <c r="AY179" s="17" t="s">
        <v>156</v>
      </c>
      <c r="BE179" s="153">
        <f>IF(N179="základná",J179,0)</f>
        <v>0</v>
      </c>
      <c r="BF179" s="153">
        <f>IF(N179="znížená",J179,0)</f>
        <v>0</v>
      </c>
      <c r="BG179" s="153">
        <f>IF(N179="zákl. prenesená",J179,0)</f>
        <v>0</v>
      </c>
      <c r="BH179" s="153">
        <f>IF(N179="zníž. prenesená",J179,0)</f>
        <v>0</v>
      </c>
      <c r="BI179" s="153">
        <f>IF(N179="nulová",J179,0)</f>
        <v>0</v>
      </c>
      <c r="BJ179" s="17" t="s">
        <v>164</v>
      </c>
      <c r="BK179" s="153">
        <f>ROUND(I179*H179,2)</f>
        <v>0</v>
      </c>
      <c r="BL179" s="17" t="s">
        <v>163</v>
      </c>
      <c r="BM179" s="152" t="s">
        <v>3182</v>
      </c>
    </row>
    <row r="180" spans="2:65" s="11" customFormat="1" ht="22.95" customHeight="1">
      <c r="B180" s="127"/>
      <c r="D180" s="128" t="s">
        <v>74</v>
      </c>
      <c r="E180" s="137" t="s">
        <v>3183</v>
      </c>
      <c r="F180" s="137" t="s">
        <v>3184</v>
      </c>
      <c r="I180" s="130"/>
      <c r="J180" s="138">
        <f>BK180</f>
        <v>0</v>
      </c>
      <c r="L180" s="127"/>
      <c r="M180" s="132"/>
      <c r="P180" s="133">
        <f>SUM(P181:P184)</f>
        <v>0</v>
      </c>
      <c r="R180" s="133">
        <f>SUM(R181:R184)</f>
        <v>0</v>
      </c>
      <c r="T180" s="134">
        <f>SUM(T181:T184)</f>
        <v>0</v>
      </c>
      <c r="AR180" s="128" t="s">
        <v>83</v>
      </c>
      <c r="AT180" s="135" t="s">
        <v>74</v>
      </c>
      <c r="AU180" s="135" t="s">
        <v>83</v>
      </c>
      <c r="AY180" s="128" t="s">
        <v>156</v>
      </c>
      <c r="BK180" s="136">
        <f>SUM(BK181:BK184)</f>
        <v>0</v>
      </c>
    </row>
    <row r="181" spans="2:65" s="1" customFormat="1" ht="16.5" customHeight="1">
      <c r="B181" s="139"/>
      <c r="C181" s="140" t="s">
        <v>8</v>
      </c>
      <c r="D181" s="140" t="s">
        <v>159</v>
      </c>
      <c r="E181" s="141" t="s">
        <v>3185</v>
      </c>
      <c r="F181" s="142" t="s">
        <v>3186</v>
      </c>
      <c r="G181" s="143" t="s">
        <v>203</v>
      </c>
      <c r="H181" s="144">
        <v>12</v>
      </c>
      <c r="I181" s="145"/>
      <c r="J181" s="146">
        <f>ROUND(I181*H181,2)</f>
        <v>0</v>
      </c>
      <c r="K181" s="147"/>
      <c r="L181" s="32"/>
      <c r="M181" s="148" t="s">
        <v>1</v>
      </c>
      <c r="N181" s="149" t="s">
        <v>41</v>
      </c>
      <c r="P181" s="150">
        <f>O181*H181</f>
        <v>0</v>
      </c>
      <c r="Q181" s="150">
        <v>0</v>
      </c>
      <c r="R181" s="150">
        <f>Q181*H181</f>
        <v>0</v>
      </c>
      <c r="S181" s="150">
        <v>0</v>
      </c>
      <c r="T181" s="151">
        <f>S181*H181</f>
        <v>0</v>
      </c>
      <c r="AR181" s="152" t="s">
        <v>163</v>
      </c>
      <c r="AT181" s="152" t="s">
        <v>159</v>
      </c>
      <c r="AU181" s="152" t="s">
        <v>164</v>
      </c>
      <c r="AY181" s="17" t="s">
        <v>156</v>
      </c>
      <c r="BE181" s="153">
        <f>IF(N181="základná",J181,0)</f>
        <v>0</v>
      </c>
      <c r="BF181" s="153">
        <f>IF(N181="znížená",J181,0)</f>
        <v>0</v>
      </c>
      <c r="BG181" s="153">
        <f>IF(N181="zákl. prenesená",J181,0)</f>
        <v>0</v>
      </c>
      <c r="BH181" s="153">
        <f>IF(N181="zníž. prenesená",J181,0)</f>
        <v>0</v>
      </c>
      <c r="BI181" s="153">
        <f>IF(N181="nulová",J181,0)</f>
        <v>0</v>
      </c>
      <c r="BJ181" s="17" t="s">
        <v>164</v>
      </c>
      <c r="BK181" s="153">
        <f>ROUND(I181*H181,2)</f>
        <v>0</v>
      </c>
      <c r="BL181" s="17" t="s">
        <v>163</v>
      </c>
      <c r="BM181" s="152" t="s">
        <v>3187</v>
      </c>
    </row>
    <row r="182" spans="2:65" s="1" customFormat="1" ht="24.15" customHeight="1">
      <c r="B182" s="139"/>
      <c r="C182" s="167" t="s">
        <v>307</v>
      </c>
      <c r="D182" s="167" t="s">
        <v>207</v>
      </c>
      <c r="E182" s="168" t="s">
        <v>3188</v>
      </c>
      <c r="F182" s="169" t="s">
        <v>3189</v>
      </c>
      <c r="G182" s="170" t="s">
        <v>203</v>
      </c>
      <c r="H182" s="171">
        <v>12</v>
      </c>
      <c r="I182" s="172"/>
      <c r="J182" s="173">
        <f>ROUND(I182*H182,2)</f>
        <v>0</v>
      </c>
      <c r="K182" s="174"/>
      <c r="L182" s="175"/>
      <c r="M182" s="176" t="s">
        <v>1</v>
      </c>
      <c r="N182" s="177" t="s">
        <v>41</v>
      </c>
      <c r="P182" s="150">
        <f>O182*H182</f>
        <v>0</v>
      </c>
      <c r="Q182" s="150">
        <v>0</v>
      </c>
      <c r="R182" s="150">
        <f>Q182*H182</f>
        <v>0</v>
      </c>
      <c r="S182" s="150">
        <v>0</v>
      </c>
      <c r="T182" s="151">
        <f>S182*H182</f>
        <v>0</v>
      </c>
      <c r="AR182" s="152" t="s">
        <v>211</v>
      </c>
      <c r="AT182" s="152" t="s">
        <v>207</v>
      </c>
      <c r="AU182" s="152" t="s">
        <v>164</v>
      </c>
      <c r="AY182" s="17" t="s">
        <v>156</v>
      </c>
      <c r="BE182" s="153">
        <f>IF(N182="základná",J182,0)</f>
        <v>0</v>
      </c>
      <c r="BF182" s="153">
        <f>IF(N182="znížená",J182,0)</f>
        <v>0</v>
      </c>
      <c r="BG182" s="153">
        <f>IF(N182="zákl. prenesená",J182,0)</f>
        <v>0</v>
      </c>
      <c r="BH182" s="153">
        <f>IF(N182="zníž. prenesená",J182,0)</f>
        <v>0</v>
      </c>
      <c r="BI182" s="153">
        <f>IF(N182="nulová",J182,0)</f>
        <v>0</v>
      </c>
      <c r="BJ182" s="17" t="s">
        <v>164</v>
      </c>
      <c r="BK182" s="153">
        <f>ROUND(I182*H182,2)</f>
        <v>0</v>
      </c>
      <c r="BL182" s="17" t="s">
        <v>163</v>
      </c>
      <c r="BM182" s="152" t="s">
        <v>3190</v>
      </c>
    </row>
    <row r="183" spans="2:65" s="1" customFormat="1" ht="16.5" customHeight="1">
      <c r="B183" s="139"/>
      <c r="C183" s="140" t="s">
        <v>311</v>
      </c>
      <c r="D183" s="140" t="s">
        <v>159</v>
      </c>
      <c r="E183" s="141" t="s">
        <v>3191</v>
      </c>
      <c r="F183" s="142" t="s">
        <v>3192</v>
      </c>
      <c r="G183" s="143" t="s">
        <v>203</v>
      </c>
      <c r="H183" s="144">
        <v>7</v>
      </c>
      <c r="I183" s="145"/>
      <c r="J183" s="146">
        <f>ROUND(I183*H183,2)</f>
        <v>0</v>
      </c>
      <c r="K183" s="147"/>
      <c r="L183" s="32"/>
      <c r="M183" s="148" t="s">
        <v>1</v>
      </c>
      <c r="N183" s="149" t="s">
        <v>41</v>
      </c>
      <c r="P183" s="150">
        <f>O183*H183</f>
        <v>0</v>
      </c>
      <c r="Q183" s="150">
        <v>0</v>
      </c>
      <c r="R183" s="150">
        <f>Q183*H183</f>
        <v>0</v>
      </c>
      <c r="S183" s="150">
        <v>0</v>
      </c>
      <c r="T183" s="151">
        <f>S183*H183</f>
        <v>0</v>
      </c>
      <c r="AR183" s="152" t="s">
        <v>163</v>
      </c>
      <c r="AT183" s="152" t="s">
        <v>159</v>
      </c>
      <c r="AU183" s="152" t="s">
        <v>164</v>
      </c>
      <c r="AY183" s="17" t="s">
        <v>156</v>
      </c>
      <c r="BE183" s="153">
        <f>IF(N183="základná",J183,0)</f>
        <v>0</v>
      </c>
      <c r="BF183" s="153">
        <f>IF(N183="znížená",J183,0)</f>
        <v>0</v>
      </c>
      <c r="BG183" s="153">
        <f>IF(N183="zákl. prenesená",J183,0)</f>
        <v>0</v>
      </c>
      <c r="BH183" s="153">
        <f>IF(N183="zníž. prenesená",J183,0)</f>
        <v>0</v>
      </c>
      <c r="BI183" s="153">
        <f>IF(N183="nulová",J183,0)</f>
        <v>0</v>
      </c>
      <c r="BJ183" s="17" t="s">
        <v>164</v>
      </c>
      <c r="BK183" s="153">
        <f>ROUND(I183*H183,2)</f>
        <v>0</v>
      </c>
      <c r="BL183" s="17" t="s">
        <v>163</v>
      </c>
      <c r="BM183" s="152" t="s">
        <v>3193</v>
      </c>
    </row>
    <row r="184" spans="2:65" s="1" customFormat="1" ht="24.15" customHeight="1">
      <c r="B184" s="139"/>
      <c r="C184" s="167" t="s">
        <v>315</v>
      </c>
      <c r="D184" s="167" t="s">
        <v>207</v>
      </c>
      <c r="E184" s="168" t="s">
        <v>3194</v>
      </c>
      <c r="F184" s="169" t="s">
        <v>3195</v>
      </c>
      <c r="G184" s="170" t="s">
        <v>203</v>
      </c>
      <c r="H184" s="171">
        <v>7</v>
      </c>
      <c r="I184" s="172"/>
      <c r="J184" s="173">
        <f>ROUND(I184*H184,2)</f>
        <v>0</v>
      </c>
      <c r="K184" s="174"/>
      <c r="L184" s="175"/>
      <c r="M184" s="176" t="s">
        <v>1</v>
      </c>
      <c r="N184" s="177" t="s">
        <v>41</v>
      </c>
      <c r="P184" s="150">
        <f>O184*H184</f>
        <v>0</v>
      </c>
      <c r="Q184" s="150">
        <v>0</v>
      </c>
      <c r="R184" s="150">
        <f>Q184*H184</f>
        <v>0</v>
      </c>
      <c r="S184" s="150">
        <v>0</v>
      </c>
      <c r="T184" s="151">
        <f>S184*H184</f>
        <v>0</v>
      </c>
      <c r="AR184" s="152" t="s">
        <v>211</v>
      </c>
      <c r="AT184" s="152" t="s">
        <v>207</v>
      </c>
      <c r="AU184" s="152" t="s">
        <v>164</v>
      </c>
      <c r="AY184" s="17" t="s">
        <v>156</v>
      </c>
      <c r="BE184" s="153">
        <f>IF(N184="základná",J184,0)</f>
        <v>0</v>
      </c>
      <c r="BF184" s="153">
        <f>IF(N184="znížená",J184,0)</f>
        <v>0</v>
      </c>
      <c r="BG184" s="153">
        <f>IF(N184="zákl. prenesená",J184,0)</f>
        <v>0</v>
      </c>
      <c r="BH184" s="153">
        <f>IF(N184="zníž. prenesená",J184,0)</f>
        <v>0</v>
      </c>
      <c r="BI184" s="153">
        <f>IF(N184="nulová",J184,0)</f>
        <v>0</v>
      </c>
      <c r="BJ184" s="17" t="s">
        <v>164</v>
      </c>
      <c r="BK184" s="153">
        <f>ROUND(I184*H184,2)</f>
        <v>0</v>
      </c>
      <c r="BL184" s="17" t="s">
        <v>163</v>
      </c>
      <c r="BM184" s="152" t="s">
        <v>3196</v>
      </c>
    </row>
    <row r="185" spans="2:65" s="11" customFormat="1" ht="22.95" customHeight="1">
      <c r="B185" s="127"/>
      <c r="D185" s="128" t="s">
        <v>74</v>
      </c>
      <c r="E185" s="137" t="s">
        <v>3197</v>
      </c>
      <c r="F185" s="137" t="s">
        <v>3198</v>
      </c>
      <c r="I185" s="130"/>
      <c r="J185" s="138">
        <f>BK185</f>
        <v>0</v>
      </c>
      <c r="L185" s="127"/>
      <c r="M185" s="132"/>
      <c r="P185" s="133">
        <f>SUM(P186:P193)</f>
        <v>0</v>
      </c>
      <c r="R185" s="133">
        <f>SUM(R186:R193)</f>
        <v>0</v>
      </c>
      <c r="T185" s="134">
        <f>SUM(T186:T193)</f>
        <v>0</v>
      </c>
      <c r="AR185" s="128" t="s">
        <v>83</v>
      </c>
      <c r="AT185" s="135" t="s">
        <v>74</v>
      </c>
      <c r="AU185" s="135" t="s">
        <v>83</v>
      </c>
      <c r="AY185" s="128" t="s">
        <v>156</v>
      </c>
      <c r="BK185" s="136">
        <f>SUM(BK186:BK193)</f>
        <v>0</v>
      </c>
    </row>
    <row r="186" spans="2:65" s="1" customFormat="1" ht="24.15" customHeight="1">
      <c r="B186" s="139"/>
      <c r="C186" s="140" t="s">
        <v>319</v>
      </c>
      <c r="D186" s="140" t="s">
        <v>159</v>
      </c>
      <c r="E186" s="141" t="s">
        <v>3199</v>
      </c>
      <c r="F186" s="142" t="s">
        <v>3200</v>
      </c>
      <c r="G186" s="143" t="s">
        <v>203</v>
      </c>
      <c r="H186" s="144">
        <v>4</v>
      </c>
      <c r="I186" s="145"/>
      <c r="J186" s="146">
        <f t="shared" ref="J186:J193" si="10">ROUND(I186*H186,2)</f>
        <v>0</v>
      </c>
      <c r="K186" s="147"/>
      <c r="L186" s="32"/>
      <c r="M186" s="148" t="s">
        <v>1</v>
      </c>
      <c r="N186" s="149" t="s">
        <v>41</v>
      </c>
      <c r="P186" s="150">
        <f t="shared" ref="P186:P193" si="11">O186*H186</f>
        <v>0</v>
      </c>
      <c r="Q186" s="150">
        <v>0</v>
      </c>
      <c r="R186" s="150">
        <f t="shared" ref="R186:R193" si="12">Q186*H186</f>
        <v>0</v>
      </c>
      <c r="S186" s="150">
        <v>0</v>
      </c>
      <c r="T186" s="151">
        <f t="shared" ref="T186:T193" si="13">S186*H186</f>
        <v>0</v>
      </c>
      <c r="AR186" s="152" t="s">
        <v>163</v>
      </c>
      <c r="AT186" s="152" t="s">
        <v>159</v>
      </c>
      <c r="AU186" s="152" t="s">
        <v>164</v>
      </c>
      <c r="AY186" s="17" t="s">
        <v>156</v>
      </c>
      <c r="BE186" s="153">
        <f t="shared" ref="BE186:BE193" si="14">IF(N186="základná",J186,0)</f>
        <v>0</v>
      </c>
      <c r="BF186" s="153">
        <f t="shared" ref="BF186:BF193" si="15">IF(N186="znížená",J186,0)</f>
        <v>0</v>
      </c>
      <c r="BG186" s="153">
        <f t="shared" ref="BG186:BG193" si="16">IF(N186="zákl. prenesená",J186,0)</f>
        <v>0</v>
      </c>
      <c r="BH186" s="153">
        <f t="shared" ref="BH186:BH193" si="17">IF(N186="zníž. prenesená",J186,0)</f>
        <v>0</v>
      </c>
      <c r="BI186" s="153">
        <f t="shared" ref="BI186:BI193" si="18">IF(N186="nulová",J186,0)</f>
        <v>0</v>
      </c>
      <c r="BJ186" s="17" t="s">
        <v>164</v>
      </c>
      <c r="BK186" s="153">
        <f t="shared" ref="BK186:BK193" si="19">ROUND(I186*H186,2)</f>
        <v>0</v>
      </c>
      <c r="BL186" s="17" t="s">
        <v>163</v>
      </c>
      <c r="BM186" s="152" t="s">
        <v>3201</v>
      </c>
    </row>
    <row r="187" spans="2:65" s="1" customFormat="1" ht="33" customHeight="1">
      <c r="B187" s="139"/>
      <c r="C187" s="167" t="s">
        <v>323</v>
      </c>
      <c r="D187" s="167" t="s">
        <v>207</v>
      </c>
      <c r="E187" s="168" t="s">
        <v>3202</v>
      </c>
      <c r="F187" s="169" t="s">
        <v>3203</v>
      </c>
      <c r="G187" s="170" t="s">
        <v>203</v>
      </c>
      <c r="H187" s="171">
        <v>4</v>
      </c>
      <c r="I187" s="172"/>
      <c r="J187" s="173">
        <f t="shared" si="10"/>
        <v>0</v>
      </c>
      <c r="K187" s="174"/>
      <c r="L187" s="175"/>
      <c r="M187" s="176" t="s">
        <v>1</v>
      </c>
      <c r="N187" s="177" t="s">
        <v>41</v>
      </c>
      <c r="P187" s="150">
        <f t="shared" si="11"/>
        <v>0</v>
      </c>
      <c r="Q187" s="150">
        <v>0</v>
      </c>
      <c r="R187" s="150">
        <f t="shared" si="12"/>
        <v>0</v>
      </c>
      <c r="S187" s="150">
        <v>0</v>
      </c>
      <c r="T187" s="151">
        <f t="shared" si="13"/>
        <v>0</v>
      </c>
      <c r="AR187" s="152" t="s">
        <v>211</v>
      </c>
      <c r="AT187" s="152" t="s">
        <v>207</v>
      </c>
      <c r="AU187" s="152" t="s">
        <v>164</v>
      </c>
      <c r="AY187" s="17" t="s">
        <v>156</v>
      </c>
      <c r="BE187" s="153">
        <f t="shared" si="14"/>
        <v>0</v>
      </c>
      <c r="BF187" s="153">
        <f t="shared" si="15"/>
        <v>0</v>
      </c>
      <c r="BG187" s="153">
        <f t="shared" si="16"/>
        <v>0</v>
      </c>
      <c r="BH187" s="153">
        <f t="shared" si="17"/>
        <v>0</v>
      </c>
      <c r="BI187" s="153">
        <f t="shared" si="18"/>
        <v>0</v>
      </c>
      <c r="BJ187" s="17" t="s">
        <v>164</v>
      </c>
      <c r="BK187" s="153">
        <f t="shared" si="19"/>
        <v>0</v>
      </c>
      <c r="BL187" s="17" t="s">
        <v>163</v>
      </c>
      <c r="BM187" s="152" t="s">
        <v>3204</v>
      </c>
    </row>
    <row r="188" spans="2:65" s="1" customFormat="1" ht="24.15" customHeight="1">
      <c r="B188" s="139"/>
      <c r="C188" s="140" t="s">
        <v>327</v>
      </c>
      <c r="D188" s="140" t="s">
        <v>159</v>
      </c>
      <c r="E188" s="141" t="s">
        <v>3205</v>
      </c>
      <c r="F188" s="142" t="s">
        <v>3206</v>
      </c>
      <c r="G188" s="143" t="s">
        <v>203</v>
      </c>
      <c r="H188" s="144">
        <v>7</v>
      </c>
      <c r="I188" s="145"/>
      <c r="J188" s="146">
        <f t="shared" si="10"/>
        <v>0</v>
      </c>
      <c r="K188" s="147"/>
      <c r="L188" s="32"/>
      <c r="M188" s="148" t="s">
        <v>1</v>
      </c>
      <c r="N188" s="149" t="s">
        <v>41</v>
      </c>
      <c r="P188" s="150">
        <f t="shared" si="11"/>
        <v>0</v>
      </c>
      <c r="Q188" s="150">
        <v>0</v>
      </c>
      <c r="R188" s="150">
        <f t="shared" si="12"/>
        <v>0</v>
      </c>
      <c r="S188" s="150">
        <v>0</v>
      </c>
      <c r="T188" s="151">
        <f t="shared" si="13"/>
        <v>0</v>
      </c>
      <c r="AR188" s="152" t="s">
        <v>163</v>
      </c>
      <c r="AT188" s="152" t="s">
        <v>159</v>
      </c>
      <c r="AU188" s="152" t="s">
        <v>164</v>
      </c>
      <c r="AY188" s="17" t="s">
        <v>156</v>
      </c>
      <c r="BE188" s="153">
        <f t="shared" si="14"/>
        <v>0</v>
      </c>
      <c r="BF188" s="153">
        <f t="shared" si="15"/>
        <v>0</v>
      </c>
      <c r="BG188" s="153">
        <f t="shared" si="16"/>
        <v>0</v>
      </c>
      <c r="BH188" s="153">
        <f t="shared" si="17"/>
        <v>0</v>
      </c>
      <c r="BI188" s="153">
        <f t="shared" si="18"/>
        <v>0</v>
      </c>
      <c r="BJ188" s="17" t="s">
        <v>164</v>
      </c>
      <c r="BK188" s="153">
        <f t="shared" si="19"/>
        <v>0</v>
      </c>
      <c r="BL188" s="17" t="s">
        <v>163</v>
      </c>
      <c r="BM188" s="152" t="s">
        <v>3207</v>
      </c>
    </row>
    <row r="189" spans="2:65" s="1" customFormat="1" ht="24.15" customHeight="1">
      <c r="B189" s="139"/>
      <c r="C189" s="167" t="s">
        <v>331</v>
      </c>
      <c r="D189" s="167" t="s">
        <v>207</v>
      </c>
      <c r="E189" s="168" t="s">
        <v>3208</v>
      </c>
      <c r="F189" s="169" t="s">
        <v>3209</v>
      </c>
      <c r="G189" s="170" t="s">
        <v>203</v>
      </c>
      <c r="H189" s="171">
        <v>7</v>
      </c>
      <c r="I189" s="172"/>
      <c r="J189" s="173">
        <f t="shared" si="10"/>
        <v>0</v>
      </c>
      <c r="K189" s="174"/>
      <c r="L189" s="175"/>
      <c r="M189" s="176" t="s">
        <v>1</v>
      </c>
      <c r="N189" s="177" t="s">
        <v>41</v>
      </c>
      <c r="P189" s="150">
        <f t="shared" si="11"/>
        <v>0</v>
      </c>
      <c r="Q189" s="150">
        <v>0</v>
      </c>
      <c r="R189" s="150">
        <f t="shared" si="12"/>
        <v>0</v>
      </c>
      <c r="S189" s="150">
        <v>0</v>
      </c>
      <c r="T189" s="151">
        <f t="shared" si="13"/>
        <v>0</v>
      </c>
      <c r="AR189" s="152" t="s">
        <v>211</v>
      </c>
      <c r="AT189" s="152" t="s">
        <v>207</v>
      </c>
      <c r="AU189" s="152" t="s">
        <v>164</v>
      </c>
      <c r="AY189" s="17" t="s">
        <v>156</v>
      </c>
      <c r="BE189" s="153">
        <f t="shared" si="14"/>
        <v>0</v>
      </c>
      <c r="BF189" s="153">
        <f t="shared" si="15"/>
        <v>0</v>
      </c>
      <c r="BG189" s="153">
        <f t="shared" si="16"/>
        <v>0</v>
      </c>
      <c r="BH189" s="153">
        <f t="shared" si="17"/>
        <v>0</v>
      </c>
      <c r="BI189" s="153">
        <f t="shared" si="18"/>
        <v>0</v>
      </c>
      <c r="BJ189" s="17" t="s">
        <v>164</v>
      </c>
      <c r="BK189" s="153">
        <f t="shared" si="19"/>
        <v>0</v>
      </c>
      <c r="BL189" s="17" t="s">
        <v>163</v>
      </c>
      <c r="BM189" s="152" t="s">
        <v>3210</v>
      </c>
    </row>
    <row r="190" spans="2:65" s="1" customFormat="1" ht="24.15" customHeight="1">
      <c r="B190" s="139"/>
      <c r="C190" s="140" t="s">
        <v>335</v>
      </c>
      <c r="D190" s="140" t="s">
        <v>159</v>
      </c>
      <c r="E190" s="141" t="s">
        <v>3211</v>
      </c>
      <c r="F190" s="142" t="s">
        <v>3212</v>
      </c>
      <c r="G190" s="143" t="s">
        <v>203</v>
      </c>
      <c r="H190" s="144">
        <v>7</v>
      </c>
      <c r="I190" s="145"/>
      <c r="J190" s="146">
        <f t="shared" si="10"/>
        <v>0</v>
      </c>
      <c r="K190" s="147"/>
      <c r="L190" s="32"/>
      <c r="M190" s="148" t="s">
        <v>1</v>
      </c>
      <c r="N190" s="149" t="s">
        <v>41</v>
      </c>
      <c r="P190" s="150">
        <f t="shared" si="11"/>
        <v>0</v>
      </c>
      <c r="Q190" s="150">
        <v>0</v>
      </c>
      <c r="R190" s="150">
        <f t="shared" si="12"/>
        <v>0</v>
      </c>
      <c r="S190" s="150">
        <v>0</v>
      </c>
      <c r="T190" s="151">
        <f t="shared" si="13"/>
        <v>0</v>
      </c>
      <c r="AR190" s="152" t="s">
        <v>163</v>
      </c>
      <c r="AT190" s="152" t="s">
        <v>159</v>
      </c>
      <c r="AU190" s="152" t="s">
        <v>164</v>
      </c>
      <c r="AY190" s="17" t="s">
        <v>156</v>
      </c>
      <c r="BE190" s="153">
        <f t="shared" si="14"/>
        <v>0</v>
      </c>
      <c r="BF190" s="153">
        <f t="shared" si="15"/>
        <v>0</v>
      </c>
      <c r="BG190" s="153">
        <f t="shared" si="16"/>
        <v>0</v>
      </c>
      <c r="BH190" s="153">
        <f t="shared" si="17"/>
        <v>0</v>
      </c>
      <c r="BI190" s="153">
        <f t="shared" si="18"/>
        <v>0</v>
      </c>
      <c r="BJ190" s="17" t="s">
        <v>164</v>
      </c>
      <c r="BK190" s="153">
        <f t="shared" si="19"/>
        <v>0</v>
      </c>
      <c r="BL190" s="17" t="s">
        <v>163</v>
      </c>
      <c r="BM190" s="152" t="s">
        <v>3213</v>
      </c>
    </row>
    <row r="191" spans="2:65" s="1" customFormat="1" ht="24.15" customHeight="1">
      <c r="B191" s="139"/>
      <c r="C191" s="167" t="s">
        <v>341</v>
      </c>
      <c r="D191" s="167" t="s">
        <v>207</v>
      </c>
      <c r="E191" s="168" t="s">
        <v>3214</v>
      </c>
      <c r="F191" s="169" t="s">
        <v>3215</v>
      </c>
      <c r="G191" s="170" t="s">
        <v>203</v>
      </c>
      <c r="H191" s="171">
        <v>7</v>
      </c>
      <c r="I191" s="172"/>
      <c r="J191" s="173">
        <f t="shared" si="10"/>
        <v>0</v>
      </c>
      <c r="K191" s="174"/>
      <c r="L191" s="175"/>
      <c r="M191" s="176" t="s">
        <v>1</v>
      </c>
      <c r="N191" s="177" t="s">
        <v>41</v>
      </c>
      <c r="P191" s="150">
        <f t="shared" si="11"/>
        <v>0</v>
      </c>
      <c r="Q191" s="150">
        <v>0</v>
      </c>
      <c r="R191" s="150">
        <f t="shared" si="12"/>
        <v>0</v>
      </c>
      <c r="S191" s="150">
        <v>0</v>
      </c>
      <c r="T191" s="151">
        <f t="shared" si="13"/>
        <v>0</v>
      </c>
      <c r="AR191" s="152" t="s">
        <v>211</v>
      </c>
      <c r="AT191" s="152" t="s">
        <v>207</v>
      </c>
      <c r="AU191" s="152" t="s">
        <v>164</v>
      </c>
      <c r="AY191" s="17" t="s">
        <v>156</v>
      </c>
      <c r="BE191" s="153">
        <f t="shared" si="14"/>
        <v>0</v>
      </c>
      <c r="BF191" s="153">
        <f t="shared" si="15"/>
        <v>0</v>
      </c>
      <c r="BG191" s="153">
        <f t="shared" si="16"/>
        <v>0</v>
      </c>
      <c r="BH191" s="153">
        <f t="shared" si="17"/>
        <v>0</v>
      </c>
      <c r="BI191" s="153">
        <f t="shared" si="18"/>
        <v>0</v>
      </c>
      <c r="BJ191" s="17" t="s">
        <v>164</v>
      </c>
      <c r="BK191" s="153">
        <f t="shared" si="19"/>
        <v>0</v>
      </c>
      <c r="BL191" s="17" t="s">
        <v>163</v>
      </c>
      <c r="BM191" s="152" t="s">
        <v>3216</v>
      </c>
    </row>
    <row r="192" spans="2:65" s="1" customFormat="1" ht="24.15" customHeight="1">
      <c r="B192" s="139"/>
      <c r="C192" s="140" t="s">
        <v>349</v>
      </c>
      <c r="D192" s="140" t="s">
        <v>159</v>
      </c>
      <c r="E192" s="141" t="s">
        <v>3217</v>
      </c>
      <c r="F192" s="142" t="s">
        <v>3218</v>
      </c>
      <c r="G192" s="143" t="s">
        <v>203</v>
      </c>
      <c r="H192" s="144">
        <v>5</v>
      </c>
      <c r="I192" s="145"/>
      <c r="J192" s="146">
        <f t="shared" si="10"/>
        <v>0</v>
      </c>
      <c r="K192" s="147"/>
      <c r="L192" s="32"/>
      <c r="M192" s="148" t="s">
        <v>1</v>
      </c>
      <c r="N192" s="149" t="s">
        <v>41</v>
      </c>
      <c r="P192" s="150">
        <f t="shared" si="11"/>
        <v>0</v>
      </c>
      <c r="Q192" s="150">
        <v>0</v>
      </c>
      <c r="R192" s="150">
        <f t="shared" si="12"/>
        <v>0</v>
      </c>
      <c r="S192" s="150">
        <v>0</v>
      </c>
      <c r="T192" s="151">
        <f t="shared" si="13"/>
        <v>0</v>
      </c>
      <c r="AR192" s="152" t="s">
        <v>163</v>
      </c>
      <c r="AT192" s="152" t="s">
        <v>159</v>
      </c>
      <c r="AU192" s="152" t="s">
        <v>164</v>
      </c>
      <c r="AY192" s="17" t="s">
        <v>156</v>
      </c>
      <c r="BE192" s="153">
        <f t="shared" si="14"/>
        <v>0</v>
      </c>
      <c r="BF192" s="153">
        <f t="shared" si="15"/>
        <v>0</v>
      </c>
      <c r="BG192" s="153">
        <f t="shared" si="16"/>
        <v>0</v>
      </c>
      <c r="BH192" s="153">
        <f t="shared" si="17"/>
        <v>0</v>
      </c>
      <c r="BI192" s="153">
        <f t="shared" si="18"/>
        <v>0</v>
      </c>
      <c r="BJ192" s="17" t="s">
        <v>164</v>
      </c>
      <c r="BK192" s="153">
        <f t="shared" si="19"/>
        <v>0</v>
      </c>
      <c r="BL192" s="17" t="s">
        <v>163</v>
      </c>
      <c r="BM192" s="152" t="s">
        <v>3219</v>
      </c>
    </row>
    <row r="193" spans="2:65" s="1" customFormat="1" ht="33" customHeight="1">
      <c r="B193" s="139"/>
      <c r="C193" s="167" t="s">
        <v>364</v>
      </c>
      <c r="D193" s="167" t="s">
        <v>207</v>
      </c>
      <c r="E193" s="168" t="s">
        <v>3220</v>
      </c>
      <c r="F193" s="169" t="s">
        <v>3221</v>
      </c>
      <c r="G193" s="170" t="s">
        <v>203</v>
      </c>
      <c r="H193" s="171">
        <v>5</v>
      </c>
      <c r="I193" s="172"/>
      <c r="J193" s="173">
        <f t="shared" si="10"/>
        <v>0</v>
      </c>
      <c r="K193" s="174"/>
      <c r="L193" s="175"/>
      <c r="M193" s="176" t="s">
        <v>1</v>
      </c>
      <c r="N193" s="177" t="s">
        <v>41</v>
      </c>
      <c r="P193" s="150">
        <f t="shared" si="11"/>
        <v>0</v>
      </c>
      <c r="Q193" s="150">
        <v>0</v>
      </c>
      <c r="R193" s="150">
        <f t="shared" si="12"/>
        <v>0</v>
      </c>
      <c r="S193" s="150">
        <v>0</v>
      </c>
      <c r="T193" s="151">
        <f t="shared" si="13"/>
        <v>0</v>
      </c>
      <c r="AR193" s="152" t="s">
        <v>211</v>
      </c>
      <c r="AT193" s="152" t="s">
        <v>207</v>
      </c>
      <c r="AU193" s="152" t="s">
        <v>164</v>
      </c>
      <c r="AY193" s="17" t="s">
        <v>156</v>
      </c>
      <c r="BE193" s="153">
        <f t="shared" si="14"/>
        <v>0</v>
      </c>
      <c r="BF193" s="153">
        <f t="shared" si="15"/>
        <v>0</v>
      </c>
      <c r="BG193" s="153">
        <f t="shared" si="16"/>
        <v>0</v>
      </c>
      <c r="BH193" s="153">
        <f t="shared" si="17"/>
        <v>0</v>
      </c>
      <c r="BI193" s="153">
        <f t="shared" si="18"/>
        <v>0</v>
      </c>
      <c r="BJ193" s="17" t="s">
        <v>164</v>
      </c>
      <c r="BK193" s="153">
        <f t="shared" si="19"/>
        <v>0</v>
      </c>
      <c r="BL193" s="17" t="s">
        <v>163</v>
      </c>
      <c r="BM193" s="152" t="s">
        <v>3222</v>
      </c>
    </row>
    <row r="194" spans="2:65" s="11" customFormat="1" ht="22.95" customHeight="1">
      <c r="B194" s="127"/>
      <c r="D194" s="128" t="s">
        <v>74</v>
      </c>
      <c r="E194" s="137" t="s">
        <v>3223</v>
      </c>
      <c r="F194" s="137" t="s">
        <v>3224</v>
      </c>
      <c r="I194" s="130"/>
      <c r="J194" s="138">
        <f>BK194</f>
        <v>0</v>
      </c>
      <c r="L194" s="127"/>
      <c r="M194" s="132"/>
      <c r="P194" s="133">
        <f>SUM(P195:P196)</f>
        <v>0</v>
      </c>
      <c r="R194" s="133">
        <f>SUM(R195:R196)</f>
        <v>0</v>
      </c>
      <c r="T194" s="134">
        <f>SUM(T195:T196)</f>
        <v>0</v>
      </c>
      <c r="AR194" s="128" t="s">
        <v>83</v>
      </c>
      <c r="AT194" s="135" t="s">
        <v>74</v>
      </c>
      <c r="AU194" s="135" t="s">
        <v>83</v>
      </c>
      <c r="AY194" s="128" t="s">
        <v>156</v>
      </c>
      <c r="BK194" s="136">
        <f>SUM(BK195:BK196)</f>
        <v>0</v>
      </c>
    </row>
    <row r="195" spans="2:65" s="1" customFormat="1" ht="16.5" customHeight="1">
      <c r="B195" s="139"/>
      <c r="C195" s="140" t="s">
        <v>368</v>
      </c>
      <c r="D195" s="140" t="s">
        <v>159</v>
      </c>
      <c r="E195" s="141" t="s">
        <v>3225</v>
      </c>
      <c r="F195" s="142" t="s">
        <v>3226</v>
      </c>
      <c r="G195" s="143" t="s">
        <v>402</v>
      </c>
      <c r="H195" s="144">
        <v>150</v>
      </c>
      <c r="I195" s="145"/>
      <c r="J195" s="146">
        <f>ROUND(I195*H195,2)</f>
        <v>0</v>
      </c>
      <c r="K195" s="147"/>
      <c r="L195" s="32"/>
      <c r="M195" s="148" t="s">
        <v>1</v>
      </c>
      <c r="N195" s="149" t="s">
        <v>41</v>
      </c>
      <c r="P195" s="150">
        <f>O195*H195</f>
        <v>0</v>
      </c>
      <c r="Q195" s="150">
        <v>0</v>
      </c>
      <c r="R195" s="150">
        <f>Q195*H195</f>
        <v>0</v>
      </c>
      <c r="S195" s="150">
        <v>0</v>
      </c>
      <c r="T195" s="151">
        <f>S195*H195</f>
        <v>0</v>
      </c>
      <c r="AR195" s="152" t="s">
        <v>163</v>
      </c>
      <c r="AT195" s="152" t="s">
        <v>159</v>
      </c>
      <c r="AU195" s="152" t="s">
        <v>164</v>
      </c>
      <c r="AY195" s="17" t="s">
        <v>156</v>
      </c>
      <c r="BE195" s="153">
        <f>IF(N195="základná",J195,0)</f>
        <v>0</v>
      </c>
      <c r="BF195" s="153">
        <f>IF(N195="znížená",J195,0)</f>
        <v>0</v>
      </c>
      <c r="BG195" s="153">
        <f>IF(N195="zákl. prenesená",J195,0)</f>
        <v>0</v>
      </c>
      <c r="BH195" s="153">
        <f>IF(N195="zníž. prenesená",J195,0)</f>
        <v>0</v>
      </c>
      <c r="BI195" s="153">
        <f>IF(N195="nulová",J195,0)</f>
        <v>0</v>
      </c>
      <c r="BJ195" s="17" t="s">
        <v>164</v>
      </c>
      <c r="BK195" s="153">
        <f>ROUND(I195*H195,2)</f>
        <v>0</v>
      </c>
      <c r="BL195" s="17" t="s">
        <v>163</v>
      </c>
      <c r="BM195" s="152" t="s">
        <v>3227</v>
      </c>
    </row>
    <row r="196" spans="2:65" s="1" customFormat="1" ht="16.5" customHeight="1">
      <c r="B196" s="139"/>
      <c r="C196" s="167" t="s">
        <v>373</v>
      </c>
      <c r="D196" s="167" t="s">
        <v>207</v>
      </c>
      <c r="E196" s="168" t="s">
        <v>3228</v>
      </c>
      <c r="F196" s="169" t="s">
        <v>3229</v>
      </c>
      <c r="G196" s="170" t="s">
        <v>402</v>
      </c>
      <c r="H196" s="171">
        <v>150</v>
      </c>
      <c r="I196" s="172"/>
      <c r="J196" s="173">
        <f>ROUND(I196*H196,2)</f>
        <v>0</v>
      </c>
      <c r="K196" s="174"/>
      <c r="L196" s="175"/>
      <c r="M196" s="176" t="s">
        <v>1</v>
      </c>
      <c r="N196" s="177" t="s">
        <v>41</v>
      </c>
      <c r="P196" s="150">
        <f>O196*H196</f>
        <v>0</v>
      </c>
      <c r="Q196" s="150">
        <v>0</v>
      </c>
      <c r="R196" s="150">
        <f>Q196*H196</f>
        <v>0</v>
      </c>
      <c r="S196" s="150">
        <v>0</v>
      </c>
      <c r="T196" s="151">
        <f>S196*H196</f>
        <v>0</v>
      </c>
      <c r="AR196" s="152" t="s">
        <v>211</v>
      </c>
      <c r="AT196" s="152" t="s">
        <v>207</v>
      </c>
      <c r="AU196" s="152" t="s">
        <v>164</v>
      </c>
      <c r="AY196" s="17" t="s">
        <v>156</v>
      </c>
      <c r="BE196" s="153">
        <f>IF(N196="základná",J196,0)</f>
        <v>0</v>
      </c>
      <c r="BF196" s="153">
        <f>IF(N196="znížená",J196,0)</f>
        <v>0</v>
      </c>
      <c r="BG196" s="153">
        <f>IF(N196="zákl. prenesená",J196,0)</f>
        <v>0</v>
      </c>
      <c r="BH196" s="153">
        <f>IF(N196="zníž. prenesená",J196,0)</f>
        <v>0</v>
      </c>
      <c r="BI196" s="153">
        <f>IF(N196="nulová",J196,0)</f>
        <v>0</v>
      </c>
      <c r="BJ196" s="17" t="s">
        <v>164</v>
      </c>
      <c r="BK196" s="153">
        <f>ROUND(I196*H196,2)</f>
        <v>0</v>
      </c>
      <c r="BL196" s="17" t="s">
        <v>163</v>
      </c>
      <c r="BM196" s="152" t="s">
        <v>3230</v>
      </c>
    </row>
    <row r="197" spans="2:65" s="11" customFormat="1" ht="22.95" customHeight="1">
      <c r="B197" s="127"/>
      <c r="D197" s="128" t="s">
        <v>74</v>
      </c>
      <c r="E197" s="137" t="s">
        <v>3231</v>
      </c>
      <c r="F197" s="137" t="s">
        <v>3232</v>
      </c>
      <c r="I197" s="130"/>
      <c r="J197" s="138">
        <f>BK197</f>
        <v>0</v>
      </c>
      <c r="L197" s="127"/>
      <c r="M197" s="132"/>
      <c r="P197" s="133">
        <f>SUM(P198:P200)</f>
        <v>0</v>
      </c>
      <c r="R197" s="133">
        <f>SUM(R198:R200)</f>
        <v>0</v>
      </c>
      <c r="T197" s="134">
        <f>SUM(T198:T200)</f>
        <v>0</v>
      </c>
      <c r="AR197" s="128" t="s">
        <v>83</v>
      </c>
      <c r="AT197" s="135" t="s">
        <v>74</v>
      </c>
      <c r="AU197" s="135" t="s">
        <v>83</v>
      </c>
      <c r="AY197" s="128" t="s">
        <v>156</v>
      </c>
      <c r="BK197" s="136">
        <f>SUM(BK198:BK200)</f>
        <v>0</v>
      </c>
    </row>
    <row r="198" spans="2:65" s="1" customFormat="1" ht="16.5" customHeight="1">
      <c r="B198" s="139"/>
      <c r="C198" s="140" t="s">
        <v>380</v>
      </c>
      <c r="D198" s="140" t="s">
        <v>159</v>
      </c>
      <c r="E198" s="141" t="s">
        <v>3233</v>
      </c>
      <c r="F198" s="142" t="s">
        <v>3234</v>
      </c>
      <c r="G198" s="143" t="s">
        <v>203</v>
      </c>
      <c r="H198" s="144">
        <v>1</v>
      </c>
      <c r="I198" s="145"/>
      <c r="J198" s="146">
        <f>ROUND(I198*H198,2)</f>
        <v>0</v>
      </c>
      <c r="K198" s="147"/>
      <c r="L198" s="32"/>
      <c r="M198" s="148" t="s">
        <v>1</v>
      </c>
      <c r="N198" s="149" t="s">
        <v>41</v>
      </c>
      <c r="P198" s="150">
        <f>O198*H198</f>
        <v>0</v>
      </c>
      <c r="Q198" s="150">
        <v>0</v>
      </c>
      <c r="R198" s="150">
        <f>Q198*H198</f>
        <v>0</v>
      </c>
      <c r="S198" s="150">
        <v>0</v>
      </c>
      <c r="T198" s="151">
        <f>S198*H198</f>
        <v>0</v>
      </c>
      <c r="AR198" s="152" t="s">
        <v>163</v>
      </c>
      <c r="AT198" s="152" t="s">
        <v>159</v>
      </c>
      <c r="AU198" s="152" t="s">
        <v>164</v>
      </c>
      <c r="AY198" s="17" t="s">
        <v>156</v>
      </c>
      <c r="BE198" s="153">
        <f>IF(N198="základná",J198,0)</f>
        <v>0</v>
      </c>
      <c r="BF198" s="153">
        <f>IF(N198="znížená",J198,0)</f>
        <v>0</v>
      </c>
      <c r="BG198" s="153">
        <f>IF(N198="zákl. prenesená",J198,0)</f>
        <v>0</v>
      </c>
      <c r="BH198" s="153">
        <f>IF(N198="zníž. prenesená",J198,0)</f>
        <v>0</v>
      </c>
      <c r="BI198" s="153">
        <f>IF(N198="nulová",J198,0)</f>
        <v>0</v>
      </c>
      <c r="BJ198" s="17" t="s">
        <v>164</v>
      </c>
      <c r="BK198" s="153">
        <f>ROUND(I198*H198,2)</f>
        <v>0</v>
      </c>
      <c r="BL198" s="17" t="s">
        <v>163</v>
      </c>
      <c r="BM198" s="152" t="s">
        <v>3235</v>
      </c>
    </row>
    <row r="199" spans="2:65" s="1" customFormat="1" ht="16.5" customHeight="1">
      <c r="B199" s="139"/>
      <c r="C199" s="140" t="s">
        <v>385</v>
      </c>
      <c r="D199" s="140" t="s">
        <v>159</v>
      </c>
      <c r="E199" s="141" t="s">
        <v>3236</v>
      </c>
      <c r="F199" s="142" t="s">
        <v>3237</v>
      </c>
      <c r="G199" s="143" t="s">
        <v>3238</v>
      </c>
      <c r="H199" s="144">
        <v>24</v>
      </c>
      <c r="I199" s="145"/>
      <c r="J199" s="146">
        <f>ROUND(I199*H199,2)</f>
        <v>0</v>
      </c>
      <c r="K199" s="147"/>
      <c r="L199" s="32"/>
      <c r="M199" s="148" t="s">
        <v>1</v>
      </c>
      <c r="N199" s="149" t="s">
        <v>41</v>
      </c>
      <c r="P199" s="150">
        <f>O199*H199</f>
        <v>0</v>
      </c>
      <c r="Q199" s="150">
        <v>0</v>
      </c>
      <c r="R199" s="150">
        <f>Q199*H199</f>
        <v>0</v>
      </c>
      <c r="S199" s="150">
        <v>0</v>
      </c>
      <c r="T199" s="151">
        <f>S199*H199</f>
        <v>0</v>
      </c>
      <c r="AR199" s="152" t="s">
        <v>163</v>
      </c>
      <c r="AT199" s="152" t="s">
        <v>159</v>
      </c>
      <c r="AU199" s="152" t="s">
        <v>164</v>
      </c>
      <c r="AY199" s="17" t="s">
        <v>156</v>
      </c>
      <c r="BE199" s="153">
        <f>IF(N199="základná",J199,0)</f>
        <v>0</v>
      </c>
      <c r="BF199" s="153">
        <f>IF(N199="znížená",J199,0)</f>
        <v>0</v>
      </c>
      <c r="BG199" s="153">
        <f>IF(N199="zákl. prenesená",J199,0)</f>
        <v>0</v>
      </c>
      <c r="BH199" s="153">
        <f>IF(N199="zníž. prenesená",J199,0)</f>
        <v>0</v>
      </c>
      <c r="BI199" s="153">
        <f>IF(N199="nulová",J199,0)</f>
        <v>0</v>
      </c>
      <c r="BJ199" s="17" t="s">
        <v>164</v>
      </c>
      <c r="BK199" s="153">
        <f>ROUND(I199*H199,2)</f>
        <v>0</v>
      </c>
      <c r="BL199" s="17" t="s">
        <v>163</v>
      </c>
      <c r="BM199" s="152" t="s">
        <v>3239</v>
      </c>
    </row>
    <row r="200" spans="2:65" s="1" customFormat="1" ht="16.5" customHeight="1">
      <c r="B200" s="139"/>
      <c r="C200" s="140" t="s">
        <v>395</v>
      </c>
      <c r="D200" s="140" t="s">
        <v>159</v>
      </c>
      <c r="E200" s="141" t="s">
        <v>3240</v>
      </c>
      <c r="F200" s="142" t="s">
        <v>3241</v>
      </c>
      <c r="G200" s="143" t="s">
        <v>203</v>
      </c>
      <c r="H200" s="144">
        <v>1</v>
      </c>
      <c r="I200" s="145"/>
      <c r="J200" s="146">
        <f>ROUND(I200*H200,2)</f>
        <v>0</v>
      </c>
      <c r="K200" s="147"/>
      <c r="L200" s="32"/>
      <c r="M200" s="148" t="s">
        <v>1</v>
      </c>
      <c r="N200" s="149" t="s">
        <v>41</v>
      </c>
      <c r="P200" s="150">
        <f>O200*H200</f>
        <v>0</v>
      </c>
      <c r="Q200" s="150">
        <v>0</v>
      </c>
      <c r="R200" s="150">
        <f>Q200*H200</f>
        <v>0</v>
      </c>
      <c r="S200" s="150">
        <v>0</v>
      </c>
      <c r="T200" s="151">
        <f>S200*H200</f>
        <v>0</v>
      </c>
      <c r="AR200" s="152" t="s">
        <v>163</v>
      </c>
      <c r="AT200" s="152" t="s">
        <v>159</v>
      </c>
      <c r="AU200" s="152" t="s">
        <v>164</v>
      </c>
      <c r="AY200" s="17" t="s">
        <v>156</v>
      </c>
      <c r="BE200" s="153">
        <f>IF(N200="základná",J200,0)</f>
        <v>0</v>
      </c>
      <c r="BF200" s="153">
        <f>IF(N200="znížená",J200,0)</f>
        <v>0</v>
      </c>
      <c r="BG200" s="153">
        <f>IF(N200="zákl. prenesená",J200,0)</f>
        <v>0</v>
      </c>
      <c r="BH200" s="153">
        <f>IF(N200="zníž. prenesená",J200,0)</f>
        <v>0</v>
      </c>
      <c r="BI200" s="153">
        <f>IF(N200="nulová",J200,0)</f>
        <v>0</v>
      </c>
      <c r="BJ200" s="17" t="s">
        <v>164</v>
      </c>
      <c r="BK200" s="153">
        <f>ROUND(I200*H200,2)</f>
        <v>0</v>
      </c>
      <c r="BL200" s="17" t="s">
        <v>163</v>
      </c>
      <c r="BM200" s="152" t="s">
        <v>3242</v>
      </c>
    </row>
    <row r="201" spans="2:65" s="11" customFormat="1" ht="22.95" customHeight="1">
      <c r="B201" s="127"/>
      <c r="D201" s="128" t="s">
        <v>74</v>
      </c>
      <c r="E201" s="137" t="s">
        <v>3243</v>
      </c>
      <c r="F201" s="137" t="s">
        <v>3244</v>
      </c>
      <c r="I201" s="130"/>
      <c r="J201" s="138">
        <f>BK201</f>
        <v>0</v>
      </c>
      <c r="L201" s="127"/>
      <c r="M201" s="132"/>
      <c r="P201" s="133">
        <f>SUM(P202:P204)</f>
        <v>0</v>
      </c>
      <c r="R201" s="133">
        <f>SUM(R202:R204)</f>
        <v>0</v>
      </c>
      <c r="T201" s="134">
        <f>SUM(T202:T204)</f>
        <v>0</v>
      </c>
      <c r="AR201" s="128" t="s">
        <v>83</v>
      </c>
      <c r="AT201" s="135" t="s">
        <v>74</v>
      </c>
      <c r="AU201" s="135" t="s">
        <v>83</v>
      </c>
      <c r="AY201" s="128" t="s">
        <v>156</v>
      </c>
      <c r="BK201" s="136">
        <f>SUM(BK202:BK204)</f>
        <v>0</v>
      </c>
    </row>
    <row r="202" spans="2:65" s="1" customFormat="1" ht="16.5" customHeight="1">
      <c r="B202" s="139"/>
      <c r="C202" s="140" t="s">
        <v>399</v>
      </c>
      <c r="D202" s="140" t="s">
        <v>159</v>
      </c>
      <c r="E202" s="141" t="s">
        <v>3245</v>
      </c>
      <c r="F202" s="142" t="s">
        <v>3246</v>
      </c>
      <c r="G202" s="143" t="s">
        <v>3238</v>
      </c>
      <c r="H202" s="144">
        <v>64</v>
      </c>
      <c r="I202" s="145"/>
      <c r="J202" s="146">
        <f>ROUND(I202*H202,2)</f>
        <v>0</v>
      </c>
      <c r="K202" s="147"/>
      <c r="L202" s="32"/>
      <c r="M202" s="148" t="s">
        <v>1</v>
      </c>
      <c r="N202" s="149" t="s">
        <v>41</v>
      </c>
      <c r="P202" s="150">
        <f>O202*H202</f>
        <v>0</v>
      </c>
      <c r="Q202" s="150">
        <v>0</v>
      </c>
      <c r="R202" s="150">
        <f>Q202*H202</f>
        <v>0</v>
      </c>
      <c r="S202" s="150">
        <v>0</v>
      </c>
      <c r="T202" s="151">
        <f>S202*H202</f>
        <v>0</v>
      </c>
      <c r="AR202" s="152" t="s">
        <v>163</v>
      </c>
      <c r="AT202" s="152" t="s">
        <v>159</v>
      </c>
      <c r="AU202" s="152" t="s">
        <v>164</v>
      </c>
      <c r="AY202" s="17" t="s">
        <v>156</v>
      </c>
      <c r="BE202" s="153">
        <f>IF(N202="základná",J202,0)</f>
        <v>0</v>
      </c>
      <c r="BF202" s="153">
        <f>IF(N202="znížená",J202,0)</f>
        <v>0</v>
      </c>
      <c r="BG202" s="153">
        <f>IF(N202="zákl. prenesená",J202,0)</f>
        <v>0</v>
      </c>
      <c r="BH202" s="153">
        <f>IF(N202="zníž. prenesená",J202,0)</f>
        <v>0</v>
      </c>
      <c r="BI202" s="153">
        <f>IF(N202="nulová",J202,0)</f>
        <v>0</v>
      </c>
      <c r="BJ202" s="17" t="s">
        <v>164</v>
      </c>
      <c r="BK202" s="153">
        <f>ROUND(I202*H202,2)</f>
        <v>0</v>
      </c>
      <c r="BL202" s="17" t="s">
        <v>163</v>
      </c>
      <c r="BM202" s="152" t="s">
        <v>3247</v>
      </c>
    </row>
    <row r="203" spans="2:65" s="1" customFormat="1" ht="16.5" customHeight="1">
      <c r="B203" s="139"/>
      <c r="C203" s="140" t="s">
        <v>404</v>
      </c>
      <c r="D203" s="140" t="s">
        <v>159</v>
      </c>
      <c r="E203" s="141" t="s">
        <v>3248</v>
      </c>
      <c r="F203" s="142" t="s">
        <v>3249</v>
      </c>
      <c r="G203" s="143" t="s">
        <v>162</v>
      </c>
      <c r="H203" s="144">
        <v>1</v>
      </c>
      <c r="I203" s="145"/>
      <c r="J203" s="146">
        <f>ROUND(I203*H203,2)</f>
        <v>0</v>
      </c>
      <c r="K203" s="147"/>
      <c r="L203" s="32"/>
      <c r="M203" s="148" t="s">
        <v>1</v>
      </c>
      <c r="N203" s="149" t="s">
        <v>41</v>
      </c>
      <c r="P203" s="150">
        <f>O203*H203</f>
        <v>0</v>
      </c>
      <c r="Q203" s="150">
        <v>0</v>
      </c>
      <c r="R203" s="150">
        <f>Q203*H203</f>
        <v>0</v>
      </c>
      <c r="S203" s="150">
        <v>0</v>
      </c>
      <c r="T203" s="151">
        <f>S203*H203</f>
        <v>0</v>
      </c>
      <c r="AR203" s="152" t="s">
        <v>163</v>
      </c>
      <c r="AT203" s="152" t="s">
        <v>159</v>
      </c>
      <c r="AU203" s="152" t="s">
        <v>164</v>
      </c>
      <c r="AY203" s="17" t="s">
        <v>156</v>
      </c>
      <c r="BE203" s="153">
        <f>IF(N203="základná",J203,0)</f>
        <v>0</v>
      </c>
      <c r="BF203" s="153">
        <f>IF(N203="znížená",J203,0)</f>
        <v>0</v>
      </c>
      <c r="BG203" s="153">
        <f>IF(N203="zákl. prenesená",J203,0)</f>
        <v>0</v>
      </c>
      <c r="BH203" s="153">
        <f>IF(N203="zníž. prenesená",J203,0)</f>
        <v>0</v>
      </c>
      <c r="BI203" s="153">
        <f>IF(N203="nulová",J203,0)</f>
        <v>0</v>
      </c>
      <c r="BJ203" s="17" t="s">
        <v>164</v>
      </c>
      <c r="BK203" s="153">
        <f>ROUND(I203*H203,2)</f>
        <v>0</v>
      </c>
      <c r="BL203" s="17" t="s">
        <v>163</v>
      </c>
      <c r="BM203" s="152" t="s">
        <v>3250</v>
      </c>
    </row>
    <row r="204" spans="2:65" s="1" customFormat="1" ht="16.5" customHeight="1">
      <c r="B204" s="139"/>
      <c r="C204" s="140" t="s">
        <v>420</v>
      </c>
      <c r="D204" s="140" t="s">
        <v>159</v>
      </c>
      <c r="E204" s="141" t="s">
        <v>3251</v>
      </c>
      <c r="F204" s="142" t="s">
        <v>3252</v>
      </c>
      <c r="G204" s="143" t="s">
        <v>203</v>
      </c>
      <c r="H204" s="144">
        <v>1</v>
      </c>
      <c r="I204" s="145"/>
      <c r="J204" s="146">
        <f>ROUND(I204*H204,2)</f>
        <v>0</v>
      </c>
      <c r="K204" s="147"/>
      <c r="L204" s="32"/>
      <c r="M204" s="154" t="s">
        <v>1</v>
      </c>
      <c r="N204" s="155" t="s">
        <v>41</v>
      </c>
      <c r="O204" s="156"/>
      <c r="P204" s="157">
        <f>O204*H204</f>
        <v>0</v>
      </c>
      <c r="Q204" s="157">
        <v>0</v>
      </c>
      <c r="R204" s="157">
        <f>Q204*H204</f>
        <v>0</v>
      </c>
      <c r="S204" s="157">
        <v>0</v>
      </c>
      <c r="T204" s="158">
        <f>S204*H204</f>
        <v>0</v>
      </c>
      <c r="AR204" s="152" t="s">
        <v>163</v>
      </c>
      <c r="AT204" s="152" t="s">
        <v>159</v>
      </c>
      <c r="AU204" s="152" t="s">
        <v>164</v>
      </c>
      <c r="AY204" s="17" t="s">
        <v>156</v>
      </c>
      <c r="BE204" s="153">
        <f>IF(N204="základná",J204,0)</f>
        <v>0</v>
      </c>
      <c r="BF204" s="153">
        <f>IF(N204="znížená",J204,0)</f>
        <v>0</v>
      </c>
      <c r="BG204" s="153">
        <f>IF(N204="zákl. prenesená",J204,0)</f>
        <v>0</v>
      </c>
      <c r="BH204" s="153">
        <f>IF(N204="zníž. prenesená",J204,0)</f>
        <v>0</v>
      </c>
      <c r="BI204" s="153">
        <f>IF(N204="nulová",J204,0)</f>
        <v>0</v>
      </c>
      <c r="BJ204" s="17" t="s">
        <v>164</v>
      </c>
      <c r="BK204" s="153">
        <f>ROUND(I204*H204,2)</f>
        <v>0</v>
      </c>
      <c r="BL204" s="17" t="s">
        <v>163</v>
      </c>
      <c r="BM204" s="152" t="s">
        <v>3253</v>
      </c>
    </row>
    <row r="205" spans="2:65" s="1" customFormat="1" ht="6.9" customHeight="1">
      <c r="B205" s="47"/>
      <c r="C205" s="48"/>
      <c r="D205" s="48"/>
      <c r="E205" s="48"/>
      <c r="F205" s="48"/>
      <c r="G205" s="48"/>
      <c r="H205" s="48"/>
      <c r="I205" s="48"/>
      <c r="J205" s="48"/>
      <c r="K205" s="48"/>
      <c r="L205" s="32"/>
    </row>
  </sheetData>
  <autoFilter ref="C132:K204" xr:uid="{00000000-0009-0000-0000-000007000000}"/>
  <mergeCells count="9">
    <mergeCell ref="E87:H87"/>
    <mergeCell ref="E123:H123"/>
    <mergeCell ref="E125:H12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B2:BM257"/>
  <sheetViews>
    <sheetView showGridLines="0" workbookViewId="0">
      <selection activeCell="I87" sqref="I87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4" t="s">
        <v>6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105</v>
      </c>
    </row>
    <row r="3" spans="2:4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" hidden="1" customHeight="1">
      <c r="B4" s="20"/>
      <c r="D4" s="21" t="s">
        <v>130</v>
      </c>
      <c r="L4" s="20"/>
      <c r="M4" s="91" t="s">
        <v>10</v>
      </c>
      <c r="AT4" s="17" t="s">
        <v>4</v>
      </c>
    </row>
    <row r="5" spans="2:46" ht="6.9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50" t="str">
        <f>'Rekapitulácia stavby'!K6</f>
        <v>Most č. M5850 na ceste II-547 a lávka. Hlinkova ul., Košice</v>
      </c>
      <c r="F7" s="251"/>
      <c r="G7" s="251"/>
      <c r="H7" s="251"/>
      <c r="L7" s="20"/>
    </row>
    <row r="8" spans="2:46" s="1" customFormat="1" ht="12" hidden="1" customHeight="1">
      <c r="B8" s="32"/>
      <c r="D8" s="27" t="s">
        <v>131</v>
      </c>
      <c r="L8" s="32"/>
    </row>
    <row r="9" spans="2:46" s="1" customFormat="1" ht="16.5" hidden="1" customHeight="1">
      <c r="B9" s="32"/>
      <c r="E9" s="246" t="s">
        <v>3254</v>
      </c>
      <c r="F9" s="249"/>
      <c r="G9" s="249"/>
      <c r="H9" s="249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17. 2. 2026</v>
      </c>
      <c r="L12" s="32"/>
    </row>
    <row r="13" spans="2:46" s="1" customFormat="1" ht="10.95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" hidden="1" customHeight="1">
      <c r="B16" s="32"/>
      <c r="L16" s="32"/>
    </row>
    <row r="17" spans="2:12" s="1" customFormat="1" ht="12" hidden="1" customHeight="1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hidden="1" customHeight="1">
      <c r="B18" s="32"/>
      <c r="E18" s="252" t="str">
        <f>'Rekapitulácia stavby'!E14</f>
        <v>Vyplň údaj</v>
      </c>
      <c r="F18" s="238"/>
      <c r="G18" s="238"/>
      <c r="H18" s="238"/>
      <c r="I18" s="27" t="s">
        <v>27</v>
      </c>
      <c r="J18" s="28" t="str">
        <f>'Rekapitulácia stavby'!AN14</f>
        <v>Vyplň údaj</v>
      </c>
      <c r="L18" s="32"/>
    </row>
    <row r="19" spans="2:12" s="1" customFormat="1" ht="6.9" hidden="1" customHeight="1">
      <c r="B19" s="32"/>
      <c r="L19" s="32"/>
    </row>
    <row r="20" spans="2:12" s="1" customFormat="1" ht="12" hidden="1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" hidden="1" customHeight="1">
      <c r="B22" s="32"/>
      <c r="L22" s="32"/>
    </row>
    <row r="23" spans="2:12" s="1" customFormat="1" ht="12" hidden="1" customHeight="1">
      <c r="B23" s="32"/>
      <c r="D23" s="27" t="s">
        <v>32</v>
      </c>
      <c r="I23" s="27" t="s">
        <v>25</v>
      </c>
      <c r="J23" s="25" t="s">
        <v>1</v>
      </c>
      <c r="L23" s="32"/>
    </row>
    <row r="24" spans="2:12" s="1" customFormat="1" ht="18" hidden="1" customHeight="1">
      <c r="B24" s="32"/>
      <c r="E24" s="25" t="s">
        <v>33</v>
      </c>
      <c r="I24" s="27" t="s">
        <v>27</v>
      </c>
      <c r="J24" s="25" t="s">
        <v>1</v>
      </c>
      <c r="L24" s="32"/>
    </row>
    <row r="25" spans="2:12" s="1" customFormat="1" ht="6.9" hidden="1" customHeight="1">
      <c r="B25" s="32"/>
      <c r="L25" s="32"/>
    </row>
    <row r="26" spans="2:12" s="1" customFormat="1" ht="12" hidden="1" customHeight="1">
      <c r="B26" s="32"/>
      <c r="D26" s="27" t="s">
        <v>34</v>
      </c>
      <c r="L26" s="32"/>
    </row>
    <row r="27" spans="2:12" s="7" customFormat="1" ht="16.5" hidden="1" customHeight="1">
      <c r="B27" s="92"/>
      <c r="E27" s="242" t="s">
        <v>1</v>
      </c>
      <c r="F27" s="242"/>
      <c r="G27" s="242"/>
      <c r="H27" s="242"/>
      <c r="L27" s="92"/>
    </row>
    <row r="28" spans="2:12" s="1" customFormat="1" ht="6.9" hidden="1" customHeight="1">
      <c r="B28" s="32"/>
      <c r="L28" s="32"/>
    </row>
    <row r="29" spans="2:12" s="1" customFormat="1" ht="6.9" hidden="1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hidden="1" customHeight="1">
      <c r="B30" s="32"/>
      <c r="D30" s="93" t="s">
        <v>35</v>
      </c>
      <c r="J30" s="69">
        <f>ROUND(J148, 2)</f>
        <v>0</v>
      </c>
      <c r="L30" s="32"/>
    </row>
    <row r="31" spans="2:12" s="1" customFormat="1" ht="6.9" hidden="1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" hidden="1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" hidden="1" customHeight="1">
      <c r="B33" s="32"/>
      <c r="D33" s="58" t="s">
        <v>39</v>
      </c>
      <c r="E33" s="37" t="s">
        <v>40</v>
      </c>
      <c r="F33" s="94">
        <f>ROUND((SUM(BE148:BE256)),  2)</f>
        <v>0</v>
      </c>
      <c r="G33" s="95"/>
      <c r="H33" s="95"/>
      <c r="I33" s="96">
        <v>0.23</v>
      </c>
      <c r="J33" s="94">
        <f>ROUND(((SUM(BE148:BE256))*I33),  2)</f>
        <v>0</v>
      </c>
      <c r="L33" s="32"/>
    </row>
    <row r="34" spans="2:12" s="1" customFormat="1" ht="14.4" hidden="1" customHeight="1">
      <c r="B34" s="32"/>
      <c r="E34" s="37" t="s">
        <v>41</v>
      </c>
      <c r="F34" s="97">
        <f>ROUND((SUM(BF148:BF256)),  2)</f>
        <v>0</v>
      </c>
      <c r="I34" s="98">
        <v>0.23</v>
      </c>
      <c r="J34" s="97">
        <f>ROUND(((SUM(BF148:BF256))*I34),  2)</f>
        <v>0</v>
      </c>
      <c r="L34" s="32"/>
    </row>
    <row r="35" spans="2:12" s="1" customFormat="1" ht="14.4" hidden="1" customHeight="1">
      <c r="B35" s="32"/>
      <c r="E35" s="27" t="s">
        <v>42</v>
      </c>
      <c r="F35" s="97">
        <f>ROUND((SUM(BG148:BG256)),  2)</f>
        <v>0</v>
      </c>
      <c r="I35" s="98">
        <v>0.23</v>
      </c>
      <c r="J35" s="97">
        <f>0</f>
        <v>0</v>
      </c>
      <c r="L35" s="32"/>
    </row>
    <row r="36" spans="2:12" s="1" customFormat="1" ht="14.4" hidden="1" customHeight="1">
      <c r="B36" s="32"/>
      <c r="E36" s="27" t="s">
        <v>43</v>
      </c>
      <c r="F36" s="97">
        <f>ROUND((SUM(BH148:BH256)),  2)</f>
        <v>0</v>
      </c>
      <c r="I36" s="98">
        <v>0.23</v>
      </c>
      <c r="J36" s="97">
        <f>0</f>
        <v>0</v>
      </c>
      <c r="L36" s="32"/>
    </row>
    <row r="37" spans="2:12" s="1" customFormat="1" ht="14.4" hidden="1" customHeight="1">
      <c r="B37" s="32"/>
      <c r="E37" s="37" t="s">
        <v>44</v>
      </c>
      <c r="F37" s="94">
        <f>ROUND((SUM(BI148:BI256)),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" hidden="1" customHeight="1">
      <c r="B38" s="32"/>
      <c r="L38" s="32"/>
    </row>
    <row r="39" spans="2:12" s="1" customFormat="1" ht="25.35" hidden="1" customHeight="1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" hidden="1" customHeight="1">
      <c r="B40" s="32"/>
      <c r="L40" s="32"/>
    </row>
    <row r="41" spans="2:12" ht="14.4" hidden="1" customHeight="1">
      <c r="B41" s="20"/>
      <c r="L41" s="20"/>
    </row>
    <row r="42" spans="2:12" ht="14.4" hidden="1" customHeight="1">
      <c r="B42" s="20"/>
      <c r="L42" s="20"/>
    </row>
    <row r="43" spans="2:12" ht="14.4" hidden="1" customHeight="1">
      <c r="B43" s="20"/>
      <c r="L43" s="20"/>
    </row>
    <row r="44" spans="2:12" ht="14.4" hidden="1" customHeight="1">
      <c r="B44" s="20"/>
      <c r="L44" s="20"/>
    </row>
    <row r="45" spans="2:12" ht="14.4" hidden="1" customHeight="1">
      <c r="B45" s="20"/>
      <c r="L45" s="20"/>
    </row>
    <row r="46" spans="2:12" ht="14.4" hidden="1" customHeight="1">
      <c r="B46" s="20"/>
      <c r="L46" s="20"/>
    </row>
    <row r="47" spans="2:12" ht="14.4" hidden="1" customHeight="1">
      <c r="B47" s="20"/>
      <c r="L47" s="20"/>
    </row>
    <row r="48" spans="2:12" ht="14.4" hidden="1" customHeight="1">
      <c r="B48" s="20"/>
      <c r="L48" s="20"/>
    </row>
    <row r="49" spans="2:12" ht="14.4" hidden="1" customHeight="1">
      <c r="B49" s="20"/>
      <c r="L49" s="20"/>
    </row>
    <row r="50" spans="2:12" s="1" customFormat="1" ht="14.4" hidden="1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3.2" hidden="1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3.2" hidden="1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3.2" hidden="1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" hidden="1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78" spans="2:12" hidden="1"/>
    <row r="79" spans="2:12" hidden="1"/>
    <row r="80" spans="2:12" hidden="1"/>
    <row r="81" spans="2:47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" customHeight="1">
      <c r="B82" s="32"/>
      <c r="C82" s="21" t="s">
        <v>133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50" t="str">
        <f>E7</f>
        <v>Most č. M5850 na ceste II-547 a lávka. Hlinkova ul., Košice</v>
      </c>
      <c r="F85" s="251"/>
      <c r="G85" s="251"/>
      <c r="H85" s="251"/>
      <c r="L85" s="32"/>
    </row>
    <row r="86" spans="2:47" s="1" customFormat="1" ht="12" customHeight="1">
      <c r="B86" s="32"/>
      <c r="C86" s="27" t="s">
        <v>131</v>
      </c>
      <c r="L86" s="32"/>
    </row>
    <row r="87" spans="2:47" s="1" customFormat="1" ht="16.5" customHeight="1">
      <c r="B87" s="32"/>
      <c r="E87" s="246" t="str">
        <f>E9</f>
        <v>SO 602-00 - Preložka závesného OK SWAN KE</v>
      </c>
      <c r="F87" s="249"/>
      <c r="G87" s="249"/>
      <c r="H87" s="249"/>
      <c r="I87" s="206" t="s">
        <v>4984</v>
      </c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Košice</v>
      </c>
      <c r="I89" s="27" t="s">
        <v>22</v>
      </c>
      <c r="J89" s="55" t="str">
        <f>IF(J12="","",J12)</f>
        <v>17. 2. 2026</v>
      </c>
      <c r="L89" s="32"/>
    </row>
    <row r="90" spans="2:47" s="1" customFormat="1" ht="6.9" customHeight="1">
      <c r="B90" s="32"/>
      <c r="L90" s="32"/>
    </row>
    <row r="91" spans="2:47" s="1" customFormat="1" ht="25.65" customHeight="1">
      <c r="B91" s="32"/>
      <c r="C91" s="27" t="s">
        <v>24</v>
      </c>
      <c r="F91" s="25" t="str">
        <f>E15</f>
        <v>Mesto Košice</v>
      </c>
      <c r="I91" s="27" t="s">
        <v>30</v>
      </c>
      <c r="J91" s="30" t="str">
        <f>E21</f>
        <v>TUNROAD Engineering, s.r.o.</v>
      </c>
      <c r="L91" s="32"/>
    </row>
    <row r="92" spans="2:47" s="1" customFormat="1" ht="15.15" customHeight="1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>kolektív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134</v>
      </c>
      <c r="D94" s="99"/>
      <c r="E94" s="99"/>
      <c r="F94" s="99"/>
      <c r="G94" s="99"/>
      <c r="H94" s="99"/>
      <c r="I94" s="99"/>
      <c r="J94" s="108" t="s">
        <v>135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5" customHeight="1">
      <c r="B96" s="32"/>
      <c r="C96" s="109" t="s">
        <v>136</v>
      </c>
      <c r="J96" s="69">
        <f>J148</f>
        <v>0</v>
      </c>
      <c r="L96" s="32"/>
      <c r="AU96" s="17" t="s">
        <v>137</v>
      </c>
    </row>
    <row r="97" spans="2:12" s="8" customFormat="1" ht="24.9" customHeight="1">
      <c r="B97" s="110"/>
      <c r="D97" s="111" t="s">
        <v>3255</v>
      </c>
      <c r="E97" s="112"/>
      <c r="F97" s="112"/>
      <c r="G97" s="112"/>
      <c r="H97" s="112"/>
      <c r="I97" s="112"/>
      <c r="J97" s="113">
        <f>J149</f>
        <v>0</v>
      </c>
      <c r="L97" s="110"/>
    </row>
    <row r="98" spans="2:12" s="9" customFormat="1" ht="19.95" customHeight="1">
      <c r="B98" s="114"/>
      <c r="D98" s="115" t="s">
        <v>3256</v>
      </c>
      <c r="E98" s="116"/>
      <c r="F98" s="116"/>
      <c r="G98" s="116"/>
      <c r="H98" s="116"/>
      <c r="I98" s="116"/>
      <c r="J98" s="117">
        <f>J150</f>
        <v>0</v>
      </c>
      <c r="L98" s="114"/>
    </row>
    <row r="99" spans="2:12" s="8" customFormat="1" ht="24.9" customHeight="1">
      <c r="B99" s="110"/>
      <c r="D99" s="111" t="s">
        <v>465</v>
      </c>
      <c r="E99" s="112"/>
      <c r="F99" s="112"/>
      <c r="G99" s="112"/>
      <c r="H99" s="112"/>
      <c r="I99" s="112"/>
      <c r="J99" s="113">
        <f>J154</f>
        <v>0</v>
      </c>
      <c r="L99" s="110"/>
    </row>
    <row r="100" spans="2:12" s="9" customFormat="1" ht="19.95" customHeight="1">
      <c r="B100" s="114"/>
      <c r="D100" s="115" t="s">
        <v>3084</v>
      </c>
      <c r="E100" s="116"/>
      <c r="F100" s="116"/>
      <c r="G100" s="116"/>
      <c r="H100" s="116"/>
      <c r="I100" s="116"/>
      <c r="J100" s="117">
        <f>J155</f>
        <v>0</v>
      </c>
      <c r="L100" s="114"/>
    </row>
    <row r="101" spans="2:12" s="9" customFormat="1" ht="19.95" customHeight="1">
      <c r="B101" s="114"/>
      <c r="D101" s="115" t="s">
        <v>3257</v>
      </c>
      <c r="E101" s="116"/>
      <c r="F101" s="116"/>
      <c r="G101" s="116"/>
      <c r="H101" s="116"/>
      <c r="I101" s="116"/>
      <c r="J101" s="117">
        <f>J158</f>
        <v>0</v>
      </c>
      <c r="L101" s="114"/>
    </row>
    <row r="102" spans="2:12" s="8" customFormat="1" ht="24.9" customHeight="1">
      <c r="B102" s="110"/>
      <c r="D102" s="111" t="s">
        <v>476</v>
      </c>
      <c r="E102" s="112"/>
      <c r="F102" s="112"/>
      <c r="G102" s="112"/>
      <c r="H102" s="112"/>
      <c r="I102" s="112"/>
      <c r="J102" s="113">
        <f>J160</f>
        <v>0</v>
      </c>
      <c r="L102" s="110"/>
    </row>
    <row r="103" spans="2:12" s="9" customFormat="1" ht="19.95" customHeight="1">
      <c r="B103" s="114"/>
      <c r="D103" s="115" t="s">
        <v>1140</v>
      </c>
      <c r="E103" s="116"/>
      <c r="F103" s="116"/>
      <c r="G103" s="116"/>
      <c r="H103" s="116"/>
      <c r="I103" s="116"/>
      <c r="J103" s="117">
        <f>J161</f>
        <v>0</v>
      </c>
      <c r="L103" s="114"/>
    </row>
    <row r="104" spans="2:12" s="9" customFormat="1" ht="19.95" customHeight="1">
      <c r="B104" s="114"/>
      <c r="D104" s="115" t="s">
        <v>828</v>
      </c>
      <c r="E104" s="116"/>
      <c r="F104" s="116"/>
      <c r="G104" s="116"/>
      <c r="H104" s="116"/>
      <c r="I104" s="116"/>
      <c r="J104" s="117">
        <f>J164</f>
        <v>0</v>
      </c>
      <c r="L104" s="114"/>
    </row>
    <row r="105" spans="2:12" s="9" customFormat="1" ht="19.95" customHeight="1">
      <c r="B105" s="114"/>
      <c r="D105" s="115" t="s">
        <v>3258</v>
      </c>
      <c r="E105" s="116"/>
      <c r="F105" s="116"/>
      <c r="G105" s="116"/>
      <c r="H105" s="116"/>
      <c r="I105" s="116"/>
      <c r="J105" s="117">
        <f>J173</f>
        <v>0</v>
      </c>
      <c r="L105" s="114"/>
    </row>
    <row r="106" spans="2:12" s="9" customFormat="1" ht="19.95" customHeight="1">
      <c r="B106" s="114"/>
      <c r="D106" s="115" t="s">
        <v>1142</v>
      </c>
      <c r="E106" s="116"/>
      <c r="F106" s="116"/>
      <c r="G106" s="116"/>
      <c r="H106" s="116"/>
      <c r="I106" s="116"/>
      <c r="J106" s="117">
        <f>J175</f>
        <v>0</v>
      </c>
      <c r="L106" s="114"/>
    </row>
    <row r="107" spans="2:12" s="9" customFormat="1" ht="19.95" customHeight="1">
      <c r="B107" s="114"/>
      <c r="D107" s="115" t="s">
        <v>831</v>
      </c>
      <c r="E107" s="116"/>
      <c r="F107" s="116"/>
      <c r="G107" s="116"/>
      <c r="H107" s="116"/>
      <c r="I107" s="116"/>
      <c r="J107" s="117">
        <f>J184</f>
        <v>0</v>
      </c>
      <c r="L107" s="114"/>
    </row>
    <row r="108" spans="2:12" s="9" customFormat="1" ht="19.95" customHeight="1">
      <c r="B108" s="114"/>
      <c r="D108" s="115" t="s">
        <v>3259</v>
      </c>
      <c r="E108" s="116"/>
      <c r="F108" s="116"/>
      <c r="G108" s="116"/>
      <c r="H108" s="116"/>
      <c r="I108" s="116"/>
      <c r="J108" s="117">
        <f>J186</f>
        <v>0</v>
      </c>
      <c r="L108" s="114"/>
    </row>
    <row r="109" spans="2:12" s="9" customFormat="1" ht="19.95" customHeight="1">
      <c r="B109" s="114"/>
      <c r="D109" s="115" t="s">
        <v>3260</v>
      </c>
      <c r="E109" s="116"/>
      <c r="F109" s="116"/>
      <c r="G109" s="116"/>
      <c r="H109" s="116"/>
      <c r="I109" s="116"/>
      <c r="J109" s="117">
        <f>J188</f>
        <v>0</v>
      </c>
      <c r="L109" s="114"/>
    </row>
    <row r="110" spans="2:12" s="8" customFormat="1" ht="24.9" customHeight="1">
      <c r="B110" s="110"/>
      <c r="D110" s="111" t="s">
        <v>481</v>
      </c>
      <c r="E110" s="112"/>
      <c r="F110" s="112"/>
      <c r="G110" s="112"/>
      <c r="H110" s="112"/>
      <c r="I110" s="112"/>
      <c r="J110" s="113">
        <f>J190</f>
        <v>0</v>
      </c>
      <c r="L110" s="110"/>
    </row>
    <row r="111" spans="2:12" s="9" customFormat="1" ht="19.95" customHeight="1">
      <c r="B111" s="114"/>
      <c r="D111" s="115" t="s">
        <v>3261</v>
      </c>
      <c r="E111" s="116"/>
      <c r="F111" s="116"/>
      <c r="G111" s="116"/>
      <c r="H111" s="116"/>
      <c r="I111" s="116"/>
      <c r="J111" s="117">
        <f>J191</f>
        <v>0</v>
      </c>
      <c r="L111" s="114"/>
    </row>
    <row r="112" spans="2:12" s="8" customFormat="1" ht="24.9" customHeight="1">
      <c r="B112" s="110"/>
      <c r="D112" s="111" t="s">
        <v>3262</v>
      </c>
      <c r="E112" s="112"/>
      <c r="F112" s="112"/>
      <c r="G112" s="112"/>
      <c r="H112" s="112"/>
      <c r="I112" s="112"/>
      <c r="J112" s="113">
        <f>J193</f>
        <v>0</v>
      </c>
      <c r="L112" s="110"/>
    </row>
    <row r="113" spans="2:12" s="9" customFormat="1" ht="19.95" customHeight="1">
      <c r="B113" s="114"/>
      <c r="D113" s="115" t="s">
        <v>3263</v>
      </c>
      <c r="E113" s="116"/>
      <c r="F113" s="116"/>
      <c r="G113" s="116"/>
      <c r="H113" s="116"/>
      <c r="I113" s="116"/>
      <c r="J113" s="117">
        <f>J194</f>
        <v>0</v>
      </c>
      <c r="L113" s="114"/>
    </row>
    <row r="114" spans="2:12" s="8" customFormat="1" ht="24.9" customHeight="1">
      <c r="B114" s="110"/>
      <c r="D114" s="111" t="s">
        <v>3264</v>
      </c>
      <c r="E114" s="112"/>
      <c r="F114" s="112"/>
      <c r="G114" s="112"/>
      <c r="H114" s="112"/>
      <c r="I114" s="112"/>
      <c r="J114" s="113">
        <f>J196</f>
        <v>0</v>
      </c>
      <c r="L114" s="110"/>
    </row>
    <row r="115" spans="2:12" s="9" customFormat="1" ht="19.95" customHeight="1">
      <c r="B115" s="114"/>
      <c r="D115" s="115" t="s">
        <v>3265</v>
      </c>
      <c r="E115" s="116"/>
      <c r="F115" s="116"/>
      <c r="G115" s="116"/>
      <c r="H115" s="116"/>
      <c r="I115" s="116"/>
      <c r="J115" s="117">
        <f>J197</f>
        <v>0</v>
      </c>
      <c r="L115" s="114"/>
    </row>
    <row r="116" spans="2:12" s="9" customFormat="1" ht="19.95" customHeight="1">
      <c r="B116" s="114"/>
      <c r="D116" s="115" t="s">
        <v>3266</v>
      </c>
      <c r="E116" s="116"/>
      <c r="F116" s="116"/>
      <c r="G116" s="116"/>
      <c r="H116" s="116"/>
      <c r="I116" s="116"/>
      <c r="J116" s="117">
        <f>J200</f>
        <v>0</v>
      </c>
      <c r="L116" s="114"/>
    </row>
    <row r="117" spans="2:12" s="9" customFormat="1" ht="19.95" customHeight="1">
      <c r="B117" s="114"/>
      <c r="D117" s="115" t="s">
        <v>3267</v>
      </c>
      <c r="E117" s="116"/>
      <c r="F117" s="116"/>
      <c r="G117" s="116"/>
      <c r="H117" s="116"/>
      <c r="I117" s="116"/>
      <c r="J117" s="117">
        <f>J205</f>
        <v>0</v>
      </c>
      <c r="L117" s="114"/>
    </row>
    <row r="118" spans="2:12" s="9" customFormat="1" ht="19.95" customHeight="1">
      <c r="B118" s="114"/>
      <c r="D118" s="115" t="s">
        <v>3268</v>
      </c>
      <c r="E118" s="116"/>
      <c r="F118" s="116"/>
      <c r="G118" s="116"/>
      <c r="H118" s="116"/>
      <c r="I118" s="116"/>
      <c r="J118" s="117">
        <f>J207</f>
        <v>0</v>
      </c>
      <c r="L118" s="114"/>
    </row>
    <row r="119" spans="2:12" s="9" customFormat="1" ht="19.95" customHeight="1">
      <c r="B119" s="114"/>
      <c r="D119" s="115" t="s">
        <v>3269</v>
      </c>
      <c r="E119" s="116"/>
      <c r="F119" s="116"/>
      <c r="G119" s="116"/>
      <c r="H119" s="116"/>
      <c r="I119" s="116"/>
      <c r="J119" s="117">
        <f>J214</f>
        <v>0</v>
      </c>
      <c r="L119" s="114"/>
    </row>
    <row r="120" spans="2:12" s="9" customFormat="1" ht="19.95" customHeight="1">
      <c r="B120" s="114"/>
      <c r="D120" s="115" t="s">
        <v>3270</v>
      </c>
      <c r="E120" s="116"/>
      <c r="F120" s="116"/>
      <c r="G120" s="116"/>
      <c r="H120" s="116"/>
      <c r="I120" s="116"/>
      <c r="J120" s="117">
        <f>J220</f>
        <v>0</v>
      </c>
      <c r="L120" s="114"/>
    </row>
    <row r="121" spans="2:12" s="9" customFormat="1" ht="19.95" customHeight="1">
      <c r="B121" s="114"/>
      <c r="D121" s="115" t="s">
        <v>3271</v>
      </c>
      <c r="E121" s="116"/>
      <c r="F121" s="116"/>
      <c r="G121" s="116"/>
      <c r="H121" s="116"/>
      <c r="I121" s="116"/>
      <c r="J121" s="117">
        <f>J223</f>
        <v>0</v>
      </c>
      <c r="L121" s="114"/>
    </row>
    <row r="122" spans="2:12" s="9" customFormat="1" ht="19.95" customHeight="1">
      <c r="B122" s="114"/>
      <c r="D122" s="115" t="s">
        <v>3272</v>
      </c>
      <c r="E122" s="116"/>
      <c r="F122" s="116"/>
      <c r="G122" s="116"/>
      <c r="H122" s="116"/>
      <c r="I122" s="116"/>
      <c r="J122" s="117">
        <f>J228</f>
        <v>0</v>
      </c>
      <c r="L122" s="114"/>
    </row>
    <row r="123" spans="2:12" s="9" customFormat="1" ht="19.95" customHeight="1">
      <c r="B123" s="114"/>
      <c r="D123" s="115" t="s">
        <v>3273</v>
      </c>
      <c r="E123" s="116"/>
      <c r="F123" s="116"/>
      <c r="G123" s="116"/>
      <c r="H123" s="116"/>
      <c r="I123" s="116"/>
      <c r="J123" s="117">
        <f>J230</f>
        <v>0</v>
      </c>
      <c r="L123" s="114"/>
    </row>
    <row r="124" spans="2:12" s="9" customFormat="1" ht="19.95" customHeight="1">
      <c r="B124" s="114"/>
      <c r="D124" s="115" t="s">
        <v>3274</v>
      </c>
      <c r="E124" s="116"/>
      <c r="F124" s="116"/>
      <c r="G124" s="116"/>
      <c r="H124" s="116"/>
      <c r="I124" s="116"/>
      <c r="J124" s="117">
        <f>J233</f>
        <v>0</v>
      </c>
      <c r="L124" s="114"/>
    </row>
    <row r="125" spans="2:12" s="9" customFormat="1" ht="19.95" customHeight="1">
      <c r="B125" s="114"/>
      <c r="D125" s="115" t="s">
        <v>3275</v>
      </c>
      <c r="E125" s="116"/>
      <c r="F125" s="116"/>
      <c r="G125" s="116"/>
      <c r="H125" s="116"/>
      <c r="I125" s="116"/>
      <c r="J125" s="117">
        <f>J236</f>
        <v>0</v>
      </c>
      <c r="L125" s="114"/>
    </row>
    <row r="126" spans="2:12" s="9" customFormat="1" ht="19.95" customHeight="1">
      <c r="B126" s="114"/>
      <c r="D126" s="115" t="s">
        <v>3276</v>
      </c>
      <c r="E126" s="116"/>
      <c r="F126" s="116"/>
      <c r="G126" s="116"/>
      <c r="H126" s="116"/>
      <c r="I126" s="116"/>
      <c r="J126" s="117">
        <f>J238</f>
        <v>0</v>
      </c>
      <c r="L126" s="114"/>
    </row>
    <row r="127" spans="2:12" s="9" customFormat="1" ht="19.95" customHeight="1">
      <c r="B127" s="114"/>
      <c r="D127" s="115" t="s">
        <v>3277</v>
      </c>
      <c r="E127" s="116"/>
      <c r="F127" s="116"/>
      <c r="G127" s="116"/>
      <c r="H127" s="116"/>
      <c r="I127" s="116"/>
      <c r="J127" s="117">
        <f>J241</f>
        <v>0</v>
      </c>
      <c r="L127" s="114"/>
    </row>
    <row r="128" spans="2:12" s="9" customFormat="1" ht="19.95" customHeight="1">
      <c r="B128" s="114"/>
      <c r="D128" s="115" t="s">
        <v>3278</v>
      </c>
      <c r="E128" s="116"/>
      <c r="F128" s="116"/>
      <c r="G128" s="116"/>
      <c r="H128" s="116"/>
      <c r="I128" s="116"/>
      <c r="J128" s="117">
        <f>J253</f>
        <v>0</v>
      </c>
      <c r="L128" s="114"/>
    </row>
    <row r="129" spans="2:12" s="1" customFormat="1" ht="21.75" customHeight="1">
      <c r="B129" s="32"/>
      <c r="L129" s="32"/>
    </row>
    <row r="130" spans="2:12" s="1" customFormat="1" ht="6.9" customHeight="1">
      <c r="B130" s="47"/>
      <c r="C130" s="48"/>
      <c r="D130" s="48"/>
      <c r="E130" s="48"/>
      <c r="F130" s="48"/>
      <c r="G130" s="48"/>
      <c r="H130" s="48"/>
      <c r="I130" s="48"/>
      <c r="J130" s="48"/>
      <c r="K130" s="48"/>
      <c r="L130" s="32"/>
    </row>
    <row r="134" spans="2:12" s="1" customFormat="1" ht="6.9" customHeight="1">
      <c r="B134" s="49"/>
      <c r="C134" s="50"/>
      <c r="D134" s="50"/>
      <c r="E134" s="50"/>
      <c r="F134" s="50"/>
      <c r="G134" s="50"/>
      <c r="H134" s="50"/>
      <c r="I134" s="50"/>
      <c r="J134" s="50"/>
      <c r="K134" s="50"/>
      <c r="L134" s="32"/>
    </row>
    <row r="135" spans="2:12" s="1" customFormat="1" ht="24.9" customHeight="1">
      <c r="B135" s="32"/>
      <c r="C135" s="21" t="s">
        <v>142</v>
      </c>
      <c r="L135" s="32"/>
    </row>
    <row r="136" spans="2:12" s="1" customFormat="1" ht="6.9" customHeight="1">
      <c r="B136" s="32"/>
      <c r="L136" s="32"/>
    </row>
    <row r="137" spans="2:12" s="1" customFormat="1" ht="12" customHeight="1">
      <c r="B137" s="32"/>
      <c r="C137" s="27" t="s">
        <v>16</v>
      </c>
      <c r="L137" s="32"/>
    </row>
    <row r="138" spans="2:12" s="1" customFormat="1" ht="16.5" customHeight="1">
      <c r="B138" s="32"/>
      <c r="E138" s="250" t="str">
        <f>E7</f>
        <v>Most č. M5850 na ceste II-547 a lávka. Hlinkova ul., Košice</v>
      </c>
      <c r="F138" s="251"/>
      <c r="G138" s="251"/>
      <c r="H138" s="251"/>
      <c r="L138" s="32"/>
    </row>
    <row r="139" spans="2:12" s="1" customFormat="1" ht="12" customHeight="1">
      <c r="B139" s="32"/>
      <c r="C139" s="27" t="s">
        <v>131</v>
      </c>
      <c r="L139" s="32"/>
    </row>
    <row r="140" spans="2:12" s="1" customFormat="1" ht="16.5" customHeight="1">
      <c r="B140" s="32"/>
      <c r="E140" s="246" t="str">
        <f>E9</f>
        <v>SO 602-00 - Preložka závesného OK SWAN KE</v>
      </c>
      <c r="F140" s="249"/>
      <c r="G140" s="249"/>
      <c r="H140" s="249"/>
      <c r="I140" s="206" t="s">
        <v>4984</v>
      </c>
      <c r="L140" s="32"/>
    </row>
    <row r="141" spans="2:12" s="1" customFormat="1" ht="6.9" customHeight="1">
      <c r="B141" s="32"/>
      <c r="L141" s="32"/>
    </row>
    <row r="142" spans="2:12" s="1" customFormat="1" ht="12" customHeight="1">
      <c r="B142" s="32"/>
      <c r="C142" s="27" t="s">
        <v>20</v>
      </c>
      <c r="F142" s="25" t="str">
        <f>F12</f>
        <v>Košice</v>
      </c>
      <c r="I142" s="27" t="s">
        <v>22</v>
      </c>
      <c r="J142" s="55" t="str">
        <f>IF(J12="","",J12)</f>
        <v>17. 2. 2026</v>
      </c>
      <c r="L142" s="32"/>
    </row>
    <row r="143" spans="2:12" s="1" customFormat="1" ht="6.9" customHeight="1">
      <c r="B143" s="32"/>
      <c r="L143" s="32"/>
    </row>
    <row r="144" spans="2:12" s="1" customFormat="1" ht="25.65" customHeight="1">
      <c r="B144" s="32"/>
      <c r="C144" s="27" t="s">
        <v>24</v>
      </c>
      <c r="F144" s="25" t="str">
        <f>E15</f>
        <v>Mesto Košice</v>
      </c>
      <c r="I144" s="27" t="s">
        <v>30</v>
      </c>
      <c r="J144" s="30" t="str">
        <f>E21</f>
        <v>TUNROAD Engineering, s.r.o.</v>
      </c>
      <c r="L144" s="32"/>
    </row>
    <row r="145" spans="2:65" s="1" customFormat="1" ht="15.15" customHeight="1">
      <c r="B145" s="32"/>
      <c r="C145" s="27" t="s">
        <v>28</v>
      </c>
      <c r="F145" s="25" t="str">
        <f>IF(E18="","",E18)</f>
        <v>Vyplň údaj</v>
      </c>
      <c r="I145" s="27" t="s">
        <v>32</v>
      </c>
      <c r="J145" s="30" t="str">
        <f>E24</f>
        <v>kolektív</v>
      </c>
      <c r="L145" s="32"/>
    </row>
    <row r="146" spans="2:65" s="1" customFormat="1" ht="10.35" customHeight="1">
      <c r="B146" s="32"/>
      <c r="L146" s="32"/>
    </row>
    <row r="147" spans="2:65" s="10" customFormat="1" ht="29.25" customHeight="1">
      <c r="B147" s="118"/>
      <c r="C147" s="119" t="s">
        <v>143</v>
      </c>
      <c r="D147" s="120" t="s">
        <v>60</v>
      </c>
      <c r="E147" s="120" t="s">
        <v>56</v>
      </c>
      <c r="F147" s="120" t="s">
        <v>57</v>
      </c>
      <c r="G147" s="120" t="s">
        <v>144</v>
      </c>
      <c r="H147" s="120" t="s">
        <v>145</v>
      </c>
      <c r="I147" s="120" t="s">
        <v>146</v>
      </c>
      <c r="J147" s="121" t="s">
        <v>135</v>
      </c>
      <c r="K147" s="122" t="s">
        <v>147</v>
      </c>
      <c r="L147" s="118"/>
      <c r="M147" s="62" t="s">
        <v>1</v>
      </c>
      <c r="N147" s="63" t="s">
        <v>39</v>
      </c>
      <c r="O147" s="63" t="s">
        <v>148</v>
      </c>
      <c r="P147" s="63" t="s">
        <v>149</v>
      </c>
      <c r="Q147" s="63" t="s">
        <v>150</v>
      </c>
      <c r="R147" s="63" t="s">
        <v>151</v>
      </c>
      <c r="S147" s="63" t="s">
        <v>152</v>
      </c>
      <c r="T147" s="64" t="s">
        <v>153</v>
      </c>
    </row>
    <row r="148" spans="2:65" s="1" customFormat="1" ht="22.95" customHeight="1">
      <c r="B148" s="32"/>
      <c r="C148" s="67" t="s">
        <v>136</v>
      </c>
      <c r="J148" s="123">
        <f>BK148</f>
        <v>0</v>
      </c>
      <c r="L148" s="32"/>
      <c r="M148" s="65"/>
      <c r="N148" s="56"/>
      <c r="O148" s="56"/>
      <c r="P148" s="124">
        <f>P149+P154+P160+P190+P193+P196</f>
        <v>0</v>
      </c>
      <c r="Q148" s="56"/>
      <c r="R148" s="124">
        <f>R149+R154+R160+R190+R193+R196</f>
        <v>13.815458100000001</v>
      </c>
      <c r="S148" s="56"/>
      <c r="T148" s="125">
        <f>T149+T154+T160+T190+T193+T196</f>
        <v>0.65625</v>
      </c>
      <c r="AT148" s="17" t="s">
        <v>74</v>
      </c>
      <c r="AU148" s="17" t="s">
        <v>137</v>
      </c>
      <c r="BK148" s="126">
        <f>BK149+BK154+BK160+BK190+BK193+BK196</f>
        <v>0</v>
      </c>
    </row>
    <row r="149" spans="2:65" s="11" customFormat="1" ht="25.95" customHeight="1">
      <c r="B149" s="127"/>
      <c r="D149" s="128" t="s">
        <v>74</v>
      </c>
      <c r="E149" s="129" t="s">
        <v>3279</v>
      </c>
      <c r="F149" s="129" t="s">
        <v>3280</v>
      </c>
      <c r="I149" s="130"/>
      <c r="J149" s="131">
        <f>BK149</f>
        <v>0</v>
      </c>
      <c r="L149" s="127"/>
      <c r="M149" s="132"/>
      <c r="P149" s="133">
        <f>P150</f>
        <v>0</v>
      </c>
      <c r="R149" s="133">
        <f>R150</f>
        <v>0</v>
      </c>
      <c r="T149" s="134">
        <f>T150</f>
        <v>0</v>
      </c>
      <c r="AR149" s="128" t="s">
        <v>83</v>
      </c>
      <c r="AT149" s="135" t="s">
        <v>74</v>
      </c>
      <c r="AU149" s="135" t="s">
        <v>75</v>
      </c>
      <c r="AY149" s="128" t="s">
        <v>156</v>
      </c>
      <c r="BK149" s="136">
        <f>BK150</f>
        <v>0</v>
      </c>
    </row>
    <row r="150" spans="2:65" s="11" customFormat="1" ht="22.95" customHeight="1">
      <c r="B150" s="127"/>
      <c r="D150" s="128" t="s">
        <v>74</v>
      </c>
      <c r="E150" s="137" t="s">
        <v>3281</v>
      </c>
      <c r="F150" s="137" t="s">
        <v>3282</v>
      </c>
      <c r="I150" s="130"/>
      <c r="J150" s="138">
        <f>BK150</f>
        <v>0</v>
      </c>
      <c r="L150" s="127"/>
      <c r="M150" s="132"/>
      <c r="P150" s="133">
        <f>SUM(P151:P153)</f>
        <v>0</v>
      </c>
      <c r="R150" s="133">
        <f>SUM(R151:R153)</f>
        <v>0</v>
      </c>
      <c r="T150" s="134">
        <f>SUM(T151:T153)</f>
        <v>0</v>
      </c>
      <c r="AR150" s="128" t="s">
        <v>83</v>
      </c>
      <c r="AT150" s="135" t="s">
        <v>74</v>
      </c>
      <c r="AU150" s="135" t="s">
        <v>83</v>
      </c>
      <c r="AY150" s="128" t="s">
        <v>156</v>
      </c>
      <c r="BK150" s="136">
        <f>SUM(BK151:BK153)</f>
        <v>0</v>
      </c>
    </row>
    <row r="151" spans="2:65" s="1" customFormat="1" ht="24.15" customHeight="1">
      <c r="B151" s="139"/>
      <c r="C151" s="140" t="s">
        <v>83</v>
      </c>
      <c r="D151" s="140" t="s">
        <v>159</v>
      </c>
      <c r="E151" s="141" t="s">
        <v>3283</v>
      </c>
      <c r="F151" s="142" t="s">
        <v>3284</v>
      </c>
      <c r="G151" s="143" t="s">
        <v>3285</v>
      </c>
      <c r="H151" s="144">
        <v>0.54</v>
      </c>
      <c r="I151" s="145"/>
      <c r="J151" s="146">
        <f>ROUND(I151*H151,2)</f>
        <v>0</v>
      </c>
      <c r="K151" s="147"/>
      <c r="L151" s="32"/>
      <c r="M151" s="148" t="s">
        <v>1</v>
      </c>
      <c r="N151" s="149" t="s">
        <v>41</v>
      </c>
      <c r="P151" s="150">
        <f>O151*H151</f>
        <v>0</v>
      </c>
      <c r="Q151" s="150">
        <v>0</v>
      </c>
      <c r="R151" s="150">
        <f>Q151*H151</f>
        <v>0</v>
      </c>
      <c r="S151" s="150">
        <v>0</v>
      </c>
      <c r="T151" s="151">
        <f>S151*H151</f>
        <v>0</v>
      </c>
      <c r="AR151" s="152" t="s">
        <v>163</v>
      </c>
      <c r="AT151" s="152" t="s">
        <v>159</v>
      </c>
      <c r="AU151" s="152" t="s">
        <v>164</v>
      </c>
      <c r="AY151" s="17" t="s">
        <v>156</v>
      </c>
      <c r="BE151" s="153">
        <f>IF(N151="základná",J151,0)</f>
        <v>0</v>
      </c>
      <c r="BF151" s="153">
        <f>IF(N151="znížená",J151,0)</f>
        <v>0</v>
      </c>
      <c r="BG151" s="153">
        <f>IF(N151="zákl. prenesená",J151,0)</f>
        <v>0</v>
      </c>
      <c r="BH151" s="153">
        <f>IF(N151="zníž. prenesená",J151,0)</f>
        <v>0</v>
      </c>
      <c r="BI151" s="153">
        <f>IF(N151="nulová",J151,0)</f>
        <v>0</v>
      </c>
      <c r="BJ151" s="17" t="s">
        <v>164</v>
      </c>
      <c r="BK151" s="153">
        <f>ROUND(I151*H151,2)</f>
        <v>0</v>
      </c>
      <c r="BL151" s="17" t="s">
        <v>163</v>
      </c>
      <c r="BM151" s="152" t="s">
        <v>3286</v>
      </c>
    </row>
    <row r="152" spans="2:65" s="1" customFormat="1" ht="24.15" customHeight="1">
      <c r="B152" s="139"/>
      <c r="C152" s="140" t="s">
        <v>164</v>
      </c>
      <c r="D152" s="140" t="s">
        <v>159</v>
      </c>
      <c r="E152" s="141" t="s">
        <v>3287</v>
      </c>
      <c r="F152" s="142" t="s">
        <v>3288</v>
      </c>
      <c r="G152" s="143" t="s">
        <v>3285</v>
      </c>
      <c r="H152" s="144">
        <v>0.3</v>
      </c>
      <c r="I152" s="145"/>
      <c r="J152" s="146">
        <f>ROUND(I152*H152,2)</f>
        <v>0</v>
      </c>
      <c r="K152" s="147"/>
      <c r="L152" s="32"/>
      <c r="M152" s="148" t="s">
        <v>1</v>
      </c>
      <c r="N152" s="149" t="s">
        <v>41</v>
      </c>
      <c r="P152" s="150">
        <f>O152*H152</f>
        <v>0</v>
      </c>
      <c r="Q152" s="150">
        <v>0</v>
      </c>
      <c r="R152" s="150">
        <f>Q152*H152</f>
        <v>0</v>
      </c>
      <c r="S152" s="150">
        <v>0</v>
      </c>
      <c r="T152" s="151">
        <f>S152*H152</f>
        <v>0</v>
      </c>
      <c r="AR152" s="152" t="s">
        <v>163</v>
      </c>
      <c r="AT152" s="152" t="s">
        <v>159</v>
      </c>
      <c r="AU152" s="152" t="s">
        <v>164</v>
      </c>
      <c r="AY152" s="17" t="s">
        <v>156</v>
      </c>
      <c r="BE152" s="153">
        <f>IF(N152="základná",J152,0)</f>
        <v>0</v>
      </c>
      <c r="BF152" s="153">
        <f>IF(N152="znížená",J152,0)</f>
        <v>0</v>
      </c>
      <c r="BG152" s="153">
        <f>IF(N152="zákl. prenesená",J152,0)</f>
        <v>0</v>
      </c>
      <c r="BH152" s="153">
        <f>IF(N152="zníž. prenesená",J152,0)</f>
        <v>0</v>
      </c>
      <c r="BI152" s="153">
        <f>IF(N152="nulová",J152,0)</f>
        <v>0</v>
      </c>
      <c r="BJ152" s="17" t="s">
        <v>164</v>
      </c>
      <c r="BK152" s="153">
        <f>ROUND(I152*H152,2)</f>
        <v>0</v>
      </c>
      <c r="BL152" s="17" t="s">
        <v>163</v>
      </c>
      <c r="BM152" s="152" t="s">
        <v>3289</v>
      </c>
    </row>
    <row r="153" spans="2:65" s="1" customFormat="1" ht="24.15" customHeight="1">
      <c r="B153" s="139"/>
      <c r="C153" s="140" t="s">
        <v>169</v>
      </c>
      <c r="D153" s="140" t="s">
        <v>159</v>
      </c>
      <c r="E153" s="141" t="s">
        <v>3290</v>
      </c>
      <c r="F153" s="142" t="s">
        <v>3291</v>
      </c>
      <c r="G153" s="143" t="s">
        <v>3285</v>
      </c>
      <c r="H153" s="144">
        <v>0.3</v>
      </c>
      <c r="I153" s="145"/>
      <c r="J153" s="146">
        <f>ROUND(I153*H153,2)</f>
        <v>0</v>
      </c>
      <c r="K153" s="147"/>
      <c r="L153" s="32"/>
      <c r="M153" s="148" t="s">
        <v>1</v>
      </c>
      <c r="N153" s="149" t="s">
        <v>41</v>
      </c>
      <c r="P153" s="150">
        <f>O153*H153</f>
        <v>0</v>
      </c>
      <c r="Q153" s="150">
        <v>0</v>
      </c>
      <c r="R153" s="150">
        <f>Q153*H153</f>
        <v>0</v>
      </c>
      <c r="S153" s="150">
        <v>0</v>
      </c>
      <c r="T153" s="151">
        <f>S153*H153</f>
        <v>0</v>
      </c>
      <c r="AR153" s="152" t="s">
        <v>163</v>
      </c>
      <c r="AT153" s="152" t="s">
        <v>159</v>
      </c>
      <c r="AU153" s="152" t="s">
        <v>164</v>
      </c>
      <c r="AY153" s="17" t="s">
        <v>156</v>
      </c>
      <c r="BE153" s="153">
        <f>IF(N153="základná",J153,0)</f>
        <v>0</v>
      </c>
      <c r="BF153" s="153">
        <f>IF(N153="znížená",J153,0)</f>
        <v>0</v>
      </c>
      <c r="BG153" s="153">
        <f>IF(N153="zákl. prenesená",J153,0)</f>
        <v>0</v>
      </c>
      <c r="BH153" s="153">
        <f>IF(N153="zníž. prenesená",J153,0)</f>
        <v>0</v>
      </c>
      <c r="BI153" s="153">
        <f>IF(N153="nulová",J153,0)</f>
        <v>0</v>
      </c>
      <c r="BJ153" s="17" t="s">
        <v>164</v>
      </c>
      <c r="BK153" s="153">
        <f>ROUND(I153*H153,2)</f>
        <v>0</v>
      </c>
      <c r="BL153" s="17" t="s">
        <v>163</v>
      </c>
      <c r="BM153" s="152" t="s">
        <v>3292</v>
      </c>
    </row>
    <row r="154" spans="2:65" s="11" customFormat="1" ht="25.95" customHeight="1">
      <c r="B154" s="127"/>
      <c r="D154" s="128" t="s">
        <v>74</v>
      </c>
      <c r="E154" s="129" t="s">
        <v>503</v>
      </c>
      <c r="F154" s="129" t="s">
        <v>504</v>
      </c>
      <c r="I154" s="130"/>
      <c r="J154" s="131">
        <f>BK154</f>
        <v>0</v>
      </c>
      <c r="L154" s="127"/>
      <c r="M154" s="132"/>
      <c r="P154" s="133">
        <f>P155+P158</f>
        <v>0</v>
      </c>
      <c r="R154" s="133">
        <f>R155+R158</f>
        <v>6.3000000000000003E-4</v>
      </c>
      <c r="T154" s="134">
        <f>T155+T158</f>
        <v>0.65625</v>
      </c>
      <c r="AR154" s="128" t="s">
        <v>83</v>
      </c>
      <c r="AT154" s="135" t="s">
        <v>74</v>
      </c>
      <c r="AU154" s="135" t="s">
        <v>75</v>
      </c>
      <c r="AY154" s="128" t="s">
        <v>156</v>
      </c>
      <c r="BK154" s="136">
        <f>BK155+BK158</f>
        <v>0</v>
      </c>
    </row>
    <row r="155" spans="2:65" s="11" customFormat="1" ht="22.95" customHeight="1">
      <c r="B155" s="127"/>
      <c r="D155" s="128" t="s">
        <v>74</v>
      </c>
      <c r="E155" s="137" t="s">
        <v>3097</v>
      </c>
      <c r="F155" s="137" t="s">
        <v>3098</v>
      </c>
      <c r="I155" s="130"/>
      <c r="J155" s="138">
        <f>BK155</f>
        <v>0</v>
      </c>
      <c r="L155" s="127"/>
      <c r="M155" s="132"/>
      <c r="P155" s="133">
        <f>SUM(P156:P157)</f>
        <v>0</v>
      </c>
      <c r="R155" s="133">
        <f>SUM(R156:R157)</f>
        <v>0</v>
      </c>
      <c r="T155" s="134">
        <f>SUM(T156:T157)</f>
        <v>0</v>
      </c>
      <c r="AR155" s="128" t="s">
        <v>83</v>
      </c>
      <c r="AT155" s="135" t="s">
        <v>74</v>
      </c>
      <c r="AU155" s="135" t="s">
        <v>83</v>
      </c>
      <c r="AY155" s="128" t="s">
        <v>156</v>
      </c>
      <c r="BK155" s="136">
        <f>SUM(BK156:BK157)</f>
        <v>0</v>
      </c>
    </row>
    <row r="156" spans="2:65" s="1" customFormat="1" ht="24.15" customHeight="1">
      <c r="B156" s="139"/>
      <c r="C156" s="140" t="s">
        <v>163</v>
      </c>
      <c r="D156" s="140" t="s">
        <v>159</v>
      </c>
      <c r="E156" s="141" t="s">
        <v>3293</v>
      </c>
      <c r="F156" s="142" t="s">
        <v>3294</v>
      </c>
      <c r="G156" s="143" t="s">
        <v>203</v>
      </c>
      <c r="H156" s="144">
        <v>1</v>
      </c>
      <c r="I156" s="145"/>
      <c r="J156" s="146">
        <f>ROUND(I156*H156,2)</f>
        <v>0</v>
      </c>
      <c r="K156" s="147"/>
      <c r="L156" s="32"/>
      <c r="M156" s="148" t="s">
        <v>1</v>
      </c>
      <c r="N156" s="149" t="s">
        <v>41</v>
      </c>
      <c r="P156" s="150">
        <f>O156*H156</f>
        <v>0</v>
      </c>
      <c r="Q156" s="150">
        <v>0</v>
      </c>
      <c r="R156" s="150">
        <f>Q156*H156</f>
        <v>0</v>
      </c>
      <c r="S156" s="150">
        <v>0</v>
      </c>
      <c r="T156" s="151">
        <f>S156*H156</f>
        <v>0</v>
      </c>
      <c r="AR156" s="152" t="s">
        <v>163</v>
      </c>
      <c r="AT156" s="152" t="s">
        <v>159</v>
      </c>
      <c r="AU156" s="152" t="s">
        <v>164</v>
      </c>
      <c r="AY156" s="17" t="s">
        <v>156</v>
      </c>
      <c r="BE156" s="153">
        <f>IF(N156="základná",J156,0)</f>
        <v>0</v>
      </c>
      <c r="BF156" s="153">
        <f>IF(N156="znížená",J156,0)</f>
        <v>0</v>
      </c>
      <c r="BG156" s="153">
        <f>IF(N156="zákl. prenesená",J156,0)</f>
        <v>0</v>
      </c>
      <c r="BH156" s="153">
        <f>IF(N156="zníž. prenesená",J156,0)</f>
        <v>0</v>
      </c>
      <c r="BI156" s="153">
        <f>IF(N156="nulová",J156,0)</f>
        <v>0</v>
      </c>
      <c r="BJ156" s="17" t="s">
        <v>164</v>
      </c>
      <c r="BK156" s="153">
        <f>ROUND(I156*H156,2)</f>
        <v>0</v>
      </c>
      <c r="BL156" s="17" t="s">
        <v>163</v>
      </c>
      <c r="BM156" s="152" t="s">
        <v>3295</v>
      </c>
    </row>
    <row r="157" spans="2:65" s="1" customFormat="1" ht="24.15" customHeight="1">
      <c r="B157" s="139"/>
      <c r="C157" s="140" t="s">
        <v>178</v>
      </c>
      <c r="D157" s="140" t="s">
        <v>159</v>
      </c>
      <c r="E157" s="141" t="s">
        <v>3296</v>
      </c>
      <c r="F157" s="142" t="s">
        <v>3297</v>
      </c>
      <c r="G157" s="143" t="s">
        <v>402</v>
      </c>
      <c r="H157" s="144">
        <v>420</v>
      </c>
      <c r="I157" s="145"/>
      <c r="J157" s="146">
        <f>ROUND(I157*H157,2)</f>
        <v>0</v>
      </c>
      <c r="K157" s="147"/>
      <c r="L157" s="32"/>
      <c r="M157" s="148" t="s">
        <v>1</v>
      </c>
      <c r="N157" s="149" t="s">
        <v>41</v>
      </c>
      <c r="P157" s="150">
        <f>O157*H157</f>
        <v>0</v>
      </c>
      <c r="Q157" s="150">
        <v>0</v>
      </c>
      <c r="R157" s="150">
        <f>Q157*H157</f>
        <v>0</v>
      </c>
      <c r="S157" s="150">
        <v>0</v>
      </c>
      <c r="T157" s="151">
        <f>S157*H157</f>
        <v>0</v>
      </c>
      <c r="AR157" s="152" t="s">
        <v>163</v>
      </c>
      <c r="AT157" s="152" t="s">
        <v>159</v>
      </c>
      <c r="AU157" s="152" t="s">
        <v>164</v>
      </c>
      <c r="AY157" s="17" t="s">
        <v>156</v>
      </c>
      <c r="BE157" s="153">
        <f>IF(N157="základná",J157,0)</f>
        <v>0</v>
      </c>
      <c r="BF157" s="153">
        <f>IF(N157="znížená",J157,0)</f>
        <v>0</v>
      </c>
      <c r="BG157" s="153">
        <f>IF(N157="zákl. prenesená",J157,0)</f>
        <v>0</v>
      </c>
      <c r="BH157" s="153">
        <f>IF(N157="zníž. prenesená",J157,0)</f>
        <v>0</v>
      </c>
      <c r="BI157" s="153">
        <f>IF(N157="nulová",J157,0)</f>
        <v>0</v>
      </c>
      <c r="BJ157" s="17" t="s">
        <v>164</v>
      </c>
      <c r="BK157" s="153">
        <f>ROUND(I157*H157,2)</f>
        <v>0</v>
      </c>
      <c r="BL157" s="17" t="s">
        <v>163</v>
      </c>
      <c r="BM157" s="152" t="s">
        <v>3298</v>
      </c>
    </row>
    <row r="158" spans="2:65" s="11" customFormat="1" ht="22.95" customHeight="1">
      <c r="B158" s="127"/>
      <c r="D158" s="128" t="s">
        <v>74</v>
      </c>
      <c r="E158" s="137" t="s">
        <v>3299</v>
      </c>
      <c r="F158" s="137" t="s">
        <v>3300</v>
      </c>
      <c r="I158" s="130"/>
      <c r="J158" s="138">
        <f>BK158</f>
        <v>0</v>
      </c>
      <c r="L158" s="127"/>
      <c r="M158" s="132"/>
      <c r="P158" s="133">
        <f>P159</f>
        <v>0</v>
      </c>
      <c r="R158" s="133">
        <f>R159</f>
        <v>6.3000000000000003E-4</v>
      </c>
      <c r="T158" s="134">
        <f>T159</f>
        <v>0.65625</v>
      </c>
      <c r="AR158" s="128" t="s">
        <v>83</v>
      </c>
      <c r="AT158" s="135" t="s">
        <v>74</v>
      </c>
      <c r="AU158" s="135" t="s">
        <v>83</v>
      </c>
      <c r="AY158" s="128" t="s">
        <v>156</v>
      </c>
      <c r="BK158" s="136">
        <f>BK159</f>
        <v>0</v>
      </c>
    </row>
    <row r="159" spans="2:65" s="1" customFormat="1" ht="37.950000000000003" customHeight="1">
      <c r="B159" s="139"/>
      <c r="C159" s="140" t="s">
        <v>184</v>
      </c>
      <c r="D159" s="140" t="s">
        <v>159</v>
      </c>
      <c r="E159" s="141" t="s">
        <v>3301</v>
      </c>
      <c r="F159" s="142" t="s">
        <v>3302</v>
      </c>
      <c r="G159" s="143" t="s">
        <v>234</v>
      </c>
      <c r="H159" s="144">
        <v>5.25</v>
      </c>
      <c r="I159" s="145"/>
      <c r="J159" s="146">
        <f>ROUND(I159*H159,2)</f>
        <v>0</v>
      </c>
      <c r="K159" s="147"/>
      <c r="L159" s="32"/>
      <c r="M159" s="148" t="s">
        <v>1</v>
      </c>
      <c r="N159" s="149" t="s">
        <v>41</v>
      </c>
      <c r="P159" s="150">
        <f>O159*H159</f>
        <v>0</v>
      </c>
      <c r="Q159" s="150">
        <v>1.2E-4</v>
      </c>
      <c r="R159" s="150">
        <f>Q159*H159</f>
        <v>6.3000000000000003E-4</v>
      </c>
      <c r="S159" s="150">
        <v>0.125</v>
      </c>
      <c r="T159" s="151">
        <f>S159*H159</f>
        <v>0.65625</v>
      </c>
      <c r="AR159" s="152" t="s">
        <v>163</v>
      </c>
      <c r="AT159" s="152" t="s">
        <v>159</v>
      </c>
      <c r="AU159" s="152" t="s">
        <v>164</v>
      </c>
      <c r="AY159" s="17" t="s">
        <v>156</v>
      </c>
      <c r="BE159" s="153">
        <f>IF(N159="základná",J159,0)</f>
        <v>0</v>
      </c>
      <c r="BF159" s="153">
        <f>IF(N159="znížená",J159,0)</f>
        <v>0</v>
      </c>
      <c r="BG159" s="153">
        <f>IF(N159="zákl. prenesená",J159,0)</f>
        <v>0</v>
      </c>
      <c r="BH159" s="153">
        <f>IF(N159="zníž. prenesená",J159,0)</f>
        <v>0</v>
      </c>
      <c r="BI159" s="153">
        <f>IF(N159="nulová",J159,0)</f>
        <v>0</v>
      </c>
      <c r="BJ159" s="17" t="s">
        <v>164</v>
      </c>
      <c r="BK159" s="153">
        <f>ROUND(I159*H159,2)</f>
        <v>0</v>
      </c>
      <c r="BL159" s="17" t="s">
        <v>163</v>
      </c>
      <c r="BM159" s="152" t="s">
        <v>3303</v>
      </c>
    </row>
    <row r="160" spans="2:65" s="11" customFormat="1" ht="25.95" customHeight="1">
      <c r="B160" s="127"/>
      <c r="D160" s="128" t="s">
        <v>74</v>
      </c>
      <c r="E160" s="129" t="s">
        <v>581</v>
      </c>
      <c r="F160" s="129" t="s">
        <v>582</v>
      </c>
      <c r="I160" s="130"/>
      <c r="J160" s="131">
        <f>BK160</f>
        <v>0</v>
      </c>
      <c r="L160" s="127"/>
      <c r="M160" s="132"/>
      <c r="P160" s="133">
        <f>P161+P164+P173+P175+P184+P186+P188</f>
        <v>0</v>
      </c>
      <c r="R160" s="133">
        <f>R161+R164+R173+R175+R184+R186+R188</f>
        <v>0.09</v>
      </c>
      <c r="T160" s="134">
        <f>T161+T164+T173+T175+T184+T186+T188</f>
        <v>0</v>
      </c>
      <c r="AR160" s="128" t="s">
        <v>83</v>
      </c>
      <c r="AT160" s="135" t="s">
        <v>74</v>
      </c>
      <c r="AU160" s="135" t="s">
        <v>75</v>
      </c>
      <c r="AY160" s="128" t="s">
        <v>156</v>
      </c>
      <c r="BK160" s="136">
        <f>BK161+BK164+BK173+BK175+BK184+BK186+BK188</f>
        <v>0</v>
      </c>
    </row>
    <row r="161" spans="2:65" s="11" customFormat="1" ht="22.95" customHeight="1">
      <c r="B161" s="127"/>
      <c r="D161" s="128" t="s">
        <v>74</v>
      </c>
      <c r="E161" s="137" t="s">
        <v>1402</v>
      </c>
      <c r="F161" s="137" t="s">
        <v>1403</v>
      </c>
      <c r="I161" s="130"/>
      <c r="J161" s="138">
        <f>BK161</f>
        <v>0</v>
      </c>
      <c r="L161" s="127"/>
      <c r="M161" s="132"/>
      <c r="P161" s="133">
        <f>SUM(P162:P163)</f>
        <v>0</v>
      </c>
      <c r="R161" s="133">
        <f>SUM(R162:R163)</f>
        <v>0</v>
      </c>
      <c r="T161" s="134">
        <f>SUM(T162:T163)</f>
        <v>0</v>
      </c>
      <c r="AR161" s="128" t="s">
        <v>83</v>
      </c>
      <c r="AT161" s="135" t="s">
        <v>74</v>
      </c>
      <c r="AU161" s="135" t="s">
        <v>83</v>
      </c>
      <c r="AY161" s="128" t="s">
        <v>156</v>
      </c>
      <c r="BK161" s="136">
        <f>SUM(BK162:BK163)</f>
        <v>0</v>
      </c>
    </row>
    <row r="162" spans="2:65" s="1" customFormat="1" ht="24.15" customHeight="1">
      <c r="B162" s="139"/>
      <c r="C162" s="140" t="s">
        <v>231</v>
      </c>
      <c r="D162" s="140" t="s">
        <v>159</v>
      </c>
      <c r="E162" s="141" t="s">
        <v>3304</v>
      </c>
      <c r="F162" s="142" t="s">
        <v>3305</v>
      </c>
      <c r="G162" s="143" t="s">
        <v>352</v>
      </c>
      <c r="H162" s="144">
        <v>0.2</v>
      </c>
      <c r="I162" s="145"/>
      <c r="J162" s="146">
        <f>ROUND(I162*H162,2)</f>
        <v>0</v>
      </c>
      <c r="K162" s="147"/>
      <c r="L162" s="32"/>
      <c r="M162" s="148" t="s">
        <v>1</v>
      </c>
      <c r="N162" s="149" t="s">
        <v>41</v>
      </c>
      <c r="P162" s="150">
        <f>O162*H162</f>
        <v>0</v>
      </c>
      <c r="Q162" s="150">
        <v>0</v>
      </c>
      <c r="R162" s="150">
        <f>Q162*H162</f>
        <v>0</v>
      </c>
      <c r="S162" s="150">
        <v>0</v>
      </c>
      <c r="T162" s="151">
        <f>S162*H162</f>
        <v>0</v>
      </c>
      <c r="AR162" s="152" t="s">
        <v>163</v>
      </c>
      <c r="AT162" s="152" t="s">
        <v>159</v>
      </c>
      <c r="AU162" s="152" t="s">
        <v>164</v>
      </c>
      <c r="AY162" s="17" t="s">
        <v>156</v>
      </c>
      <c r="BE162" s="153">
        <f>IF(N162="základná",J162,0)</f>
        <v>0</v>
      </c>
      <c r="BF162" s="153">
        <f>IF(N162="znížená",J162,0)</f>
        <v>0</v>
      </c>
      <c r="BG162" s="153">
        <f>IF(N162="zákl. prenesená",J162,0)</f>
        <v>0</v>
      </c>
      <c r="BH162" s="153">
        <f>IF(N162="zníž. prenesená",J162,0)</f>
        <v>0</v>
      </c>
      <c r="BI162" s="153">
        <f>IF(N162="nulová",J162,0)</f>
        <v>0</v>
      </c>
      <c r="BJ162" s="17" t="s">
        <v>164</v>
      </c>
      <c r="BK162" s="153">
        <f>ROUND(I162*H162,2)</f>
        <v>0</v>
      </c>
      <c r="BL162" s="17" t="s">
        <v>163</v>
      </c>
      <c r="BM162" s="152" t="s">
        <v>3306</v>
      </c>
    </row>
    <row r="163" spans="2:65" s="1" customFormat="1" ht="24.15" customHeight="1">
      <c r="B163" s="139"/>
      <c r="C163" s="140" t="s">
        <v>211</v>
      </c>
      <c r="D163" s="140" t="s">
        <v>159</v>
      </c>
      <c r="E163" s="141" t="s">
        <v>3307</v>
      </c>
      <c r="F163" s="142" t="s">
        <v>3308</v>
      </c>
      <c r="G163" s="143" t="s">
        <v>352</v>
      </c>
      <c r="H163" s="144">
        <v>13.5</v>
      </c>
      <c r="I163" s="145"/>
      <c r="J163" s="146">
        <f>ROUND(I163*H163,2)</f>
        <v>0</v>
      </c>
      <c r="K163" s="147"/>
      <c r="L163" s="32"/>
      <c r="M163" s="148" t="s">
        <v>1</v>
      </c>
      <c r="N163" s="149" t="s">
        <v>41</v>
      </c>
      <c r="P163" s="150">
        <f>O163*H163</f>
        <v>0</v>
      </c>
      <c r="Q163" s="150">
        <v>0</v>
      </c>
      <c r="R163" s="150">
        <f>Q163*H163</f>
        <v>0</v>
      </c>
      <c r="S163" s="150">
        <v>0</v>
      </c>
      <c r="T163" s="151">
        <f>S163*H163</f>
        <v>0</v>
      </c>
      <c r="AR163" s="152" t="s">
        <v>163</v>
      </c>
      <c r="AT163" s="152" t="s">
        <v>159</v>
      </c>
      <c r="AU163" s="152" t="s">
        <v>164</v>
      </c>
      <c r="AY163" s="17" t="s">
        <v>156</v>
      </c>
      <c r="BE163" s="153">
        <f>IF(N163="základná",J163,0)</f>
        <v>0</v>
      </c>
      <c r="BF163" s="153">
        <f>IF(N163="znížená",J163,0)</f>
        <v>0</v>
      </c>
      <c r="BG163" s="153">
        <f>IF(N163="zákl. prenesená",J163,0)</f>
        <v>0</v>
      </c>
      <c r="BH163" s="153">
        <f>IF(N163="zníž. prenesená",J163,0)</f>
        <v>0</v>
      </c>
      <c r="BI163" s="153">
        <f>IF(N163="nulová",J163,0)</f>
        <v>0</v>
      </c>
      <c r="BJ163" s="17" t="s">
        <v>164</v>
      </c>
      <c r="BK163" s="153">
        <f>ROUND(I163*H163,2)</f>
        <v>0</v>
      </c>
      <c r="BL163" s="17" t="s">
        <v>163</v>
      </c>
      <c r="BM163" s="152" t="s">
        <v>3309</v>
      </c>
    </row>
    <row r="164" spans="2:65" s="11" customFormat="1" ht="22.95" customHeight="1">
      <c r="B164" s="127"/>
      <c r="D164" s="128" t="s">
        <v>74</v>
      </c>
      <c r="E164" s="137" t="s">
        <v>896</v>
      </c>
      <c r="F164" s="137" t="s">
        <v>897</v>
      </c>
      <c r="I164" s="130"/>
      <c r="J164" s="138">
        <f>BK164</f>
        <v>0</v>
      </c>
      <c r="L164" s="127"/>
      <c r="M164" s="132"/>
      <c r="P164" s="133">
        <f>SUM(P165:P172)</f>
        <v>0</v>
      </c>
      <c r="R164" s="133">
        <f>SUM(R165:R172)</f>
        <v>0</v>
      </c>
      <c r="T164" s="134">
        <f>SUM(T165:T172)</f>
        <v>0</v>
      </c>
      <c r="AR164" s="128" t="s">
        <v>83</v>
      </c>
      <c r="AT164" s="135" t="s">
        <v>74</v>
      </c>
      <c r="AU164" s="135" t="s">
        <v>83</v>
      </c>
      <c r="AY164" s="128" t="s">
        <v>156</v>
      </c>
      <c r="BK164" s="136">
        <f>SUM(BK165:BK172)</f>
        <v>0</v>
      </c>
    </row>
    <row r="165" spans="2:65" s="1" customFormat="1" ht="24.15" customHeight="1">
      <c r="B165" s="139"/>
      <c r="C165" s="140" t="s">
        <v>245</v>
      </c>
      <c r="D165" s="140" t="s">
        <v>159</v>
      </c>
      <c r="E165" s="141" t="s">
        <v>3310</v>
      </c>
      <c r="F165" s="142" t="s">
        <v>3311</v>
      </c>
      <c r="G165" s="143" t="s">
        <v>402</v>
      </c>
      <c r="H165" s="144">
        <v>190</v>
      </c>
      <c r="I165" s="145"/>
      <c r="J165" s="146">
        <f>ROUND(I165*H165,2)</f>
        <v>0</v>
      </c>
      <c r="K165" s="147"/>
      <c r="L165" s="32"/>
      <c r="M165" s="148" t="s">
        <v>1</v>
      </c>
      <c r="N165" s="149" t="s">
        <v>41</v>
      </c>
      <c r="P165" s="150">
        <f>O165*H165</f>
        <v>0</v>
      </c>
      <c r="Q165" s="150">
        <v>0</v>
      </c>
      <c r="R165" s="150">
        <f>Q165*H165</f>
        <v>0</v>
      </c>
      <c r="S165" s="150">
        <v>0</v>
      </c>
      <c r="T165" s="151">
        <f>S165*H165</f>
        <v>0</v>
      </c>
      <c r="AR165" s="152" t="s">
        <v>819</v>
      </c>
      <c r="AT165" s="152" t="s">
        <v>159</v>
      </c>
      <c r="AU165" s="152" t="s">
        <v>164</v>
      </c>
      <c r="AY165" s="17" t="s">
        <v>156</v>
      </c>
      <c r="BE165" s="153">
        <f>IF(N165="základná",J165,0)</f>
        <v>0</v>
      </c>
      <c r="BF165" s="153">
        <f>IF(N165="znížená",J165,0)</f>
        <v>0</v>
      </c>
      <c r="BG165" s="153">
        <f>IF(N165="zákl. prenesená",J165,0)</f>
        <v>0</v>
      </c>
      <c r="BH165" s="153">
        <f>IF(N165="zníž. prenesená",J165,0)</f>
        <v>0</v>
      </c>
      <c r="BI165" s="153">
        <f>IF(N165="nulová",J165,0)</f>
        <v>0</v>
      </c>
      <c r="BJ165" s="17" t="s">
        <v>164</v>
      </c>
      <c r="BK165" s="153">
        <f>ROUND(I165*H165,2)</f>
        <v>0</v>
      </c>
      <c r="BL165" s="17" t="s">
        <v>819</v>
      </c>
      <c r="BM165" s="152" t="s">
        <v>3312</v>
      </c>
    </row>
    <row r="166" spans="2:65" s="12" customFormat="1">
      <c r="B166" s="159"/>
      <c r="D166" s="160" t="s">
        <v>205</v>
      </c>
      <c r="E166" s="161" t="s">
        <v>1</v>
      </c>
      <c r="F166" s="162" t="s">
        <v>3313</v>
      </c>
      <c r="H166" s="163">
        <v>190</v>
      </c>
      <c r="I166" s="164"/>
      <c r="L166" s="159"/>
      <c r="M166" s="165"/>
      <c r="T166" s="166"/>
      <c r="AT166" s="161" t="s">
        <v>205</v>
      </c>
      <c r="AU166" s="161" t="s">
        <v>164</v>
      </c>
      <c r="AV166" s="12" t="s">
        <v>164</v>
      </c>
      <c r="AW166" s="12" t="s">
        <v>3</v>
      </c>
      <c r="AX166" s="12" t="s">
        <v>75</v>
      </c>
      <c r="AY166" s="161" t="s">
        <v>156</v>
      </c>
    </row>
    <row r="167" spans="2:65" s="13" customFormat="1">
      <c r="B167" s="178"/>
      <c r="D167" s="160" t="s">
        <v>205</v>
      </c>
      <c r="E167" s="179" t="s">
        <v>1</v>
      </c>
      <c r="F167" s="180" t="s">
        <v>3314</v>
      </c>
      <c r="H167" s="179" t="s">
        <v>1</v>
      </c>
      <c r="I167" s="181"/>
      <c r="L167" s="178"/>
      <c r="M167" s="182"/>
      <c r="T167" s="183"/>
      <c r="AT167" s="179" t="s">
        <v>205</v>
      </c>
      <c r="AU167" s="179" t="s">
        <v>164</v>
      </c>
      <c r="AV167" s="13" t="s">
        <v>83</v>
      </c>
      <c r="AW167" s="13" t="s">
        <v>3</v>
      </c>
      <c r="AX167" s="13" t="s">
        <v>75</v>
      </c>
      <c r="AY167" s="179" t="s">
        <v>156</v>
      </c>
    </row>
    <row r="168" spans="2:65" s="14" customFormat="1">
      <c r="B168" s="184"/>
      <c r="D168" s="160" t="s">
        <v>205</v>
      </c>
      <c r="E168" s="185" t="s">
        <v>1</v>
      </c>
      <c r="F168" s="186" t="s">
        <v>226</v>
      </c>
      <c r="H168" s="187">
        <v>190</v>
      </c>
      <c r="I168" s="188"/>
      <c r="L168" s="184"/>
      <c r="M168" s="189"/>
      <c r="T168" s="190"/>
      <c r="AT168" s="185" t="s">
        <v>205</v>
      </c>
      <c r="AU168" s="185" t="s">
        <v>164</v>
      </c>
      <c r="AV168" s="14" t="s">
        <v>163</v>
      </c>
      <c r="AW168" s="14" t="s">
        <v>3</v>
      </c>
      <c r="AX168" s="14" t="s">
        <v>83</v>
      </c>
      <c r="AY168" s="185" t="s">
        <v>156</v>
      </c>
    </row>
    <row r="169" spans="2:65" s="1" customFormat="1" ht="24.15" customHeight="1">
      <c r="B169" s="139"/>
      <c r="C169" s="140" t="s">
        <v>252</v>
      </c>
      <c r="D169" s="140" t="s">
        <v>159</v>
      </c>
      <c r="E169" s="141" t="s">
        <v>3315</v>
      </c>
      <c r="F169" s="142" t="s">
        <v>3316</v>
      </c>
      <c r="G169" s="143" t="s">
        <v>402</v>
      </c>
      <c r="H169" s="144">
        <v>10</v>
      </c>
      <c r="I169" s="145"/>
      <c r="J169" s="146">
        <f>ROUND(I169*H169,2)</f>
        <v>0</v>
      </c>
      <c r="K169" s="147"/>
      <c r="L169" s="32"/>
      <c r="M169" s="148" t="s">
        <v>1</v>
      </c>
      <c r="N169" s="149" t="s">
        <v>41</v>
      </c>
      <c r="P169" s="150">
        <f>O169*H169</f>
        <v>0</v>
      </c>
      <c r="Q169" s="150">
        <v>0</v>
      </c>
      <c r="R169" s="150">
        <f>Q169*H169</f>
        <v>0</v>
      </c>
      <c r="S169" s="150">
        <v>0</v>
      </c>
      <c r="T169" s="151">
        <f>S169*H169</f>
        <v>0</v>
      </c>
      <c r="AR169" s="152" t="s">
        <v>819</v>
      </c>
      <c r="AT169" s="152" t="s">
        <v>159</v>
      </c>
      <c r="AU169" s="152" t="s">
        <v>164</v>
      </c>
      <c r="AY169" s="17" t="s">
        <v>156</v>
      </c>
      <c r="BE169" s="153">
        <f>IF(N169="základná",J169,0)</f>
        <v>0</v>
      </c>
      <c r="BF169" s="153">
        <f>IF(N169="znížená",J169,0)</f>
        <v>0</v>
      </c>
      <c r="BG169" s="153">
        <f>IF(N169="zákl. prenesená",J169,0)</f>
        <v>0</v>
      </c>
      <c r="BH169" s="153">
        <f>IF(N169="zníž. prenesená",J169,0)</f>
        <v>0</v>
      </c>
      <c r="BI169" s="153">
        <f>IF(N169="nulová",J169,0)</f>
        <v>0</v>
      </c>
      <c r="BJ169" s="17" t="s">
        <v>164</v>
      </c>
      <c r="BK169" s="153">
        <f>ROUND(I169*H169,2)</f>
        <v>0</v>
      </c>
      <c r="BL169" s="17" t="s">
        <v>819</v>
      </c>
      <c r="BM169" s="152" t="s">
        <v>3317</v>
      </c>
    </row>
    <row r="170" spans="2:65" s="12" customFormat="1">
      <c r="B170" s="159"/>
      <c r="D170" s="160" t="s">
        <v>205</v>
      </c>
      <c r="E170" s="161" t="s">
        <v>1</v>
      </c>
      <c r="F170" s="162" t="s">
        <v>3318</v>
      </c>
      <c r="H170" s="163">
        <v>10</v>
      </c>
      <c r="I170" s="164"/>
      <c r="L170" s="159"/>
      <c r="M170" s="165"/>
      <c r="T170" s="166"/>
      <c r="AT170" s="161" t="s">
        <v>205</v>
      </c>
      <c r="AU170" s="161" t="s">
        <v>164</v>
      </c>
      <c r="AV170" s="12" t="s">
        <v>164</v>
      </c>
      <c r="AW170" s="12" t="s">
        <v>3</v>
      </c>
      <c r="AX170" s="12" t="s">
        <v>75</v>
      </c>
      <c r="AY170" s="161" t="s">
        <v>156</v>
      </c>
    </row>
    <row r="171" spans="2:65" s="13" customFormat="1">
      <c r="B171" s="178"/>
      <c r="D171" s="160" t="s">
        <v>205</v>
      </c>
      <c r="E171" s="179" t="s">
        <v>1</v>
      </c>
      <c r="F171" s="180" t="s">
        <v>3319</v>
      </c>
      <c r="H171" s="179" t="s">
        <v>1</v>
      </c>
      <c r="I171" s="181"/>
      <c r="L171" s="178"/>
      <c r="M171" s="182"/>
      <c r="T171" s="183"/>
      <c r="AT171" s="179" t="s">
        <v>205</v>
      </c>
      <c r="AU171" s="179" t="s">
        <v>164</v>
      </c>
      <c r="AV171" s="13" t="s">
        <v>83</v>
      </c>
      <c r="AW171" s="13" t="s">
        <v>3</v>
      </c>
      <c r="AX171" s="13" t="s">
        <v>75</v>
      </c>
      <c r="AY171" s="179" t="s">
        <v>156</v>
      </c>
    </row>
    <row r="172" spans="2:65" s="14" customFormat="1">
      <c r="B172" s="184"/>
      <c r="D172" s="160" t="s">
        <v>205</v>
      </c>
      <c r="E172" s="185" t="s">
        <v>1</v>
      </c>
      <c r="F172" s="186" t="s">
        <v>226</v>
      </c>
      <c r="H172" s="187">
        <v>10</v>
      </c>
      <c r="I172" s="188"/>
      <c r="L172" s="184"/>
      <c r="M172" s="189"/>
      <c r="T172" s="190"/>
      <c r="AT172" s="185" t="s">
        <v>205</v>
      </c>
      <c r="AU172" s="185" t="s">
        <v>164</v>
      </c>
      <c r="AV172" s="14" t="s">
        <v>163</v>
      </c>
      <c r="AW172" s="14" t="s">
        <v>3</v>
      </c>
      <c r="AX172" s="14" t="s">
        <v>83</v>
      </c>
      <c r="AY172" s="185" t="s">
        <v>156</v>
      </c>
    </row>
    <row r="173" spans="2:65" s="11" customFormat="1" ht="22.95" customHeight="1">
      <c r="B173" s="127"/>
      <c r="D173" s="128" t="s">
        <v>74</v>
      </c>
      <c r="E173" s="137" t="s">
        <v>3320</v>
      </c>
      <c r="F173" s="137" t="s">
        <v>3321</v>
      </c>
      <c r="I173" s="130"/>
      <c r="J173" s="138">
        <f>BK173</f>
        <v>0</v>
      </c>
      <c r="L173" s="127"/>
      <c r="M173" s="132"/>
      <c r="P173" s="133">
        <f>P174</f>
        <v>0</v>
      </c>
      <c r="R173" s="133">
        <f>R174</f>
        <v>0</v>
      </c>
      <c r="T173" s="134">
        <f>T174</f>
        <v>0</v>
      </c>
      <c r="AR173" s="128" t="s">
        <v>83</v>
      </c>
      <c r="AT173" s="135" t="s">
        <v>74</v>
      </c>
      <c r="AU173" s="135" t="s">
        <v>83</v>
      </c>
      <c r="AY173" s="128" t="s">
        <v>156</v>
      </c>
      <c r="BK173" s="136">
        <f>BK174</f>
        <v>0</v>
      </c>
    </row>
    <row r="174" spans="2:65" s="1" customFormat="1" ht="24.15" customHeight="1">
      <c r="B174" s="139"/>
      <c r="C174" s="140" t="s">
        <v>256</v>
      </c>
      <c r="D174" s="140" t="s">
        <v>159</v>
      </c>
      <c r="E174" s="141" t="s">
        <v>3322</v>
      </c>
      <c r="F174" s="142" t="s">
        <v>3323</v>
      </c>
      <c r="G174" s="143" t="s">
        <v>203</v>
      </c>
      <c r="H174" s="144">
        <v>2</v>
      </c>
      <c r="I174" s="145"/>
      <c r="J174" s="146">
        <f>ROUND(I174*H174,2)</f>
        <v>0</v>
      </c>
      <c r="K174" s="147"/>
      <c r="L174" s="32"/>
      <c r="M174" s="148" t="s">
        <v>1</v>
      </c>
      <c r="N174" s="149" t="s">
        <v>41</v>
      </c>
      <c r="P174" s="150">
        <f>O174*H174</f>
        <v>0</v>
      </c>
      <c r="Q174" s="150">
        <v>0</v>
      </c>
      <c r="R174" s="150">
        <f>Q174*H174</f>
        <v>0</v>
      </c>
      <c r="S174" s="150">
        <v>0</v>
      </c>
      <c r="T174" s="151">
        <f>S174*H174</f>
        <v>0</v>
      </c>
      <c r="AR174" s="152" t="s">
        <v>163</v>
      </c>
      <c r="AT174" s="152" t="s">
        <v>159</v>
      </c>
      <c r="AU174" s="152" t="s">
        <v>164</v>
      </c>
      <c r="AY174" s="17" t="s">
        <v>156</v>
      </c>
      <c r="BE174" s="153">
        <f>IF(N174="základná",J174,0)</f>
        <v>0</v>
      </c>
      <c r="BF174" s="153">
        <f>IF(N174="znížená",J174,0)</f>
        <v>0</v>
      </c>
      <c r="BG174" s="153">
        <f>IF(N174="zákl. prenesená",J174,0)</f>
        <v>0</v>
      </c>
      <c r="BH174" s="153">
        <f>IF(N174="zníž. prenesená",J174,0)</f>
        <v>0</v>
      </c>
      <c r="BI174" s="153">
        <f>IF(N174="nulová",J174,0)</f>
        <v>0</v>
      </c>
      <c r="BJ174" s="17" t="s">
        <v>164</v>
      </c>
      <c r="BK174" s="153">
        <f>ROUND(I174*H174,2)</f>
        <v>0</v>
      </c>
      <c r="BL174" s="17" t="s">
        <v>163</v>
      </c>
      <c r="BM174" s="152" t="s">
        <v>3324</v>
      </c>
    </row>
    <row r="175" spans="2:65" s="11" customFormat="1" ht="22.95" customHeight="1">
      <c r="B175" s="127"/>
      <c r="D175" s="128" t="s">
        <v>74</v>
      </c>
      <c r="E175" s="137" t="s">
        <v>1450</v>
      </c>
      <c r="F175" s="137" t="s">
        <v>1451</v>
      </c>
      <c r="I175" s="130"/>
      <c r="J175" s="138">
        <f>BK175</f>
        <v>0</v>
      </c>
      <c r="L175" s="127"/>
      <c r="M175" s="132"/>
      <c r="P175" s="133">
        <f>SUM(P176:P183)</f>
        <v>0</v>
      </c>
      <c r="R175" s="133">
        <f>SUM(R176:R183)</f>
        <v>0</v>
      </c>
      <c r="T175" s="134">
        <f>SUM(T176:T183)</f>
        <v>0</v>
      </c>
      <c r="AR175" s="128" t="s">
        <v>83</v>
      </c>
      <c r="AT175" s="135" t="s">
        <v>74</v>
      </c>
      <c r="AU175" s="135" t="s">
        <v>83</v>
      </c>
      <c r="AY175" s="128" t="s">
        <v>156</v>
      </c>
      <c r="BK175" s="136">
        <f>SUM(BK176:BK183)</f>
        <v>0</v>
      </c>
    </row>
    <row r="176" spans="2:65" s="1" customFormat="1" ht="33" customHeight="1">
      <c r="B176" s="139"/>
      <c r="C176" s="140" t="s">
        <v>260</v>
      </c>
      <c r="D176" s="140" t="s">
        <v>159</v>
      </c>
      <c r="E176" s="141" t="s">
        <v>3325</v>
      </c>
      <c r="F176" s="142" t="s">
        <v>3326</v>
      </c>
      <c r="G176" s="143" t="s">
        <v>402</v>
      </c>
      <c r="H176" s="144">
        <v>190</v>
      </c>
      <c r="I176" s="145"/>
      <c r="J176" s="146">
        <f>ROUND(I176*H176,2)</f>
        <v>0</v>
      </c>
      <c r="K176" s="147"/>
      <c r="L176" s="32"/>
      <c r="M176" s="148" t="s">
        <v>1</v>
      </c>
      <c r="N176" s="149" t="s">
        <v>41</v>
      </c>
      <c r="P176" s="150">
        <f>O176*H176</f>
        <v>0</v>
      </c>
      <c r="Q176" s="150">
        <v>0</v>
      </c>
      <c r="R176" s="150">
        <f>Q176*H176</f>
        <v>0</v>
      </c>
      <c r="S176" s="150">
        <v>0</v>
      </c>
      <c r="T176" s="151">
        <f>S176*H176</f>
        <v>0</v>
      </c>
      <c r="AR176" s="152" t="s">
        <v>819</v>
      </c>
      <c r="AT176" s="152" t="s">
        <v>159</v>
      </c>
      <c r="AU176" s="152" t="s">
        <v>164</v>
      </c>
      <c r="AY176" s="17" t="s">
        <v>156</v>
      </c>
      <c r="BE176" s="153">
        <f>IF(N176="základná",J176,0)</f>
        <v>0</v>
      </c>
      <c r="BF176" s="153">
        <f>IF(N176="znížená",J176,0)</f>
        <v>0</v>
      </c>
      <c r="BG176" s="153">
        <f>IF(N176="zákl. prenesená",J176,0)</f>
        <v>0</v>
      </c>
      <c r="BH176" s="153">
        <f>IF(N176="zníž. prenesená",J176,0)</f>
        <v>0</v>
      </c>
      <c r="BI176" s="153">
        <f>IF(N176="nulová",J176,0)</f>
        <v>0</v>
      </c>
      <c r="BJ176" s="17" t="s">
        <v>164</v>
      </c>
      <c r="BK176" s="153">
        <f>ROUND(I176*H176,2)</f>
        <v>0</v>
      </c>
      <c r="BL176" s="17" t="s">
        <v>819</v>
      </c>
      <c r="BM176" s="152" t="s">
        <v>3327</v>
      </c>
    </row>
    <row r="177" spans="2:65" s="12" customFormat="1">
      <c r="B177" s="159"/>
      <c r="D177" s="160" t="s">
        <v>205</v>
      </c>
      <c r="E177" s="161" t="s">
        <v>1</v>
      </c>
      <c r="F177" s="162" t="s">
        <v>3313</v>
      </c>
      <c r="H177" s="163">
        <v>190</v>
      </c>
      <c r="I177" s="164"/>
      <c r="L177" s="159"/>
      <c r="M177" s="165"/>
      <c r="T177" s="166"/>
      <c r="AT177" s="161" t="s">
        <v>205</v>
      </c>
      <c r="AU177" s="161" t="s">
        <v>164</v>
      </c>
      <c r="AV177" s="12" t="s">
        <v>164</v>
      </c>
      <c r="AW177" s="12" t="s">
        <v>3</v>
      </c>
      <c r="AX177" s="12" t="s">
        <v>75</v>
      </c>
      <c r="AY177" s="161" t="s">
        <v>156</v>
      </c>
    </row>
    <row r="178" spans="2:65" s="13" customFormat="1">
      <c r="B178" s="178"/>
      <c r="D178" s="160" t="s">
        <v>205</v>
      </c>
      <c r="E178" s="179" t="s">
        <v>1</v>
      </c>
      <c r="F178" s="180" t="s">
        <v>3314</v>
      </c>
      <c r="H178" s="179" t="s">
        <v>1</v>
      </c>
      <c r="I178" s="181"/>
      <c r="L178" s="178"/>
      <c r="M178" s="182"/>
      <c r="T178" s="183"/>
      <c r="AT178" s="179" t="s">
        <v>205</v>
      </c>
      <c r="AU178" s="179" t="s">
        <v>164</v>
      </c>
      <c r="AV178" s="13" t="s">
        <v>83</v>
      </c>
      <c r="AW178" s="13" t="s">
        <v>3</v>
      </c>
      <c r="AX178" s="13" t="s">
        <v>75</v>
      </c>
      <c r="AY178" s="179" t="s">
        <v>156</v>
      </c>
    </row>
    <row r="179" spans="2:65" s="14" customFormat="1">
      <c r="B179" s="184"/>
      <c r="D179" s="160" t="s">
        <v>205</v>
      </c>
      <c r="E179" s="185" t="s">
        <v>1</v>
      </c>
      <c r="F179" s="186" t="s">
        <v>226</v>
      </c>
      <c r="H179" s="187">
        <v>190</v>
      </c>
      <c r="I179" s="188"/>
      <c r="L179" s="184"/>
      <c r="M179" s="189"/>
      <c r="T179" s="190"/>
      <c r="AT179" s="185" t="s">
        <v>205</v>
      </c>
      <c r="AU179" s="185" t="s">
        <v>164</v>
      </c>
      <c r="AV179" s="14" t="s">
        <v>163</v>
      </c>
      <c r="AW179" s="14" t="s">
        <v>3</v>
      </c>
      <c r="AX179" s="14" t="s">
        <v>83</v>
      </c>
      <c r="AY179" s="185" t="s">
        <v>156</v>
      </c>
    </row>
    <row r="180" spans="2:65" s="1" customFormat="1" ht="33" customHeight="1">
      <c r="B180" s="139"/>
      <c r="C180" s="140" t="s">
        <v>264</v>
      </c>
      <c r="D180" s="140" t="s">
        <v>159</v>
      </c>
      <c r="E180" s="141" t="s">
        <v>3328</v>
      </c>
      <c r="F180" s="142" t="s">
        <v>3329</v>
      </c>
      <c r="G180" s="143" t="s">
        <v>402</v>
      </c>
      <c r="H180" s="144">
        <v>10</v>
      </c>
      <c r="I180" s="145"/>
      <c r="J180" s="146">
        <f>ROUND(I180*H180,2)</f>
        <v>0</v>
      </c>
      <c r="K180" s="147"/>
      <c r="L180" s="32"/>
      <c r="M180" s="148" t="s">
        <v>1</v>
      </c>
      <c r="N180" s="149" t="s">
        <v>41</v>
      </c>
      <c r="P180" s="150">
        <f>O180*H180</f>
        <v>0</v>
      </c>
      <c r="Q180" s="150">
        <v>0</v>
      </c>
      <c r="R180" s="150">
        <f>Q180*H180</f>
        <v>0</v>
      </c>
      <c r="S180" s="150">
        <v>0</v>
      </c>
      <c r="T180" s="151">
        <f>S180*H180</f>
        <v>0</v>
      </c>
      <c r="AR180" s="152" t="s">
        <v>819</v>
      </c>
      <c r="AT180" s="152" t="s">
        <v>159</v>
      </c>
      <c r="AU180" s="152" t="s">
        <v>164</v>
      </c>
      <c r="AY180" s="17" t="s">
        <v>156</v>
      </c>
      <c r="BE180" s="153">
        <f>IF(N180="základná",J180,0)</f>
        <v>0</v>
      </c>
      <c r="BF180" s="153">
        <f>IF(N180="znížená",J180,0)</f>
        <v>0</v>
      </c>
      <c r="BG180" s="153">
        <f>IF(N180="zákl. prenesená",J180,0)</f>
        <v>0</v>
      </c>
      <c r="BH180" s="153">
        <f>IF(N180="zníž. prenesená",J180,0)</f>
        <v>0</v>
      </c>
      <c r="BI180" s="153">
        <f>IF(N180="nulová",J180,0)</f>
        <v>0</v>
      </c>
      <c r="BJ180" s="17" t="s">
        <v>164</v>
      </c>
      <c r="BK180" s="153">
        <f>ROUND(I180*H180,2)</f>
        <v>0</v>
      </c>
      <c r="BL180" s="17" t="s">
        <v>819</v>
      </c>
      <c r="BM180" s="152" t="s">
        <v>3330</v>
      </c>
    </row>
    <row r="181" spans="2:65" s="12" customFormat="1">
      <c r="B181" s="159"/>
      <c r="D181" s="160" t="s">
        <v>205</v>
      </c>
      <c r="E181" s="161" t="s">
        <v>1</v>
      </c>
      <c r="F181" s="162" t="s">
        <v>3318</v>
      </c>
      <c r="H181" s="163">
        <v>10</v>
      </c>
      <c r="I181" s="164"/>
      <c r="L181" s="159"/>
      <c r="M181" s="165"/>
      <c r="T181" s="166"/>
      <c r="AT181" s="161" t="s">
        <v>205</v>
      </c>
      <c r="AU181" s="161" t="s">
        <v>164</v>
      </c>
      <c r="AV181" s="12" t="s">
        <v>164</v>
      </c>
      <c r="AW181" s="12" t="s">
        <v>3</v>
      </c>
      <c r="AX181" s="12" t="s">
        <v>75</v>
      </c>
      <c r="AY181" s="161" t="s">
        <v>156</v>
      </c>
    </row>
    <row r="182" spans="2:65" s="13" customFormat="1">
      <c r="B182" s="178"/>
      <c r="D182" s="160" t="s">
        <v>205</v>
      </c>
      <c r="E182" s="179" t="s">
        <v>1</v>
      </c>
      <c r="F182" s="180" t="s">
        <v>3319</v>
      </c>
      <c r="H182" s="179" t="s">
        <v>1</v>
      </c>
      <c r="I182" s="181"/>
      <c r="L182" s="178"/>
      <c r="M182" s="182"/>
      <c r="T182" s="183"/>
      <c r="AT182" s="179" t="s">
        <v>205</v>
      </c>
      <c r="AU182" s="179" t="s">
        <v>164</v>
      </c>
      <c r="AV182" s="13" t="s">
        <v>83</v>
      </c>
      <c r="AW182" s="13" t="s">
        <v>3</v>
      </c>
      <c r="AX182" s="13" t="s">
        <v>75</v>
      </c>
      <c r="AY182" s="179" t="s">
        <v>156</v>
      </c>
    </row>
    <row r="183" spans="2:65" s="14" customFormat="1">
      <c r="B183" s="184"/>
      <c r="D183" s="160" t="s">
        <v>205</v>
      </c>
      <c r="E183" s="185" t="s">
        <v>1</v>
      </c>
      <c r="F183" s="186" t="s">
        <v>226</v>
      </c>
      <c r="H183" s="187">
        <v>10</v>
      </c>
      <c r="I183" s="188"/>
      <c r="L183" s="184"/>
      <c r="M183" s="189"/>
      <c r="T183" s="190"/>
      <c r="AT183" s="185" t="s">
        <v>205</v>
      </c>
      <c r="AU183" s="185" t="s">
        <v>164</v>
      </c>
      <c r="AV183" s="14" t="s">
        <v>163</v>
      </c>
      <c r="AW183" s="14" t="s">
        <v>3</v>
      </c>
      <c r="AX183" s="14" t="s">
        <v>83</v>
      </c>
      <c r="AY183" s="185" t="s">
        <v>156</v>
      </c>
    </row>
    <row r="184" spans="2:65" s="11" customFormat="1" ht="22.95" customHeight="1">
      <c r="B184" s="127"/>
      <c r="D184" s="128" t="s">
        <v>74</v>
      </c>
      <c r="E184" s="137" t="s">
        <v>920</v>
      </c>
      <c r="F184" s="137" t="s">
        <v>921</v>
      </c>
      <c r="I184" s="130"/>
      <c r="J184" s="138">
        <f>BK184</f>
        <v>0</v>
      </c>
      <c r="L184" s="127"/>
      <c r="M184" s="132"/>
      <c r="P184" s="133">
        <f>P185</f>
        <v>0</v>
      </c>
      <c r="R184" s="133">
        <f>R185</f>
        <v>0</v>
      </c>
      <c r="T184" s="134">
        <f>T185</f>
        <v>0</v>
      </c>
      <c r="AR184" s="128" t="s">
        <v>83</v>
      </c>
      <c r="AT184" s="135" t="s">
        <v>74</v>
      </c>
      <c r="AU184" s="135" t="s">
        <v>83</v>
      </c>
      <c r="AY184" s="128" t="s">
        <v>156</v>
      </c>
      <c r="BK184" s="136">
        <f>BK185</f>
        <v>0</v>
      </c>
    </row>
    <row r="185" spans="2:65" s="1" customFormat="1" ht="24.15" customHeight="1">
      <c r="B185" s="139"/>
      <c r="C185" s="140" t="s">
        <v>268</v>
      </c>
      <c r="D185" s="140" t="s">
        <v>159</v>
      </c>
      <c r="E185" s="141" t="s">
        <v>3331</v>
      </c>
      <c r="F185" s="142" t="s">
        <v>3332</v>
      </c>
      <c r="G185" s="143" t="s">
        <v>352</v>
      </c>
      <c r="H185" s="144">
        <v>13.5</v>
      </c>
      <c r="I185" s="145"/>
      <c r="J185" s="146">
        <f>ROUND(I185*H185,2)</f>
        <v>0</v>
      </c>
      <c r="K185" s="147"/>
      <c r="L185" s="32"/>
      <c r="M185" s="148" t="s">
        <v>1</v>
      </c>
      <c r="N185" s="149" t="s">
        <v>41</v>
      </c>
      <c r="P185" s="150">
        <f>O185*H185</f>
        <v>0</v>
      </c>
      <c r="Q185" s="150">
        <v>0</v>
      </c>
      <c r="R185" s="150">
        <f>Q185*H185</f>
        <v>0</v>
      </c>
      <c r="S185" s="150">
        <v>0</v>
      </c>
      <c r="T185" s="151">
        <f>S185*H185</f>
        <v>0</v>
      </c>
      <c r="AR185" s="152" t="s">
        <v>163</v>
      </c>
      <c r="AT185" s="152" t="s">
        <v>159</v>
      </c>
      <c r="AU185" s="152" t="s">
        <v>164</v>
      </c>
      <c r="AY185" s="17" t="s">
        <v>156</v>
      </c>
      <c r="BE185" s="153">
        <f>IF(N185="základná",J185,0)</f>
        <v>0</v>
      </c>
      <c r="BF185" s="153">
        <f>IF(N185="znížená",J185,0)</f>
        <v>0</v>
      </c>
      <c r="BG185" s="153">
        <f>IF(N185="zákl. prenesená",J185,0)</f>
        <v>0</v>
      </c>
      <c r="BH185" s="153">
        <f>IF(N185="zníž. prenesená",J185,0)</f>
        <v>0</v>
      </c>
      <c r="BI185" s="153">
        <f>IF(N185="nulová",J185,0)</f>
        <v>0</v>
      </c>
      <c r="BJ185" s="17" t="s">
        <v>164</v>
      </c>
      <c r="BK185" s="153">
        <f>ROUND(I185*H185,2)</f>
        <v>0</v>
      </c>
      <c r="BL185" s="17" t="s">
        <v>163</v>
      </c>
      <c r="BM185" s="152" t="s">
        <v>3333</v>
      </c>
    </row>
    <row r="186" spans="2:65" s="11" customFormat="1" ht="22.95" customHeight="1">
      <c r="B186" s="127"/>
      <c r="D186" s="128" t="s">
        <v>74</v>
      </c>
      <c r="E186" s="137" t="s">
        <v>3334</v>
      </c>
      <c r="F186" s="137" t="s">
        <v>3335</v>
      </c>
      <c r="I186" s="130"/>
      <c r="J186" s="138">
        <f>BK186</f>
        <v>0</v>
      </c>
      <c r="L186" s="127"/>
      <c r="M186" s="132"/>
      <c r="P186" s="133">
        <f>P187</f>
        <v>0</v>
      </c>
      <c r="R186" s="133">
        <f>R187</f>
        <v>0</v>
      </c>
      <c r="T186" s="134">
        <f>T187</f>
        <v>0</v>
      </c>
      <c r="AR186" s="128" t="s">
        <v>83</v>
      </c>
      <c r="AT186" s="135" t="s">
        <v>74</v>
      </c>
      <c r="AU186" s="135" t="s">
        <v>83</v>
      </c>
      <c r="AY186" s="128" t="s">
        <v>156</v>
      </c>
      <c r="BK186" s="136">
        <f>BK187</f>
        <v>0</v>
      </c>
    </row>
    <row r="187" spans="2:65" s="1" customFormat="1" ht="33" customHeight="1">
      <c r="B187" s="139"/>
      <c r="C187" s="140" t="s">
        <v>272</v>
      </c>
      <c r="D187" s="140" t="s">
        <v>159</v>
      </c>
      <c r="E187" s="141" t="s">
        <v>3336</v>
      </c>
      <c r="F187" s="142" t="s">
        <v>3337</v>
      </c>
      <c r="G187" s="143" t="s">
        <v>234</v>
      </c>
      <c r="H187" s="144">
        <v>70</v>
      </c>
      <c r="I187" s="145"/>
      <c r="J187" s="146">
        <f>ROUND(I187*H187,2)</f>
        <v>0</v>
      </c>
      <c r="K187" s="147"/>
      <c r="L187" s="32"/>
      <c r="M187" s="148" t="s">
        <v>1</v>
      </c>
      <c r="N187" s="149" t="s">
        <v>41</v>
      </c>
      <c r="P187" s="150">
        <f>O187*H187</f>
        <v>0</v>
      </c>
      <c r="Q187" s="150">
        <v>0</v>
      </c>
      <c r="R187" s="150">
        <f>Q187*H187</f>
        <v>0</v>
      </c>
      <c r="S187" s="150">
        <v>0</v>
      </c>
      <c r="T187" s="151">
        <f>S187*H187</f>
        <v>0</v>
      </c>
      <c r="AR187" s="152" t="s">
        <v>163</v>
      </c>
      <c r="AT187" s="152" t="s">
        <v>159</v>
      </c>
      <c r="AU187" s="152" t="s">
        <v>164</v>
      </c>
      <c r="AY187" s="17" t="s">
        <v>156</v>
      </c>
      <c r="BE187" s="153">
        <f>IF(N187="základná",J187,0)</f>
        <v>0</v>
      </c>
      <c r="BF187" s="153">
        <f>IF(N187="znížená",J187,0)</f>
        <v>0</v>
      </c>
      <c r="BG187" s="153">
        <f>IF(N187="zákl. prenesená",J187,0)</f>
        <v>0</v>
      </c>
      <c r="BH187" s="153">
        <f>IF(N187="zníž. prenesená",J187,0)</f>
        <v>0</v>
      </c>
      <c r="BI187" s="153">
        <f>IF(N187="nulová",J187,0)</f>
        <v>0</v>
      </c>
      <c r="BJ187" s="17" t="s">
        <v>164</v>
      </c>
      <c r="BK187" s="153">
        <f>ROUND(I187*H187,2)</f>
        <v>0</v>
      </c>
      <c r="BL187" s="17" t="s">
        <v>163</v>
      </c>
      <c r="BM187" s="152" t="s">
        <v>3338</v>
      </c>
    </row>
    <row r="188" spans="2:65" s="11" customFormat="1" ht="22.95" customHeight="1">
      <c r="B188" s="127"/>
      <c r="D188" s="128" t="s">
        <v>74</v>
      </c>
      <c r="E188" s="137" t="s">
        <v>3339</v>
      </c>
      <c r="F188" s="137" t="s">
        <v>3340</v>
      </c>
      <c r="I188" s="130"/>
      <c r="J188" s="138">
        <f>BK188</f>
        <v>0</v>
      </c>
      <c r="L188" s="127"/>
      <c r="M188" s="132"/>
      <c r="P188" s="133">
        <f>P189</f>
        <v>0</v>
      </c>
      <c r="R188" s="133">
        <f>R189</f>
        <v>0.09</v>
      </c>
      <c r="T188" s="134">
        <f>T189</f>
        <v>0</v>
      </c>
      <c r="AR188" s="128" t="s">
        <v>83</v>
      </c>
      <c r="AT188" s="135" t="s">
        <v>74</v>
      </c>
      <c r="AU188" s="135" t="s">
        <v>83</v>
      </c>
      <c r="AY188" s="128" t="s">
        <v>156</v>
      </c>
      <c r="BK188" s="136">
        <f>BK189</f>
        <v>0</v>
      </c>
    </row>
    <row r="189" spans="2:65" s="1" customFormat="1" ht="33" customHeight="1">
      <c r="B189" s="139"/>
      <c r="C189" s="140" t="s">
        <v>276</v>
      </c>
      <c r="D189" s="140" t="s">
        <v>159</v>
      </c>
      <c r="E189" s="141" t="s">
        <v>3341</v>
      </c>
      <c r="F189" s="142" t="s">
        <v>3342</v>
      </c>
      <c r="G189" s="143" t="s">
        <v>402</v>
      </c>
      <c r="H189" s="144">
        <v>50</v>
      </c>
      <c r="I189" s="145"/>
      <c r="J189" s="146">
        <f>ROUND(I189*H189,2)</f>
        <v>0</v>
      </c>
      <c r="K189" s="147"/>
      <c r="L189" s="32"/>
      <c r="M189" s="148" t="s">
        <v>1</v>
      </c>
      <c r="N189" s="149" t="s">
        <v>41</v>
      </c>
      <c r="P189" s="150">
        <f>O189*H189</f>
        <v>0</v>
      </c>
      <c r="Q189" s="150">
        <v>1.8E-3</v>
      </c>
      <c r="R189" s="150">
        <f>Q189*H189</f>
        <v>0.09</v>
      </c>
      <c r="S189" s="150">
        <v>0</v>
      </c>
      <c r="T189" s="151">
        <f>S189*H189</f>
        <v>0</v>
      </c>
      <c r="AR189" s="152" t="s">
        <v>163</v>
      </c>
      <c r="AT189" s="152" t="s">
        <v>159</v>
      </c>
      <c r="AU189" s="152" t="s">
        <v>164</v>
      </c>
      <c r="AY189" s="17" t="s">
        <v>156</v>
      </c>
      <c r="BE189" s="153">
        <f>IF(N189="základná",J189,0)</f>
        <v>0</v>
      </c>
      <c r="BF189" s="153">
        <f>IF(N189="znížená",J189,0)</f>
        <v>0</v>
      </c>
      <c r="BG189" s="153">
        <f>IF(N189="zákl. prenesená",J189,0)</f>
        <v>0</v>
      </c>
      <c r="BH189" s="153">
        <f>IF(N189="zníž. prenesená",J189,0)</f>
        <v>0</v>
      </c>
      <c r="BI189" s="153">
        <f>IF(N189="nulová",J189,0)</f>
        <v>0</v>
      </c>
      <c r="BJ189" s="17" t="s">
        <v>164</v>
      </c>
      <c r="BK189" s="153">
        <f>ROUND(I189*H189,2)</f>
        <v>0</v>
      </c>
      <c r="BL189" s="17" t="s">
        <v>163</v>
      </c>
      <c r="BM189" s="152" t="s">
        <v>3343</v>
      </c>
    </row>
    <row r="190" spans="2:65" s="11" customFormat="1" ht="25.95" customHeight="1">
      <c r="B190" s="127"/>
      <c r="D190" s="128" t="s">
        <v>74</v>
      </c>
      <c r="E190" s="129" t="s">
        <v>614</v>
      </c>
      <c r="F190" s="129" t="s">
        <v>615</v>
      </c>
      <c r="I190" s="130"/>
      <c r="J190" s="131">
        <f>BK190</f>
        <v>0</v>
      </c>
      <c r="L190" s="127"/>
      <c r="M190" s="132"/>
      <c r="P190" s="133">
        <f>P191</f>
        <v>0</v>
      </c>
      <c r="R190" s="133">
        <f>R191</f>
        <v>0.68071499999999996</v>
      </c>
      <c r="T190" s="134">
        <f>T191</f>
        <v>0</v>
      </c>
      <c r="AR190" s="128" t="s">
        <v>83</v>
      </c>
      <c r="AT190" s="135" t="s">
        <v>74</v>
      </c>
      <c r="AU190" s="135" t="s">
        <v>75</v>
      </c>
      <c r="AY190" s="128" t="s">
        <v>156</v>
      </c>
      <c r="BK190" s="136">
        <f>BK191</f>
        <v>0</v>
      </c>
    </row>
    <row r="191" spans="2:65" s="11" customFormat="1" ht="22.95" customHeight="1">
      <c r="B191" s="127"/>
      <c r="D191" s="128" t="s">
        <v>74</v>
      </c>
      <c r="E191" s="137" t="s">
        <v>643</v>
      </c>
      <c r="F191" s="137" t="s">
        <v>3344</v>
      </c>
      <c r="I191" s="130"/>
      <c r="J191" s="138">
        <f>BK191</f>
        <v>0</v>
      </c>
      <c r="L191" s="127"/>
      <c r="M191" s="132"/>
      <c r="P191" s="133">
        <f>P192</f>
        <v>0</v>
      </c>
      <c r="R191" s="133">
        <f>R192</f>
        <v>0.68071499999999996</v>
      </c>
      <c r="T191" s="134">
        <f>T192</f>
        <v>0</v>
      </c>
      <c r="AR191" s="128" t="s">
        <v>83</v>
      </c>
      <c r="AT191" s="135" t="s">
        <v>74</v>
      </c>
      <c r="AU191" s="135" t="s">
        <v>83</v>
      </c>
      <c r="AY191" s="128" t="s">
        <v>156</v>
      </c>
      <c r="BK191" s="136">
        <f>BK192</f>
        <v>0</v>
      </c>
    </row>
    <row r="192" spans="2:65" s="1" customFormat="1" ht="37.950000000000003" customHeight="1">
      <c r="B192" s="139"/>
      <c r="C192" s="140" t="s">
        <v>280</v>
      </c>
      <c r="D192" s="140" t="s">
        <v>159</v>
      </c>
      <c r="E192" s="141" t="s">
        <v>3345</v>
      </c>
      <c r="F192" s="142" t="s">
        <v>3346</v>
      </c>
      <c r="G192" s="143" t="s">
        <v>234</v>
      </c>
      <c r="H192" s="144">
        <v>5.25</v>
      </c>
      <c r="I192" s="145"/>
      <c r="J192" s="146">
        <f>ROUND(I192*H192,2)</f>
        <v>0</v>
      </c>
      <c r="K192" s="147"/>
      <c r="L192" s="32"/>
      <c r="M192" s="148" t="s">
        <v>1</v>
      </c>
      <c r="N192" s="149" t="s">
        <v>41</v>
      </c>
      <c r="P192" s="150">
        <f>O192*H192</f>
        <v>0</v>
      </c>
      <c r="Q192" s="150">
        <v>0.12966</v>
      </c>
      <c r="R192" s="150">
        <f>Q192*H192</f>
        <v>0.68071499999999996</v>
      </c>
      <c r="S192" s="150">
        <v>0</v>
      </c>
      <c r="T192" s="151">
        <f>S192*H192</f>
        <v>0</v>
      </c>
      <c r="AR192" s="152" t="s">
        <v>819</v>
      </c>
      <c r="AT192" s="152" t="s">
        <v>159</v>
      </c>
      <c r="AU192" s="152" t="s">
        <v>164</v>
      </c>
      <c r="AY192" s="17" t="s">
        <v>156</v>
      </c>
      <c r="BE192" s="153">
        <f>IF(N192="základná",J192,0)</f>
        <v>0</v>
      </c>
      <c r="BF192" s="153">
        <f>IF(N192="znížená",J192,0)</f>
        <v>0</v>
      </c>
      <c r="BG192" s="153">
        <f>IF(N192="zákl. prenesená",J192,0)</f>
        <v>0</v>
      </c>
      <c r="BH192" s="153">
        <f>IF(N192="zníž. prenesená",J192,0)</f>
        <v>0</v>
      </c>
      <c r="BI192" s="153">
        <f>IF(N192="nulová",J192,0)</f>
        <v>0</v>
      </c>
      <c r="BJ192" s="17" t="s">
        <v>164</v>
      </c>
      <c r="BK192" s="153">
        <f>ROUND(I192*H192,2)</f>
        <v>0</v>
      </c>
      <c r="BL192" s="17" t="s">
        <v>819</v>
      </c>
      <c r="BM192" s="152" t="s">
        <v>3347</v>
      </c>
    </row>
    <row r="193" spans="2:65" s="11" customFormat="1" ht="25.95" customHeight="1">
      <c r="B193" s="127"/>
      <c r="D193" s="128" t="s">
        <v>74</v>
      </c>
      <c r="E193" s="129" t="s">
        <v>3348</v>
      </c>
      <c r="F193" s="129" t="s">
        <v>3349</v>
      </c>
      <c r="I193" s="130"/>
      <c r="J193" s="131">
        <f>BK193</f>
        <v>0</v>
      </c>
      <c r="L193" s="127"/>
      <c r="M193" s="132"/>
      <c r="P193" s="133">
        <f>P194</f>
        <v>0</v>
      </c>
      <c r="R193" s="133">
        <f>R194</f>
        <v>0.38002310000000006</v>
      </c>
      <c r="T193" s="134">
        <f>T194</f>
        <v>0</v>
      </c>
      <c r="AR193" s="128" t="s">
        <v>83</v>
      </c>
      <c r="AT193" s="135" t="s">
        <v>74</v>
      </c>
      <c r="AU193" s="135" t="s">
        <v>75</v>
      </c>
      <c r="AY193" s="128" t="s">
        <v>156</v>
      </c>
      <c r="BK193" s="136">
        <f>BK194</f>
        <v>0</v>
      </c>
    </row>
    <row r="194" spans="2:65" s="11" customFormat="1" ht="22.95" customHeight="1">
      <c r="B194" s="127"/>
      <c r="D194" s="128" t="s">
        <v>74</v>
      </c>
      <c r="E194" s="137" t="s">
        <v>3350</v>
      </c>
      <c r="F194" s="137" t="s">
        <v>3351</v>
      </c>
      <c r="I194" s="130"/>
      <c r="J194" s="138">
        <f>BK194</f>
        <v>0</v>
      </c>
      <c r="L194" s="127"/>
      <c r="M194" s="132"/>
      <c r="P194" s="133">
        <f>P195</f>
        <v>0</v>
      </c>
      <c r="R194" s="133">
        <f>R195</f>
        <v>0.38002310000000006</v>
      </c>
      <c r="T194" s="134">
        <f>T195</f>
        <v>0</v>
      </c>
      <c r="AR194" s="128" t="s">
        <v>83</v>
      </c>
      <c r="AT194" s="135" t="s">
        <v>74</v>
      </c>
      <c r="AU194" s="135" t="s">
        <v>83</v>
      </c>
      <c r="AY194" s="128" t="s">
        <v>156</v>
      </c>
      <c r="BK194" s="136">
        <f>BK195</f>
        <v>0</v>
      </c>
    </row>
    <row r="195" spans="2:65" s="1" customFormat="1" ht="24.15" customHeight="1">
      <c r="B195" s="139"/>
      <c r="C195" s="140" t="s">
        <v>284</v>
      </c>
      <c r="D195" s="140" t="s">
        <v>159</v>
      </c>
      <c r="E195" s="141" t="s">
        <v>3352</v>
      </c>
      <c r="F195" s="142" t="s">
        <v>3353</v>
      </c>
      <c r="G195" s="143" t="s">
        <v>352</v>
      </c>
      <c r="H195" s="144">
        <v>0.17</v>
      </c>
      <c r="I195" s="145"/>
      <c r="J195" s="146">
        <f>ROUND(I195*H195,2)</f>
        <v>0</v>
      </c>
      <c r="K195" s="147"/>
      <c r="L195" s="32"/>
      <c r="M195" s="148" t="s">
        <v>1</v>
      </c>
      <c r="N195" s="149" t="s">
        <v>41</v>
      </c>
      <c r="P195" s="150">
        <f>O195*H195</f>
        <v>0</v>
      </c>
      <c r="Q195" s="150">
        <v>2.23543</v>
      </c>
      <c r="R195" s="150">
        <f>Q195*H195</f>
        <v>0.38002310000000006</v>
      </c>
      <c r="S195" s="150">
        <v>0</v>
      </c>
      <c r="T195" s="151">
        <f>S195*H195</f>
        <v>0</v>
      </c>
      <c r="AR195" s="152" t="s">
        <v>819</v>
      </c>
      <c r="AT195" s="152" t="s">
        <v>159</v>
      </c>
      <c r="AU195" s="152" t="s">
        <v>164</v>
      </c>
      <c r="AY195" s="17" t="s">
        <v>156</v>
      </c>
      <c r="BE195" s="153">
        <f>IF(N195="základná",J195,0)</f>
        <v>0</v>
      </c>
      <c r="BF195" s="153">
        <f>IF(N195="znížená",J195,0)</f>
        <v>0</v>
      </c>
      <c r="BG195" s="153">
        <f>IF(N195="zákl. prenesená",J195,0)</f>
        <v>0</v>
      </c>
      <c r="BH195" s="153">
        <f>IF(N195="zníž. prenesená",J195,0)</f>
        <v>0</v>
      </c>
      <c r="BI195" s="153">
        <f>IF(N195="nulová",J195,0)</f>
        <v>0</v>
      </c>
      <c r="BJ195" s="17" t="s">
        <v>164</v>
      </c>
      <c r="BK195" s="153">
        <f>ROUND(I195*H195,2)</f>
        <v>0</v>
      </c>
      <c r="BL195" s="17" t="s">
        <v>819</v>
      </c>
      <c r="BM195" s="152" t="s">
        <v>3354</v>
      </c>
    </row>
    <row r="196" spans="2:65" s="11" customFormat="1" ht="25.95" customHeight="1">
      <c r="B196" s="127"/>
      <c r="D196" s="128" t="s">
        <v>74</v>
      </c>
      <c r="E196" s="129" t="s">
        <v>3355</v>
      </c>
      <c r="F196" s="129" t="s">
        <v>3356</v>
      </c>
      <c r="I196" s="130"/>
      <c r="J196" s="131">
        <f>BK196</f>
        <v>0</v>
      </c>
      <c r="L196" s="127"/>
      <c r="M196" s="132"/>
      <c r="P196" s="133">
        <f>P197+P200+P205+P207+P214+P220+P223+P228+P230+P233+P236+P238+P241+P253</f>
        <v>0</v>
      </c>
      <c r="R196" s="133">
        <f>R197+R200+R205+R207+R214+R220+R223+R228+R230+R233+R236+R238+R241+R253</f>
        <v>12.664090000000002</v>
      </c>
      <c r="T196" s="134">
        <f>T197+T200+T205+T207+T214+T220+T223+T228+T230+T233+T236+T238+T241+T253</f>
        <v>0</v>
      </c>
      <c r="AR196" s="128" t="s">
        <v>83</v>
      </c>
      <c r="AT196" s="135" t="s">
        <v>74</v>
      </c>
      <c r="AU196" s="135" t="s">
        <v>75</v>
      </c>
      <c r="AY196" s="128" t="s">
        <v>156</v>
      </c>
      <c r="BK196" s="136">
        <f>BK197+BK200+BK205+BK207+BK214+BK220+BK223+BK228+BK230+BK233+BK236+BK238+BK241+BK253</f>
        <v>0</v>
      </c>
    </row>
    <row r="197" spans="2:65" s="11" customFormat="1" ht="22.95" customHeight="1">
      <c r="B197" s="127"/>
      <c r="D197" s="128" t="s">
        <v>74</v>
      </c>
      <c r="E197" s="137" t="s">
        <v>3357</v>
      </c>
      <c r="F197" s="137" t="s">
        <v>3358</v>
      </c>
      <c r="I197" s="130"/>
      <c r="J197" s="138">
        <f>BK197</f>
        <v>0</v>
      </c>
      <c r="L197" s="127"/>
      <c r="M197" s="132"/>
      <c r="P197" s="133">
        <f>SUM(P198:P199)</f>
        <v>0</v>
      </c>
      <c r="R197" s="133">
        <f>SUM(R198:R199)</f>
        <v>5.1729999999999998E-2</v>
      </c>
      <c r="T197" s="134">
        <f>SUM(T198:T199)</f>
        <v>0</v>
      </c>
      <c r="AR197" s="128" t="s">
        <v>83</v>
      </c>
      <c r="AT197" s="135" t="s">
        <v>74</v>
      </c>
      <c r="AU197" s="135" t="s">
        <v>83</v>
      </c>
      <c r="AY197" s="128" t="s">
        <v>156</v>
      </c>
      <c r="BK197" s="136">
        <f>SUM(BK198:BK199)</f>
        <v>0</v>
      </c>
    </row>
    <row r="198" spans="2:65" s="1" customFormat="1" ht="24.15" customHeight="1">
      <c r="B198" s="139"/>
      <c r="C198" s="140" t="s">
        <v>288</v>
      </c>
      <c r="D198" s="140" t="s">
        <v>159</v>
      </c>
      <c r="E198" s="141" t="s">
        <v>3359</v>
      </c>
      <c r="F198" s="142" t="s">
        <v>3360</v>
      </c>
      <c r="G198" s="143" t="s">
        <v>203</v>
      </c>
      <c r="H198" s="144">
        <v>1</v>
      </c>
      <c r="I198" s="145"/>
      <c r="J198" s="146">
        <f>ROUND(I198*H198,2)</f>
        <v>0</v>
      </c>
      <c r="K198" s="147"/>
      <c r="L198" s="32"/>
      <c r="M198" s="148" t="s">
        <v>1</v>
      </c>
      <c r="N198" s="149" t="s">
        <v>41</v>
      </c>
      <c r="P198" s="150">
        <f>O198*H198</f>
        <v>0</v>
      </c>
      <c r="Q198" s="150">
        <v>0</v>
      </c>
      <c r="R198" s="150">
        <f>Q198*H198</f>
        <v>0</v>
      </c>
      <c r="S198" s="150">
        <v>0</v>
      </c>
      <c r="T198" s="151">
        <f>S198*H198</f>
        <v>0</v>
      </c>
      <c r="AR198" s="152" t="s">
        <v>163</v>
      </c>
      <c r="AT198" s="152" t="s">
        <v>159</v>
      </c>
      <c r="AU198" s="152" t="s">
        <v>164</v>
      </c>
      <c r="AY198" s="17" t="s">
        <v>156</v>
      </c>
      <c r="BE198" s="153">
        <f>IF(N198="základná",J198,0)</f>
        <v>0</v>
      </c>
      <c r="BF198" s="153">
        <f>IF(N198="znížená",J198,0)</f>
        <v>0</v>
      </c>
      <c r="BG198" s="153">
        <f>IF(N198="zákl. prenesená",J198,0)</f>
        <v>0</v>
      </c>
      <c r="BH198" s="153">
        <f>IF(N198="zníž. prenesená",J198,0)</f>
        <v>0</v>
      </c>
      <c r="BI198" s="153">
        <f>IF(N198="nulová",J198,0)</f>
        <v>0</v>
      </c>
      <c r="BJ198" s="17" t="s">
        <v>164</v>
      </c>
      <c r="BK198" s="153">
        <f>ROUND(I198*H198,2)</f>
        <v>0</v>
      </c>
      <c r="BL198" s="17" t="s">
        <v>163</v>
      </c>
      <c r="BM198" s="152" t="s">
        <v>3361</v>
      </c>
    </row>
    <row r="199" spans="2:65" s="1" customFormat="1" ht="24.15" customHeight="1">
      <c r="B199" s="139"/>
      <c r="C199" s="167" t="s">
        <v>292</v>
      </c>
      <c r="D199" s="167" t="s">
        <v>207</v>
      </c>
      <c r="E199" s="168" t="s">
        <v>3362</v>
      </c>
      <c r="F199" s="169" t="s">
        <v>3363</v>
      </c>
      <c r="G199" s="170" t="s">
        <v>203</v>
      </c>
      <c r="H199" s="171">
        <v>1</v>
      </c>
      <c r="I199" s="172"/>
      <c r="J199" s="173">
        <f>ROUND(I199*H199,2)</f>
        <v>0</v>
      </c>
      <c r="K199" s="174"/>
      <c r="L199" s="175"/>
      <c r="M199" s="176" t="s">
        <v>1</v>
      </c>
      <c r="N199" s="177" t="s">
        <v>41</v>
      </c>
      <c r="P199" s="150">
        <f>O199*H199</f>
        <v>0</v>
      </c>
      <c r="Q199" s="150">
        <v>5.1729999999999998E-2</v>
      </c>
      <c r="R199" s="150">
        <f>Q199*H199</f>
        <v>5.1729999999999998E-2</v>
      </c>
      <c r="S199" s="150">
        <v>0</v>
      </c>
      <c r="T199" s="151">
        <f>S199*H199</f>
        <v>0</v>
      </c>
      <c r="AR199" s="152" t="s">
        <v>1904</v>
      </c>
      <c r="AT199" s="152" t="s">
        <v>207</v>
      </c>
      <c r="AU199" s="152" t="s">
        <v>164</v>
      </c>
      <c r="AY199" s="17" t="s">
        <v>156</v>
      </c>
      <c r="BE199" s="153">
        <f>IF(N199="základná",J199,0)</f>
        <v>0</v>
      </c>
      <c r="BF199" s="153">
        <f>IF(N199="znížená",J199,0)</f>
        <v>0</v>
      </c>
      <c r="BG199" s="153">
        <f>IF(N199="zákl. prenesená",J199,0)</f>
        <v>0</v>
      </c>
      <c r="BH199" s="153">
        <f>IF(N199="zníž. prenesená",J199,0)</f>
        <v>0</v>
      </c>
      <c r="BI199" s="153">
        <f>IF(N199="nulová",J199,0)</f>
        <v>0</v>
      </c>
      <c r="BJ199" s="17" t="s">
        <v>164</v>
      </c>
      <c r="BK199" s="153">
        <f>ROUND(I199*H199,2)</f>
        <v>0</v>
      </c>
      <c r="BL199" s="17" t="s">
        <v>1904</v>
      </c>
      <c r="BM199" s="152" t="s">
        <v>3364</v>
      </c>
    </row>
    <row r="200" spans="2:65" s="11" customFormat="1" ht="22.95" customHeight="1">
      <c r="B200" s="127"/>
      <c r="D200" s="128" t="s">
        <v>74</v>
      </c>
      <c r="E200" s="137" t="s">
        <v>3365</v>
      </c>
      <c r="F200" s="137" t="s">
        <v>3366</v>
      </c>
      <c r="I200" s="130"/>
      <c r="J200" s="138">
        <f>BK200</f>
        <v>0</v>
      </c>
      <c r="L200" s="127"/>
      <c r="M200" s="132"/>
      <c r="P200" s="133">
        <f>SUM(P201:P204)</f>
        <v>0</v>
      </c>
      <c r="R200" s="133">
        <f>SUM(R201:R204)</f>
        <v>0</v>
      </c>
      <c r="T200" s="134">
        <f>SUM(T201:T204)</f>
        <v>0</v>
      </c>
      <c r="AR200" s="128" t="s">
        <v>83</v>
      </c>
      <c r="AT200" s="135" t="s">
        <v>74</v>
      </c>
      <c r="AU200" s="135" t="s">
        <v>83</v>
      </c>
      <c r="AY200" s="128" t="s">
        <v>156</v>
      </c>
      <c r="BK200" s="136">
        <f>SUM(BK201:BK204)</f>
        <v>0</v>
      </c>
    </row>
    <row r="201" spans="2:65" s="1" customFormat="1" ht="16.5" customHeight="1">
      <c r="B201" s="139"/>
      <c r="C201" s="140" t="s">
        <v>296</v>
      </c>
      <c r="D201" s="140" t="s">
        <v>159</v>
      </c>
      <c r="E201" s="141" t="s">
        <v>3367</v>
      </c>
      <c r="F201" s="142" t="s">
        <v>3368</v>
      </c>
      <c r="G201" s="143" t="s">
        <v>203</v>
      </c>
      <c r="H201" s="144">
        <v>14</v>
      </c>
      <c r="I201" s="145"/>
      <c r="J201" s="146">
        <f>ROUND(I201*H201,2)</f>
        <v>0</v>
      </c>
      <c r="K201" s="147"/>
      <c r="L201" s="32"/>
      <c r="M201" s="148" t="s">
        <v>1</v>
      </c>
      <c r="N201" s="149" t="s">
        <v>41</v>
      </c>
      <c r="P201" s="150">
        <f>O201*H201</f>
        <v>0</v>
      </c>
      <c r="Q201" s="150">
        <v>0</v>
      </c>
      <c r="R201" s="150">
        <f>Q201*H201</f>
        <v>0</v>
      </c>
      <c r="S201" s="150">
        <v>0</v>
      </c>
      <c r="T201" s="151">
        <f>S201*H201</f>
        <v>0</v>
      </c>
      <c r="AR201" s="152" t="s">
        <v>819</v>
      </c>
      <c r="AT201" s="152" t="s">
        <v>159</v>
      </c>
      <c r="AU201" s="152" t="s">
        <v>164</v>
      </c>
      <c r="AY201" s="17" t="s">
        <v>156</v>
      </c>
      <c r="BE201" s="153">
        <f>IF(N201="základná",J201,0)</f>
        <v>0</v>
      </c>
      <c r="BF201" s="153">
        <f>IF(N201="znížená",J201,0)</f>
        <v>0</v>
      </c>
      <c r="BG201" s="153">
        <f>IF(N201="zákl. prenesená",J201,0)</f>
        <v>0</v>
      </c>
      <c r="BH201" s="153">
        <f>IF(N201="zníž. prenesená",J201,0)</f>
        <v>0</v>
      </c>
      <c r="BI201" s="153">
        <f>IF(N201="nulová",J201,0)</f>
        <v>0</v>
      </c>
      <c r="BJ201" s="17" t="s">
        <v>164</v>
      </c>
      <c r="BK201" s="153">
        <f>ROUND(I201*H201,2)</f>
        <v>0</v>
      </c>
      <c r="BL201" s="17" t="s">
        <v>819</v>
      </c>
      <c r="BM201" s="152" t="s">
        <v>3369</v>
      </c>
    </row>
    <row r="202" spans="2:65" s="1" customFormat="1" ht="24.15" customHeight="1">
      <c r="B202" s="139"/>
      <c r="C202" s="167" t="s">
        <v>300</v>
      </c>
      <c r="D202" s="167" t="s">
        <v>207</v>
      </c>
      <c r="E202" s="168" t="s">
        <v>3370</v>
      </c>
      <c r="F202" s="169" t="s">
        <v>3371</v>
      </c>
      <c r="G202" s="170" t="s">
        <v>203</v>
      </c>
      <c r="H202" s="171">
        <v>5</v>
      </c>
      <c r="I202" s="172"/>
      <c r="J202" s="173">
        <f>ROUND(I202*H202,2)</f>
        <v>0</v>
      </c>
      <c r="K202" s="174"/>
      <c r="L202" s="175"/>
      <c r="M202" s="176" t="s">
        <v>1</v>
      </c>
      <c r="N202" s="177" t="s">
        <v>41</v>
      </c>
      <c r="P202" s="150">
        <f>O202*H202</f>
        <v>0</v>
      </c>
      <c r="Q202" s="150">
        <v>0</v>
      </c>
      <c r="R202" s="150">
        <f>Q202*H202</f>
        <v>0</v>
      </c>
      <c r="S202" s="150">
        <v>0</v>
      </c>
      <c r="T202" s="151">
        <f>S202*H202</f>
        <v>0</v>
      </c>
      <c r="AR202" s="152" t="s">
        <v>1904</v>
      </c>
      <c r="AT202" s="152" t="s">
        <v>207</v>
      </c>
      <c r="AU202" s="152" t="s">
        <v>164</v>
      </c>
      <c r="AY202" s="17" t="s">
        <v>156</v>
      </c>
      <c r="BE202" s="153">
        <f>IF(N202="základná",J202,0)</f>
        <v>0</v>
      </c>
      <c r="BF202" s="153">
        <f>IF(N202="znížená",J202,0)</f>
        <v>0</v>
      </c>
      <c r="BG202" s="153">
        <f>IF(N202="zákl. prenesená",J202,0)</f>
        <v>0</v>
      </c>
      <c r="BH202" s="153">
        <f>IF(N202="zníž. prenesená",J202,0)</f>
        <v>0</v>
      </c>
      <c r="BI202" s="153">
        <f>IF(N202="nulová",J202,0)</f>
        <v>0</v>
      </c>
      <c r="BJ202" s="17" t="s">
        <v>164</v>
      </c>
      <c r="BK202" s="153">
        <f>ROUND(I202*H202,2)</f>
        <v>0</v>
      </c>
      <c r="BL202" s="17" t="s">
        <v>1904</v>
      </c>
      <c r="BM202" s="152" t="s">
        <v>3372</v>
      </c>
    </row>
    <row r="203" spans="2:65" s="1" customFormat="1" ht="21.75" customHeight="1">
      <c r="B203" s="139"/>
      <c r="C203" s="167" t="s">
        <v>8</v>
      </c>
      <c r="D203" s="167" t="s">
        <v>207</v>
      </c>
      <c r="E203" s="168" t="s">
        <v>3373</v>
      </c>
      <c r="F203" s="169" t="s">
        <v>3374</v>
      </c>
      <c r="G203" s="170" t="s">
        <v>203</v>
      </c>
      <c r="H203" s="171">
        <v>4</v>
      </c>
      <c r="I203" s="172"/>
      <c r="J203" s="173">
        <f>ROUND(I203*H203,2)</f>
        <v>0</v>
      </c>
      <c r="K203" s="174"/>
      <c r="L203" s="175"/>
      <c r="M203" s="176" t="s">
        <v>1</v>
      </c>
      <c r="N203" s="177" t="s">
        <v>41</v>
      </c>
      <c r="P203" s="150">
        <f>O203*H203</f>
        <v>0</v>
      </c>
      <c r="Q203" s="150">
        <v>0</v>
      </c>
      <c r="R203" s="150">
        <f>Q203*H203</f>
        <v>0</v>
      </c>
      <c r="S203" s="150">
        <v>0</v>
      </c>
      <c r="T203" s="151">
        <f>S203*H203</f>
        <v>0</v>
      </c>
      <c r="AR203" s="152" t="s">
        <v>1904</v>
      </c>
      <c r="AT203" s="152" t="s">
        <v>207</v>
      </c>
      <c r="AU203" s="152" t="s">
        <v>164</v>
      </c>
      <c r="AY203" s="17" t="s">
        <v>156</v>
      </c>
      <c r="BE203" s="153">
        <f>IF(N203="základná",J203,0)</f>
        <v>0</v>
      </c>
      <c r="BF203" s="153">
        <f>IF(N203="znížená",J203,0)</f>
        <v>0</v>
      </c>
      <c r="BG203" s="153">
        <f>IF(N203="zákl. prenesená",J203,0)</f>
        <v>0</v>
      </c>
      <c r="BH203" s="153">
        <f>IF(N203="zníž. prenesená",J203,0)</f>
        <v>0</v>
      </c>
      <c r="BI203" s="153">
        <f>IF(N203="nulová",J203,0)</f>
        <v>0</v>
      </c>
      <c r="BJ203" s="17" t="s">
        <v>164</v>
      </c>
      <c r="BK203" s="153">
        <f>ROUND(I203*H203,2)</f>
        <v>0</v>
      </c>
      <c r="BL203" s="17" t="s">
        <v>1904</v>
      </c>
      <c r="BM203" s="152" t="s">
        <v>3375</v>
      </c>
    </row>
    <row r="204" spans="2:65" s="1" customFormat="1" ht="16.5" customHeight="1">
      <c r="B204" s="139"/>
      <c r="C204" s="167" t="s">
        <v>307</v>
      </c>
      <c r="D204" s="167" t="s">
        <v>207</v>
      </c>
      <c r="E204" s="168" t="s">
        <v>3376</v>
      </c>
      <c r="F204" s="169" t="s">
        <v>3377</v>
      </c>
      <c r="G204" s="170" t="s">
        <v>203</v>
      </c>
      <c r="H204" s="171">
        <v>5</v>
      </c>
      <c r="I204" s="172"/>
      <c r="J204" s="173">
        <f>ROUND(I204*H204,2)</f>
        <v>0</v>
      </c>
      <c r="K204" s="174"/>
      <c r="L204" s="175"/>
      <c r="M204" s="176" t="s">
        <v>1</v>
      </c>
      <c r="N204" s="177" t="s">
        <v>41</v>
      </c>
      <c r="P204" s="150">
        <f>O204*H204</f>
        <v>0</v>
      </c>
      <c r="Q204" s="150">
        <v>0</v>
      </c>
      <c r="R204" s="150">
        <f>Q204*H204</f>
        <v>0</v>
      </c>
      <c r="S204" s="150">
        <v>0</v>
      </c>
      <c r="T204" s="151">
        <f>S204*H204</f>
        <v>0</v>
      </c>
      <c r="AR204" s="152" t="s">
        <v>1904</v>
      </c>
      <c r="AT204" s="152" t="s">
        <v>207</v>
      </c>
      <c r="AU204" s="152" t="s">
        <v>164</v>
      </c>
      <c r="AY204" s="17" t="s">
        <v>156</v>
      </c>
      <c r="BE204" s="153">
        <f>IF(N204="základná",J204,0)</f>
        <v>0</v>
      </c>
      <c r="BF204" s="153">
        <f>IF(N204="znížená",J204,0)</f>
        <v>0</v>
      </c>
      <c r="BG204" s="153">
        <f>IF(N204="zákl. prenesená",J204,0)</f>
        <v>0</v>
      </c>
      <c r="BH204" s="153">
        <f>IF(N204="zníž. prenesená",J204,0)</f>
        <v>0</v>
      </c>
      <c r="BI204" s="153">
        <f>IF(N204="nulová",J204,0)</f>
        <v>0</v>
      </c>
      <c r="BJ204" s="17" t="s">
        <v>164</v>
      </c>
      <c r="BK204" s="153">
        <f>ROUND(I204*H204,2)</f>
        <v>0</v>
      </c>
      <c r="BL204" s="17" t="s">
        <v>1904</v>
      </c>
      <c r="BM204" s="152" t="s">
        <v>3378</v>
      </c>
    </row>
    <row r="205" spans="2:65" s="11" customFormat="1" ht="22.95" customHeight="1">
      <c r="B205" s="127"/>
      <c r="D205" s="128" t="s">
        <v>74</v>
      </c>
      <c r="E205" s="137" t="s">
        <v>3379</v>
      </c>
      <c r="F205" s="137" t="s">
        <v>3380</v>
      </c>
      <c r="I205" s="130"/>
      <c r="J205" s="138">
        <f>BK205</f>
        <v>0</v>
      </c>
      <c r="L205" s="127"/>
      <c r="M205" s="132"/>
      <c r="P205" s="133">
        <f>P206</f>
        <v>0</v>
      </c>
      <c r="R205" s="133">
        <f>R206</f>
        <v>0</v>
      </c>
      <c r="T205" s="134">
        <f>T206</f>
        <v>0</v>
      </c>
      <c r="AR205" s="128" t="s">
        <v>83</v>
      </c>
      <c r="AT205" s="135" t="s">
        <v>74</v>
      </c>
      <c r="AU205" s="135" t="s">
        <v>83</v>
      </c>
      <c r="AY205" s="128" t="s">
        <v>156</v>
      </c>
      <c r="BK205" s="136">
        <f>BK206</f>
        <v>0</v>
      </c>
    </row>
    <row r="206" spans="2:65" s="1" customFormat="1" ht="24.15" customHeight="1">
      <c r="B206" s="139"/>
      <c r="C206" s="140" t="s">
        <v>311</v>
      </c>
      <c r="D206" s="140" t="s">
        <v>159</v>
      </c>
      <c r="E206" s="141" t="s">
        <v>3381</v>
      </c>
      <c r="F206" s="142" t="s">
        <v>3382</v>
      </c>
      <c r="G206" s="143" t="s">
        <v>402</v>
      </c>
      <c r="H206" s="144">
        <v>80</v>
      </c>
      <c r="I206" s="145"/>
      <c r="J206" s="146">
        <f>ROUND(I206*H206,2)</f>
        <v>0</v>
      </c>
      <c r="K206" s="147"/>
      <c r="L206" s="32"/>
      <c r="M206" s="148" t="s">
        <v>1</v>
      </c>
      <c r="N206" s="149" t="s">
        <v>41</v>
      </c>
      <c r="P206" s="150">
        <f>O206*H206</f>
        <v>0</v>
      </c>
      <c r="Q206" s="150">
        <v>0</v>
      </c>
      <c r="R206" s="150">
        <f>Q206*H206</f>
        <v>0</v>
      </c>
      <c r="S206" s="150">
        <v>0</v>
      </c>
      <c r="T206" s="151">
        <f>S206*H206</f>
        <v>0</v>
      </c>
      <c r="AR206" s="152" t="s">
        <v>163</v>
      </c>
      <c r="AT206" s="152" t="s">
        <v>159</v>
      </c>
      <c r="AU206" s="152" t="s">
        <v>164</v>
      </c>
      <c r="AY206" s="17" t="s">
        <v>156</v>
      </c>
      <c r="BE206" s="153">
        <f>IF(N206="základná",J206,0)</f>
        <v>0</v>
      </c>
      <c r="BF206" s="153">
        <f>IF(N206="znížená",J206,0)</f>
        <v>0</v>
      </c>
      <c r="BG206" s="153">
        <f>IF(N206="zákl. prenesená",J206,0)</f>
        <v>0</v>
      </c>
      <c r="BH206" s="153">
        <f>IF(N206="zníž. prenesená",J206,0)</f>
        <v>0</v>
      </c>
      <c r="BI206" s="153">
        <f>IF(N206="nulová",J206,0)</f>
        <v>0</v>
      </c>
      <c r="BJ206" s="17" t="s">
        <v>164</v>
      </c>
      <c r="BK206" s="153">
        <f>ROUND(I206*H206,2)</f>
        <v>0</v>
      </c>
      <c r="BL206" s="17" t="s">
        <v>163</v>
      </c>
      <c r="BM206" s="152" t="s">
        <v>3383</v>
      </c>
    </row>
    <row r="207" spans="2:65" s="11" customFormat="1" ht="22.95" customHeight="1">
      <c r="B207" s="127"/>
      <c r="D207" s="128" t="s">
        <v>74</v>
      </c>
      <c r="E207" s="137" t="s">
        <v>3384</v>
      </c>
      <c r="F207" s="137" t="s">
        <v>3385</v>
      </c>
      <c r="I207" s="130"/>
      <c r="J207" s="138">
        <f>BK207</f>
        <v>0</v>
      </c>
      <c r="L207" s="127"/>
      <c r="M207" s="132"/>
      <c r="P207" s="133">
        <f>SUM(P208:P213)</f>
        <v>0</v>
      </c>
      <c r="R207" s="133">
        <f>SUM(R208:R213)</f>
        <v>9.9199000000000002</v>
      </c>
      <c r="T207" s="134">
        <f>SUM(T208:T213)</f>
        <v>0</v>
      </c>
      <c r="AR207" s="128" t="s">
        <v>83</v>
      </c>
      <c r="AT207" s="135" t="s">
        <v>74</v>
      </c>
      <c r="AU207" s="135" t="s">
        <v>83</v>
      </c>
      <c r="AY207" s="128" t="s">
        <v>156</v>
      </c>
      <c r="BK207" s="136">
        <f>SUM(BK208:BK213)</f>
        <v>0</v>
      </c>
    </row>
    <row r="208" spans="2:65" s="1" customFormat="1" ht="33" customHeight="1">
      <c r="B208" s="139"/>
      <c r="C208" s="140" t="s">
        <v>315</v>
      </c>
      <c r="D208" s="140" t="s">
        <v>159</v>
      </c>
      <c r="E208" s="141" t="s">
        <v>3386</v>
      </c>
      <c r="F208" s="142" t="s">
        <v>3387</v>
      </c>
      <c r="G208" s="143" t="s">
        <v>402</v>
      </c>
      <c r="H208" s="144">
        <v>190</v>
      </c>
      <c r="I208" s="145"/>
      <c r="J208" s="146">
        <f>ROUND(I208*H208,2)</f>
        <v>0</v>
      </c>
      <c r="K208" s="147"/>
      <c r="L208" s="32"/>
      <c r="M208" s="148" t="s">
        <v>1</v>
      </c>
      <c r="N208" s="149" t="s">
        <v>41</v>
      </c>
      <c r="P208" s="150">
        <f>O208*H208</f>
        <v>0</v>
      </c>
      <c r="Q208" s="150">
        <v>0</v>
      </c>
      <c r="R208" s="150">
        <f>Q208*H208</f>
        <v>0</v>
      </c>
      <c r="S208" s="150">
        <v>0</v>
      </c>
      <c r="T208" s="151">
        <f>S208*H208</f>
        <v>0</v>
      </c>
      <c r="AR208" s="152" t="s">
        <v>819</v>
      </c>
      <c r="AT208" s="152" t="s">
        <v>159</v>
      </c>
      <c r="AU208" s="152" t="s">
        <v>164</v>
      </c>
      <c r="AY208" s="17" t="s">
        <v>156</v>
      </c>
      <c r="BE208" s="153">
        <f>IF(N208="základná",J208,0)</f>
        <v>0</v>
      </c>
      <c r="BF208" s="153">
        <f>IF(N208="znížená",J208,0)</f>
        <v>0</v>
      </c>
      <c r="BG208" s="153">
        <f>IF(N208="zákl. prenesená",J208,0)</f>
        <v>0</v>
      </c>
      <c r="BH208" s="153">
        <f>IF(N208="zníž. prenesená",J208,0)</f>
        <v>0</v>
      </c>
      <c r="BI208" s="153">
        <f>IF(N208="nulová",J208,0)</f>
        <v>0</v>
      </c>
      <c r="BJ208" s="17" t="s">
        <v>164</v>
      </c>
      <c r="BK208" s="153">
        <f>ROUND(I208*H208,2)</f>
        <v>0</v>
      </c>
      <c r="BL208" s="17" t="s">
        <v>819</v>
      </c>
      <c r="BM208" s="152" t="s">
        <v>3388</v>
      </c>
    </row>
    <row r="209" spans="2:65" s="1" customFormat="1" ht="16.5" customHeight="1">
      <c r="B209" s="139"/>
      <c r="C209" s="167" t="s">
        <v>319</v>
      </c>
      <c r="D209" s="167" t="s">
        <v>207</v>
      </c>
      <c r="E209" s="168" t="s">
        <v>3389</v>
      </c>
      <c r="F209" s="169" t="s">
        <v>3390</v>
      </c>
      <c r="G209" s="170" t="s">
        <v>210</v>
      </c>
      <c r="H209" s="171">
        <v>9.8800000000000008</v>
      </c>
      <c r="I209" s="172"/>
      <c r="J209" s="173">
        <f>ROUND(I209*H209,2)</f>
        <v>0</v>
      </c>
      <c r="K209" s="174"/>
      <c r="L209" s="175"/>
      <c r="M209" s="176" t="s">
        <v>1</v>
      </c>
      <c r="N209" s="177" t="s">
        <v>41</v>
      </c>
      <c r="P209" s="150">
        <f>O209*H209</f>
        <v>0</v>
      </c>
      <c r="Q209" s="150">
        <v>1</v>
      </c>
      <c r="R209" s="150">
        <f>Q209*H209</f>
        <v>9.8800000000000008</v>
      </c>
      <c r="S209" s="150">
        <v>0</v>
      </c>
      <c r="T209" s="151">
        <f>S209*H209</f>
        <v>0</v>
      </c>
      <c r="AR209" s="152" t="s">
        <v>1904</v>
      </c>
      <c r="AT209" s="152" t="s">
        <v>207</v>
      </c>
      <c r="AU209" s="152" t="s">
        <v>164</v>
      </c>
      <c r="AY209" s="17" t="s">
        <v>156</v>
      </c>
      <c r="BE209" s="153">
        <f>IF(N209="základná",J209,0)</f>
        <v>0</v>
      </c>
      <c r="BF209" s="153">
        <f>IF(N209="znížená",J209,0)</f>
        <v>0</v>
      </c>
      <c r="BG209" s="153">
        <f>IF(N209="zákl. prenesená",J209,0)</f>
        <v>0</v>
      </c>
      <c r="BH209" s="153">
        <f>IF(N209="zníž. prenesená",J209,0)</f>
        <v>0</v>
      </c>
      <c r="BI209" s="153">
        <f>IF(N209="nulová",J209,0)</f>
        <v>0</v>
      </c>
      <c r="BJ209" s="17" t="s">
        <v>164</v>
      </c>
      <c r="BK209" s="153">
        <f>ROUND(I209*H209,2)</f>
        <v>0</v>
      </c>
      <c r="BL209" s="17" t="s">
        <v>1904</v>
      </c>
      <c r="BM209" s="152" t="s">
        <v>3391</v>
      </c>
    </row>
    <row r="210" spans="2:65" s="12" customFormat="1">
      <c r="B210" s="159"/>
      <c r="D210" s="160" t="s">
        <v>205</v>
      </c>
      <c r="F210" s="162" t="s">
        <v>3392</v>
      </c>
      <c r="H210" s="163">
        <v>9.8800000000000008</v>
      </c>
      <c r="I210" s="164"/>
      <c r="L210" s="159"/>
      <c r="M210" s="165"/>
      <c r="T210" s="166"/>
      <c r="AT210" s="161" t="s">
        <v>205</v>
      </c>
      <c r="AU210" s="161" t="s">
        <v>164</v>
      </c>
      <c r="AV210" s="12" t="s">
        <v>164</v>
      </c>
      <c r="AW210" s="12" t="s">
        <v>4</v>
      </c>
      <c r="AX210" s="12" t="s">
        <v>83</v>
      </c>
      <c r="AY210" s="161" t="s">
        <v>156</v>
      </c>
    </row>
    <row r="211" spans="2:65" s="1" customFormat="1" ht="24.15" customHeight="1">
      <c r="B211" s="139"/>
      <c r="C211" s="140" t="s">
        <v>323</v>
      </c>
      <c r="D211" s="140" t="s">
        <v>159</v>
      </c>
      <c r="E211" s="141" t="s">
        <v>3393</v>
      </c>
      <c r="F211" s="142" t="s">
        <v>3394</v>
      </c>
      <c r="G211" s="143" t="s">
        <v>402</v>
      </c>
      <c r="H211" s="144">
        <v>190</v>
      </c>
      <c r="I211" s="145"/>
      <c r="J211" s="146">
        <f>ROUND(I211*H211,2)</f>
        <v>0</v>
      </c>
      <c r="K211" s="147"/>
      <c r="L211" s="32"/>
      <c r="M211" s="148" t="s">
        <v>1</v>
      </c>
      <c r="N211" s="149" t="s">
        <v>41</v>
      </c>
      <c r="P211" s="150">
        <f>O211*H211</f>
        <v>0</v>
      </c>
      <c r="Q211" s="150">
        <v>0</v>
      </c>
      <c r="R211" s="150">
        <f>Q211*H211</f>
        <v>0</v>
      </c>
      <c r="S211" s="150">
        <v>0</v>
      </c>
      <c r="T211" s="151">
        <f>S211*H211</f>
        <v>0</v>
      </c>
      <c r="AR211" s="152" t="s">
        <v>163</v>
      </c>
      <c r="AT211" s="152" t="s">
        <v>159</v>
      </c>
      <c r="AU211" s="152" t="s">
        <v>164</v>
      </c>
      <c r="AY211" s="17" t="s">
        <v>156</v>
      </c>
      <c r="BE211" s="153">
        <f>IF(N211="základná",J211,0)</f>
        <v>0</v>
      </c>
      <c r="BF211" s="153">
        <f>IF(N211="znížená",J211,0)</f>
        <v>0</v>
      </c>
      <c r="BG211" s="153">
        <f>IF(N211="zákl. prenesená",J211,0)</f>
        <v>0</v>
      </c>
      <c r="BH211" s="153">
        <f>IF(N211="zníž. prenesená",J211,0)</f>
        <v>0</v>
      </c>
      <c r="BI211" s="153">
        <f>IF(N211="nulová",J211,0)</f>
        <v>0</v>
      </c>
      <c r="BJ211" s="17" t="s">
        <v>164</v>
      </c>
      <c r="BK211" s="153">
        <f>ROUND(I211*H211,2)</f>
        <v>0</v>
      </c>
      <c r="BL211" s="17" t="s">
        <v>163</v>
      </c>
      <c r="BM211" s="152" t="s">
        <v>3395</v>
      </c>
    </row>
    <row r="212" spans="2:65" s="1" customFormat="1" ht="16.5" customHeight="1">
      <c r="B212" s="139"/>
      <c r="C212" s="167" t="s">
        <v>327</v>
      </c>
      <c r="D212" s="167" t="s">
        <v>207</v>
      </c>
      <c r="E212" s="168" t="s">
        <v>3146</v>
      </c>
      <c r="F212" s="169" t="s">
        <v>3396</v>
      </c>
      <c r="G212" s="170" t="s">
        <v>402</v>
      </c>
      <c r="H212" s="171">
        <v>190</v>
      </c>
      <c r="I212" s="172"/>
      <c r="J212" s="173">
        <f>ROUND(I212*H212,2)</f>
        <v>0</v>
      </c>
      <c r="K212" s="174"/>
      <c r="L212" s="175"/>
      <c r="M212" s="176" t="s">
        <v>1</v>
      </c>
      <c r="N212" s="177" t="s">
        <v>41</v>
      </c>
      <c r="P212" s="150">
        <f>O212*H212</f>
        <v>0</v>
      </c>
      <c r="Q212" s="150">
        <v>2.1000000000000001E-4</v>
      </c>
      <c r="R212" s="150">
        <f>Q212*H212</f>
        <v>3.9900000000000005E-2</v>
      </c>
      <c r="S212" s="150">
        <v>0</v>
      </c>
      <c r="T212" s="151">
        <f>S212*H212</f>
        <v>0</v>
      </c>
      <c r="AR212" s="152" t="s">
        <v>211</v>
      </c>
      <c r="AT212" s="152" t="s">
        <v>207</v>
      </c>
      <c r="AU212" s="152" t="s">
        <v>164</v>
      </c>
      <c r="AY212" s="17" t="s">
        <v>156</v>
      </c>
      <c r="BE212" s="153">
        <f>IF(N212="základná",J212,0)</f>
        <v>0</v>
      </c>
      <c r="BF212" s="153">
        <f>IF(N212="znížená",J212,0)</f>
        <v>0</v>
      </c>
      <c r="BG212" s="153">
        <f>IF(N212="zákl. prenesená",J212,0)</f>
        <v>0</v>
      </c>
      <c r="BH212" s="153">
        <f>IF(N212="zníž. prenesená",J212,0)</f>
        <v>0</v>
      </c>
      <c r="BI212" s="153">
        <f>IF(N212="nulová",J212,0)</f>
        <v>0</v>
      </c>
      <c r="BJ212" s="17" t="s">
        <v>164</v>
      </c>
      <c r="BK212" s="153">
        <f>ROUND(I212*H212,2)</f>
        <v>0</v>
      </c>
      <c r="BL212" s="17" t="s">
        <v>163</v>
      </c>
      <c r="BM212" s="152" t="s">
        <v>3397</v>
      </c>
    </row>
    <row r="213" spans="2:65" s="1" customFormat="1" ht="33" customHeight="1">
      <c r="B213" s="139"/>
      <c r="C213" s="140" t="s">
        <v>331</v>
      </c>
      <c r="D213" s="140" t="s">
        <v>159</v>
      </c>
      <c r="E213" s="141" t="s">
        <v>3398</v>
      </c>
      <c r="F213" s="142" t="s">
        <v>3399</v>
      </c>
      <c r="G213" s="143" t="s">
        <v>203</v>
      </c>
      <c r="H213" s="144">
        <v>5</v>
      </c>
      <c r="I213" s="145"/>
      <c r="J213" s="146">
        <f>ROUND(I213*H213,2)</f>
        <v>0</v>
      </c>
      <c r="K213" s="147"/>
      <c r="L213" s="32"/>
      <c r="M213" s="148" t="s">
        <v>1</v>
      </c>
      <c r="N213" s="149" t="s">
        <v>41</v>
      </c>
      <c r="P213" s="150">
        <f>O213*H213</f>
        <v>0</v>
      </c>
      <c r="Q213" s="150">
        <v>0</v>
      </c>
      <c r="R213" s="150">
        <f>Q213*H213</f>
        <v>0</v>
      </c>
      <c r="S213" s="150">
        <v>0</v>
      </c>
      <c r="T213" s="151">
        <f>S213*H213</f>
        <v>0</v>
      </c>
      <c r="AR213" s="152" t="s">
        <v>163</v>
      </c>
      <c r="AT213" s="152" t="s">
        <v>159</v>
      </c>
      <c r="AU213" s="152" t="s">
        <v>164</v>
      </c>
      <c r="AY213" s="17" t="s">
        <v>156</v>
      </c>
      <c r="BE213" s="153">
        <f>IF(N213="základná",J213,0)</f>
        <v>0</v>
      </c>
      <c r="BF213" s="153">
        <f>IF(N213="znížená",J213,0)</f>
        <v>0</v>
      </c>
      <c r="BG213" s="153">
        <f>IF(N213="zákl. prenesená",J213,0)</f>
        <v>0</v>
      </c>
      <c r="BH213" s="153">
        <f>IF(N213="zníž. prenesená",J213,0)</f>
        <v>0</v>
      </c>
      <c r="BI213" s="153">
        <f>IF(N213="nulová",J213,0)</f>
        <v>0</v>
      </c>
      <c r="BJ213" s="17" t="s">
        <v>164</v>
      </c>
      <c r="BK213" s="153">
        <f>ROUND(I213*H213,2)</f>
        <v>0</v>
      </c>
      <c r="BL213" s="17" t="s">
        <v>163</v>
      </c>
      <c r="BM213" s="152" t="s">
        <v>3400</v>
      </c>
    </row>
    <row r="214" spans="2:65" s="11" customFormat="1" ht="22.95" customHeight="1">
      <c r="B214" s="127"/>
      <c r="D214" s="128" t="s">
        <v>74</v>
      </c>
      <c r="E214" s="137" t="s">
        <v>3401</v>
      </c>
      <c r="F214" s="137" t="s">
        <v>3402</v>
      </c>
      <c r="I214" s="130"/>
      <c r="J214" s="138">
        <f>BK214</f>
        <v>0</v>
      </c>
      <c r="L214" s="127"/>
      <c r="M214" s="132"/>
      <c r="P214" s="133">
        <f>SUM(P215:P219)</f>
        <v>0</v>
      </c>
      <c r="R214" s="133">
        <f>SUM(R215:R219)</f>
        <v>0</v>
      </c>
      <c r="T214" s="134">
        <f>SUM(T215:T219)</f>
        <v>0</v>
      </c>
      <c r="AR214" s="128" t="s">
        <v>83</v>
      </c>
      <c r="AT214" s="135" t="s">
        <v>74</v>
      </c>
      <c r="AU214" s="135" t="s">
        <v>83</v>
      </c>
      <c r="AY214" s="128" t="s">
        <v>156</v>
      </c>
      <c r="BK214" s="136">
        <f>SUM(BK215:BK219)</f>
        <v>0</v>
      </c>
    </row>
    <row r="215" spans="2:65" s="1" customFormat="1" ht="24.15" customHeight="1">
      <c r="B215" s="139"/>
      <c r="C215" s="140" t="s">
        <v>335</v>
      </c>
      <c r="D215" s="140" t="s">
        <v>159</v>
      </c>
      <c r="E215" s="141" t="s">
        <v>3403</v>
      </c>
      <c r="F215" s="142" t="s">
        <v>3404</v>
      </c>
      <c r="G215" s="143" t="s">
        <v>402</v>
      </c>
      <c r="H215" s="144">
        <v>400</v>
      </c>
      <c r="I215" s="145"/>
      <c r="J215" s="146">
        <f>ROUND(I215*H215,2)</f>
        <v>0</v>
      </c>
      <c r="K215" s="147"/>
      <c r="L215" s="32"/>
      <c r="M215" s="148" t="s">
        <v>1</v>
      </c>
      <c r="N215" s="149" t="s">
        <v>41</v>
      </c>
      <c r="P215" s="150">
        <f>O215*H215</f>
        <v>0</v>
      </c>
      <c r="Q215" s="150">
        <v>0</v>
      </c>
      <c r="R215" s="150">
        <f>Q215*H215</f>
        <v>0</v>
      </c>
      <c r="S215" s="150">
        <v>0</v>
      </c>
      <c r="T215" s="151">
        <f>S215*H215</f>
        <v>0</v>
      </c>
      <c r="AR215" s="152" t="s">
        <v>163</v>
      </c>
      <c r="AT215" s="152" t="s">
        <v>159</v>
      </c>
      <c r="AU215" s="152" t="s">
        <v>164</v>
      </c>
      <c r="AY215" s="17" t="s">
        <v>156</v>
      </c>
      <c r="BE215" s="153">
        <f>IF(N215="základná",J215,0)</f>
        <v>0</v>
      </c>
      <c r="BF215" s="153">
        <f>IF(N215="znížená",J215,0)</f>
        <v>0</v>
      </c>
      <c r="BG215" s="153">
        <f>IF(N215="zákl. prenesená",J215,0)</f>
        <v>0</v>
      </c>
      <c r="BH215" s="153">
        <f>IF(N215="zníž. prenesená",J215,0)</f>
        <v>0</v>
      </c>
      <c r="BI215" s="153">
        <f>IF(N215="nulová",J215,0)</f>
        <v>0</v>
      </c>
      <c r="BJ215" s="17" t="s">
        <v>164</v>
      </c>
      <c r="BK215" s="153">
        <f>ROUND(I215*H215,2)</f>
        <v>0</v>
      </c>
      <c r="BL215" s="17" t="s">
        <v>163</v>
      </c>
      <c r="BM215" s="152" t="s">
        <v>3405</v>
      </c>
    </row>
    <row r="216" spans="2:65" s="1" customFormat="1" ht="62.7" customHeight="1">
      <c r="B216" s="139"/>
      <c r="C216" s="167" t="s">
        <v>341</v>
      </c>
      <c r="D216" s="167" t="s">
        <v>207</v>
      </c>
      <c r="E216" s="168" t="s">
        <v>3406</v>
      </c>
      <c r="F216" s="169" t="s">
        <v>3407</v>
      </c>
      <c r="G216" s="170" t="s">
        <v>402</v>
      </c>
      <c r="H216" s="171">
        <v>450</v>
      </c>
      <c r="I216" s="172"/>
      <c r="J216" s="173">
        <f>ROUND(I216*H216,2)</f>
        <v>0</v>
      </c>
      <c r="K216" s="174"/>
      <c r="L216" s="175"/>
      <c r="M216" s="176" t="s">
        <v>1</v>
      </c>
      <c r="N216" s="177" t="s">
        <v>41</v>
      </c>
      <c r="P216" s="150">
        <f>O216*H216</f>
        <v>0</v>
      </c>
      <c r="Q216" s="150">
        <v>0</v>
      </c>
      <c r="R216" s="150">
        <f>Q216*H216</f>
        <v>0</v>
      </c>
      <c r="S216" s="150">
        <v>0</v>
      </c>
      <c r="T216" s="151">
        <f>S216*H216</f>
        <v>0</v>
      </c>
      <c r="AR216" s="152" t="s">
        <v>1904</v>
      </c>
      <c r="AT216" s="152" t="s">
        <v>207</v>
      </c>
      <c r="AU216" s="152" t="s">
        <v>164</v>
      </c>
      <c r="AY216" s="17" t="s">
        <v>156</v>
      </c>
      <c r="BE216" s="153">
        <f>IF(N216="základná",J216,0)</f>
        <v>0</v>
      </c>
      <c r="BF216" s="153">
        <f>IF(N216="znížená",J216,0)</f>
        <v>0</v>
      </c>
      <c r="BG216" s="153">
        <f>IF(N216="zákl. prenesená",J216,0)</f>
        <v>0</v>
      </c>
      <c r="BH216" s="153">
        <f>IF(N216="zníž. prenesená",J216,0)</f>
        <v>0</v>
      </c>
      <c r="BI216" s="153">
        <f>IF(N216="nulová",J216,0)</f>
        <v>0</v>
      </c>
      <c r="BJ216" s="17" t="s">
        <v>164</v>
      </c>
      <c r="BK216" s="153">
        <f>ROUND(I216*H216,2)</f>
        <v>0</v>
      </c>
      <c r="BL216" s="17" t="s">
        <v>1904</v>
      </c>
      <c r="BM216" s="152" t="s">
        <v>3408</v>
      </c>
    </row>
    <row r="217" spans="2:65" s="1" customFormat="1" ht="66.75" customHeight="1">
      <c r="B217" s="139"/>
      <c r="C217" s="167" t="s">
        <v>349</v>
      </c>
      <c r="D217" s="167" t="s">
        <v>207</v>
      </c>
      <c r="E217" s="168" t="s">
        <v>3409</v>
      </c>
      <c r="F217" s="169" t="s">
        <v>3410</v>
      </c>
      <c r="G217" s="170" t="s">
        <v>402</v>
      </c>
      <c r="H217" s="171">
        <v>80</v>
      </c>
      <c r="I217" s="172"/>
      <c r="J217" s="173">
        <f>ROUND(I217*H217,2)</f>
        <v>0</v>
      </c>
      <c r="K217" s="174"/>
      <c r="L217" s="175"/>
      <c r="M217" s="176" t="s">
        <v>1</v>
      </c>
      <c r="N217" s="177" t="s">
        <v>41</v>
      </c>
      <c r="P217" s="150">
        <f>O217*H217</f>
        <v>0</v>
      </c>
      <c r="Q217" s="150">
        <v>0</v>
      </c>
      <c r="R217" s="150">
        <f>Q217*H217</f>
        <v>0</v>
      </c>
      <c r="S217" s="150">
        <v>0</v>
      </c>
      <c r="T217" s="151">
        <f>S217*H217</f>
        <v>0</v>
      </c>
      <c r="AR217" s="152" t="s">
        <v>1904</v>
      </c>
      <c r="AT217" s="152" t="s">
        <v>207</v>
      </c>
      <c r="AU217" s="152" t="s">
        <v>164</v>
      </c>
      <c r="AY217" s="17" t="s">
        <v>156</v>
      </c>
      <c r="BE217" s="153">
        <f>IF(N217="základná",J217,0)</f>
        <v>0</v>
      </c>
      <c r="BF217" s="153">
        <f>IF(N217="znížená",J217,0)</f>
        <v>0</v>
      </c>
      <c r="BG217" s="153">
        <f>IF(N217="zákl. prenesená",J217,0)</f>
        <v>0</v>
      </c>
      <c r="BH217" s="153">
        <f>IF(N217="zníž. prenesená",J217,0)</f>
        <v>0</v>
      </c>
      <c r="BI217" s="153">
        <f>IF(N217="nulová",J217,0)</f>
        <v>0</v>
      </c>
      <c r="BJ217" s="17" t="s">
        <v>164</v>
      </c>
      <c r="BK217" s="153">
        <f>ROUND(I217*H217,2)</f>
        <v>0</v>
      </c>
      <c r="BL217" s="17" t="s">
        <v>1904</v>
      </c>
      <c r="BM217" s="152" t="s">
        <v>3411</v>
      </c>
    </row>
    <row r="218" spans="2:65" s="1" customFormat="1" ht="24.15" customHeight="1">
      <c r="B218" s="139"/>
      <c r="C218" s="140" t="s">
        <v>364</v>
      </c>
      <c r="D218" s="140" t="s">
        <v>159</v>
      </c>
      <c r="E218" s="141" t="s">
        <v>3412</v>
      </c>
      <c r="F218" s="142" t="s">
        <v>3413</v>
      </c>
      <c r="G218" s="143" t="s">
        <v>402</v>
      </c>
      <c r="H218" s="144">
        <v>50</v>
      </c>
      <c r="I218" s="145"/>
      <c r="J218" s="146">
        <f>ROUND(I218*H218,2)</f>
        <v>0</v>
      </c>
      <c r="K218" s="147"/>
      <c r="L218" s="32"/>
      <c r="M218" s="148" t="s">
        <v>1</v>
      </c>
      <c r="N218" s="149" t="s">
        <v>41</v>
      </c>
      <c r="P218" s="150">
        <f>O218*H218</f>
        <v>0</v>
      </c>
      <c r="Q218" s="150">
        <v>0</v>
      </c>
      <c r="R218" s="150">
        <f>Q218*H218</f>
        <v>0</v>
      </c>
      <c r="S218" s="150">
        <v>0</v>
      </c>
      <c r="T218" s="151">
        <f>S218*H218</f>
        <v>0</v>
      </c>
      <c r="AR218" s="152" t="s">
        <v>163</v>
      </c>
      <c r="AT218" s="152" t="s">
        <v>159</v>
      </c>
      <c r="AU218" s="152" t="s">
        <v>164</v>
      </c>
      <c r="AY218" s="17" t="s">
        <v>156</v>
      </c>
      <c r="BE218" s="153">
        <f>IF(N218="základná",J218,0)</f>
        <v>0</v>
      </c>
      <c r="BF218" s="153">
        <f>IF(N218="znížená",J218,0)</f>
        <v>0</v>
      </c>
      <c r="BG218" s="153">
        <f>IF(N218="zákl. prenesená",J218,0)</f>
        <v>0</v>
      </c>
      <c r="BH218" s="153">
        <f>IF(N218="zníž. prenesená",J218,0)</f>
        <v>0</v>
      </c>
      <c r="BI218" s="153">
        <f>IF(N218="nulová",J218,0)</f>
        <v>0</v>
      </c>
      <c r="BJ218" s="17" t="s">
        <v>164</v>
      </c>
      <c r="BK218" s="153">
        <f>ROUND(I218*H218,2)</f>
        <v>0</v>
      </c>
      <c r="BL218" s="17" t="s">
        <v>163</v>
      </c>
      <c r="BM218" s="152" t="s">
        <v>3414</v>
      </c>
    </row>
    <row r="219" spans="2:65" s="1" customFormat="1" ht="24.15" customHeight="1">
      <c r="B219" s="139"/>
      <c r="C219" s="140" t="s">
        <v>368</v>
      </c>
      <c r="D219" s="140" t="s">
        <v>159</v>
      </c>
      <c r="E219" s="141" t="s">
        <v>3415</v>
      </c>
      <c r="F219" s="142" t="s">
        <v>3416</v>
      </c>
      <c r="G219" s="143" t="s">
        <v>203</v>
      </c>
      <c r="H219" s="144">
        <v>168</v>
      </c>
      <c r="I219" s="145"/>
      <c r="J219" s="146">
        <f>ROUND(I219*H219,2)</f>
        <v>0</v>
      </c>
      <c r="K219" s="147"/>
      <c r="L219" s="32"/>
      <c r="M219" s="148" t="s">
        <v>1</v>
      </c>
      <c r="N219" s="149" t="s">
        <v>41</v>
      </c>
      <c r="P219" s="150">
        <f>O219*H219</f>
        <v>0</v>
      </c>
      <c r="Q219" s="150">
        <v>0</v>
      </c>
      <c r="R219" s="150">
        <f>Q219*H219</f>
        <v>0</v>
      </c>
      <c r="S219" s="150">
        <v>0</v>
      </c>
      <c r="T219" s="151">
        <f>S219*H219</f>
        <v>0</v>
      </c>
      <c r="AR219" s="152" t="s">
        <v>163</v>
      </c>
      <c r="AT219" s="152" t="s">
        <v>159</v>
      </c>
      <c r="AU219" s="152" t="s">
        <v>164</v>
      </c>
      <c r="AY219" s="17" t="s">
        <v>156</v>
      </c>
      <c r="BE219" s="153">
        <f>IF(N219="základná",J219,0)</f>
        <v>0</v>
      </c>
      <c r="BF219" s="153">
        <f>IF(N219="znížená",J219,0)</f>
        <v>0</v>
      </c>
      <c r="BG219" s="153">
        <f>IF(N219="zákl. prenesená",J219,0)</f>
        <v>0</v>
      </c>
      <c r="BH219" s="153">
        <f>IF(N219="zníž. prenesená",J219,0)</f>
        <v>0</v>
      </c>
      <c r="BI219" s="153">
        <f>IF(N219="nulová",J219,0)</f>
        <v>0</v>
      </c>
      <c r="BJ219" s="17" t="s">
        <v>164</v>
      </c>
      <c r="BK219" s="153">
        <f>ROUND(I219*H219,2)</f>
        <v>0</v>
      </c>
      <c r="BL219" s="17" t="s">
        <v>163</v>
      </c>
      <c r="BM219" s="152" t="s">
        <v>3417</v>
      </c>
    </row>
    <row r="220" spans="2:65" s="11" customFormat="1" ht="22.95" customHeight="1">
      <c r="B220" s="127"/>
      <c r="D220" s="128" t="s">
        <v>74</v>
      </c>
      <c r="E220" s="137" t="s">
        <v>3418</v>
      </c>
      <c r="F220" s="137" t="s">
        <v>3419</v>
      </c>
      <c r="I220" s="130"/>
      <c r="J220" s="138">
        <f>BK220</f>
        <v>0</v>
      </c>
      <c r="L220" s="127"/>
      <c r="M220" s="132"/>
      <c r="P220" s="133">
        <f>SUM(P221:P222)</f>
        <v>0</v>
      </c>
      <c r="R220" s="133">
        <f>SUM(R221:R222)</f>
        <v>0</v>
      </c>
      <c r="T220" s="134">
        <f>SUM(T221:T222)</f>
        <v>0</v>
      </c>
      <c r="AR220" s="128" t="s">
        <v>83</v>
      </c>
      <c r="AT220" s="135" t="s">
        <v>74</v>
      </c>
      <c r="AU220" s="135" t="s">
        <v>83</v>
      </c>
      <c r="AY220" s="128" t="s">
        <v>156</v>
      </c>
      <c r="BK220" s="136">
        <f>SUM(BK221:BK222)</f>
        <v>0</v>
      </c>
    </row>
    <row r="221" spans="2:65" s="1" customFormat="1" ht="24.15" customHeight="1">
      <c r="B221" s="139"/>
      <c r="C221" s="140" t="s">
        <v>373</v>
      </c>
      <c r="D221" s="140" t="s">
        <v>159</v>
      </c>
      <c r="E221" s="141" t="s">
        <v>3420</v>
      </c>
      <c r="F221" s="142" t="s">
        <v>3421</v>
      </c>
      <c r="G221" s="143" t="s">
        <v>203</v>
      </c>
      <c r="H221" s="144">
        <v>4</v>
      </c>
      <c r="I221" s="145"/>
      <c r="J221" s="146">
        <f>ROUND(I221*H221,2)</f>
        <v>0</v>
      </c>
      <c r="K221" s="147"/>
      <c r="L221" s="32"/>
      <c r="M221" s="148" t="s">
        <v>1</v>
      </c>
      <c r="N221" s="149" t="s">
        <v>41</v>
      </c>
      <c r="P221" s="150">
        <f>O221*H221</f>
        <v>0</v>
      </c>
      <c r="Q221" s="150">
        <v>0</v>
      </c>
      <c r="R221" s="150">
        <f>Q221*H221</f>
        <v>0</v>
      </c>
      <c r="S221" s="150">
        <v>0</v>
      </c>
      <c r="T221" s="151">
        <f>S221*H221</f>
        <v>0</v>
      </c>
      <c r="AR221" s="152" t="s">
        <v>163</v>
      </c>
      <c r="AT221" s="152" t="s">
        <v>159</v>
      </c>
      <c r="AU221" s="152" t="s">
        <v>164</v>
      </c>
      <c r="AY221" s="17" t="s">
        <v>156</v>
      </c>
      <c r="BE221" s="153">
        <f>IF(N221="základná",J221,0)</f>
        <v>0</v>
      </c>
      <c r="BF221" s="153">
        <f>IF(N221="znížená",J221,0)</f>
        <v>0</v>
      </c>
      <c r="BG221" s="153">
        <f>IF(N221="zákl. prenesená",J221,0)</f>
        <v>0</v>
      </c>
      <c r="BH221" s="153">
        <f>IF(N221="zníž. prenesená",J221,0)</f>
        <v>0</v>
      </c>
      <c r="BI221" s="153">
        <f>IF(N221="nulová",J221,0)</f>
        <v>0</v>
      </c>
      <c r="BJ221" s="17" t="s">
        <v>164</v>
      </c>
      <c r="BK221" s="153">
        <f>ROUND(I221*H221,2)</f>
        <v>0</v>
      </c>
      <c r="BL221" s="17" t="s">
        <v>163</v>
      </c>
      <c r="BM221" s="152" t="s">
        <v>3422</v>
      </c>
    </row>
    <row r="222" spans="2:65" s="1" customFormat="1" ht="24.15" customHeight="1">
      <c r="B222" s="139"/>
      <c r="C222" s="140" t="s">
        <v>380</v>
      </c>
      <c r="D222" s="140" t="s">
        <v>159</v>
      </c>
      <c r="E222" s="141" t="s">
        <v>3423</v>
      </c>
      <c r="F222" s="142" t="s">
        <v>3424</v>
      </c>
      <c r="G222" s="143" t="s">
        <v>203</v>
      </c>
      <c r="H222" s="144">
        <v>4</v>
      </c>
      <c r="I222" s="145"/>
      <c r="J222" s="146">
        <f>ROUND(I222*H222,2)</f>
        <v>0</v>
      </c>
      <c r="K222" s="147"/>
      <c r="L222" s="32"/>
      <c r="M222" s="148" t="s">
        <v>1</v>
      </c>
      <c r="N222" s="149" t="s">
        <v>41</v>
      </c>
      <c r="P222" s="150">
        <f>O222*H222</f>
        <v>0</v>
      </c>
      <c r="Q222" s="150">
        <v>0</v>
      </c>
      <c r="R222" s="150">
        <f>Q222*H222</f>
        <v>0</v>
      </c>
      <c r="S222" s="150">
        <v>0</v>
      </c>
      <c r="T222" s="151">
        <f>S222*H222</f>
        <v>0</v>
      </c>
      <c r="AR222" s="152" t="s">
        <v>163</v>
      </c>
      <c r="AT222" s="152" t="s">
        <v>159</v>
      </c>
      <c r="AU222" s="152" t="s">
        <v>164</v>
      </c>
      <c r="AY222" s="17" t="s">
        <v>156</v>
      </c>
      <c r="BE222" s="153">
        <f>IF(N222="základná",J222,0)</f>
        <v>0</v>
      </c>
      <c r="BF222" s="153">
        <f>IF(N222="znížená",J222,0)</f>
        <v>0</v>
      </c>
      <c r="BG222" s="153">
        <f>IF(N222="zákl. prenesená",J222,0)</f>
        <v>0</v>
      </c>
      <c r="BH222" s="153">
        <f>IF(N222="zníž. prenesená",J222,0)</f>
        <v>0</v>
      </c>
      <c r="BI222" s="153">
        <f>IF(N222="nulová",J222,0)</f>
        <v>0</v>
      </c>
      <c r="BJ222" s="17" t="s">
        <v>164</v>
      </c>
      <c r="BK222" s="153">
        <f>ROUND(I222*H222,2)</f>
        <v>0</v>
      </c>
      <c r="BL222" s="17" t="s">
        <v>163</v>
      </c>
      <c r="BM222" s="152" t="s">
        <v>3425</v>
      </c>
    </row>
    <row r="223" spans="2:65" s="11" customFormat="1" ht="22.95" customHeight="1">
      <c r="B223" s="127"/>
      <c r="D223" s="128" t="s">
        <v>74</v>
      </c>
      <c r="E223" s="137" t="s">
        <v>3426</v>
      </c>
      <c r="F223" s="137" t="s">
        <v>3427</v>
      </c>
      <c r="I223" s="130"/>
      <c r="J223" s="138">
        <f>BK223</f>
        <v>0</v>
      </c>
      <c r="L223" s="127"/>
      <c r="M223" s="132"/>
      <c r="P223" s="133">
        <f>SUM(P224:P227)</f>
        <v>0</v>
      </c>
      <c r="R223" s="133">
        <f>SUM(R224:R227)</f>
        <v>2.3999999999999998E-3</v>
      </c>
      <c r="T223" s="134">
        <f>SUM(T224:T227)</f>
        <v>0</v>
      </c>
      <c r="AR223" s="128" t="s">
        <v>83</v>
      </c>
      <c r="AT223" s="135" t="s">
        <v>74</v>
      </c>
      <c r="AU223" s="135" t="s">
        <v>83</v>
      </c>
      <c r="AY223" s="128" t="s">
        <v>156</v>
      </c>
      <c r="BK223" s="136">
        <f>SUM(BK224:BK227)</f>
        <v>0</v>
      </c>
    </row>
    <row r="224" spans="2:65" s="1" customFormat="1" ht="24.15" customHeight="1">
      <c r="B224" s="139"/>
      <c r="C224" s="140" t="s">
        <v>385</v>
      </c>
      <c r="D224" s="140" t="s">
        <v>159</v>
      </c>
      <c r="E224" s="141" t="s">
        <v>3428</v>
      </c>
      <c r="F224" s="142" t="s">
        <v>3429</v>
      </c>
      <c r="G224" s="143" t="s">
        <v>203</v>
      </c>
      <c r="H224" s="144">
        <v>2</v>
      </c>
      <c r="I224" s="145"/>
      <c r="J224" s="146">
        <f>ROUND(I224*H224,2)</f>
        <v>0</v>
      </c>
      <c r="K224" s="147"/>
      <c r="L224" s="32"/>
      <c r="M224" s="148" t="s">
        <v>1</v>
      </c>
      <c r="N224" s="149" t="s">
        <v>41</v>
      </c>
      <c r="P224" s="150">
        <f>O224*H224</f>
        <v>0</v>
      </c>
      <c r="Q224" s="150">
        <v>0</v>
      </c>
      <c r="R224" s="150">
        <f>Q224*H224</f>
        <v>0</v>
      </c>
      <c r="S224" s="150">
        <v>0</v>
      </c>
      <c r="T224" s="151">
        <f>S224*H224</f>
        <v>0</v>
      </c>
      <c r="AR224" s="152" t="s">
        <v>819</v>
      </c>
      <c r="AT224" s="152" t="s">
        <v>159</v>
      </c>
      <c r="AU224" s="152" t="s">
        <v>164</v>
      </c>
      <c r="AY224" s="17" t="s">
        <v>156</v>
      </c>
      <c r="BE224" s="153">
        <f>IF(N224="základná",J224,0)</f>
        <v>0</v>
      </c>
      <c r="BF224" s="153">
        <f>IF(N224="znížená",J224,0)</f>
        <v>0</v>
      </c>
      <c r="BG224" s="153">
        <f>IF(N224="zákl. prenesená",J224,0)</f>
        <v>0</v>
      </c>
      <c r="BH224" s="153">
        <f>IF(N224="zníž. prenesená",J224,0)</f>
        <v>0</v>
      </c>
      <c r="BI224" s="153">
        <f>IF(N224="nulová",J224,0)</f>
        <v>0</v>
      </c>
      <c r="BJ224" s="17" t="s">
        <v>164</v>
      </c>
      <c r="BK224" s="153">
        <f>ROUND(I224*H224,2)</f>
        <v>0</v>
      </c>
      <c r="BL224" s="17" t="s">
        <v>819</v>
      </c>
      <c r="BM224" s="152" t="s">
        <v>3430</v>
      </c>
    </row>
    <row r="225" spans="2:65" s="1" customFormat="1" ht="37.950000000000003" customHeight="1">
      <c r="B225" s="139"/>
      <c r="C225" s="167" t="s">
        <v>395</v>
      </c>
      <c r="D225" s="167" t="s">
        <v>207</v>
      </c>
      <c r="E225" s="168" t="s">
        <v>3431</v>
      </c>
      <c r="F225" s="169" t="s">
        <v>3432</v>
      </c>
      <c r="G225" s="170" t="s">
        <v>203</v>
      </c>
      <c r="H225" s="171">
        <v>2</v>
      </c>
      <c r="I225" s="172"/>
      <c r="J225" s="173">
        <f>ROUND(I225*H225,2)</f>
        <v>0</v>
      </c>
      <c r="K225" s="174"/>
      <c r="L225" s="175"/>
      <c r="M225" s="176" t="s">
        <v>1</v>
      </c>
      <c r="N225" s="177" t="s">
        <v>41</v>
      </c>
      <c r="P225" s="150">
        <f>O225*H225</f>
        <v>0</v>
      </c>
      <c r="Q225" s="150">
        <v>0</v>
      </c>
      <c r="R225" s="150">
        <f>Q225*H225</f>
        <v>0</v>
      </c>
      <c r="S225" s="150">
        <v>0</v>
      </c>
      <c r="T225" s="151">
        <f>S225*H225</f>
        <v>0</v>
      </c>
      <c r="AR225" s="152" t="s">
        <v>1904</v>
      </c>
      <c r="AT225" s="152" t="s">
        <v>207</v>
      </c>
      <c r="AU225" s="152" t="s">
        <v>164</v>
      </c>
      <c r="AY225" s="17" t="s">
        <v>156</v>
      </c>
      <c r="BE225" s="153">
        <f>IF(N225="základná",J225,0)</f>
        <v>0</v>
      </c>
      <c r="BF225" s="153">
        <f>IF(N225="znížená",J225,0)</f>
        <v>0</v>
      </c>
      <c r="BG225" s="153">
        <f>IF(N225="zákl. prenesená",J225,0)</f>
        <v>0</v>
      </c>
      <c r="BH225" s="153">
        <f>IF(N225="zníž. prenesená",J225,0)</f>
        <v>0</v>
      </c>
      <c r="BI225" s="153">
        <f>IF(N225="nulová",J225,0)</f>
        <v>0</v>
      </c>
      <c r="BJ225" s="17" t="s">
        <v>164</v>
      </c>
      <c r="BK225" s="153">
        <f>ROUND(I225*H225,2)</f>
        <v>0</v>
      </c>
      <c r="BL225" s="17" t="s">
        <v>1904</v>
      </c>
      <c r="BM225" s="152" t="s">
        <v>3433</v>
      </c>
    </row>
    <row r="226" spans="2:65" s="1" customFormat="1" ht="24.15" customHeight="1">
      <c r="B226" s="139"/>
      <c r="C226" s="140" t="s">
        <v>399</v>
      </c>
      <c r="D226" s="140" t="s">
        <v>159</v>
      </c>
      <c r="E226" s="141" t="s">
        <v>3434</v>
      </c>
      <c r="F226" s="142" t="s">
        <v>3435</v>
      </c>
      <c r="G226" s="143" t="s">
        <v>203</v>
      </c>
      <c r="H226" s="144">
        <v>4</v>
      </c>
      <c r="I226" s="145"/>
      <c r="J226" s="146">
        <f>ROUND(I226*H226,2)</f>
        <v>0</v>
      </c>
      <c r="K226" s="147"/>
      <c r="L226" s="32"/>
      <c r="M226" s="148" t="s">
        <v>1</v>
      </c>
      <c r="N226" s="149" t="s">
        <v>41</v>
      </c>
      <c r="P226" s="150">
        <f>O226*H226</f>
        <v>0</v>
      </c>
      <c r="Q226" s="150">
        <v>0</v>
      </c>
      <c r="R226" s="150">
        <f>Q226*H226</f>
        <v>0</v>
      </c>
      <c r="S226" s="150">
        <v>0</v>
      </c>
      <c r="T226" s="151">
        <f>S226*H226</f>
        <v>0</v>
      </c>
      <c r="AR226" s="152" t="s">
        <v>819</v>
      </c>
      <c r="AT226" s="152" t="s">
        <v>159</v>
      </c>
      <c r="AU226" s="152" t="s">
        <v>164</v>
      </c>
      <c r="AY226" s="17" t="s">
        <v>156</v>
      </c>
      <c r="BE226" s="153">
        <f>IF(N226="základná",J226,0)</f>
        <v>0</v>
      </c>
      <c r="BF226" s="153">
        <f>IF(N226="znížená",J226,0)</f>
        <v>0</v>
      </c>
      <c r="BG226" s="153">
        <f>IF(N226="zákl. prenesená",J226,0)</f>
        <v>0</v>
      </c>
      <c r="BH226" s="153">
        <f>IF(N226="zníž. prenesená",J226,0)</f>
        <v>0</v>
      </c>
      <c r="BI226" s="153">
        <f>IF(N226="nulová",J226,0)</f>
        <v>0</v>
      </c>
      <c r="BJ226" s="17" t="s">
        <v>164</v>
      </c>
      <c r="BK226" s="153">
        <f>ROUND(I226*H226,2)</f>
        <v>0</v>
      </c>
      <c r="BL226" s="17" t="s">
        <v>819</v>
      </c>
      <c r="BM226" s="152" t="s">
        <v>3436</v>
      </c>
    </row>
    <row r="227" spans="2:65" s="1" customFormat="1" ht="16.5" customHeight="1">
      <c r="B227" s="139"/>
      <c r="C227" s="167" t="s">
        <v>404</v>
      </c>
      <c r="D227" s="167" t="s">
        <v>207</v>
      </c>
      <c r="E227" s="168" t="s">
        <v>3437</v>
      </c>
      <c r="F227" s="169" t="s">
        <v>3438</v>
      </c>
      <c r="G227" s="170" t="s">
        <v>203</v>
      </c>
      <c r="H227" s="171">
        <v>4</v>
      </c>
      <c r="I227" s="172"/>
      <c r="J227" s="173">
        <f>ROUND(I227*H227,2)</f>
        <v>0</v>
      </c>
      <c r="K227" s="174"/>
      <c r="L227" s="175"/>
      <c r="M227" s="176" t="s">
        <v>1</v>
      </c>
      <c r="N227" s="177" t="s">
        <v>41</v>
      </c>
      <c r="P227" s="150">
        <f>O227*H227</f>
        <v>0</v>
      </c>
      <c r="Q227" s="150">
        <v>5.9999999999999995E-4</v>
      </c>
      <c r="R227" s="150">
        <f>Q227*H227</f>
        <v>2.3999999999999998E-3</v>
      </c>
      <c r="S227" s="150">
        <v>0</v>
      </c>
      <c r="T227" s="151">
        <f>S227*H227</f>
        <v>0</v>
      </c>
      <c r="AR227" s="152" t="s">
        <v>1904</v>
      </c>
      <c r="AT227" s="152" t="s">
        <v>207</v>
      </c>
      <c r="AU227" s="152" t="s">
        <v>164</v>
      </c>
      <c r="AY227" s="17" t="s">
        <v>156</v>
      </c>
      <c r="BE227" s="153">
        <f>IF(N227="základná",J227,0)</f>
        <v>0</v>
      </c>
      <c r="BF227" s="153">
        <f>IF(N227="znížená",J227,0)</f>
        <v>0</v>
      </c>
      <c r="BG227" s="153">
        <f>IF(N227="zákl. prenesená",J227,0)</f>
        <v>0</v>
      </c>
      <c r="BH227" s="153">
        <f>IF(N227="zníž. prenesená",J227,0)</f>
        <v>0</v>
      </c>
      <c r="BI227" s="153">
        <f>IF(N227="nulová",J227,0)</f>
        <v>0</v>
      </c>
      <c r="BJ227" s="17" t="s">
        <v>164</v>
      </c>
      <c r="BK227" s="153">
        <f>ROUND(I227*H227,2)</f>
        <v>0</v>
      </c>
      <c r="BL227" s="17" t="s">
        <v>1904</v>
      </c>
      <c r="BM227" s="152" t="s">
        <v>3439</v>
      </c>
    </row>
    <row r="228" spans="2:65" s="11" customFormat="1" ht="22.95" customHeight="1">
      <c r="B228" s="127"/>
      <c r="D228" s="128" t="s">
        <v>74</v>
      </c>
      <c r="E228" s="137" t="s">
        <v>3440</v>
      </c>
      <c r="F228" s="137" t="s">
        <v>3441</v>
      </c>
      <c r="I228" s="130"/>
      <c r="J228" s="138">
        <f>BK228</f>
        <v>0</v>
      </c>
      <c r="L228" s="127"/>
      <c r="M228" s="132"/>
      <c r="P228" s="133">
        <f>P229</f>
        <v>0</v>
      </c>
      <c r="R228" s="133">
        <f>R229</f>
        <v>0</v>
      </c>
      <c r="T228" s="134">
        <f>T229</f>
        <v>0</v>
      </c>
      <c r="AR228" s="128" t="s">
        <v>83</v>
      </c>
      <c r="AT228" s="135" t="s">
        <v>74</v>
      </c>
      <c r="AU228" s="135" t="s">
        <v>83</v>
      </c>
      <c r="AY228" s="128" t="s">
        <v>156</v>
      </c>
      <c r="BK228" s="136">
        <f>BK229</f>
        <v>0</v>
      </c>
    </row>
    <row r="229" spans="2:65" s="1" customFormat="1" ht="33" customHeight="1">
      <c r="B229" s="139"/>
      <c r="C229" s="140" t="s">
        <v>420</v>
      </c>
      <c r="D229" s="140" t="s">
        <v>159</v>
      </c>
      <c r="E229" s="141" t="s">
        <v>3442</v>
      </c>
      <c r="F229" s="142" t="s">
        <v>3443</v>
      </c>
      <c r="G229" s="143" t="s">
        <v>203</v>
      </c>
      <c r="H229" s="144">
        <v>6</v>
      </c>
      <c r="I229" s="145"/>
      <c r="J229" s="146">
        <f>ROUND(I229*H229,2)</f>
        <v>0</v>
      </c>
      <c r="K229" s="147"/>
      <c r="L229" s="32"/>
      <c r="M229" s="148" t="s">
        <v>1</v>
      </c>
      <c r="N229" s="149" t="s">
        <v>41</v>
      </c>
      <c r="P229" s="150">
        <f>O229*H229</f>
        <v>0</v>
      </c>
      <c r="Q229" s="150">
        <v>0</v>
      </c>
      <c r="R229" s="150">
        <f>Q229*H229</f>
        <v>0</v>
      </c>
      <c r="S229" s="150">
        <v>0</v>
      </c>
      <c r="T229" s="151">
        <f>S229*H229</f>
        <v>0</v>
      </c>
      <c r="AR229" s="152" t="s">
        <v>819</v>
      </c>
      <c r="AT229" s="152" t="s">
        <v>159</v>
      </c>
      <c r="AU229" s="152" t="s">
        <v>164</v>
      </c>
      <c r="AY229" s="17" t="s">
        <v>156</v>
      </c>
      <c r="BE229" s="153">
        <f>IF(N229="základná",J229,0)</f>
        <v>0</v>
      </c>
      <c r="BF229" s="153">
        <f>IF(N229="znížená",J229,0)</f>
        <v>0</v>
      </c>
      <c r="BG229" s="153">
        <f>IF(N229="zákl. prenesená",J229,0)</f>
        <v>0</v>
      </c>
      <c r="BH229" s="153">
        <f>IF(N229="zníž. prenesená",J229,0)</f>
        <v>0</v>
      </c>
      <c r="BI229" s="153">
        <f>IF(N229="nulová",J229,0)</f>
        <v>0</v>
      </c>
      <c r="BJ229" s="17" t="s">
        <v>164</v>
      </c>
      <c r="BK229" s="153">
        <f>ROUND(I229*H229,2)</f>
        <v>0</v>
      </c>
      <c r="BL229" s="17" t="s">
        <v>819</v>
      </c>
      <c r="BM229" s="152" t="s">
        <v>3444</v>
      </c>
    </row>
    <row r="230" spans="2:65" s="11" customFormat="1" ht="22.95" customHeight="1">
      <c r="B230" s="127"/>
      <c r="D230" s="128" t="s">
        <v>74</v>
      </c>
      <c r="E230" s="137" t="s">
        <v>3445</v>
      </c>
      <c r="F230" s="137" t="s">
        <v>3446</v>
      </c>
      <c r="I230" s="130"/>
      <c r="J230" s="138">
        <f>BK230</f>
        <v>0</v>
      </c>
      <c r="L230" s="127"/>
      <c r="M230" s="132"/>
      <c r="P230" s="133">
        <f>SUM(P231:P232)</f>
        <v>0</v>
      </c>
      <c r="R230" s="133">
        <f>SUM(R231:R232)</f>
        <v>0.21</v>
      </c>
      <c r="T230" s="134">
        <f>SUM(T231:T232)</f>
        <v>0</v>
      </c>
      <c r="AR230" s="128" t="s">
        <v>83</v>
      </c>
      <c r="AT230" s="135" t="s">
        <v>74</v>
      </c>
      <c r="AU230" s="135" t="s">
        <v>83</v>
      </c>
      <c r="AY230" s="128" t="s">
        <v>156</v>
      </c>
      <c r="BK230" s="136">
        <f>SUM(BK231:BK232)</f>
        <v>0</v>
      </c>
    </row>
    <row r="231" spans="2:65" s="1" customFormat="1" ht="16.5" customHeight="1">
      <c r="B231" s="139"/>
      <c r="C231" s="140" t="s">
        <v>426</v>
      </c>
      <c r="D231" s="140" t="s">
        <v>159</v>
      </c>
      <c r="E231" s="141" t="s">
        <v>3447</v>
      </c>
      <c r="F231" s="142" t="s">
        <v>3448</v>
      </c>
      <c r="G231" s="143" t="s">
        <v>203</v>
      </c>
      <c r="H231" s="144">
        <v>2</v>
      </c>
      <c r="I231" s="145"/>
      <c r="J231" s="146">
        <f>ROUND(I231*H231,2)</f>
        <v>0</v>
      </c>
      <c r="K231" s="147"/>
      <c r="L231" s="32"/>
      <c r="M231" s="148" t="s">
        <v>1</v>
      </c>
      <c r="N231" s="149" t="s">
        <v>41</v>
      </c>
      <c r="P231" s="150">
        <f>O231*H231</f>
        <v>0</v>
      </c>
      <c r="Q231" s="150">
        <v>7.4999999999999997E-2</v>
      </c>
      <c r="R231" s="150">
        <f>Q231*H231</f>
        <v>0.15</v>
      </c>
      <c r="S231" s="150">
        <v>0</v>
      </c>
      <c r="T231" s="151">
        <f>S231*H231</f>
        <v>0</v>
      </c>
      <c r="AR231" s="152" t="s">
        <v>819</v>
      </c>
      <c r="AT231" s="152" t="s">
        <v>159</v>
      </c>
      <c r="AU231" s="152" t="s">
        <v>164</v>
      </c>
      <c r="AY231" s="17" t="s">
        <v>156</v>
      </c>
      <c r="BE231" s="153">
        <f>IF(N231="základná",J231,0)</f>
        <v>0</v>
      </c>
      <c r="BF231" s="153">
        <f>IF(N231="znížená",J231,0)</f>
        <v>0</v>
      </c>
      <c r="BG231" s="153">
        <f>IF(N231="zákl. prenesená",J231,0)</f>
        <v>0</v>
      </c>
      <c r="BH231" s="153">
        <f>IF(N231="zníž. prenesená",J231,0)</f>
        <v>0</v>
      </c>
      <c r="BI231" s="153">
        <f>IF(N231="nulová",J231,0)</f>
        <v>0</v>
      </c>
      <c r="BJ231" s="17" t="s">
        <v>164</v>
      </c>
      <c r="BK231" s="153">
        <f>ROUND(I231*H231,2)</f>
        <v>0</v>
      </c>
      <c r="BL231" s="17" t="s">
        <v>819</v>
      </c>
      <c r="BM231" s="152" t="s">
        <v>3449</v>
      </c>
    </row>
    <row r="232" spans="2:65" s="1" customFormat="1" ht="44.25" customHeight="1">
      <c r="B232" s="139"/>
      <c r="C232" s="167" t="s">
        <v>430</v>
      </c>
      <c r="D232" s="167" t="s">
        <v>207</v>
      </c>
      <c r="E232" s="168" t="s">
        <v>3450</v>
      </c>
      <c r="F232" s="169" t="s">
        <v>3451</v>
      </c>
      <c r="G232" s="170" t="s">
        <v>203</v>
      </c>
      <c r="H232" s="171">
        <v>2</v>
      </c>
      <c r="I232" s="172"/>
      <c r="J232" s="173">
        <f>ROUND(I232*H232,2)</f>
        <v>0</v>
      </c>
      <c r="K232" s="174"/>
      <c r="L232" s="175"/>
      <c r="M232" s="176" t="s">
        <v>1</v>
      </c>
      <c r="N232" s="177" t="s">
        <v>41</v>
      </c>
      <c r="P232" s="150">
        <f>O232*H232</f>
        <v>0</v>
      </c>
      <c r="Q232" s="150">
        <v>0.03</v>
      </c>
      <c r="R232" s="150">
        <f>Q232*H232</f>
        <v>0.06</v>
      </c>
      <c r="S232" s="150">
        <v>0</v>
      </c>
      <c r="T232" s="151">
        <f>S232*H232</f>
        <v>0</v>
      </c>
      <c r="AR232" s="152" t="s">
        <v>1904</v>
      </c>
      <c r="AT232" s="152" t="s">
        <v>207</v>
      </c>
      <c r="AU232" s="152" t="s">
        <v>164</v>
      </c>
      <c r="AY232" s="17" t="s">
        <v>156</v>
      </c>
      <c r="BE232" s="153">
        <f>IF(N232="základná",J232,0)</f>
        <v>0</v>
      </c>
      <c r="BF232" s="153">
        <f>IF(N232="znížená",J232,0)</f>
        <v>0</v>
      </c>
      <c r="BG232" s="153">
        <f>IF(N232="zákl. prenesená",J232,0)</f>
        <v>0</v>
      </c>
      <c r="BH232" s="153">
        <f>IF(N232="zníž. prenesená",J232,0)</f>
        <v>0</v>
      </c>
      <c r="BI232" s="153">
        <f>IF(N232="nulová",J232,0)</f>
        <v>0</v>
      </c>
      <c r="BJ232" s="17" t="s">
        <v>164</v>
      </c>
      <c r="BK232" s="153">
        <f>ROUND(I232*H232,2)</f>
        <v>0</v>
      </c>
      <c r="BL232" s="17" t="s">
        <v>1904</v>
      </c>
      <c r="BM232" s="152" t="s">
        <v>3452</v>
      </c>
    </row>
    <row r="233" spans="2:65" s="11" customFormat="1" ht="22.95" customHeight="1">
      <c r="B233" s="127"/>
      <c r="D233" s="128" t="s">
        <v>74</v>
      </c>
      <c r="E233" s="137" t="s">
        <v>3453</v>
      </c>
      <c r="F233" s="137" t="s">
        <v>3454</v>
      </c>
      <c r="I233" s="130"/>
      <c r="J233" s="138">
        <f>BK233</f>
        <v>0</v>
      </c>
      <c r="L233" s="127"/>
      <c r="M233" s="132"/>
      <c r="P233" s="133">
        <f>SUM(P234:P235)</f>
        <v>0</v>
      </c>
      <c r="R233" s="133">
        <f>SUM(R234:R235)</f>
        <v>9.5999999999999992E-3</v>
      </c>
      <c r="T233" s="134">
        <f>SUM(T234:T235)</f>
        <v>0</v>
      </c>
      <c r="AR233" s="128" t="s">
        <v>83</v>
      </c>
      <c r="AT233" s="135" t="s">
        <v>74</v>
      </c>
      <c r="AU233" s="135" t="s">
        <v>83</v>
      </c>
      <c r="AY233" s="128" t="s">
        <v>156</v>
      </c>
      <c r="BK233" s="136">
        <f>SUM(BK234:BK235)</f>
        <v>0</v>
      </c>
    </row>
    <row r="234" spans="2:65" s="1" customFormat="1" ht="24.15" customHeight="1">
      <c r="B234" s="139"/>
      <c r="C234" s="140" t="s">
        <v>436</v>
      </c>
      <c r="D234" s="140" t="s">
        <v>159</v>
      </c>
      <c r="E234" s="141" t="s">
        <v>3455</v>
      </c>
      <c r="F234" s="142" t="s">
        <v>3456</v>
      </c>
      <c r="G234" s="143" t="s">
        <v>203</v>
      </c>
      <c r="H234" s="144">
        <v>8</v>
      </c>
      <c r="I234" s="145"/>
      <c r="J234" s="146">
        <f>ROUND(I234*H234,2)</f>
        <v>0</v>
      </c>
      <c r="K234" s="147"/>
      <c r="L234" s="32"/>
      <c r="M234" s="148" t="s">
        <v>1</v>
      </c>
      <c r="N234" s="149" t="s">
        <v>41</v>
      </c>
      <c r="P234" s="150">
        <f>O234*H234</f>
        <v>0</v>
      </c>
      <c r="Q234" s="150">
        <v>0</v>
      </c>
      <c r="R234" s="150">
        <f>Q234*H234</f>
        <v>0</v>
      </c>
      <c r="S234" s="150">
        <v>0</v>
      </c>
      <c r="T234" s="151">
        <f>S234*H234</f>
        <v>0</v>
      </c>
      <c r="AR234" s="152" t="s">
        <v>163</v>
      </c>
      <c r="AT234" s="152" t="s">
        <v>159</v>
      </c>
      <c r="AU234" s="152" t="s">
        <v>164</v>
      </c>
      <c r="AY234" s="17" t="s">
        <v>156</v>
      </c>
      <c r="BE234" s="153">
        <f>IF(N234="základná",J234,0)</f>
        <v>0</v>
      </c>
      <c r="BF234" s="153">
        <f>IF(N234="znížená",J234,0)</f>
        <v>0</v>
      </c>
      <c r="BG234" s="153">
        <f>IF(N234="zákl. prenesená",J234,0)</f>
        <v>0</v>
      </c>
      <c r="BH234" s="153">
        <f>IF(N234="zníž. prenesená",J234,0)</f>
        <v>0</v>
      </c>
      <c r="BI234" s="153">
        <f>IF(N234="nulová",J234,0)</f>
        <v>0</v>
      </c>
      <c r="BJ234" s="17" t="s">
        <v>164</v>
      </c>
      <c r="BK234" s="153">
        <f>ROUND(I234*H234,2)</f>
        <v>0</v>
      </c>
      <c r="BL234" s="17" t="s">
        <v>163</v>
      </c>
      <c r="BM234" s="152" t="s">
        <v>3457</v>
      </c>
    </row>
    <row r="235" spans="2:65" s="1" customFormat="1" ht="16.5" customHeight="1">
      <c r="B235" s="139"/>
      <c r="C235" s="167" t="s">
        <v>442</v>
      </c>
      <c r="D235" s="167" t="s">
        <v>207</v>
      </c>
      <c r="E235" s="168" t="s">
        <v>3458</v>
      </c>
      <c r="F235" s="169" t="s">
        <v>3459</v>
      </c>
      <c r="G235" s="170" t="s">
        <v>203</v>
      </c>
      <c r="H235" s="171">
        <v>8</v>
      </c>
      <c r="I235" s="172"/>
      <c r="J235" s="173">
        <f>ROUND(I235*H235,2)</f>
        <v>0</v>
      </c>
      <c r="K235" s="174"/>
      <c r="L235" s="175"/>
      <c r="M235" s="176" t="s">
        <v>1</v>
      </c>
      <c r="N235" s="177" t="s">
        <v>41</v>
      </c>
      <c r="P235" s="150">
        <f>O235*H235</f>
        <v>0</v>
      </c>
      <c r="Q235" s="150">
        <v>1.1999999999999999E-3</v>
      </c>
      <c r="R235" s="150">
        <f>Q235*H235</f>
        <v>9.5999999999999992E-3</v>
      </c>
      <c r="S235" s="150">
        <v>0</v>
      </c>
      <c r="T235" s="151">
        <f>S235*H235</f>
        <v>0</v>
      </c>
      <c r="AR235" s="152" t="s">
        <v>1904</v>
      </c>
      <c r="AT235" s="152" t="s">
        <v>207</v>
      </c>
      <c r="AU235" s="152" t="s">
        <v>164</v>
      </c>
      <c r="AY235" s="17" t="s">
        <v>156</v>
      </c>
      <c r="BE235" s="153">
        <f>IF(N235="základná",J235,0)</f>
        <v>0</v>
      </c>
      <c r="BF235" s="153">
        <f>IF(N235="znížená",J235,0)</f>
        <v>0</v>
      </c>
      <c r="BG235" s="153">
        <f>IF(N235="zákl. prenesená",J235,0)</f>
        <v>0</v>
      </c>
      <c r="BH235" s="153">
        <f>IF(N235="zníž. prenesená",J235,0)</f>
        <v>0</v>
      </c>
      <c r="BI235" s="153">
        <f>IF(N235="nulová",J235,0)</f>
        <v>0</v>
      </c>
      <c r="BJ235" s="17" t="s">
        <v>164</v>
      </c>
      <c r="BK235" s="153">
        <f>ROUND(I235*H235,2)</f>
        <v>0</v>
      </c>
      <c r="BL235" s="17" t="s">
        <v>1904</v>
      </c>
      <c r="BM235" s="152" t="s">
        <v>3460</v>
      </c>
    </row>
    <row r="236" spans="2:65" s="11" customFormat="1" ht="22.95" customHeight="1">
      <c r="B236" s="127"/>
      <c r="D236" s="128" t="s">
        <v>74</v>
      </c>
      <c r="E236" s="137" t="s">
        <v>3461</v>
      </c>
      <c r="F236" s="137" t="s">
        <v>3462</v>
      </c>
      <c r="I236" s="130"/>
      <c r="J236" s="138">
        <f>BK236</f>
        <v>0</v>
      </c>
      <c r="L236" s="127"/>
      <c r="M236" s="132"/>
      <c r="P236" s="133">
        <f>P237</f>
        <v>0</v>
      </c>
      <c r="R236" s="133">
        <f>R237</f>
        <v>0</v>
      </c>
      <c r="T236" s="134">
        <f>T237</f>
        <v>0</v>
      </c>
      <c r="AR236" s="128" t="s">
        <v>83</v>
      </c>
      <c r="AT236" s="135" t="s">
        <v>74</v>
      </c>
      <c r="AU236" s="135" t="s">
        <v>83</v>
      </c>
      <c r="AY236" s="128" t="s">
        <v>156</v>
      </c>
      <c r="BK236" s="136">
        <f>BK237</f>
        <v>0</v>
      </c>
    </row>
    <row r="237" spans="2:65" s="1" customFormat="1" ht="24.15" customHeight="1">
      <c r="B237" s="139"/>
      <c r="C237" s="140" t="s">
        <v>446</v>
      </c>
      <c r="D237" s="140" t="s">
        <v>159</v>
      </c>
      <c r="E237" s="141" t="s">
        <v>3463</v>
      </c>
      <c r="F237" s="142" t="s">
        <v>3464</v>
      </c>
      <c r="G237" s="143" t="s">
        <v>402</v>
      </c>
      <c r="H237" s="144">
        <v>20</v>
      </c>
      <c r="I237" s="145"/>
      <c r="J237" s="146">
        <f>ROUND(I237*H237,2)</f>
        <v>0</v>
      </c>
      <c r="K237" s="147"/>
      <c r="L237" s="32"/>
      <c r="M237" s="148" t="s">
        <v>1</v>
      </c>
      <c r="N237" s="149" t="s">
        <v>41</v>
      </c>
      <c r="P237" s="150">
        <f>O237*H237</f>
        <v>0</v>
      </c>
      <c r="Q237" s="150">
        <v>0</v>
      </c>
      <c r="R237" s="150">
        <f>Q237*H237</f>
        <v>0</v>
      </c>
      <c r="S237" s="150">
        <v>0</v>
      </c>
      <c r="T237" s="151">
        <f>S237*H237</f>
        <v>0</v>
      </c>
      <c r="AR237" s="152" t="s">
        <v>163</v>
      </c>
      <c r="AT237" s="152" t="s">
        <v>159</v>
      </c>
      <c r="AU237" s="152" t="s">
        <v>164</v>
      </c>
      <c r="AY237" s="17" t="s">
        <v>156</v>
      </c>
      <c r="BE237" s="153">
        <f>IF(N237="základná",J237,0)</f>
        <v>0</v>
      </c>
      <c r="BF237" s="153">
        <f>IF(N237="znížená",J237,0)</f>
        <v>0</v>
      </c>
      <c r="BG237" s="153">
        <f>IF(N237="zákl. prenesená",J237,0)</f>
        <v>0</v>
      </c>
      <c r="BH237" s="153">
        <f>IF(N237="zníž. prenesená",J237,0)</f>
        <v>0</v>
      </c>
      <c r="BI237" s="153">
        <f>IF(N237="nulová",J237,0)</f>
        <v>0</v>
      </c>
      <c r="BJ237" s="17" t="s">
        <v>164</v>
      </c>
      <c r="BK237" s="153">
        <f>ROUND(I237*H237,2)</f>
        <v>0</v>
      </c>
      <c r="BL237" s="17" t="s">
        <v>163</v>
      </c>
      <c r="BM237" s="152" t="s">
        <v>3465</v>
      </c>
    </row>
    <row r="238" spans="2:65" s="11" customFormat="1" ht="22.95" customHeight="1">
      <c r="B238" s="127"/>
      <c r="D238" s="128" t="s">
        <v>74</v>
      </c>
      <c r="E238" s="137" t="s">
        <v>3466</v>
      </c>
      <c r="F238" s="137" t="s">
        <v>3467</v>
      </c>
      <c r="I238" s="130"/>
      <c r="J238" s="138">
        <f>BK238</f>
        <v>0</v>
      </c>
      <c r="L238" s="127"/>
      <c r="M238" s="132"/>
      <c r="P238" s="133">
        <f>SUM(P239:P240)</f>
        <v>0</v>
      </c>
      <c r="R238" s="133">
        <f>SUM(R239:R240)</f>
        <v>0</v>
      </c>
      <c r="T238" s="134">
        <f>SUM(T239:T240)</f>
        <v>0</v>
      </c>
      <c r="AR238" s="128" t="s">
        <v>83</v>
      </c>
      <c r="AT238" s="135" t="s">
        <v>74</v>
      </c>
      <c r="AU238" s="135" t="s">
        <v>83</v>
      </c>
      <c r="AY238" s="128" t="s">
        <v>156</v>
      </c>
      <c r="BK238" s="136">
        <f>SUM(BK239:BK240)</f>
        <v>0</v>
      </c>
    </row>
    <row r="239" spans="2:65" s="1" customFormat="1" ht="37.950000000000003" customHeight="1">
      <c r="B239" s="139"/>
      <c r="C239" s="140" t="s">
        <v>450</v>
      </c>
      <c r="D239" s="140" t="s">
        <v>159</v>
      </c>
      <c r="E239" s="141" t="s">
        <v>3468</v>
      </c>
      <c r="F239" s="142" t="s">
        <v>3469</v>
      </c>
      <c r="G239" s="143" t="s">
        <v>3470</v>
      </c>
      <c r="H239" s="144">
        <v>192</v>
      </c>
      <c r="I239" s="145"/>
      <c r="J239" s="146">
        <f>ROUND(I239*H239,2)</f>
        <v>0</v>
      </c>
      <c r="K239" s="147"/>
      <c r="L239" s="32"/>
      <c r="M239" s="148" t="s">
        <v>1</v>
      </c>
      <c r="N239" s="149" t="s">
        <v>41</v>
      </c>
      <c r="P239" s="150">
        <f>O239*H239</f>
        <v>0</v>
      </c>
      <c r="Q239" s="150">
        <v>0</v>
      </c>
      <c r="R239" s="150">
        <f>Q239*H239</f>
        <v>0</v>
      </c>
      <c r="S239" s="150">
        <v>0</v>
      </c>
      <c r="T239" s="151">
        <f>S239*H239</f>
        <v>0</v>
      </c>
      <c r="AR239" s="152" t="s">
        <v>163</v>
      </c>
      <c r="AT239" s="152" t="s">
        <v>159</v>
      </c>
      <c r="AU239" s="152" t="s">
        <v>164</v>
      </c>
      <c r="AY239" s="17" t="s">
        <v>156</v>
      </c>
      <c r="BE239" s="153">
        <f>IF(N239="základná",J239,0)</f>
        <v>0</v>
      </c>
      <c r="BF239" s="153">
        <f>IF(N239="znížená",J239,0)</f>
        <v>0</v>
      </c>
      <c r="BG239" s="153">
        <f>IF(N239="zákl. prenesená",J239,0)</f>
        <v>0</v>
      </c>
      <c r="BH239" s="153">
        <f>IF(N239="zníž. prenesená",J239,0)</f>
        <v>0</v>
      </c>
      <c r="BI239" s="153">
        <f>IF(N239="nulová",J239,0)</f>
        <v>0</v>
      </c>
      <c r="BJ239" s="17" t="s">
        <v>164</v>
      </c>
      <c r="BK239" s="153">
        <f>ROUND(I239*H239,2)</f>
        <v>0</v>
      </c>
      <c r="BL239" s="17" t="s">
        <v>163</v>
      </c>
      <c r="BM239" s="152" t="s">
        <v>3471</v>
      </c>
    </row>
    <row r="240" spans="2:65" s="1" customFormat="1" ht="37.950000000000003" customHeight="1">
      <c r="B240" s="139"/>
      <c r="C240" s="140" t="s">
        <v>454</v>
      </c>
      <c r="D240" s="140" t="s">
        <v>159</v>
      </c>
      <c r="E240" s="141" t="s">
        <v>3472</v>
      </c>
      <c r="F240" s="142" t="s">
        <v>3473</v>
      </c>
      <c r="G240" s="143" t="s">
        <v>3470</v>
      </c>
      <c r="H240" s="144">
        <v>192</v>
      </c>
      <c r="I240" s="145"/>
      <c r="J240" s="146">
        <f>ROUND(I240*H240,2)</f>
        <v>0</v>
      </c>
      <c r="K240" s="147"/>
      <c r="L240" s="32"/>
      <c r="M240" s="148" t="s">
        <v>1</v>
      </c>
      <c r="N240" s="149" t="s">
        <v>41</v>
      </c>
      <c r="P240" s="150">
        <f>O240*H240</f>
        <v>0</v>
      </c>
      <c r="Q240" s="150">
        <v>0</v>
      </c>
      <c r="R240" s="150">
        <f>Q240*H240</f>
        <v>0</v>
      </c>
      <c r="S240" s="150">
        <v>0</v>
      </c>
      <c r="T240" s="151">
        <f>S240*H240</f>
        <v>0</v>
      </c>
      <c r="AR240" s="152" t="s">
        <v>163</v>
      </c>
      <c r="AT240" s="152" t="s">
        <v>159</v>
      </c>
      <c r="AU240" s="152" t="s">
        <v>164</v>
      </c>
      <c r="AY240" s="17" t="s">
        <v>156</v>
      </c>
      <c r="BE240" s="153">
        <f>IF(N240="základná",J240,0)</f>
        <v>0</v>
      </c>
      <c r="BF240" s="153">
        <f>IF(N240="znížená",J240,0)</f>
        <v>0</v>
      </c>
      <c r="BG240" s="153">
        <f>IF(N240="zákl. prenesená",J240,0)</f>
        <v>0</v>
      </c>
      <c r="BH240" s="153">
        <f>IF(N240="zníž. prenesená",J240,0)</f>
        <v>0</v>
      </c>
      <c r="BI240" s="153">
        <f>IF(N240="nulová",J240,0)</f>
        <v>0</v>
      </c>
      <c r="BJ240" s="17" t="s">
        <v>164</v>
      </c>
      <c r="BK240" s="153">
        <f>ROUND(I240*H240,2)</f>
        <v>0</v>
      </c>
      <c r="BL240" s="17" t="s">
        <v>163</v>
      </c>
      <c r="BM240" s="152" t="s">
        <v>3474</v>
      </c>
    </row>
    <row r="241" spans="2:65" s="11" customFormat="1" ht="22.95" customHeight="1">
      <c r="B241" s="127"/>
      <c r="D241" s="128" t="s">
        <v>74</v>
      </c>
      <c r="E241" s="137" t="s">
        <v>3475</v>
      </c>
      <c r="F241" s="137" t="s">
        <v>3476</v>
      </c>
      <c r="I241" s="130"/>
      <c r="J241" s="138">
        <f>BK241</f>
        <v>0</v>
      </c>
      <c r="L241" s="127"/>
      <c r="M241" s="132"/>
      <c r="P241" s="133">
        <f>SUM(P242:P252)</f>
        <v>0</v>
      </c>
      <c r="R241" s="133">
        <f>SUM(R242:R252)</f>
        <v>2.4704600000000001</v>
      </c>
      <c r="T241" s="134">
        <f>SUM(T242:T252)</f>
        <v>0</v>
      </c>
      <c r="AR241" s="128" t="s">
        <v>83</v>
      </c>
      <c r="AT241" s="135" t="s">
        <v>74</v>
      </c>
      <c r="AU241" s="135" t="s">
        <v>83</v>
      </c>
      <c r="AY241" s="128" t="s">
        <v>156</v>
      </c>
      <c r="BK241" s="136">
        <f>SUM(BK242:BK252)</f>
        <v>0</v>
      </c>
    </row>
    <row r="242" spans="2:65" s="1" customFormat="1" ht="16.5" customHeight="1">
      <c r="B242" s="139"/>
      <c r="C242" s="140" t="s">
        <v>458</v>
      </c>
      <c r="D242" s="140" t="s">
        <v>159</v>
      </c>
      <c r="E242" s="141" t="s">
        <v>3477</v>
      </c>
      <c r="F242" s="142" t="s">
        <v>3478</v>
      </c>
      <c r="G242" s="143" t="s">
        <v>402</v>
      </c>
      <c r="H242" s="144">
        <v>450</v>
      </c>
      <c r="I242" s="145"/>
      <c r="J242" s="146">
        <f t="shared" ref="J242:J252" si="0">ROUND(I242*H242,2)</f>
        <v>0</v>
      </c>
      <c r="K242" s="147"/>
      <c r="L242" s="32"/>
      <c r="M242" s="148" t="s">
        <v>1</v>
      </c>
      <c r="N242" s="149" t="s">
        <v>41</v>
      </c>
      <c r="P242" s="150">
        <f t="shared" ref="P242:P252" si="1">O242*H242</f>
        <v>0</v>
      </c>
      <c r="Q242" s="150">
        <v>0</v>
      </c>
      <c r="R242" s="150">
        <f t="shared" ref="R242:R252" si="2">Q242*H242</f>
        <v>0</v>
      </c>
      <c r="S242" s="150">
        <v>0</v>
      </c>
      <c r="T242" s="151">
        <f t="shared" ref="T242:T252" si="3">S242*H242</f>
        <v>0</v>
      </c>
      <c r="AR242" s="152" t="s">
        <v>819</v>
      </c>
      <c r="AT242" s="152" t="s">
        <v>159</v>
      </c>
      <c r="AU242" s="152" t="s">
        <v>164</v>
      </c>
      <c r="AY242" s="17" t="s">
        <v>156</v>
      </c>
      <c r="BE242" s="153">
        <f t="shared" ref="BE242:BE252" si="4">IF(N242="základná",J242,0)</f>
        <v>0</v>
      </c>
      <c r="BF242" s="153">
        <f t="shared" ref="BF242:BF252" si="5">IF(N242="znížená",J242,0)</f>
        <v>0</v>
      </c>
      <c r="BG242" s="153">
        <f t="shared" ref="BG242:BG252" si="6">IF(N242="zákl. prenesená",J242,0)</f>
        <v>0</v>
      </c>
      <c r="BH242" s="153">
        <f t="shared" ref="BH242:BH252" si="7">IF(N242="zníž. prenesená",J242,0)</f>
        <v>0</v>
      </c>
      <c r="BI242" s="153">
        <f t="shared" ref="BI242:BI252" si="8">IF(N242="nulová",J242,0)</f>
        <v>0</v>
      </c>
      <c r="BJ242" s="17" t="s">
        <v>164</v>
      </c>
      <c r="BK242" s="153">
        <f t="shared" ref="BK242:BK252" si="9">ROUND(I242*H242,2)</f>
        <v>0</v>
      </c>
      <c r="BL242" s="17" t="s">
        <v>819</v>
      </c>
      <c r="BM242" s="152" t="s">
        <v>3479</v>
      </c>
    </row>
    <row r="243" spans="2:65" s="1" customFormat="1" ht="55.5" customHeight="1">
      <c r="B243" s="139"/>
      <c r="C243" s="167" t="s">
        <v>745</v>
      </c>
      <c r="D243" s="167" t="s">
        <v>207</v>
      </c>
      <c r="E243" s="168" t="s">
        <v>3480</v>
      </c>
      <c r="F243" s="169" t="s">
        <v>3481</v>
      </c>
      <c r="G243" s="170" t="s">
        <v>402</v>
      </c>
      <c r="H243" s="171">
        <v>450</v>
      </c>
      <c r="I243" s="172"/>
      <c r="J243" s="173">
        <f t="shared" si="0"/>
        <v>0</v>
      </c>
      <c r="K243" s="174"/>
      <c r="L243" s="175"/>
      <c r="M243" s="176" t="s">
        <v>1</v>
      </c>
      <c r="N243" s="177" t="s">
        <v>41</v>
      </c>
      <c r="P243" s="150">
        <f t="shared" si="1"/>
        <v>0</v>
      </c>
      <c r="Q243" s="150">
        <v>3.8400000000000001E-3</v>
      </c>
      <c r="R243" s="150">
        <f t="shared" si="2"/>
        <v>1.728</v>
      </c>
      <c r="S243" s="150">
        <v>0</v>
      </c>
      <c r="T243" s="151">
        <f t="shared" si="3"/>
        <v>0</v>
      </c>
      <c r="AR243" s="152" t="s">
        <v>1904</v>
      </c>
      <c r="AT243" s="152" t="s">
        <v>207</v>
      </c>
      <c r="AU243" s="152" t="s">
        <v>164</v>
      </c>
      <c r="AY243" s="17" t="s">
        <v>156</v>
      </c>
      <c r="BE243" s="153">
        <f t="shared" si="4"/>
        <v>0</v>
      </c>
      <c r="BF243" s="153">
        <f t="shared" si="5"/>
        <v>0</v>
      </c>
      <c r="BG243" s="153">
        <f t="shared" si="6"/>
        <v>0</v>
      </c>
      <c r="BH243" s="153">
        <f t="shared" si="7"/>
        <v>0</v>
      </c>
      <c r="BI243" s="153">
        <f t="shared" si="8"/>
        <v>0</v>
      </c>
      <c r="BJ243" s="17" t="s">
        <v>164</v>
      </c>
      <c r="BK243" s="153">
        <f t="shared" si="9"/>
        <v>0</v>
      </c>
      <c r="BL243" s="17" t="s">
        <v>1904</v>
      </c>
      <c r="BM243" s="152" t="s">
        <v>3482</v>
      </c>
    </row>
    <row r="244" spans="2:65" s="1" customFormat="1" ht="16.5" customHeight="1">
      <c r="B244" s="139"/>
      <c r="C244" s="140" t="s">
        <v>753</v>
      </c>
      <c r="D244" s="140" t="s">
        <v>159</v>
      </c>
      <c r="E244" s="141" t="s">
        <v>3483</v>
      </c>
      <c r="F244" s="142" t="s">
        <v>3484</v>
      </c>
      <c r="G244" s="143" t="s">
        <v>402</v>
      </c>
      <c r="H244" s="144">
        <v>450</v>
      </c>
      <c r="I244" s="145"/>
      <c r="J244" s="146">
        <f t="shared" si="0"/>
        <v>0</v>
      </c>
      <c r="K244" s="147"/>
      <c r="L244" s="32"/>
      <c r="M244" s="148" t="s">
        <v>1</v>
      </c>
      <c r="N244" s="149" t="s">
        <v>41</v>
      </c>
      <c r="P244" s="150">
        <f t="shared" si="1"/>
        <v>0</v>
      </c>
      <c r="Q244" s="150">
        <v>0</v>
      </c>
      <c r="R244" s="150">
        <f t="shared" si="2"/>
        <v>0</v>
      </c>
      <c r="S244" s="150">
        <v>0</v>
      </c>
      <c r="T244" s="151">
        <f t="shared" si="3"/>
        <v>0</v>
      </c>
      <c r="AR244" s="152" t="s">
        <v>819</v>
      </c>
      <c r="AT244" s="152" t="s">
        <v>159</v>
      </c>
      <c r="AU244" s="152" t="s">
        <v>164</v>
      </c>
      <c r="AY244" s="17" t="s">
        <v>156</v>
      </c>
      <c r="BE244" s="153">
        <f t="shared" si="4"/>
        <v>0</v>
      </c>
      <c r="BF244" s="153">
        <f t="shared" si="5"/>
        <v>0</v>
      </c>
      <c r="BG244" s="153">
        <f t="shared" si="6"/>
        <v>0</v>
      </c>
      <c r="BH244" s="153">
        <f t="shared" si="7"/>
        <v>0</v>
      </c>
      <c r="BI244" s="153">
        <f t="shared" si="8"/>
        <v>0</v>
      </c>
      <c r="BJ244" s="17" t="s">
        <v>164</v>
      </c>
      <c r="BK244" s="153">
        <f t="shared" si="9"/>
        <v>0</v>
      </c>
      <c r="BL244" s="17" t="s">
        <v>819</v>
      </c>
      <c r="BM244" s="152" t="s">
        <v>3485</v>
      </c>
    </row>
    <row r="245" spans="2:65" s="1" customFormat="1" ht="16.5" customHeight="1">
      <c r="B245" s="139"/>
      <c r="C245" s="140" t="s">
        <v>757</v>
      </c>
      <c r="D245" s="140" t="s">
        <v>159</v>
      </c>
      <c r="E245" s="141" t="s">
        <v>3486</v>
      </c>
      <c r="F245" s="142" t="s">
        <v>3487</v>
      </c>
      <c r="G245" s="143" t="s">
        <v>203</v>
      </c>
      <c r="H245" s="144">
        <v>4</v>
      </c>
      <c r="I245" s="145"/>
      <c r="J245" s="146">
        <f t="shared" si="0"/>
        <v>0</v>
      </c>
      <c r="K245" s="147"/>
      <c r="L245" s="32"/>
      <c r="M245" s="148" t="s">
        <v>1</v>
      </c>
      <c r="N245" s="149" t="s">
        <v>41</v>
      </c>
      <c r="P245" s="150">
        <f t="shared" si="1"/>
        <v>0</v>
      </c>
      <c r="Q245" s="150">
        <v>0</v>
      </c>
      <c r="R245" s="150">
        <f t="shared" si="2"/>
        <v>0</v>
      </c>
      <c r="S245" s="150">
        <v>0</v>
      </c>
      <c r="T245" s="151">
        <f t="shared" si="3"/>
        <v>0</v>
      </c>
      <c r="AR245" s="152" t="s">
        <v>819</v>
      </c>
      <c r="AT245" s="152" t="s">
        <v>159</v>
      </c>
      <c r="AU245" s="152" t="s">
        <v>164</v>
      </c>
      <c r="AY245" s="17" t="s">
        <v>156</v>
      </c>
      <c r="BE245" s="153">
        <f t="shared" si="4"/>
        <v>0</v>
      </c>
      <c r="BF245" s="153">
        <f t="shared" si="5"/>
        <v>0</v>
      </c>
      <c r="BG245" s="153">
        <f t="shared" si="6"/>
        <v>0</v>
      </c>
      <c r="BH245" s="153">
        <f t="shared" si="7"/>
        <v>0</v>
      </c>
      <c r="BI245" s="153">
        <f t="shared" si="8"/>
        <v>0</v>
      </c>
      <c r="BJ245" s="17" t="s">
        <v>164</v>
      </c>
      <c r="BK245" s="153">
        <f t="shared" si="9"/>
        <v>0</v>
      </c>
      <c r="BL245" s="17" t="s">
        <v>819</v>
      </c>
      <c r="BM245" s="152" t="s">
        <v>3488</v>
      </c>
    </row>
    <row r="246" spans="2:65" s="1" customFormat="1" ht="16.5" customHeight="1">
      <c r="B246" s="139"/>
      <c r="C246" s="167" t="s">
        <v>761</v>
      </c>
      <c r="D246" s="167" t="s">
        <v>207</v>
      </c>
      <c r="E246" s="168" t="s">
        <v>3489</v>
      </c>
      <c r="F246" s="169" t="s">
        <v>3490</v>
      </c>
      <c r="G246" s="170" t="s">
        <v>203</v>
      </c>
      <c r="H246" s="171">
        <v>4</v>
      </c>
      <c r="I246" s="172"/>
      <c r="J246" s="173">
        <f t="shared" si="0"/>
        <v>0</v>
      </c>
      <c r="K246" s="174"/>
      <c r="L246" s="175"/>
      <c r="M246" s="176" t="s">
        <v>1</v>
      </c>
      <c r="N246" s="177" t="s">
        <v>41</v>
      </c>
      <c r="P246" s="150">
        <f t="shared" si="1"/>
        <v>0</v>
      </c>
      <c r="Q246" s="150">
        <v>1.0000000000000001E-5</v>
      </c>
      <c r="R246" s="150">
        <f t="shared" si="2"/>
        <v>4.0000000000000003E-5</v>
      </c>
      <c r="S246" s="150">
        <v>0</v>
      </c>
      <c r="T246" s="151">
        <f t="shared" si="3"/>
        <v>0</v>
      </c>
      <c r="AR246" s="152" t="s">
        <v>1904</v>
      </c>
      <c r="AT246" s="152" t="s">
        <v>207</v>
      </c>
      <c r="AU246" s="152" t="s">
        <v>164</v>
      </c>
      <c r="AY246" s="17" t="s">
        <v>156</v>
      </c>
      <c r="BE246" s="153">
        <f t="shared" si="4"/>
        <v>0</v>
      </c>
      <c r="BF246" s="153">
        <f t="shared" si="5"/>
        <v>0</v>
      </c>
      <c r="BG246" s="153">
        <f t="shared" si="6"/>
        <v>0</v>
      </c>
      <c r="BH246" s="153">
        <f t="shared" si="7"/>
        <v>0</v>
      </c>
      <c r="BI246" s="153">
        <f t="shared" si="8"/>
        <v>0</v>
      </c>
      <c r="BJ246" s="17" t="s">
        <v>164</v>
      </c>
      <c r="BK246" s="153">
        <f t="shared" si="9"/>
        <v>0</v>
      </c>
      <c r="BL246" s="17" t="s">
        <v>1904</v>
      </c>
      <c r="BM246" s="152" t="s">
        <v>3491</v>
      </c>
    </row>
    <row r="247" spans="2:65" s="1" customFormat="1" ht="16.5" customHeight="1">
      <c r="B247" s="139"/>
      <c r="C247" s="140" t="s">
        <v>767</v>
      </c>
      <c r="D247" s="140" t="s">
        <v>159</v>
      </c>
      <c r="E247" s="141" t="s">
        <v>3492</v>
      </c>
      <c r="F247" s="142" t="s">
        <v>3493</v>
      </c>
      <c r="G247" s="143" t="s">
        <v>203</v>
      </c>
      <c r="H247" s="144">
        <v>2</v>
      </c>
      <c r="I247" s="145"/>
      <c r="J247" s="146">
        <f t="shared" si="0"/>
        <v>0</v>
      </c>
      <c r="K247" s="147"/>
      <c r="L247" s="32"/>
      <c r="M247" s="148" t="s">
        <v>1</v>
      </c>
      <c r="N247" s="149" t="s">
        <v>41</v>
      </c>
      <c r="P247" s="150">
        <f t="shared" si="1"/>
        <v>0</v>
      </c>
      <c r="Q247" s="150">
        <v>0</v>
      </c>
      <c r="R247" s="150">
        <f t="shared" si="2"/>
        <v>0</v>
      </c>
      <c r="S247" s="150">
        <v>0</v>
      </c>
      <c r="T247" s="151">
        <f t="shared" si="3"/>
        <v>0</v>
      </c>
      <c r="AR247" s="152" t="s">
        <v>819</v>
      </c>
      <c r="AT247" s="152" t="s">
        <v>159</v>
      </c>
      <c r="AU247" s="152" t="s">
        <v>164</v>
      </c>
      <c r="AY247" s="17" t="s">
        <v>156</v>
      </c>
      <c r="BE247" s="153">
        <f t="shared" si="4"/>
        <v>0</v>
      </c>
      <c r="BF247" s="153">
        <f t="shared" si="5"/>
        <v>0</v>
      </c>
      <c r="BG247" s="153">
        <f t="shared" si="6"/>
        <v>0</v>
      </c>
      <c r="BH247" s="153">
        <f t="shared" si="7"/>
        <v>0</v>
      </c>
      <c r="BI247" s="153">
        <f t="shared" si="8"/>
        <v>0</v>
      </c>
      <c r="BJ247" s="17" t="s">
        <v>164</v>
      </c>
      <c r="BK247" s="153">
        <f t="shared" si="9"/>
        <v>0</v>
      </c>
      <c r="BL247" s="17" t="s">
        <v>819</v>
      </c>
      <c r="BM247" s="152" t="s">
        <v>3494</v>
      </c>
    </row>
    <row r="248" spans="2:65" s="1" customFormat="1" ht="16.5" customHeight="1">
      <c r="B248" s="139"/>
      <c r="C248" s="167" t="s">
        <v>773</v>
      </c>
      <c r="D248" s="167" t="s">
        <v>207</v>
      </c>
      <c r="E248" s="168" t="s">
        <v>3495</v>
      </c>
      <c r="F248" s="169" t="s">
        <v>3496</v>
      </c>
      <c r="G248" s="170" t="s">
        <v>203</v>
      </c>
      <c r="H248" s="171">
        <v>2</v>
      </c>
      <c r="I248" s="172"/>
      <c r="J248" s="173">
        <f t="shared" si="0"/>
        <v>0</v>
      </c>
      <c r="K248" s="174"/>
      <c r="L248" s="175"/>
      <c r="M248" s="176" t="s">
        <v>1</v>
      </c>
      <c r="N248" s="177" t="s">
        <v>41</v>
      </c>
      <c r="P248" s="150">
        <f t="shared" si="1"/>
        <v>0</v>
      </c>
      <c r="Q248" s="150">
        <v>1.0000000000000001E-5</v>
      </c>
      <c r="R248" s="150">
        <f t="shared" si="2"/>
        <v>2.0000000000000002E-5</v>
      </c>
      <c r="S248" s="150">
        <v>0</v>
      </c>
      <c r="T248" s="151">
        <f t="shared" si="3"/>
        <v>0</v>
      </c>
      <c r="AR248" s="152" t="s">
        <v>1904</v>
      </c>
      <c r="AT248" s="152" t="s">
        <v>207</v>
      </c>
      <c r="AU248" s="152" t="s">
        <v>164</v>
      </c>
      <c r="AY248" s="17" t="s">
        <v>156</v>
      </c>
      <c r="BE248" s="153">
        <f t="shared" si="4"/>
        <v>0</v>
      </c>
      <c r="BF248" s="153">
        <f t="shared" si="5"/>
        <v>0</v>
      </c>
      <c r="BG248" s="153">
        <f t="shared" si="6"/>
        <v>0</v>
      </c>
      <c r="BH248" s="153">
        <f t="shared" si="7"/>
        <v>0</v>
      </c>
      <c r="BI248" s="153">
        <f t="shared" si="8"/>
        <v>0</v>
      </c>
      <c r="BJ248" s="17" t="s">
        <v>164</v>
      </c>
      <c r="BK248" s="153">
        <f t="shared" si="9"/>
        <v>0</v>
      </c>
      <c r="BL248" s="17" t="s">
        <v>1904</v>
      </c>
      <c r="BM248" s="152" t="s">
        <v>3497</v>
      </c>
    </row>
    <row r="249" spans="2:65" s="1" customFormat="1" ht="24.15" customHeight="1">
      <c r="B249" s="139"/>
      <c r="C249" s="140" t="s">
        <v>777</v>
      </c>
      <c r="D249" s="140" t="s">
        <v>159</v>
      </c>
      <c r="E249" s="141" t="s">
        <v>3498</v>
      </c>
      <c r="F249" s="142" t="s">
        <v>3499</v>
      </c>
      <c r="G249" s="143" t="s">
        <v>402</v>
      </c>
      <c r="H249" s="144">
        <v>280</v>
      </c>
      <c r="I249" s="145"/>
      <c r="J249" s="146">
        <f t="shared" si="0"/>
        <v>0</v>
      </c>
      <c r="K249" s="147"/>
      <c r="L249" s="32"/>
      <c r="M249" s="148" t="s">
        <v>1</v>
      </c>
      <c r="N249" s="149" t="s">
        <v>41</v>
      </c>
      <c r="P249" s="150">
        <f t="shared" si="1"/>
        <v>0</v>
      </c>
      <c r="Q249" s="150">
        <v>0</v>
      </c>
      <c r="R249" s="150">
        <f t="shared" si="2"/>
        <v>0</v>
      </c>
      <c r="S249" s="150">
        <v>0</v>
      </c>
      <c r="T249" s="151">
        <f t="shared" si="3"/>
        <v>0</v>
      </c>
      <c r="AR249" s="152" t="s">
        <v>163</v>
      </c>
      <c r="AT249" s="152" t="s">
        <v>159</v>
      </c>
      <c r="AU249" s="152" t="s">
        <v>164</v>
      </c>
      <c r="AY249" s="17" t="s">
        <v>156</v>
      </c>
      <c r="BE249" s="153">
        <f t="shared" si="4"/>
        <v>0</v>
      </c>
      <c r="BF249" s="153">
        <f t="shared" si="5"/>
        <v>0</v>
      </c>
      <c r="BG249" s="153">
        <f t="shared" si="6"/>
        <v>0</v>
      </c>
      <c r="BH249" s="153">
        <f t="shared" si="7"/>
        <v>0</v>
      </c>
      <c r="BI249" s="153">
        <f t="shared" si="8"/>
        <v>0</v>
      </c>
      <c r="BJ249" s="17" t="s">
        <v>164</v>
      </c>
      <c r="BK249" s="153">
        <f t="shared" si="9"/>
        <v>0</v>
      </c>
      <c r="BL249" s="17" t="s">
        <v>163</v>
      </c>
      <c r="BM249" s="152" t="s">
        <v>3500</v>
      </c>
    </row>
    <row r="250" spans="2:65" s="1" customFormat="1" ht="16.5" customHeight="1">
      <c r="B250" s="139"/>
      <c r="C250" s="167" t="s">
        <v>785</v>
      </c>
      <c r="D250" s="167" t="s">
        <v>207</v>
      </c>
      <c r="E250" s="168" t="s">
        <v>3501</v>
      </c>
      <c r="F250" s="169" t="s">
        <v>3502</v>
      </c>
      <c r="G250" s="170" t="s">
        <v>402</v>
      </c>
      <c r="H250" s="171">
        <v>280</v>
      </c>
      <c r="I250" s="172"/>
      <c r="J250" s="173">
        <f t="shared" si="0"/>
        <v>0</v>
      </c>
      <c r="K250" s="174"/>
      <c r="L250" s="175"/>
      <c r="M250" s="176" t="s">
        <v>1</v>
      </c>
      <c r="N250" s="177" t="s">
        <v>41</v>
      </c>
      <c r="P250" s="150">
        <f t="shared" si="1"/>
        <v>0</v>
      </c>
      <c r="Q250" s="150">
        <v>2.64E-3</v>
      </c>
      <c r="R250" s="150">
        <f t="shared" si="2"/>
        <v>0.73919999999999997</v>
      </c>
      <c r="S250" s="150">
        <v>0</v>
      </c>
      <c r="T250" s="151">
        <f t="shared" si="3"/>
        <v>0</v>
      </c>
      <c r="AR250" s="152" t="s">
        <v>211</v>
      </c>
      <c r="AT250" s="152" t="s">
        <v>207</v>
      </c>
      <c r="AU250" s="152" t="s">
        <v>164</v>
      </c>
      <c r="AY250" s="17" t="s">
        <v>156</v>
      </c>
      <c r="BE250" s="153">
        <f t="shared" si="4"/>
        <v>0</v>
      </c>
      <c r="BF250" s="153">
        <f t="shared" si="5"/>
        <v>0</v>
      </c>
      <c r="BG250" s="153">
        <f t="shared" si="6"/>
        <v>0</v>
      </c>
      <c r="BH250" s="153">
        <f t="shared" si="7"/>
        <v>0</v>
      </c>
      <c r="BI250" s="153">
        <f t="shared" si="8"/>
        <v>0</v>
      </c>
      <c r="BJ250" s="17" t="s">
        <v>164</v>
      </c>
      <c r="BK250" s="153">
        <f t="shared" si="9"/>
        <v>0</v>
      </c>
      <c r="BL250" s="17" t="s">
        <v>163</v>
      </c>
      <c r="BM250" s="152" t="s">
        <v>3503</v>
      </c>
    </row>
    <row r="251" spans="2:65" s="1" customFormat="1" ht="24.15" customHeight="1">
      <c r="B251" s="139"/>
      <c r="C251" s="140" t="s">
        <v>791</v>
      </c>
      <c r="D251" s="140" t="s">
        <v>159</v>
      </c>
      <c r="E251" s="141" t="s">
        <v>3504</v>
      </c>
      <c r="F251" s="142" t="s">
        <v>3505</v>
      </c>
      <c r="G251" s="143" t="s">
        <v>402</v>
      </c>
      <c r="H251" s="144">
        <v>20</v>
      </c>
      <c r="I251" s="145"/>
      <c r="J251" s="146">
        <f t="shared" si="0"/>
        <v>0</v>
      </c>
      <c r="K251" s="147"/>
      <c r="L251" s="32"/>
      <c r="M251" s="148" t="s">
        <v>1</v>
      </c>
      <c r="N251" s="149" t="s">
        <v>41</v>
      </c>
      <c r="P251" s="150">
        <f t="shared" si="1"/>
        <v>0</v>
      </c>
      <c r="Q251" s="150">
        <v>0</v>
      </c>
      <c r="R251" s="150">
        <f t="shared" si="2"/>
        <v>0</v>
      </c>
      <c r="S251" s="150">
        <v>0</v>
      </c>
      <c r="T251" s="151">
        <f t="shared" si="3"/>
        <v>0</v>
      </c>
      <c r="AR251" s="152" t="s">
        <v>819</v>
      </c>
      <c r="AT251" s="152" t="s">
        <v>159</v>
      </c>
      <c r="AU251" s="152" t="s">
        <v>164</v>
      </c>
      <c r="AY251" s="17" t="s">
        <v>156</v>
      </c>
      <c r="BE251" s="153">
        <f t="shared" si="4"/>
        <v>0</v>
      </c>
      <c r="BF251" s="153">
        <f t="shared" si="5"/>
        <v>0</v>
      </c>
      <c r="BG251" s="153">
        <f t="shared" si="6"/>
        <v>0</v>
      </c>
      <c r="BH251" s="153">
        <f t="shared" si="7"/>
        <v>0</v>
      </c>
      <c r="BI251" s="153">
        <f t="shared" si="8"/>
        <v>0</v>
      </c>
      <c r="BJ251" s="17" t="s">
        <v>164</v>
      </c>
      <c r="BK251" s="153">
        <f t="shared" si="9"/>
        <v>0</v>
      </c>
      <c r="BL251" s="17" t="s">
        <v>819</v>
      </c>
      <c r="BM251" s="152" t="s">
        <v>3506</v>
      </c>
    </row>
    <row r="252" spans="2:65" s="1" customFormat="1" ht="24.15" customHeight="1">
      <c r="B252" s="139"/>
      <c r="C252" s="167" t="s">
        <v>797</v>
      </c>
      <c r="D252" s="167" t="s">
        <v>207</v>
      </c>
      <c r="E252" s="168" t="s">
        <v>3507</v>
      </c>
      <c r="F252" s="169" t="s">
        <v>3508</v>
      </c>
      <c r="G252" s="170" t="s">
        <v>402</v>
      </c>
      <c r="H252" s="171">
        <v>20</v>
      </c>
      <c r="I252" s="172"/>
      <c r="J252" s="173">
        <f t="shared" si="0"/>
        <v>0</v>
      </c>
      <c r="K252" s="174"/>
      <c r="L252" s="175"/>
      <c r="M252" s="176" t="s">
        <v>1</v>
      </c>
      <c r="N252" s="177" t="s">
        <v>41</v>
      </c>
      <c r="P252" s="150">
        <f t="shared" si="1"/>
        <v>0</v>
      </c>
      <c r="Q252" s="150">
        <v>1.6000000000000001E-4</v>
      </c>
      <c r="R252" s="150">
        <f t="shared" si="2"/>
        <v>3.2000000000000002E-3</v>
      </c>
      <c r="S252" s="150">
        <v>0</v>
      </c>
      <c r="T252" s="151">
        <f t="shared" si="3"/>
        <v>0</v>
      </c>
      <c r="AR252" s="152" t="s">
        <v>1904</v>
      </c>
      <c r="AT252" s="152" t="s">
        <v>207</v>
      </c>
      <c r="AU252" s="152" t="s">
        <v>164</v>
      </c>
      <c r="AY252" s="17" t="s">
        <v>156</v>
      </c>
      <c r="BE252" s="153">
        <f t="shared" si="4"/>
        <v>0</v>
      </c>
      <c r="BF252" s="153">
        <f t="shared" si="5"/>
        <v>0</v>
      </c>
      <c r="BG252" s="153">
        <f t="shared" si="6"/>
        <v>0</v>
      </c>
      <c r="BH252" s="153">
        <f t="shared" si="7"/>
        <v>0</v>
      </c>
      <c r="BI252" s="153">
        <f t="shared" si="8"/>
        <v>0</v>
      </c>
      <c r="BJ252" s="17" t="s">
        <v>164</v>
      </c>
      <c r="BK252" s="153">
        <f t="shared" si="9"/>
        <v>0</v>
      </c>
      <c r="BL252" s="17" t="s">
        <v>1904</v>
      </c>
      <c r="BM252" s="152" t="s">
        <v>3509</v>
      </c>
    </row>
    <row r="253" spans="2:65" s="11" customFormat="1" ht="22.95" customHeight="1">
      <c r="B253" s="127"/>
      <c r="D253" s="128" t="s">
        <v>74</v>
      </c>
      <c r="E253" s="137" t="s">
        <v>3510</v>
      </c>
      <c r="F253" s="137" t="s">
        <v>3511</v>
      </c>
      <c r="I253" s="130"/>
      <c r="J253" s="138">
        <f>BK253</f>
        <v>0</v>
      </c>
      <c r="L253" s="127"/>
      <c r="M253" s="132"/>
      <c r="P253" s="133">
        <f>SUM(P254:P256)</f>
        <v>0</v>
      </c>
      <c r="R253" s="133">
        <f>SUM(R254:R256)</f>
        <v>0</v>
      </c>
      <c r="T253" s="134">
        <f>SUM(T254:T256)</f>
        <v>0</v>
      </c>
      <c r="AR253" s="128" t="s">
        <v>83</v>
      </c>
      <c r="AT253" s="135" t="s">
        <v>74</v>
      </c>
      <c r="AU253" s="135" t="s">
        <v>83</v>
      </c>
      <c r="AY253" s="128" t="s">
        <v>156</v>
      </c>
      <c r="BK253" s="136">
        <f>SUM(BK254:BK256)</f>
        <v>0</v>
      </c>
    </row>
    <row r="254" spans="2:65" s="1" customFormat="1" ht="16.5" customHeight="1">
      <c r="B254" s="139"/>
      <c r="C254" s="140" t="s">
        <v>801</v>
      </c>
      <c r="D254" s="140" t="s">
        <v>159</v>
      </c>
      <c r="E254" s="141" t="s">
        <v>3512</v>
      </c>
      <c r="F254" s="142" t="s">
        <v>3513</v>
      </c>
      <c r="G254" s="143" t="s">
        <v>3238</v>
      </c>
      <c r="H254" s="144">
        <v>24</v>
      </c>
      <c r="I254" s="145"/>
      <c r="J254" s="146">
        <f>ROUND(I254*H254,2)</f>
        <v>0</v>
      </c>
      <c r="K254" s="147"/>
      <c r="L254" s="32"/>
      <c r="M254" s="148" t="s">
        <v>1</v>
      </c>
      <c r="N254" s="149" t="s">
        <v>41</v>
      </c>
      <c r="P254" s="150">
        <f>O254*H254</f>
        <v>0</v>
      </c>
      <c r="Q254" s="150">
        <v>0</v>
      </c>
      <c r="R254" s="150">
        <f>Q254*H254</f>
        <v>0</v>
      </c>
      <c r="S254" s="150">
        <v>0</v>
      </c>
      <c r="T254" s="151">
        <f>S254*H254</f>
        <v>0</v>
      </c>
      <c r="AR254" s="152" t="s">
        <v>819</v>
      </c>
      <c r="AT254" s="152" t="s">
        <v>159</v>
      </c>
      <c r="AU254" s="152" t="s">
        <v>164</v>
      </c>
      <c r="AY254" s="17" t="s">
        <v>156</v>
      </c>
      <c r="BE254" s="153">
        <f>IF(N254="základná",J254,0)</f>
        <v>0</v>
      </c>
      <c r="BF254" s="153">
        <f>IF(N254="znížená",J254,0)</f>
        <v>0</v>
      </c>
      <c r="BG254" s="153">
        <f>IF(N254="zákl. prenesená",J254,0)</f>
        <v>0</v>
      </c>
      <c r="BH254" s="153">
        <f>IF(N254="zníž. prenesená",J254,0)</f>
        <v>0</v>
      </c>
      <c r="BI254" s="153">
        <f>IF(N254="nulová",J254,0)</f>
        <v>0</v>
      </c>
      <c r="BJ254" s="17" t="s">
        <v>164</v>
      </c>
      <c r="BK254" s="153">
        <f>ROUND(I254*H254,2)</f>
        <v>0</v>
      </c>
      <c r="BL254" s="17" t="s">
        <v>819</v>
      </c>
      <c r="BM254" s="152" t="s">
        <v>3514</v>
      </c>
    </row>
    <row r="255" spans="2:65" s="1" customFormat="1" ht="16.5" customHeight="1">
      <c r="B255" s="139"/>
      <c r="C255" s="140" t="s">
        <v>807</v>
      </c>
      <c r="D255" s="140" t="s">
        <v>159</v>
      </c>
      <c r="E255" s="141" t="s">
        <v>3515</v>
      </c>
      <c r="F255" s="142" t="s">
        <v>3516</v>
      </c>
      <c r="G255" s="143" t="s">
        <v>3238</v>
      </c>
      <c r="H255" s="144">
        <v>8</v>
      </c>
      <c r="I255" s="145"/>
      <c r="J255" s="146">
        <f>ROUND(I255*H255,2)</f>
        <v>0</v>
      </c>
      <c r="K255" s="147"/>
      <c r="L255" s="32"/>
      <c r="M255" s="148" t="s">
        <v>1</v>
      </c>
      <c r="N255" s="149" t="s">
        <v>41</v>
      </c>
      <c r="P255" s="150">
        <f>O255*H255</f>
        <v>0</v>
      </c>
      <c r="Q255" s="150">
        <v>0</v>
      </c>
      <c r="R255" s="150">
        <f>Q255*H255</f>
        <v>0</v>
      </c>
      <c r="S255" s="150">
        <v>0</v>
      </c>
      <c r="T255" s="151">
        <f>S255*H255</f>
        <v>0</v>
      </c>
      <c r="AR255" s="152" t="s">
        <v>819</v>
      </c>
      <c r="AT255" s="152" t="s">
        <v>159</v>
      </c>
      <c r="AU255" s="152" t="s">
        <v>164</v>
      </c>
      <c r="AY255" s="17" t="s">
        <v>156</v>
      </c>
      <c r="BE255" s="153">
        <f>IF(N255="základná",J255,0)</f>
        <v>0</v>
      </c>
      <c r="BF255" s="153">
        <f>IF(N255="znížená",J255,0)</f>
        <v>0</v>
      </c>
      <c r="BG255" s="153">
        <f>IF(N255="zákl. prenesená",J255,0)</f>
        <v>0</v>
      </c>
      <c r="BH255" s="153">
        <f>IF(N255="zníž. prenesená",J255,0)</f>
        <v>0</v>
      </c>
      <c r="BI255" s="153">
        <f>IF(N255="nulová",J255,0)</f>
        <v>0</v>
      </c>
      <c r="BJ255" s="17" t="s">
        <v>164</v>
      </c>
      <c r="BK255" s="153">
        <f>ROUND(I255*H255,2)</f>
        <v>0</v>
      </c>
      <c r="BL255" s="17" t="s">
        <v>819</v>
      </c>
      <c r="BM255" s="152" t="s">
        <v>3517</v>
      </c>
    </row>
    <row r="256" spans="2:65" s="1" customFormat="1" ht="24.15" customHeight="1">
      <c r="B256" s="139"/>
      <c r="C256" s="140" t="s">
        <v>815</v>
      </c>
      <c r="D256" s="140" t="s">
        <v>159</v>
      </c>
      <c r="E256" s="141" t="s">
        <v>3518</v>
      </c>
      <c r="F256" s="142" t="s">
        <v>3519</v>
      </c>
      <c r="G256" s="143" t="s">
        <v>3238</v>
      </c>
      <c r="H256" s="144">
        <v>24</v>
      </c>
      <c r="I256" s="145"/>
      <c r="J256" s="146">
        <f>ROUND(I256*H256,2)</f>
        <v>0</v>
      </c>
      <c r="K256" s="147"/>
      <c r="L256" s="32"/>
      <c r="M256" s="154" t="s">
        <v>1</v>
      </c>
      <c r="N256" s="155" t="s">
        <v>41</v>
      </c>
      <c r="O256" s="156"/>
      <c r="P256" s="157">
        <f>O256*H256</f>
        <v>0</v>
      </c>
      <c r="Q256" s="157">
        <v>0</v>
      </c>
      <c r="R256" s="157">
        <f>Q256*H256</f>
        <v>0</v>
      </c>
      <c r="S256" s="157">
        <v>0</v>
      </c>
      <c r="T256" s="158">
        <f>S256*H256</f>
        <v>0</v>
      </c>
      <c r="AR256" s="152" t="s">
        <v>819</v>
      </c>
      <c r="AT256" s="152" t="s">
        <v>159</v>
      </c>
      <c r="AU256" s="152" t="s">
        <v>164</v>
      </c>
      <c r="AY256" s="17" t="s">
        <v>156</v>
      </c>
      <c r="BE256" s="153">
        <f>IF(N256="základná",J256,0)</f>
        <v>0</v>
      </c>
      <c r="BF256" s="153">
        <f>IF(N256="znížená",J256,0)</f>
        <v>0</v>
      </c>
      <c r="BG256" s="153">
        <f>IF(N256="zákl. prenesená",J256,0)</f>
        <v>0</v>
      </c>
      <c r="BH256" s="153">
        <f>IF(N256="zníž. prenesená",J256,0)</f>
        <v>0</v>
      </c>
      <c r="BI256" s="153">
        <f>IF(N256="nulová",J256,0)</f>
        <v>0</v>
      </c>
      <c r="BJ256" s="17" t="s">
        <v>164</v>
      </c>
      <c r="BK256" s="153">
        <f>ROUND(I256*H256,2)</f>
        <v>0</v>
      </c>
      <c r="BL256" s="17" t="s">
        <v>819</v>
      </c>
      <c r="BM256" s="152" t="s">
        <v>3520</v>
      </c>
    </row>
    <row r="257" spans="2:12" s="1" customFormat="1" ht="6.9" customHeight="1">
      <c r="B257" s="47"/>
      <c r="C257" s="48"/>
      <c r="D257" s="48"/>
      <c r="E257" s="48"/>
      <c r="F257" s="48"/>
      <c r="G257" s="48"/>
      <c r="H257" s="48"/>
      <c r="I257" s="48"/>
      <c r="J257" s="48"/>
      <c r="K257" s="48"/>
      <c r="L257" s="32"/>
    </row>
  </sheetData>
  <autoFilter ref="C147:K256" xr:uid="{00000000-0009-0000-0000-000008000000}"/>
  <mergeCells count="9">
    <mergeCell ref="E87:H87"/>
    <mergeCell ref="E138:H138"/>
    <mergeCell ref="E140:H14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17</vt:i4>
      </vt:variant>
      <vt:variant>
        <vt:lpstr>Pomenované rozsahy</vt:lpstr>
      </vt:variant>
      <vt:variant>
        <vt:i4>34</vt:i4>
      </vt:variant>
    </vt:vector>
  </HeadingPairs>
  <TitlesOfParts>
    <vt:vector size="51" baseType="lpstr">
      <vt:lpstr>Rekapitulácia stavby</vt:lpstr>
      <vt:lpstr>SO 000-00 - Všeobecné pol...</vt:lpstr>
      <vt:lpstr>SO 020-00 - Náhradná výsadba</vt:lpstr>
      <vt:lpstr>SO 101-00 - Úprava cesty ...</vt:lpstr>
      <vt:lpstr>SO 102-00 - Úprava chodníkov</vt:lpstr>
      <vt:lpstr>SO 201-00 - Most č. M5850...</vt:lpstr>
      <vt:lpstr>SO 202-00 - Lávka pre peš...</vt:lpstr>
      <vt:lpstr>SO 601-00 - Preložka vere...</vt:lpstr>
      <vt:lpstr>SO 602-00 - Preložka záve...</vt:lpstr>
      <vt:lpstr>SO 603-00 - Preložka záve...</vt:lpstr>
      <vt:lpstr>SO 604-00 - Preložka kábl...</vt:lpstr>
      <vt:lpstr>SO 605-00 - Preložka záve...</vt:lpstr>
      <vt:lpstr>SO 631-00 - Dočasné preru...</vt:lpstr>
      <vt:lpstr>SO 632-00 - Dočasné preru...</vt:lpstr>
      <vt:lpstr>SO 651-00 - Úprava trakčn...</vt:lpstr>
      <vt:lpstr>SO 661-00 - Ukoľajnenie m...</vt:lpstr>
      <vt:lpstr>SO 662-00 - Ukoľajnenie l...</vt:lpstr>
      <vt:lpstr>'Rekapitulácia stavby'!Názvy_tlače</vt:lpstr>
      <vt:lpstr>'SO 000-00 - Všeobecné pol...'!Názvy_tlače</vt:lpstr>
      <vt:lpstr>'SO 020-00 - Náhradná výsadba'!Názvy_tlače</vt:lpstr>
      <vt:lpstr>'SO 101-00 - Úprava cesty ...'!Názvy_tlače</vt:lpstr>
      <vt:lpstr>'SO 102-00 - Úprava chodníkov'!Názvy_tlače</vt:lpstr>
      <vt:lpstr>'SO 201-00 - Most č. M5850...'!Názvy_tlače</vt:lpstr>
      <vt:lpstr>'SO 202-00 - Lávka pre peš...'!Názvy_tlače</vt:lpstr>
      <vt:lpstr>'SO 601-00 - Preložka vere...'!Názvy_tlače</vt:lpstr>
      <vt:lpstr>'SO 602-00 - Preložka záve...'!Názvy_tlače</vt:lpstr>
      <vt:lpstr>'SO 603-00 - Preložka záve...'!Názvy_tlače</vt:lpstr>
      <vt:lpstr>'SO 604-00 - Preložka kábl...'!Názvy_tlače</vt:lpstr>
      <vt:lpstr>'SO 605-00 - Preložka záve...'!Názvy_tlače</vt:lpstr>
      <vt:lpstr>'SO 631-00 - Dočasné preru...'!Názvy_tlače</vt:lpstr>
      <vt:lpstr>'SO 632-00 - Dočasné preru...'!Názvy_tlače</vt:lpstr>
      <vt:lpstr>'SO 651-00 - Úprava trakčn...'!Názvy_tlače</vt:lpstr>
      <vt:lpstr>'SO 661-00 - Ukoľajnenie m...'!Názvy_tlače</vt:lpstr>
      <vt:lpstr>'SO 662-00 - Ukoľajnenie l...'!Názvy_tlače</vt:lpstr>
      <vt:lpstr>'Rekapitulácia stavby'!Oblasť_tlače</vt:lpstr>
      <vt:lpstr>'SO 000-00 - Všeobecné pol...'!Oblasť_tlače</vt:lpstr>
      <vt:lpstr>'SO 020-00 - Náhradná výsadba'!Oblasť_tlače</vt:lpstr>
      <vt:lpstr>'SO 101-00 - Úprava cesty ...'!Oblasť_tlače</vt:lpstr>
      <vt:lpstr>'SO 102-00 - Úprava chodníkov'!Oblasť_tlače</vt:lpstr>
      <vt:lpstr>'SO 201-00 - Most č. M5850...'!Oblasť_tlače</vt:lpstr>
      <vt:lpstr>'SO 202-00 - Lávka pre peš...'!Oblasť_tlače</vt:lpstr>
      <vt:lpstr>'SO 601-00 - Preložka vere...'!Oblasť_tlače</vt:lpstr>
      <vt:lpstr>'SO 602-00 - Preložka záve...'!Oblasť_tlače</vt:lpstr>
      <vt:lpstr>'SO 603-00 - Preložka záve...'!Oblasť_tlače</vt:lpstr>
      <vt:lpstr>'SO 604-00 - Preložka kábl...'!Oblasť_tlače</vt:lpstr>
      <vt:lpstr>'SO 605-00 - Preložka záve...'!Oblasť_tlače</vt:lpstr>
      <vt:lpstr>'SO 631-00 - Dočasné preru...'!Oblasť_tlače</vt:lpstr>
      <vt:lpstr>'SO 632-00 - Dočasné preru...'!Oblasť_tlače</vt:lpstr>
      <vt:lpstr>'SO 651-00 - Úprava trakčn...'!Oblasť_tlače</vt:lpstr>
      <vt:lpstr>'SO 661-00 - Ukoľajnenie m...'!Oblasť_tlače</vt:lpstr>
      <vt:lpstr>'SO 662-00 - Ukoľajnenie l...'!Oblasť_tlače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HP-PAVILION\HP_Pavilion</dc:creator>
  <cp:lastModifiedBy>Šustrík, Martin</cp:lastModifiedBy>
  <cp:lastPrinted>2026-02-23T15:52:48Z</cp:lastPrinted>
  <dcterms:created xsi:type="dcterms:W3CDTF">2026-02-17T08:09:09Z</dcterms:created>
  <dcterms:modified xsi:type="dcterms:W3CDTF">2026-03-01T08:20:41Z</dcterms:modified>
</cp:coreProperties>
</file>