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elhrimov\PE_Pozarnicka\kros\"/>
    </mc:Choice>
  </mc:AlternateContent>
  <xr:revisionPtr revIDLastSave="0" documentId="8_{2A000F69-671B-47BF-87B6-B0419F536D26}" xr6:coauthVersionLast="47" xr6:coauthVersionMax="47" xr10:uidLastSave="{00000000-0000-0000-0000-000000000000}"/>
  <bookViews>
    <workbookView xWindow="28455" yWindow="6510" windowWidth="25185" windowHeight="21690" xr2:uid="{00000000-000D-0000-FFFF-FFFF00000000}"/>
  </bookViews>
  <sheets>
    <sheet name="Rekapitulace stavby" sheetId="1" r:id="rId1"/>
    <sheet name="02 - Ostatní a vedlejší n..." sheetId="2" r:id="rId2"/>
    <sheet name="101 - Komunikace" sheetId="3" r:id="rId3"/>
    <sheet name="102 - Křižovatka ul. Pod ..." sheetId="4" r:id="rId4"/>
    <sheet name="301 - Vodovod" sheetId="5" r:id="rId5"/>
    <sheet name="302 - Jednotná kanalizace" sheetId="6" r:id="rId6"/>
    <sheet name="303 - Vodovodní a kanaliz..." sheetId="7" r:id="rId7"/>
    <sheet name="401 - Veřejné osvětlení" sheetId="8" r:id="rId8"/>
    <sheet name="801 - Výsadba" sheetId="9" r:id="rId9"/>
  </sheets>
  <definedNames>
    <definedName name="_xlnm._FilterDatabase" localSheetId="1" hidden="1">'02 - Ostatní a vedlejší n...'!$C$122:$K$190</definedName>
    <definedName name="_xlnm._FilterDatabase" localSheetId="2" hidden="1">'101 - Komunikace'!$C$126:$K$849</definedName>
    <definedName name="_xlnm._FilterDatabase" localSheetId="3" hidden="1">'102 - Křižovatka ul. Pod ...'!$C$124:$K$551</definedName>
    <definedName name="_xlnm._FilterDatabase" localSheetId="4" hidden="1">'301 - Vodovod'!$C$121:$K$354</definedName>
    <definedName name="_xlnm._FilterDatabase" localSheetId="5" hidden="1">'302 - Jednotná kanalizace'!$C$122:$K$396</definedName>
    <definedName name="_xlnm._FilterDatabase" localSheetId="6" hidden="1">'303 - Vodovodní a kanaliz...'!$C$122:$K$375</definedName>
    <definedName name="_xlnm._FilterDatabase" localSheetId="7" hidden="1">'401 - Veřejné osvětlení'!$C$123:$K$293</definedName>
    <definedName name="_xlnm._FilterDatabase" localSheetId="8" hidden="1">'801 - Výsadba'!$C$118:$K$244</definedName>
    <definedName name="_xlnm.Print_Titles" localSheetId="1">'02 - Ostatní a vedlejší n...'!$122:$122</definedName>
    <definedName name="_xlnm.Print_Titles" localSheetId="2">'101 - Komunikace'!$126:$126</definedName>
    <definedName name="_xlnm.Print_Titles" localSheetId="3">'102 - Křižovatka ul. Pod ...'!$124:$124</definedName>
    <definedName name="_xlnm.Print_Titles" localSheetId="4">'301 - Vodovod'!$121:$121</definedName>
    <definedName name="_xlnm.Print_Titles" localSheetId="5">'302 - Jednotná kanalizace'!$122:$122</definedName>
    <definedName name="_xlnm.Print_Titles" localSheetId="6">'303 - Vodovodní a kanaliz...'!$122:$122</definedName>
    <definedName name="_xlnm.Print_Titles" localSheetId="7">'401 - Veřejné osvětlení'!$123:$123</definedName>
    <definedName name="_xlnm.Print_Titles" localSheetId="8">'801 - Výsadba'!$118:$118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n...'!$C$82:$J$104,'02 - Ostatní a vedlejší n...'!$C$110:$K$190</definedName>
    <definedName name="_xlnm.Print_Area" localSheetId="2">'101 - Komunikace'!$C$4:$J$39,'101 - Komunikace'!$C$50:$J$76,'101 - Komunikace'!$C$82:$J$108,'101 - Komunikace'!$C$114:$K$849</definedName>
    <definedName name="_xlnm.Print_Area" localSheetId="3">'102 - Křižovatka ul. Pod ...'!$C$4:$J$39,'102 - Křižovatka ul. Pod ...'!$C$50:$J$76,'102 - Křižovatka ul. Pod ...'!$C$82:$J$106,'102 - Křižovatka ul. Pod ...'!$C$112:$K$551</definedName>
    <definedName name="_xlnm.Print_Area" localSheetId="4">'301 - Vodovod'!$C$4:$J$39,'301 - Vodovod'!$C$50:$J$76,'301 - Vodovod'!$C$82:$J$103,'301 - Vodovod'!$C$109:$K$354</definedName>
    <definedName name="_xlnm.Print_Area" localSheetId="5">'302 - Jednotná kanalizace'!$C$4:$J$39,'302 - Jednotná kanalizace'!$C$50:$J$76,'302 - Jednotná kanalizace'!$C$82:$J$104,'302 - Jednotná kanalizace'!$C$110:$K$396</definedName>
    <definedName name="_xlnm.Print_Area" localSheetId="6">'303 - Vodovodní a kanaliz...'!$C$4:$J$39,'303 - Vodovodní a kanaliz...'!$C$50:$J$76,'303 - Vodovodní a kanaliz...'!$C$82:$J$104,'303 - Vodovodní a kanaliz...'!$C$110:$K$375</definedName>
    <definedName name="_xlnm.Print_Area" localSheetId="7">'401 - Veřejné osvětlení'!$C$4:$J$39,'401 - Veřejné osvětlení'!$C$50:$J$76,'401 - Veřejné osvětlení'!$C$82:$J$105,'401 - Veřejné osvětlení'!$C$111:$K$293</definedName>
    <definedName name="_xlnm.Print_Area" localSheetId="8">'801 - Výsadba'!$C$4:$J$39,'801 - Výsadba'!$C$50:$J$76,'801 - Výsadba'!$C$82:$J$100,'801 - Výsadba'!$C$106:$K$244</definedName>
    <definedName name="_xlnm.Print_Area" localSheetId="0">'Rekapitulace stavby'!$D$4:$AO$76,'Rekapitulace stavby'!$C$82:$AQ$103</definedName>
  </definedNames>
  <calcPr calcId="181029"/>
</workbook>
</file>

<file path=xl/calcChain.xml><?xml version="1.0" encoding="utf-8"?>
<calcChain xmlns="http://schemas.openxmlformats.org/spreadsheetml/2006/main">
  <c r="J37" i="9" l="1"/>
  <c r="J36" i="9"/>
  <c r="AY102" i="1"/>
  <c r="J35" i="9"/>
  <c r="AX102" i="1" s="1"/>
  <c r="BI244" i="9"/>
  <c r="BH244" i="9"/>
  <c r="BG244" i="9"/>
  <c r="BF244" i="9"/>
  <c r="T244" i="9"/>
  <c r="T243" i="9"/>
  <c r="R244" i="9"/>
  <c r="R243" i="9" s="1"/>
  <c r="P244" i="9"/>
  <c r="P243" i="9"/>
  <c r="BI241" i="9"/>
  <c r="BH241" i="9"/>
  <c r="BG241" i="9"/>
  <c r="BF241" i="9"/>
  <c r="T241" i="9"/>
  <c r="R241" i="9"/>
  <c r="P241" i="9"/>
  <c r="BI237" i="9"/>
  <c r="BH237" i="9"/>
  <c r="BG237" i="9"/>
  <c r="BF237" i="9"/>
  <c r="T237" i="9"/>
  <c r="R237" i="9"/>
  <c r="P237" i="9"/>
  <c r="BI235" i="9"/>
  <c r="BH235" i="9"/>
  <c r="BG235" i="9"/>
  <c r="BF235" i="9"/>
  <c r="T235" i="9"/>
  <c r="R235" i="9"/>
  <c r="P235" i="9"/>
  <c r="BI233" i="9"/>
  <c r="BH233" i="9"/>
  <c r="BG233" i="9"/>
  <c r="BF233" i="9"/>
  <c r="T233" i="9"/>
  <c r="R233" i="9"/>
  <c r="P233" i="9"/>
  <c r="BI231" i="9"/>
  <c r="BH231" i="9"/>
  <c r="BG231" i="9"/>
  <c r="BF231" i="9"/>
  <c r="T231" i="9"/>
  <c r="R231" i="9"/>
  <c r="P231" i="9"/>
  <c r="BI229" i="9"/>
  <c r="BH229" i="9"/>
  <c r="BG229" i="9"/>
  <c r="BF229" i="9"/>
  <c r="T229" i="9"/>
  <c r="R229" i="9"/>
  <c r="P229" i="9"/>
  <c r="BI227" i="9"/>
  <c r="BH227" i="9"/>
  <c r="BG227" i="9"/>
  <c r="BF227" i="9"/>
  <c r="T227" i="9"/>
  <c r="R227" i="9"/>
  <c r="P227" i="9"/>
  <c r="BI225" i="9"/>
  <c r="BH225" i="9"/>
  <c r="BG225" i="9"/>
  <c r="BF225" i="9"/>
  <c r="T225" i="9"/>
  <c r="R225" i="9"/>
  <c r="P225" i="9"/>
  <c r="BI221" i="9"/>
  <c r="BH221" i="9"/>
  <c r="BG221" i="9"/>
  <c r="BF221" i="9"/>
  <c r="T221" i="9"/>
  <c r="R221" i="9"/>
  <c r="P221" i="9"/>
  <c r="BI218" i="9"/>
  <c r="BH218" i="9"/>
  <c r="BG218" i="9"/>
  <c r="BF218" i="9"/>
  <c r="T218" i="9"/>
  <c r="R218" i="9"/>
  <c r="P218" i="9"/>
  <c r="BI216" i="9"/>
  <c r="BH216" i="9"/>
  <c r="BG216" i="9"/>
  <c r="BF216" i="9"/>
  <c r="T216" i="9"/>
  <c r="R216" i="9"/>
  <c r="P216" i="9"/>
  <c r="BI212" i="9"/>
  <c r="BH212" i="9"/>
  <c r="BG212" i="9"/>
  <c r="BF212" i="9"/>
  <c r="T212" i="9"/>
  <c r="R212" i="9"/>
  <c r="P212" i="9"/>
  <c r="BI210" i="9"/>
  <c r="BH210" i="9"/>
  <c r="BG210" i="9"/>
  <c r="BF210" i="9"/>
  <c r="T210" i="9"/>
  <c r="R210" i="9"/>
  <c r="P210" i="9"/>
  <c r="BI208" i="9"/>
  <c r="BH208" i="9"/>
  <c r="BG208" i="9"/>
  <c r="BF208" i="9"/>
  <c r="T208" i="9"/>
  <c r="R208" i="9"/>
  <c r="P208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2" i="9"/>
  <c r="BH202" i="9"/>
  <c r="BG202" i="9"/>
  <c r="BF202" i="9"/>
  <c r="T202" i="9"/>
  <c r="R202" i="9"/>
  <c r="P202" i="9"/>
  <c r="BI197" i="9"/>
  <c r="BH197" i="9"/>
  <c r="BG197" i="9"/>
  <c r="BF197" i="9"/>
  <c r="T197" i="9"/>
  <c r="R197" i="9"/>
  <c r="P197" i="9"/>
  <c r="BI195" i="9"/>
  <c r="BH195" i="9"/>
  <c r="BG195" i="9"/>
  <c r="BF195" i="9"/>
  <c r="T195" i="9"/>
  <c r="R195" i="9"/>
  <c r="P195" i="9"/>
  <c r="BI193" i="9"/>
  <c r="BH193" i="9"/>
  <c r="BG193" i="9"/>
  <c r="BF193" i="9"/>
  <c r="T193" i="9"/>
  <c r="R193" i="9"/>
  <c r="P193" i="9"/>
  <c r="BI190" i="9"/>
  <c r="BH190" i="9"/>
  <c r="BG190" i="9"/>
  <c r="BF190" i="9"/>
  <c r="T190" i="9"/>
  <c r="R190" i="9"/>
  <c r="P190" i="9"/>
  <c r="BI186" i="9"/>
  <c r="BH186" i="9"/>
  <c r="BG186" i="9"/>
  <c r="BF186" i="9"/>
  <c r="T186" i="9"/>
  <c r="R186" i="9"/>
  <c r="P186" i="9"/>
  <c r="BI179" i="9"/>
  <c r="BH179" i="9"/>
  <c r="BG179" i="9"/>
  <c r="BF179" i="9"/>
  <c r="T179" i="9"/>
  <c r="R179" i="9"/>
  <c r="P179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2" i="9"/>
  <c r="BH162" i="9"/>
  <c r="BG162" i="9"/>
  <c r="BF162" i="9"/>
  <c r="T162" i="9"/>
  <c r="R162" i="9"/>
  <c r="P162" i="9"/>
  <c r="BI158" i="9"/>
  <c r="BH158" i="9"/>
  <c r="BG158" i="9"/>
  <c r="BF158" i="9"/>
  <c r="T158" i="9"/>
  <c r="R158" i="9"/>
  <c r="P158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BI130" i="9"/>
  <c r="BH130" i="9"/>
  <c r="BG130" i="9"/>
  <c r="BF130" i="9"/>
  <c r="T130" i="9"/>
  <c r="R130" i="9"/>
  <c r="P130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4" i="9"/>
  <c r="BH124" i="9"/>
  <c r="BG124" i="9"/>
  <c r="BF124" i="9"/>
  <c r="T124" i="9"/>
  <c r="R124" i="9"/>
  <c r="P124" i="9"/>
  <c r="BI122" i="9"/>
  <c r="BH122" i="9"/>
  <c r="BG122" i="9"/>
  <c r="BF122" i="9"/>
  <c r="T122" i="9"/>
  <c r="R122" i="9"/>
  <c r="P122" i="9"/>
  <c r="J115" i="9"/>
  <c r="F115" i="9"/>
  <c r="F113" i="9"/>
  <c r="E111" i="9"/>
  <c r="J91" i="9"/>
  <c r="F91" i="9"/>
  <c r="F89" i="9"/>
  <c r="E87" i="9"/>
  <c r="J24" i="9"/>
  <c r="E24" i="9"/>
  <c r="J116" i="9" s="1"/>
  <c r="J23" i="9"/>
  <c r="J18" i="9"/>
  <c r="E18" i="9"/>
  <c r="F116" i="9"/>
  <c r="J17" i="9"/>
  <c r="J12" i="9"/>
  <c r="J113" i="9" s="1"/>
  <c r="E7" i="9"/>
  <c r="E85" i="9"/>
  <c r="J37" i="8"/>
  <c r="J36" i="8"/>
  <c r="AY101" i="1" s="1"/>
  <c r="J35" i="8"/>
  <c r="AX101" i="1"/>
  <c r="BI291" i="8"/>
  <c r="BH291" i="8"/>
  <c r="BG291" i="8"/>
  <c r="BF291" i="8"/>
  <c r="T291" i="8"/>
  <c r="R291" i="8"/>
  <c r="P291" i="8"/>
  <c r="BI288" i="8"/>
  <c r="BH288" i="8"/>
  <c r="BG288" i="8"/>
  <c r="BF288" i="8"/>
  <c r="T288" i="8"/>
  <c r="R288" i="8"/>
  <c r="P288" i="8"/>
  <c r="BI284" i="8"/>
  <c r="BH284" i="8"/>
  <c r="BG284" i="8"/>
  <c r="BF284" i="8"/>
  <c r="T284" i="8"/>
  <c r="R284" i="8"/>
  <c r="P284" i="8"/>
  <c r="BI281" i="8"/>
  <c r="BH281" i="8"/>
  <c r="BG281" i="8"/>
  <c r="BF281" i="8"/>
  <c r="T281" i="8"/>
  <c r="R281" i="8"/>
  <c r="P281" i="8"/>
  <c r="BI278" i="8"/>
  <c r="BH278" i="8"/>
  <c r="BG278" i="8"/>
  <c r="BF278" i="8"/>
  <c r="T278" i="8"/>
  <c r="R278" i="8"/>
  <c r="P278" i="8"/>
  <c r="BI273" i="8"/>
  <c r="BH273" i="8"/>
  <c r="BG273" i="8"/>
  <c r="BF273" i="8"/>
  <c r="T273" i="8"/>
  <c r="R273" i="8"/>
  <c r="P273" i="8"/>
  <c r="BI271" i="8"/>
  <c r="BH271" i="8"/>
  <c r="BG271" i="8"/>
  <c r="BF271" i="8"/>
  <c r="T271" i="8"/>
  <c r="R271" i="8"/>
  <c r="P271" i="8"/>
  <c r="BI268" i="8"/>
  <c r="BH268" i="8"/>
  <c r="BG268" i="8"/>
  <c r="BF268" i="8"/>
  <c r="T268" i="8"/>
  <c r="R268" i="8"/>
  <c r="P268" i="8"/>
  <c r="BI264" i="8"/>
  <c r="BH264" i="8"/>
  <c r="BG264" i="8"/>
  <c r="BF264" i="8"/>
  <c r="T264" i="8"/>
  <c r="R264" i="8"/>
  <c r="P264" i="8"/>
  <c r="BI262" i="8"/>
  <c r="BH262" i="8"/>
  <c r="BG262" i="8"/>
  <c r="BF262" i="8"/>
  <c r="T262" i="8"/>
  <c r="R262" i="8"/>
  <c r="P262" i="8"/>
  <c r="BI259" i="8"/>
  <c r="BH259" i="8"/>
  <c r="BG259" i="8"/>
  <c r="BF259" i="8"/>
  <c r="T259" i="8"/>
  <c r="R259" i="8"/>
  <c r="P259" i="8"/>
  <c r="BI257" i="8"/>
  <c r="BH257" i="8"/>
  <c r="BG257" i="8"/>
  <c r="BF257" i="8"/>
  <c r="T257" i="8"/>
  <c r="R257" i="8"/>
  <c r="P257" i="8"/>
  <c r="BI255" i="8"/>
  <c r="BH255" i="8"/>
  <c r="BG255" i="8"/>
  <c r="BF255" i="8"/>
  <c r="T255" i="8"/>
  <c r="R255" i="8"/>
  <c r="P255" i="8"/>
  <c r="BI252" i="8"/>
  <c r="BH252" i="8"/>
  <c r="BG252" i="8"/>
  <c r="BF252" i="8"/>
  <c r="T252" i="8"/>
  <c r="R252" i="8"/>
  <c r="P252" i="8"/>
  <c r="BI250" i="8"/>
  <c r="BH250" i="8"/>
  <c r="BG250" i="8"/>
  <c r="BF250" i="8"/>
  <c r="T250" i="8"/>
  <c r="R250" i="8"/>
  <c r="P250" i="8"/>
  <c r="BI248" i="8"/>
  <c r="BH248" i="8"/>
  <c r="BG248" i="8"/>
  <c r="BF248" i="8"/>
  <c r="T248" i="8"/>
  <c r="R248" i="8"/>
  <c r="P248" i="8"/>
  <c r="BI246" i="8"/>
  <c r="BH246" i="8"/>
  <c r="BG246" i="8"/>
  <c r="BF246" i="8"/>
  <c r="T246" i="8"/>
  <c r="R246" i="8"/>
  <c r="P246" i="8"/>
  <c r="BI244" i="8"/>
  <c r="BH244" i="8"/>
  <c r="BG244" i="8"/>
  <c r="BF244" i="8"/>
  <c r="T244" i="8"/>
  <c r="R244" i="8"/>
  <c r="P244" i="8"/>
  <c r="BI242" i="8"/>
  <c r="BH242" i="8"/>
  <c r="BG242" i="8"/>
  <c r="BF242" i="8"/>
  <c r="T242" i="8"/>
  <c r="R242" i="8"/>
  <c r="P242" i="8"/>
  <c r="BI239" i="8"/>
  <c r="BH239" i="8"/>
  <c r="BG239" i="8"/>
  <c r="BF239" i="8"/>
  <c r="T239" i="8"/>
  <c r="R239" i="8"/>
  <c r="P239" i="8"/>
  <c r="BI233" i="8"/>
  <c r="BH233" i="8"/>
  <c r="BG233" i="8"/>
  <c r="BF233" i="8"/>
  <c r="T233" i="8"/>
  <c r="R233" i="8"/>
  <c r="P233" i="8"/>
  <c r="BI231" i="8"/>
  <c r="BH231" i="8"/>
  <c r="BG231" i="8"/>
  <c r="BF231" i="8"/>
  <c r="T231" i="8"/>
  <c r="R231" i="8"/>
  <c r="P231" i="8"/>
  <c r="BI228" i="8"/>
  <c r="BH228" i="8"/>
  <c r="BG228" i="8"/>
  <c r="BF228" i="8"/>
  <c r="T228" i="8"/>
  <c r="R228" i="8"/>
  <c r="P228" i="8"/>
  <c r="BI226" i="8"/>
  <c r="BH226" i="8"/>
  <c r="BG226" i="8"/>
  <c r="BF226" i="8"/>
  <c r="T226" i="8"/>
  <c r="R226" i="8"/>
  <c r="P226" i="8"/>
  <c r="BI224" i="8"/>
  <c r="BH224" i="8"/>
  <c r="BG224" i="8"/>
  <c r="BF224" i="8"/>
  <c r="T224" i="8"/>
  <c r="R224" i="8"/>
  <c r="P224" i="8"/>
  <c r="BI221" i="8"/>
  <c r="BH221" i="8"/>
  <c r="BG221" i="8"/>
  <c r="BF221" i="8"/>
  <c r="T221" i="8"/>
  <c r="R221" i="8"/>
  <c r="P221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1" i="8"/>
  <c r="BH201" i="8"/>
  <c r="BG201" i="8"/>
  <c r="BF201" i="8"/>
  <c r="T201" i="8"/>
  <c r="R201" i="8"/>
  <c r="P201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5" i="8"/>
  <c r="BH155" i="8"/>
  <c r="BG155" i="8"/>
  <c r="BF155" i="8"/>
  <c r="T155" i="8"/>
  <c r="R155" i="8"/>
  <c r="P155" i="8"/>
  <c r="BI153" i="8"/>
  <c r="BH153" i="8"/>
  <c r="BG153" i="8"/>
  <c r="BF153" i="8"/>
  <c r="T153" i="8"/>
  <c r="R153" i="8"/>
  <c r="P153" i="8"/>
  <c r="BI151" i="8"/>
  <c r="BH151" i="8"/>
  <c r="BG151" i="8"/>
  <c r="BF151" i="8"/>
  <c r="T151" i="8"/>
  <c r="R151" i="8"/>
  <c r="P151" i="8"/>
  <c r="BI149" i="8"/>
  <c r="BH149" i="8"/>
  <c r="BG149" i="8"/>
  <c r="BF149" i="8"/>
  <c r="T149" i="8"/>
  <c r="R149" i="8"/>
  <c r="P149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6" i="8"/>
  <c r="BH136" i="8"/>
  <c r="BG136" i="8"/>
  <c r="BF136" i="8"/>
  <c r="T136" i="8"/>
  <c r="R136" i="8"/>
  <c r="P136" i="8"/>
  <c r="BI134" i="8"/>
  <c r="BH134" i="8"/>
  <c r="BG134" i="8"/>
  <c r="BF134" i="8"/>
  <c r="T134" i="8"/>
  <c r="R134" i="8"/>
  <c r="P134" i="8"/>
  <c r="BI132" i="8"/>
  <c r="BH132" i="8"/>
  <c r="BG132" i="8"/>
  <c r="BF132" i="8"/>
  <c r="T132" i="8"/>
  <c r="R132" i="8"/>
  <c r="P132" i="8"/>
  <c r="BI127" i="8"/>
  <c r="BH127" i="8"/>
  <c r="BG127" i="8"/>
  <c r="BF127" i="8"/>
  <c r="T127" i="8"/>
  <c r="R127" i="8"/>
  <c r="P127" i="8"/>
  <c r="J121" i="8"/>
  <c r="J120" i="8"/>
  <c r="F120" i="8"/>
  <c r="F118" i="8"/>
  <c r="E116" i="8"/>
  <c r="J92" i="8"/>
  <c r="J91" i="8"/>
  <c r="F91" i="8"/>
  <c r="F89" i="8"/>
  <c r="E87" i="8"/>
  <c r="J18" i="8"/>
  <c r="E18" i="8"/>
  <c r="F121" i="8" s="1"/>
  <c r="J17" i="8"/>
  <c r="J12" i="8"/>
  <c r="J118" i="8" s="1"/>
  <c r="E7" i="8"/>
  <c r="E114" i="8" s="1"/>
  <c r="J37" i="7"/>
  <c r="J36" i="7"/>
  <c r="AY100" i="1" s="1"/>
  <c r="J35" i="7"/>
  <c r="AX100" i="1"/>
  <c r="BI375" i="7"/>
  <c r="BH375" i="7"/>
  <c r="BG375" i="7"/>
  <c r="BF375" i="7"/>
  <c r="T375" i="7"/>
  <c r="T374" i="7" s="1"/>
  <c r="R375" i="7"/>
  <c r="R374" i="7"/>
  <c r="P375" i="7"/>
  <c r="P374" i="7" s="1"/>
  <c r="BI372" i="7"/>
  <c r="BH372" i="7"/>
  <c r="BG372" i="7"/>
  <c r="BF372" i="7"/>
  <c r="T372" i="7"/>
  <c r="R372" i="7"/>
  <c r="P372" i="7"/>
  <c r="BI369" i="7"/>
  <c r="BH369" i="7"/>
  <c r="BG369" i="7"/>
  <c r="BF369" i="7"/>
  <c r="T369" i="7"/>
  <c r="R369" i="7"/>
  <c r="P369" i="7"/>
  <c r="BI366" i="7"/>
  <c r="BH366" i="7"/>
  <c r="BG366" i="7"/>
  <c r="BF366" i="7"/>
  <c r="T366" i="7"/>
  <c r="R366" i="7"/>
  <c r="P366" i="7"/>
  <c r="BI361" i="7"/>
  <c r="BH361" i="7"/>
  <c r="BG361" i="7"/>
  <c r="BF361" i="7"/>
  <c r="T361" i="7"/>
  <c r="R361" i="7"/>
  <c r="P361" i="7"/>
  <c r="BI357" i="7"/>
  <c r="BH357" i="7"/>
  <c r="BG357" i="7"/>
  <c r="BF357" i="7"/>
  <c r="T357" i="7"/>
  <c r="R357" i="7"/>
  <c r="P357" i="7"/>
  <c r="BI353" i="7"/>
  <c r="BH353" i="7"/>
  <c r="BG353" i="7"/>
  <c r="BF353" i="7"/>
  <c r="T353" i="7"/>
  <c r="R353" i="7"/>
  <c r="P353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44" i="7"/>
  <c r="BH344" i="7"/>
  <c r="BG344" i="7"/>
  <c r="BF344" i="7"/>
  <c r="T344" i="7"/>
  <c r="R344" i="7"/>
  <c r="P344" i="7"/>
  <c r="BI341" i="7"/>
  <c r="BH341" i="7"/>
  <c r="BG341" i="7"/>
  <c r="BF341" i="7"/>
  <c r="T341" i="7"/>
  <c r="R341" i="7"/>
  <c r="P341" i="7"/>
  <c r="BI339" i="7"/>
  <c r="BH339" i="7"/>
  <c r="BG339" i="7"/>
  <c r="BF339" i="7"/>
  <c r="T339" i="7"/>
  <c r="R339" i="7"/>
  <c r="P339" i="7"/>
  <c r="BI336" i="7"/>
  <c r="BH336" i="7"/>
  <c r="BG336" i="7"/>
  <c r="BF336" i="7"/>
  <c r="T336" i="7"/>
  <c r="R336" i="7"/>
  <c r="P336" i="7"/>
  <c r="BI334" i="7"/>
  <c r="BH334" i="7"/>
  <c r="BG334" i="7"/>
  <c r="BF334" i="7"/>
  <c r="T334" i="7"/>
  <c r="R334" i="7"/>
  <c r="P334" i="7"/>
  <c r="BI332" i="7"/>
  <c r="BH332" i="7"/>
  <c r="BG332" i="7"/>
  <c r="BF332" i="7"/>
  <c r="T332" i="7"/>
  <c r="R332" i="7"/>
  <c r="P332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6" i="7"/>
  <c r="BH326" i="7"/>
  <c r="BG326" i="7"/>
  <c r="BF326" i="7"/>
  <c r="T326" i="7"/>
  <c r="R326" i="7"/>
  <c r="P326" i="7"/>
  <c r="BI324" i="7"/>
  <c r="BH324" i="7"/>
  <c r="BG324" i="7"/>
  <c r="BF324" i="7"/>
  <c r="T324" i="7"/>
  <c r="R324" i="7"/>
  <c r="P324" i="7"/>
  <c r="BI322" i="7"/>
  <c r="BH322" i="7"/>
  <c r="BG322" i="7"/>
  <c r="BF322" i="7"/>
  <c r="T322" i="7"/>
  <c r="R322" i="7"/>
  <c r="P322" i="7"/>
  <c r="BI320" i="7"/>
  <c r="BH320" i="7"/>
  <c r="BG320" i="7"/>
  <c r="BF320" i="7"/>
  <c r="T320" i="7"/>
  <c r="R320" i="7"/>
  <c r="P320" i="7"/>
  <c r="BI318" i="7"/>
  <c r="BH318" i="7"/>
  <c r="BG318" i="7"/>
  <c r="BF318" i="7"/>
  <c r="T318" i="7"/>
  <c r="R318" i="7"/>
  <c r="P318" i="7"/>
  <c r="BI316" i="7"/>
  <c r="BH316" i="7"/>
  <c r="BG316" i="7"/>
  <c r="BF316" i="7"/>
  <c r="T316" i="7"/>
  <c r="R316" i="7"/>
  <c r="P316" i="7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8" i="7"/>
  <c r="BH308" i="7"/>
  <c r="BG308" i="7"/>
  <c r="BF308" i="7"/>
  <c r="T308" i="7"/>
  <c r="R308" i="7"/>
  <c r="P308" i="7"/>
  <c r="BI305" i="7"/>
  <c r="BH305" i="7"/>
  <c r="BG305" i="7"/>
  <c r="BF305" i="7"/>
  <c r="T305" i="7"/>
  <c r="R305" i="7"/>
  <c r="P305" i="7"/>
  <c r="BI302" i="7"/>
  <c r="BH302" i="7"/>
  <c r="BG302" i="7"/>
  <c r="BF302" i="7"/>
  <c r="T302" i="7"/>
  <c r="R302" i="7"/>
  <c r="P302" i="7"/>
  <c r="BI300" i="7"/>
  <c r="BH300" i="7"/>
  <c r="BG300" i="7"/>
  <c r="BF300" i="7"/>
  <c r="T300" i="7"/>
  <c r="R300" i="7"/>
  <c r="P300" i="7"/>
  <c r="BI297" i="7"/>
  <c r="BH297" i="7"/>
  <c r="BG297" i="7"/>
  <c r="BF297" i="7"/>
  <c r="T297" i="7"/>
  <c r="R297" i="7"/>
  <c r="P297" i="7"/>
  <c r="BI294" i="7"/>
  <c r="BH294" i="7"/>
  <c r="BG294" i="7"/>
  <c r="BF294" i="7"/>
  <c r="T294" i="7"/>
  <c r="R294" i="7"/>
  <c r="P294" i="7"/>
  <c r="BI291" i="7"/>
  <c r="BH291" i="7"/>
  <c r="BG291" i="7"/>
  <c r="BF291" i="7"/>
  <c r="T291" i="7"/>
  <c r="R291" i="7"/>
  <c r="P291" i="7"/>
  <c r="BI287" i="7"/>
  <c r="BH287" i="7"/>
  <c r="BG287" i="7"/>
  <c r="BF287" i="7"/>
  <c r="T287" i="7"/>
  <c r="R287" i="7"/>
  <c r="P287" i="7"/>
  <c r="BI283" i="7"/>
  <c r="BH283" i="7"/>
  <c r="BG283" i="7"/>
  <c r="BF283" i="7"/>
  <c r="T283" i="7"/>
  <c r="R283" i="7"/>
  <c r="P283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6" i="7"/>
  <c r="BH266" i="7"/>
  <c r="BG266" i="7"/>
  <c r="BF266" i="7"/>
  <c r="T266" i="7"/>
  <c r="R266" i="7"/>
  <c r="P266" i="7"/>
  <c r="BI264" i="7"/>
  <c r="BH264" i="7"/>
  <c r="BG264" i="7"/>
  <c r="BF264" i="7"/>
  <c r="T264" i="7"/>
  <c r="R264" i="7"/>
  <c r="P264" i="7"/>
  <c r="BI261" i="7"/>
  <c r="BH261" i="7"/>
  <c r="BG261" i="7"/>
  <c r="BF261" i="7"/>
  <c r="T261" i="7"/>
  <c r="R261" i="7"/>
  <c r="P261" i="7"/>
  <c r="BI258" i="7"/>
  <c r="BH258" i="7"/>
  <c r="BG258" i="7"/>
  <c r="BF258" i="7"/>
  <c r="T258" i="7"/>
  <c r="R258" i="7"/>
  <c r="P258" i="7"/>
  <c r="BI255" i="7"/>
  <c r="BH255" i="7"/>
  <c r="BG255" i="7"/>
  <c r="BF255" i="7"/>
  <c r="T255" i="7"/>
  <c r="R255" i="7"/>
  <c r="P255" i="7"/>
  <c r="BI250" i="7"/>
  <c r="BH250" i="7"/>
  <c r="BG250" i="7"/>
  <c r="BF250" i="7"/>
  <c r="T250" i="7"/>
  <c r="R250" i="7"/>
  <c r="P250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0" i="7"/>
  <c r="BH230" i="7"/>
  <c r="BG230" i="7"/>
  <c r="BF230" i="7"/>
  <c r="T230" i="7"/>
  <c r="R230" i="7"/>
  <c r="P230" i="7"/>
  <c r="BI225" i="7"/>
  <c r="BH225" i="7"/>
  <c r="BG225" i="7"/>
  <c r="BF225" i="7"/>
  <c r="T225" i="7"/>
  <c r="T224" i="7"/>
  <c r="R225" i="7"/>
  <c r="R224" i="7" s="1"/>
  <c r="P225" i="7"/>
  <c r="P224" i="7"/>
  <c r="BI222" i="7"/>
  <c r="BH222" i="7"/>
  <c r="BG222" i="7"/>
  <c r="BF222" i="7"/>
  <c r="T222" i="7"/>
  <c r="R222" i="7"/>
  <c r="P222" i="7"/>
  <c r="BI203" i="7"/>
  <c r="BH203" i="7"/>
  <c r="BG203" i="7"/>
  <c r="BF203" i="7"/>
  <c r="T203" i="7"/>
  <c r="R203" i="7"/>
  <c r="P203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47" i="7"/>
  <c r="BH147" i="7"/>
  <c r="BG147" i="7"/>
  <c r="BF147" i="7"/>
  <c r="T147" i="7"/>
  <c r="R147" i="7"/>
  <c r="P147" i="7"/>
  <c r="BI140" i="7"/>
  <c r="BH140" i="7"/>
  <c r="BG140" i="7"/>
  <c r="BF140" i="7"/>
  <c r="T140" i="7"/>
  <c r="R140" i="7"/>
  <c r="P140" i="7"/>
  <c r="BI133" i="7"/>
  <c r="BH133" i="7"/>
  <c r="BG133" i="7"/>
  <c r="BF133" i="7"/>
  <c r="T133" i="7"/>
  <c r="R133" i="7"/>
  <c r="P133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J119" i="7"/>
  <c r="F119" i="7"/>
  <c r="F117" i="7"/>
  <c r="E115" i="7"/>
  <c r="J91" i="7"/>
  <c r="F91" i="7"/>
  <c r="F89" i="7"/>
  <c r="E87" i="7"/>
  <c r="J24" i="7"/>
  <c r="E24" i="7"/>
  <c r="J120" i="7" s="1"/>
  <c r="J23" i="7"/>
  <c r="J18" i="7"/>
  <c r="E18" i="7"/>
  <c r="F120" i="7"/>
  <c r="J17" i="7"/>
  <c r="J12" i="7"/>
  <c r="J117" i="7" s="1"/>
  <c r="E7" i="7"/>
  <c r="E113" i="7"/>
  <c r="J37" i="6"/>
  <c r="J36" i="6"/>
  <c r="AY99" i="1"/>
  <c r="J35" i="6"/>
  <c r="AX99" i="1"/>
  <c r="BI396" i="6"/>
  <c r="BH396" i="6"/>
  <c r="BG396" i="6"/>
  <c r="BF396" i="6"/>
  <c r="T396" i="6"/>
  <c r="T395" i="6"/>
  <c r="R396" i="6"/>
  <c r="R395" i="6" s="1"/>
  <c r="P396" i="6"/>
  <c r="P395" i="6" s="1"/>
  <c r="BI393" i="6"/>
  <c r="BH393" i="6"/>
  <c r="BG393" i="6"/>
  <c r="BF393" i="6"/>
  <c r="T393" i="6"/>
  <c r="R393" i="6"/>
  <c r="P393" i="6"/>
  <c r="BI391" i="6"/>
  <c r="BH391" i="6"/>
  <c r="BG391" i="6"/>
  <c r="BF391" i="6"/>
  <c r="T391" i="6"/>
  <c r="R391" i="6"/>
  <c r="P391" i="6"/>
  <c r="BI389" i="6"/>
  <c r="BH389" i="6"/>
  <c r="BG389" i="6"/>
  <c r="BF389" i="6"/>
  <c r="T389" i="6"/>
  <c r="R389" i="6"/>
  <c r="P389" i="6"/>
  <c r="BI387" i="6"/>
  <c r="BH387" i="6"/>
  <c r="BG387" i="6"/>
  <c r="BF387" i="6"/>
  <c r="T387" i="6"/>
  <c r="R387" i="6"/>
  <c r="P387" i="6"/>
  <c r="BI378" i="6"/>
  <c r="BH378" i="6"/>
  <c r="BG378" i="6"/>
  <c r="BF378" i="6"/>
  <c r="T378" i="6"/>
  <c r="R378" i="6"/>
  <c r="P378" i="6"/>
  <c r="BI369" i="6"/>
  <c r="BH369" i="6"/>
  <c r="BG369" i="6"/>
  <c r="BF369" i="6"/>
  <c r="T369" i="6"/>
  <c r="R369" i="6"/>
  <c r="P369" i="6"/>
  <c r="BI366" i="6"/>
  <c r="BH366" i="6"/>
  <c r="BG366" i="6"/>
  <c r="BF366" i="6"/>
  <c r="T366" i="6"/>
  <c r="R366" i="6"/>
  <c r="P366" i="6"/>
  <c r="BI363" i="6"/>
  <c r="BH363" i="6"/>
  <c r="BG363" i="6"/>
  <c r="BF363" i="6"/>
  <c r="T363" i="6"/>
  <c r="R363" i="6"/>
  <c r="P363" i="6"/>
  <c r="BI360" i="6"/>
  <c r="BH360" i="6"/>
  <c r="BG360" i="6"/>
  <c r="BF360" i="6"/>
  <c r="T360" i="6"/>
  <c r="R360" i="6"/>
  <c r="P360" i="6"/>
  <c r="BI357" i="6"/>
  <c r="BH357" i="6"/>
  <c r="BG357" i="6"/>
  <c r="BF357" i="6"/>
  <c r="T357" i="6"/>
  <c r="R357" i="6"/>
  <c r="P357" i="6"/>
  <c r="BI355" i="6"/>
  <c r="BH355" i="6"/>
  <c r="BG355" i="6"/>
  <c r="BF355" i="6"/>
  <c r="T355" i="6"/>
  <c r="R355" i="6"/>
  <c r="P355" i="6"/>
  <c r="BI353" i="6"/>
  <c r="BH353" i="6"/>
  <c r="BG353" i="6"/>
  <c r="BF353" i="6"/>
  <c r="T353" i="6"/>
  <c r="R353" i="6"/>
  <c r="P353" i="6"/>
  <c r="BI351" i="6"/>
  <c r="BH351" i="6"/>
  <c r="BG351" i="6"/>
  <c r="BF351" i="6"/>
  <c r="T351" i="6"/>
  <c r="R351" i="6"/>
  <c r="P351" i="6"/>
  <c r="BI345" i="6"/>
  <c r="BH345" i="6"/>
  <c r="BG345" i="6"/>
  <c r="BF345" i="6"/>
  <c r="T345" i="6"/>
  <c r="R345" i="6"/>
  <c r="P345" i="6"/>
  <c r="BI340" i="6"/>
  <c r="BH340" i="6"/>
  <c r="BG340" i="6"/>
  <c r="BF340" i="6"/>
  <c r="T340" i="6"/>
  <c r="R340" i="6"/>
  <c r="P340" i="6"/>
  <c r="BI338" i="6"/>
  <c r="BH338" i="6"/>
  <c r="BG338" i="6"/>
  <c r="BF338" i="6"/>
  <c r="T338" i="6"/>
  <c r="R338" i="6"/>
  <c r="P338" i="6"/>
  <c r="BI336" i="6"/>
  <c r="BH336" i="6"/>
  <c r="BG336" i="6"/>
  <c r="BF336" i="6"/>
  <c r="T336" i="6"/>
  <c r="R336" i="6"/>
  <c r="P336" i="6"/>
  <c r="BI333" i="6"/>
  <c r="BH333" i="6"/>
  <c r="BG333" i="6"/>
  <c r="BF333" i="6"/>
  <c r="T333" i="6"/>
  <c r="R333" i="6"/>
  <c r="P333" i="6"/>
  <c r="BI330" i="6"/>
  <c r="BH330" i="6"/>
  <c r="BG330" i="6"/>
  <c r="BF330" i="6"/>
  <c r="T330" i="6"/>
  <c r="R330" i="6"/>
  <c r="P330" i="6"/>
  <c r="BI324" i="6"/>
  <c r="BH324" i="6"/>
  <c r="BG324" i="6"/>
  <c r="BF324" i="6"/>
  <c r="T324" i="6"/>
  <c r="R324" i="6"/>
  <c r="P324" i="6"/>
  <c r="BI321" i="6"/>
  <c r="BH321" i="6"/>
  <c r="BG321" i="6"/>
  <c r="BF321" i="6"/>
  <c r="T321" i="6"/>
  <c r="R321" i="6"/>
  <c r="P321" i="6"/>
  <c r="BI318" i="6"/>
  <c r="BH318" i="6"/>
  <c r="BG318" i="6"/>
  <c r="BF318" i="6"/>
  <c r="T318" i="6"/>
  <c r="R318" i="6"/>
  <c r="P318" i="6"/>
  <c r="BI316" i="6"/>
  <c r="BH316" i="6"/>
  <c r="BG316" i="6"/>
  <c r="BF316" i="6"/>
  <c r="T316" i="6"/>
  <c r="R316" i="6"/>
  <c r="P316" i="6"/>
  <c r="BI314" i="6"/>
  <c r="BH314" i="6"/>
  <c r="BG314" i="6"/>
  <c r="BF314" i="6"/>
  <c r="T314" i="6"/>
  <c r="R314" i="6"/>
  <c r="P314" i="6"/>
  <c r="BI312" i="6"/>
  <c r="BH312" i="6"/>
  <c r="BG312" i="6"/>
  <c r="BF312" i="6"/>
  <c r="T312" i="6"/>
  <c r="R312" i="6"/>
  <c r="P312" i="6"/>
  <c r="BI310" i="6"/>
  <c r="BH310" i="6"/>
  <c r="BG310" i="6"/>
  <c r="BF310" i="6"/>
  <c r="T310" i="6"/>
  <c r="R310" i="6"/>
  <c r="P310" i="6"/>
  <c r="BI308" i="6"/>
  <c r="BH308" i="6"/>
  <c r="BG308" i="6"/>
  <c r="BF308" i="6"/>
  <c r="T308" i="6"/>
  <c r="R308" i="6"/>
  <c r="P308" i="6"/>
  <c r="BI306" i="6"/>
  <c r="BH306" i="6"/>
  <c r="BG306" i="6"/>
  <c r="BF306" i="6"/>
  <c r="T306" i="6"/>
  <c r="R306" i="6"/>
  <c r="P306" i="6"/>
  <c r="BI304" i="6"/>
  <c r="BH304" i="6"/>
  <c r="BG304" i="6"/>
  <c r="BF304" i="6"/>
  <c r="T304" i="6"/>
  <c r="R304" i="6"/>
  <c r="P304" i="6"/>
  <c r="BI300" i="6"/>
  <c r="BH300" i="6"/>
  <c r="BG300" i="6"/>
  <c r="BF300" i="6"/>
  <c r="T300" i="6"/>
  <c r="R300" i="6"/>
  <c r="P300" i="6"/>
  <c r="BI297" i="6"/>
  <c r="BH297" i="6"/>
  <c r="BG297" i="6"/>
  <c r="BF297" i="6"/>
  <c r="T297" i="6"/>
  <c r="R297" i="6"/>
  <c r="P297" i="6"/>
  <c r="BI294" i="6"/>
  <c r="BH294" i="6"/>
  <c r="BG294" i="6"/>
  <c r="BF294" i="6"/>
  <c r="T294" i="6"/>
  <c r="R294" i="6"/>
  <c r="P294" i="6"/>
  <c r="BI290" i="6"/>
  <c r="BH290" i="6"/>
  <c r="BG290" i="6"/>
  <c r="BF290" i="6"/>
  <c r="T290" i="6"/>
  <c r="R290" i="6"/>
  <c r="P290" i="6"/>
  <c r="BI288" i="6"/>
  <c r="BH288" i="6"/>
  <c r="BG288" i="6"/>
  <c r="BF288" i="6"/>
  <c r="T288" i="6"/>
  <c r="R288" i="6"/>
  <c r="P288" i="6"/>
  <c r="BI284" i="6"/>
  <c r="BH284" i="6"/>
  <c r="BG284" i="6"/>
  <c r="BF284" i="6"/>
  <c r="T284" i="6"/>
  <c r="R284" i="6"/>
  <c r="P284" i="6"/>
  <c r="BI280" i="6"/>
  <c r="BH280" i="6"/>
  <c r="BG280" i="6"/>
  <c r="BF280" i="6"/>
  <c r="T280" i="6"/>
  <c r="R280" i="6"/>
  <c r="P280" i="6"/>
  <c r="BI276" i="6"/>
  <c r="BH276" i="6"/>
  <c r="BG276" i="6"/>
  <c r="BF276" i="6"/>
  <c r="T276" i="6"/>
  <c r="R276" i="6"/>
  <c r="P276" i="6"/>
  <c r="BI274" i="6"/>
  <c r="BH274" i="6"/>
  <c r="BG274" i="6"/>
  <c r="BF274" i="6"/>
  <c r="T274" i="6"/>
  <c r="R274" i="6"/>
  <c r="P274" i="6"/>
  <c r="BI270" i="6"/>
  <c r="BH270" i="6"/>
  <c r="BG270" i="6"/>
  <c r="BF270" i="6"/>
  <c r="T270" i="6"/>
  <c r="R270" i="6"/>
  <c r="P270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1" i="6"/>
  <c r="BH241" i="6"/>
  <c r="BG241" i="6"/>
  <c r="BF241" i="6"/>
  <c r="T241" i="6"/>
  <c r="R241" i="6"/>
  <c r="P241" i="6"/>
  <c r="BI238" i="6"/>
  <c r="BH238" i="6"/>
  <c r="BG238" i="6"/>
  <c r="BF238" i="6"/>
  <c r="T238" i="6"/>
  <c r="R238" i="6"/>
  <c r="P238" i="6"/>
  <c r="BI232" i="6"/>
  <c r="BH232" i="6"/>
  <c r="BG232" i="6"/>
  <c r="BF232" i="6"/>
  <c r="T232" i="6"/>
  <c r="R232" i="6"/>
  <c r="P232" i="6"/>
  <c r="BI214" i="6"/>
  <c r="BH214" i="6"/>
  <c r="BG214" i="6"/>
  <c r="BF214" i="6"/>
  <c r="T214" i="6"/>
  <c r="R214" i="6"/>
  <c r="P214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3" i="6"/>
  <c r="BH183" i="6"/>
  <c r="BG183" i="6"/>
  <c r="BF183" i="6"/>
  <c r="T183" i="6"/>
  <c r="R183" i="6"/>
  <c r="P183" i="6"/>
  <c r="BI180" i="6"/>
  <c r="BH180" i="6"/>
  <c r="BG180" i="6"/>
  <c r="BF180" i="6"/>
  <c r="T180" i="6"/>
  <c r="R180" i="6"/>
  <c r="P180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6" i="6"/>
  <c r="BH156" i="6"/>
  <c r="BG156" i="6"/>
  <c r="BF156" i="6"/>
  <c r="T156" i="6"/>
  <c r="R156" i="6"/>
  <c r="P156" i="6"/>
  <c r="BI153" i="6"/>
  <c r="BH153" i="6"/>
  <c r="BG153" i="6"/>
  <c r="BF153" i="6"/>
  <c r="T153" i="6"/>
  <c r="R153" i="6"/>
  <c r="P153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J119" i="6"/>
  <c r="F119" i="6"/>
  <c r="F117" i="6"/>
  <c r="E115" i="6"/>
  <c r="J91" i="6"/>
  <c r="F91" i="6"/>
  <c r="F89" i="6"/>
  <c r="E87" i="6"/>
  <c r="J24" i="6"/>
  <c r="E24" i="6"/>
  <c r="J92" i="6" s="1"/>
  <c r="J23" i="6"/>
  <c r="J18" i="6"/>
  <c r="E18" i="6"/>
  <c r="F120" i="6" s="1"/>
  <c r="J17" i="6"/>
  <c r="J12" i="6"/>
  <c r="J117" i="6"/>
  <c r="E7" i="6"/>
  <c r="E113" i="6" s="1"/>
  <c r="J37" i="5"/>
  <c r="J36" i="5"/>
  <c r="AY98" i="1" s="1"/>
  <c r="J35" i="5"/>
  <c r="AX98" i="1"/>
  <c r="BI354" i="5"/>
  <c r="BH354" i="5"/>
  <c r="BG354" i="5"/>
  <c r="BF354" i="5"/>
  <c r="T354" i="5"/>
  <c r="T353" i="5" s="1"/>
  <c r="R354" i="5"/>
  <c r="R353" i="5"/>
  <c r="P354" i="5"/>
  <c r="P353" i="5" s="1"/>
  <c r="BI348" i="5"/>
  <c r="BH348" i="5"/>
  <c r="BG348" i="5"/>
  <c r="BF348" i="5"/>
  <c r="T348" i="5"/>
  <c r="R348" i="5"/>
  <c r="P348" i="5"/>
  <c r="P342" i="5"/>
  <c r="BI343" i="5"/>
  <c r="BH343" i="5"/>
  <c r="BG343" i="5"/>
  <c r="BF343" i="5"/>
  <c r="T343" i="5"/>
  <c r="T342" i="5" s="1"/>
  <c r="R343" i="5"/>
  <c r="R342" i="5" s="1"/>
  <c r="P343" i="5"/>
  <c r="BI340" i="5"/>
  <c r="BH340" i="5"/>
  <c r="BG340" i="5"/>
  <c r="BF340" i="5"/>
  <c r="T340" i="5"/>
  <c r="R340" i="5"/>
  <c r="P340" i="5"/>
  <c r="BI335" i="5"/>
  <c r="BH335" i="5"/>
  <c r="BG335" i="5"/>
  <c r="BF335" i="5"/>
  <c r="T335" i="5"/>
  <c r="R335" i="5"/>
  <c r="P335" i="5"/>
  <c r="BI332" i="5"/>
  <c r="BH332" i="5"/>
  <c r="BG332" i="5"/>
  <c r="BF332" i="5"/>
  <c r="T332" i="5"/>
  <c r="R332" i="5"/>
  <c r="P332" i="5"/>
  <c r="BI328" i="5"/>
  <c r="BH328" i="5"/>
  <c r="BG328" i="5"/>
  <c r="BF328" i="5"/>
  <c r="T328" i="5"/>
  <c r="R328" i="5"/>
  <c r="P328" i="5"/>
  <c r="BI325" i="5"/>
  <c r="BH325" i="5"/>
  <c r="BG325" i="5"/>
  <c r="BF325" i="5"/>
  <c r="T325" i="5"/>
  <c r="R325" i="5"/>
  <c r="P325" i="5"/>
  <c r="BI323" i="5"/>
  <c r="BH323" i="5"/>
  <c r="BG323" i="5"/>
  <c r="BF323" i="5"/>
  <c r="T323" i="5"/>
  <c r="R323" i="5"/>
  <c r="P323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4" i="5"/>
  <c r="BH314" i="5"/>
  <c r="BG314" i="5"/>
  <c r="BF314" i="5"/>
  <c r="T314" i="5"/>
  <c r="R314" i="5"/>
  <c r="P314" i="5"/>
  <c r="BI312" i="5"/>
  <c r="BH312" i="5"/>
  <c r="BG312" i="5"/>
  <c r="BF312" i="5"/>
  <c r="T312" i="5"/>
  <c r="R312" i="5"/>
  <c r="P312" i="5"/>
  <c r="BI310" i="5"/>
  <c r="BH310" i="5"/>
  <c r="BG310" i="5"/>
  <c r="BF310" i="5"/>
  <c r="T310" i="5"/>
  <c r="R310" i="5"/>
  <c r="P310" i="5"/>
  <c r="BI308" i="5"/>
  <c r="BH308" i="5"/>
  <c r="BG308" i="5"/>
  <c r="BF308" i="5"/>
  <c r="T308" i="5"/>
  <c r="R308" i="5"/>
  <c r="P308" i="5"/>
  <c r="BI306" i="5"/>
  <c r="BH306" i="5"/>
  <c r="BG306" i="5"/>
  <c r="BF306" i="5"/>
  <c r="T306" i="5"/>
  <c r="R306" i="5"/>
  <c r="P306" i="5"/>
  <c r="BI303" i="5"/>
  <c r="BH303" i="5"/>
  <c r="BG303" i="5"/>
  <c r="BF303" i="5"/>
  <c r="T303" i="5"/>
  <c r="R303" i="5"/>
  <c r="P303" i="5"/>
  <c r="BI301" i="5"/>
  <c r="BH301" i="5"/>
  <c r="BG301" i="5"/>
  <c r="BF301" i="5"/>
  <c r="T301" i="5"/>
  <c r="R301" i="5"/>
  <c r="P301" i="5"/>
  <c r="BI299" i="5"/>
  <c r="BH299" i="5"/>
  <c r="BG299" i="5"/>
  <c r="BF299" i="5"/>
  <c r="T299" i="5"/>
  <c r="R299" i="5"/>
  <c r="P299" i="5"/>
  <c r="BI297" i="5"/>
  <c r="BH297" i="5"/>
  <c r="BG297" i="5"/>
  <c r="BF297" i="5"/>
  <c r="T297" i="5"/>
  <c r="R297" i="5"/>
  <c r="P297" i="5"/>
  <c r="BI295" i="5"/>
  <c r="BH295" i="5"/>
  <c r="BG295" i="5"/>
  <c r="BF295" i="5"/>
  <c r="T295" i="5"/>
  <c r="R295" i="5"/>
  <c r="P295" i="5"/>
  <c r="BI293" i="5"/>
  <c r="BH293" i="5"/>
  <c r="BG293" i="5"/>
  <c r="BF293" i="5"/>
  <c r="T293" i="5"/>
  <c r="R293" i="5"/>
  <c r="P293" i="5"/>
  <c r="BI291" i="5"/>
  <c r="BH291" i="5"/>
  <c r="BG291" i="5"/>
  <c r="BF291" i="5"/>
  <c r="T291" i="5"/>
  <c r="R291" i="5"/>
  <c r="P291" i="5"/>
  <c r="BI289" i="5"/>
  <c r="BH289" i="5"/>
  <c r="BG289" i="5"/>
  <c r="BF289" i="5"/>
  <c r="T289" i="5"/>
  <c r="R289" i="5"/>
  <c r="P289" i="5"/>
  <c r="BI287" i="5"/>
  <c r="BH287" i="5"/>
  <c r="BG287" i="5"/>
  <c r="BF287" i="5"/>
  <c r="T287" i="5"/>
  <c r="R287" i="5"/>
  <c r="P287" i="5"/>
  <c r="BI285" i="5"/>
  <c r="BH285" i="5"/>
  <c r="BG285" i="5"/>
  <c r="BF285" i="5"/>
  <c r="T285" i="5"/>
  <c r="R285" i="5"/>
  <c r="P285" i="5"/>
  <c r="BI283" i="5"/>
  <c r="BH283" i="5"/>
  <c r="BG283" i="5"/>
  <c r="BF283" i="5"/>
  <c r="T283" i="5"/>
  <c r="R283" i="5"/>
  <c r="P283" i="5"/>
  <c r="BI277" i="5"/>
  <c r="BH277" i="5"/>
  <c r="BG277" i="5"/>
  <c r="BF277" i="5"/>
  <c r="T277" i="5"/>
  <c r="R277" i="5"/>
  <c r="P277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2" i="5"/>
  <c r="BH262" i="5"/>
  <c r="BG262" i="5"/>
  <c r="BF262" i="5"/>
  <c r="T262" i="5"/>
  <c r="R262" i="5"/>
  <c r="P262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4" i="5"/>
  <c r="BH234" i="5"/>
  <c r="BG234" i="5"/>
  <c r="BF234" i="5"/>
  <c r="T234" i="5"/>
  <c r="R234" i="5"/>
  <c r="P234" i="5"/>
  <c r="BI231" i="5"/>
  <c r="BH231" i="5"/>
  <c r="BG231" i="5"/>
  <c r="BF231" i="5"/>
  <c r="T231" i="5"/>
  <c r="R231" i="5"/>
  <c r="P231" i="5"/>
  <c r="BI228" i="5"/>
  <c r="BH228" i="5"/>
  <c r="BG228" i="5"/>
  <c r="BF228" i="5"/>
  <c r="T228" i="5"/>
  <c r="R228" i="5"/>
  <c r="P228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1" i="5"/>
  <c r="BH201" i="5"/>
  <c r="BG201" i="5"/>
  <c r="BF201" i="5"/>
  <c r="T201" i="5"/>
  <c r="T200" i="5" s="1"/>
  <c r="R201" i="5"/>
  <c r="R200" i="5"/>
  <c r="P201" i="5"/>
  <c r="P200" i="5"/>
  <c r="BI198" i="5"/>
  <c r="BH198" i="5"/>
  <c r="BG198" i="5"/>
  <c r="BF198" i="5"/>
  <c r="T198" i="5"/>
  <c r="R198" i="5"/>
  <c r="P198" i="5"/>
  <c r="BI188" i="5"/>
  <c r="BH188" i="5"/>
  <c r="BG188" i="5"/>
  <c r="BF188" i="5"/>
  <c r="T188" i="5"/>
  <c r="R188" i="5"/>
  <c r="P188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8" i="5"/>
  <c r="F118" i="5"/>
  <c r="F116" i="5"/>
  <c r="E114" i="5"/>
  <c r="J91" i="5"/>
  <c r="F91" i="5"/>
  <c r="F89" i="5"/>
  <c r="E87" i="5"/>
  <c r="J24" i="5"/>
  <c r="E24" i="5"/>
  <c r="J119" i="5" s="1"/>
  <c r="J23" i="5"/>
  <c r="J18" i="5"/>
  <c r="E18" i="5"/>
  <c r="F119" i="5"/>
  <c r="J17" i="5"/>
  <c r="J12" i="5"/>
  <c r="J116" i="5" s="1"/>
  <c r="E7" i="5"/>
  <c r="E112" i="5" s="1"/>
  <c r="J37" i="4"/>
  <c r="J36" i="4"/>
  <c r="AY97" i="1"/>
  <c r="J35" i="4"/>
  <c r="AX97" i="1"/>
  <c r="BI546" i="4"/>
  <c r="BH546" i="4"/>
  <c r="BG546" i="4"/>
  <c r="BF546" i="4"/>
  <c r="T546" i="4"/>
  <c r="R546" i="4"/>
  <c r="P546" i="4"/>
  <c r="BI545" i="4"/>
  <c r="BH545" i="4"/>
  <c r="BG545" i="4"/>
  <c r="BF545" i="4"/>
  <c r="T545" i="4"/>
  <c r="R545" i="4"/>
  <c r="P545" i="4"/>
  <c r="BI542" i="4"/>
  <c r="BH542" i="4"/>
  <c r="BG542" i="4"/>
  <c r="BF542" i="4"/>
  <c r="T542" i="4"/>
  <c r="R542" i="4"/>
  <c r="P542" i="4"/>
  <c r="BI540" i="4"/>
  <c r="BH540" i="4"/>
  <c r="BG540" i="4"/>
  <c r="BF540" i="4"/>
  <c r="T540" i="4"/>
  <c r="R540" i="4"/>
  <c r="P540" i="4"/>
  <c r="BI534" i="4"/>
  <c r="BH534" i="4"/>
  <c r="BG534" i="4"/>
  <c r="BF534" i="4"/>
  <c r="T534" i="4"/>
  <c r="R534" i="4"/>
  <c r="P534" i="4"/>
  <c r="BI528" i="4"/>
  <c r="BH528" i="4"/>
  <c r="BG528" i="4"/>
  <c r="BF528" i="4"/>
  <c r="T528" i="4"/>
  <c r="R528" i="4"/>
  <c r="P528" i="4"/>
  <c r="BI520" i="4"/>
  <c r="BH520" i="4"/>
  <c r="BG520" i="4"/>
  <c r="BF520" i="4"/>
  <c r="T520" i="4"/>
  <c r="R520" i="4"/>
  <c r="P520" i="4"/>
  <c r="BI512" i="4"/>
  <c r="BH512" i="4"/>
  <c r="BG512" i="4"/>
  <c r="BF512" i="4"/>
  <c r="T512" i="4"/>
  <c r="R512" i="4"/>
  <c r="P512" i="4"/>
  <c r="BI502" i="4"/>
  <c r="BH502" i="4"/>
  <c r="BG502" i="4"/>
  <c r="BF502" i="4"/>
  <c r="T502" i="4"/>
  <c r="R502" i="4"/>
  <c r="P502" i="4"/>
  <c r="BI492" i="4"/>
  <c r="BH492" i="4"/>
  <c r="BG492" i="4"/>
  <c r="BF492" i="4"/>
  <c r="T492" i="4"/>
  <c r="R492" i="4"/>
  <c r="P492" i="4"/>
  <c r="BI489" i="4"/>
  <c r="BH489" i="4"/>
  <c r="BG489" i="4"/>
  <c r="BF489" i="4"/>
  <c r="T489" i="4"/>
  <c r="R489" i="4"/>
  <c r="P489" i="4"/>
  <c r="BI481" i="4"/>
  <c r="BH481" i="4"/>
  <c r="BG481" i="4"/>
  <c r="BF481" i="4"/>
  <c r="T481" i="4"/>
  <c r="R481" i="4"/>
  <c r="P481" i="4"/>
  <c r="BI477" i="4"/>
  <c r="BH477" i="4"/>
  <c r="BG477" i="4"/>
  <c r="BF477" i="4"/>
  <c r="T477" i="4"/>
  <c r="R477" i="4"/>
  <c r="P477" i="4"/>
  <c r="BI474" i="4"/>
  <c r="BH474" i="4"/>
  <c r="BG474" i="4"/>
  <c r="BF474" i="4"/>
  <c r="T474" i="4"/>
  <c r="R474" i="4"/>
  <c r="P474" i="4"/>
  <c r="BI472" i="4"/>
  <c r="BH472" i="4"/>
  <c r="BG472" i="4"/>
  <c r="BF472" i="4"/>
  <c r="T472" i="4"/>
  <c r="R472" i="4"/>
  <c r="P472" i="4"/>
  <c r="BI470" i="4"/>
  <c r="BH470" i="4"/>
  <c r="BG470" i="4"/>
  <c r="BF470" i="4"/>
  <c r="T470" i="4"/>
  <c r="R470" i="4"/>
  <c r="P470" i="4"/>
  <c r="BI468" i="4"/>
  <c r="BH468" i="4"/>
  <c r="BG468" i="4"/>
  <c r="BF468" i="4"/>
  <c r="T468" i="4"/>
  <c r="R468" i="4"/>
  <c r="P468" i="4"/>
  <c r="BI461" i="4"/>
  <c r="BH461" i="4"/>
  <c r="BG461" i="4"/>
  <c r="BF461" i="4"/>
  <c r="T461" i="4"/>
  <c r="R461" i="4"/>
  <c r="P461" i="4"/>
  <c r="BI458" i="4"/>
  <c r="BH458" i="4"/>
  <c r="BG458" i="4"/>
  <c r="BF458" i="4"/>
  <c r="T458" i="4"/>
  <c r="R458" i="4"/>
  <c r="P458" i="4"/>
  <c r="BI456" i="4"/>
  <c r="BH456" i="4"/>
  <c r="BG456" i="4"/>
  <c r="BF456" i="4"/>
  <c r="T456" i="4"/>
  <c r="R456" i="4"/>
  <c r="P456" i="4"/>
  <c r="BI454" i="4"/>
  <c r="BH454" i="4"/>
  <c r="BG454" i="4"/>
  <c r="BF454" i="4"/>
  <c r="T454" i="4"/>
  <c r="R454" i="4"/>
  <c r="P454" i="4"/>
  <c r="BI451" i="4"/>
  <c r="BH451" i="4"/>
  <c r="BG451" i="4"/>
  <c r="BF451" i="4"/>
  <c r="T451" i="4"/>
  <c r="R451" i="4"/>
  <c r="P451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2" i="4"/>
  <c r="BH442" i="4"/>
  <c r="BG442" i="4"/>
  <c r="BF442" i="4"/>
  <c r="T442" i="4"/>
  <c r="R442" i="4"/>
  <c r="P442" i="4"/>
  <c r="BI440" i="4"/>
  <c r="BH440" i="4"/>
  <c r="BG440" i="4"/>
  <c r="BF440" i="4"/>
  <c r="T440" i="4"/>
  <c r="R440" i="4"/>
  <c r="P440" i="4"/>
  <c r="BI438" i="4"/>
  <c r="BH438" i="4"/>
  <c r="BG438" i="4"/>
  <c r="BF438" i="4"/>
  <c r="T438" i="4"/>
  <c r="R438" i="4"/>
  <c r="P438" i="4"/>
  <c r="BI436" i="4"/>
  <c r="BH436" i="4"/>
  <c r="BG436" i="4"/>
  <c r="BF436" i="4"/>
  <c r="T436" i="4"/>
  <c r="R436" i="4"/>
  <c r="P436" i="4"/>
  <c r="BI434" i="4"/>
  <c r="BH434" i="4"/>
  <c r="BG434" i="4"/>
  <c r="BF434" i="4"/>
  <c r="T434" i="4"/>
  <c r="R434" i="4"/>
  <c r="P434" i="4"/>
  <c r="BI432" i="4"/>
  <c r="BH432" i="4"/>
  <c r="BG432" i="4"/>
  <c r="BF432" i="4"/>
  <c r="T432" i="4"/>
  <c r="R432" i="4"/>
  <c r="P432" i="4"/>
  <c r="BI430" i="4"/>
  <c r="BH430" i="4"/>
  <c r="BG430" i="4"/>
  <c r="BF430" i="4"/>
  <c r="T430" i="4"/>
  <c r="R430" i="4"/>
  <c r="P430" i="4"/>
  <c r="BI428" i="4"/>
  <c r="BH428" i="4"/>
  <c r="BG428" i="4"/>
  <c r="BF428" i="4"/>
  <c r="T428" i="4"/>
  <c r="R428" i="4"/>
  <c r="P428" i="4"/>
  <c r="BI426" i="4"/>
  <c r="BH426" i="4"/>
  <c r="BG426" i="4"/>
  <c r="BF426" i="4"/>
  <c r="T426" i="4"/>
  <c r="R426" i="4"/>
  <c r="P426" i="4"/>
  <c r="BI424" i="4"/>
  <c r="BH424" i="4"/>
  <c r="BG424" i="4"/>
  <c r="BF424" i="4"/>
  <c r="T424" i="4"/>
  <c r="R424" i="4"/>
  <c r="P424" i="4"/>
  <c r="BI421" i="4"/>
  <c r="BH421" i="4"/>
  <c r="BG421" i="4"/>
  <c r="BF421" i="4"/>
  <c r="T421" i="4"/>
  <c r="R421" i="4"/>
  <c r="P421" i="4"/>
  <c r="BI419" i="4"/>
  <c r="BH419" i="4"/>
  <c r="BG419" i="4"/>
  <c r="BF419" i="4"/>
  <c r="T419" i="4"/>
  <c r="R419" i="4"/>
  <c r="P419" i="4"/>
  <c r="BI417" i="4"/>
  <c r="BH417" i="4"/>
  <c r="BG417" i="4"/>
  <c r="BF417" i="4"/>
  <c r="T417" i="4"/>
  <c r="R417" i="4"/>
  <c r="P417" i="4"/>
  <c r="BI415" i="4"/>
  <c r="BH415" i="4"/>
  <c r="BG415" i="4"/>
  <c r="BF415" i="4"/>
  <c r="T415" i="4"/>
  <c r="R415" i="4"/>
  <c r="P415" i="4"/>
  <c r="BI413" i="4"/>
  <c r="BH413" i="4"/>
  <c r="BG413" i="4"/>
  <c r="BF413" i="4"/>
  <c r="T413" i="4"/>
  <c r="R413" i="4"/>
  <c r="P413" i="4"/>
  <c r="BI411" i="4"/>
  <c r="BH411" i="4"/>
  <c r="BG411" i="4"/>
  <c r="BF411" i="4"/>
  <c r="T411" i="4"/>
  <c r="R411" i="4"/>
  <c r="P411" i="4"/>
  <c r="BI409" i="4"/>
  <c r="BH409" i="4"/>
  <c r="BG409" i="4"/>
  <c r="BF409" i="4"/>
  <c r="T409" i="4"/>
  <c r="R409" i="4"/>
  <c r="P409" i="4"/>
  <c r="BI406" i="4"/>
  <c r="BH406" i="4"/>
  <c r="BG406" i="4"/>
  <c r="BF406" i="4"/>
  <c r="T406" i="4"/>
  <c r="R406" i="4"/>
  <c r="P406" i="4"/>
  <c r="BI403" i="4"/>
  <c r="BH403" i="4"/>
  <c r="BG403" i="4"/>
  <c r="BF403" i="4"/>
  <c r="T403" i="4"/>
  <c r="R403" i="4"/>
  <c r="P403" i="4"/>
  <c r="BI401" i="4"/>
  <c r="BH401" i="4"/>
  <c r="BG401" i="4"/>
  <c r="BF401" i="4"/>
  <c r="T401" i="4"/>
  <c r="R401" i="4"/>
  <c r="P401" i="4"/>
  <c r="BI399" i="4"/>
  <c r="BH399" i="4"/>
  <c r="BG399" i="4"/>
  <c r="BF399" i="4"/>
  <c r="T399" i="4"/>
  <c r="R399" i="4"/>
  <c r="P399" i="4"/>
  <c r="BI397" i="4"/>
  <c r="BH397" i="4"/>
  <c r="BG397" i="4"/>
  <c r="BF397" i="4"/>
  <c r="T397" i="4"/>
  <c r="R397" i="4"/>
  <c r="P397" i="4"/>
  <c r="BI395" i="4"/>
  <c r="BH395" i="4"/>
  <c r="BG395" i="4"/>
  <c r="BF395" i="4"/>
  <c r="T395" i="4"/>
  <c r="R395" i="4"/>
  <c r="P395" i="4"/>
  <c r="BI393" i="4"/>
  <c r="BH393" i="4"/>
  <c r="BG393" i="4"/>
  <c r="BF393" i="4"/>
  <c r="T393" i="4"/>
  <c r="R393" i="4"/>
  <c r="P393" i="4"/>
  <c r="BI391" i="4"/>
  <c r="BH391" i="4"/>
  <c r="BG391" i="4"/>
  <c r="BF391" i="4"/>
  <c r="T391" i="4"/>
  <c r="R391" i="4"/>
  <c r="P391" i="4"/>
  <c r="BI389" i="4"/>
  <c r="BH389" i="4"/>
  <c r="BG389" i="4"/>
  <c r="BF389" i="4"/>
  <c r="T389" i="4"/>
  <c r="R389" i="4"/>
  <c r="P389" i="4"/>
  <c r="BI387" i="4"/>
  <c r="BH387" i="4"/>
  <c r="BG387" i="4"/>
  <c r="BF387" i="4"/>
  <c r="T387" i="4"/>
  <c r="R387" i="4"/>
  <c r="P387" i="4"/>
  <c r="BI385" i="4"/>
  <c r="BH385" i="4"/>
  <c r="BG385" i="4"/>
  <c r="BF385" i="4"/>
  <c r="T385" i="4"/>
  <c r="R385" i="4"/>
  <c r="P385" i="4"/>
  <c r="BI383" i="4"/>
  <c r="BH383" i="4"/>
  <c r="BG383" i="4"/>
  <c r="BF383" i="4"/>
  <c r="T383" i="4"/>
  <c r="R383" i="4"/>
  <c r="P383" i="4"/>
  <c r="BI379" i="4"/>
  <c r="BH379" i="4"/>
  <c r="BG379" i="4"/>
  <c r="BF379" i="4"/>
  <c r="T379" i="4"/>
  <c r="R379" i="4"/>
  <c r="P379" i="4"/>
  <c r="BI376" i="4"/>
  <c r="BH376" i="4"/>
  <c r="BG376" i="4"/>
  <c r="BF376" i="4"/>
  <c r="T376" i="4"/>
  <c r="R376" i="4"/>
  <c r="P376" i="4"/>
  <c r="BI374" i="4"/>
  <c r="BH374" i="4"/>
  <c r="BG374" i="4"/>
  <c r="BF374" i="4"/>
  <c r="T374" i="4"/>
  <c r="R374" i="4"/>
  <c r="P374" i="4"/>
  <c r="BI369" i="4"/>
  <c r="BH369" i="4"/>
  <c r="BG369" i="4"/>
  <c r="BF369" i="4"/>
  <c r="T369" i="4"/>
  <c r="R369" i="4"/>
  <c r="P369" i="4"/>
  <c r="BI364" i="4"/>
  <c r="BH364" i="4"/>
  <c r="BG364" i="4"/>
  <c r="BF364" i="4"/>
  <c r="T364" i="4"/>
  <c r="R364" i="4"/>
  <c r="P364" i="4"/>
  <c r="BI360" i="4"/>
  <c r="BH360" i="4"/>
  <c r="BG360" i="4"/>
  <c r="BF360" i="4"/>
  <c r="T360" i="4"/>
  <c r="R360" i="4"/>
  <c r="P360" i="4"/>
  <c r="BI353" i="4"/>
  <c r="BH353" i="4"/>
  <c r="BG353" i="4"/>
  <c r="BF353" i="4"/>
  <c r="T353" i="4"/>
  <c r="R353" i="4"/>
  <c r="P353" i="4"/>
  <c r="BI351" i="4"/>
  <c r="BH351" i="4"/>
  <c r="BG351" i="4"/>
  <c r="BF351" i="4"/>
  <c r="T351" i="4"/>
  <c r="R351" i="4"/>
  <c r="P351" i="4"/>
  <c r="BI347" i="4"/>
  <c r="BH347" i="4"/>
  <c r="BG347" i="4"/>
  <c r="BF347" i="4"/>
  <c r="T347" i="4"/>
  <c r="R347" i="4"/>
  <c r="P347" i="4"/>
  <c r="BI343" i="4"/>
  <c r="BH343" i="4"/>
  <c r="BG343" i="4"/>
  <c r="BF343" i="4"/>
  <c r="T343" i="4"/>
  <c r="R343" i="4"/>
  <c r="P343" i="4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1" i="4"/>
  <c r="BH331" i="4"/>
  <c r="BG331" i="4"/>
  <c r="BF331" i="4"/>
  <c r="T331" i="4"/>
  <c r="R331" i="4"/>
  <c r="P331" i="4"/>
  <c r="BI328" i="4"/>
  <c r="BH328" i="4"/>
  <c r="BG328" i="4"/>
  <c r="BF328" i="4"/>
  <c r="T328" i="4"/>
  <c r="R328" i="4"/>
  <c r="P328" i="4"/>
  <c r="BI325" i="4"/>
  <c r="BH325" i="4"/>
  <c r="BG325" i="4"/>
  <c r="BF325" i="4"/>
  <c r="T325" i="4"/>
  <c r="R325" i="4"/>
  <c r="P325" i="4"/>
  <c r="BI322" i="4"/>
  <c r="BH322" i="4"/>
  <c r="BG322" i="4"/>
  <c r="BF322" i="4"/>
  <c r="T322" i="4"/>
  <c r="R322" i="4"/>
  <c r="P322" i="4"/>
  <c r="BI319" i="4"/>
  <c r="BH319" i="4"/>
  <c r="BG319" i="4"/>
  <c r="BF319" i="4"/>
  <c r="T319" i="4"/>
  <c r="R319" i="4"/>
  <c r="P319" i="4"/>
  <c r="BI316" i="4"/>
  <c r="BH316" i="4"/>
  <c r="BG316" i="4"/>
  <c r="BF316" i="4"/>
  <c r="T316" i="4"/>
  <c r="R316" i="4"/>
  <c r="P316" i="4"/>
  <c r="BI313" i="4"/>
  <c r="BH313" i="4"/>
  <c r="BG313" i="4"/>
  <c r="BF313" i="4"/>
  <c r="T313" i="4"/>
  <c r="R313" i="4"/>
  <c r="P313" i="4"/>
  <c r="BI308" i="4"/>
  <c r="BH308" i="4"/>
  <c r="BG308" i="4"/>
  <c r="BF308" i="4"/>
  <c r="T308" i="4"/>
  <c r="R308" i="4"/>
  <c r="P308" i="4"/>
  <c r="BI305" i="4"/>
  <c r="BH305" i="4"/>
  <c r="BG305" i="4"/>
  <c r="BF305" i="4"/>
  <c r="T305" i="4"/>
  <c r="R305" i="4"/>
  <c r="P305" i="4"/>
  <c r="BI299" i="4"/>
  <c r="BH299" i="4"/>
  <c r="BG299" i="4"/>
  <c r="BF299" i="4"/>
  <c r="T299" i="4"/>
  <c r="R299" i="4"/>
  <c r="P299" i="4"/>
  <c r="BI296" i="4"/>
  <c r="BH296" i="4"/>
  <c r="BG296" i="4"/>
  <c r="BF296" i="4"/>
  <c r="T296" i="4"/>
  <c r="R296" i="4"/>
  <c r="P296" i="4"/>
  <c r="BI293" i="4"/>
  <c r="BH293" i="4"/>
  <c r="BG293" i="4"/>
  <c r="BF293" i="4"/>
  <c r="T293" i="4"/>
  <c r="R293" i="4"/>
  <c r="P293" i="4"/>
  <c r="BI290" i="4"/>
  <c r="BH290" i="4"/>
  <c r="BG290" i="4"/>
  <c r="BF290" i="4"/>
  <c r="T290" i="4"/>
  <c r="R290" i="4"/>
  <c r="P290" i="4"/>
  <c r="BI286" i="4"/>
  <c r="BH286" i="4"/>
  <c r="BG286" i="4"/>
  <c r="BF286" i="4"/>
  <c r="T286" i="4"/>
  <c r="T278" i="4"/>
  <c r="R286" i="4"/>
  <c r="P286" i="4"/>
  <c r="BI279" i="4"/>
  <c r="BH279" i="4"/>
  <c r="BG279" i="4"/>
  <c r="BF279" i="4"/>
  <c r="T279" i="4"/>
  <c r="R279" i="4"/>
  <c r="R278" i="4" s="1"/>
  <c r="P279" i="4"/>
  <c r="P278" i="4" s="1"/>
  <c r="BI275" i="4"/>
  <c r="BH275" i="4"/>
  <c r="BG275" i="4"/>
  <c r="BF275" i="4"/>
  <c r="T275" i="4"/>
  <c r="R275" i="4"/>
  <c r="P275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3" i="4"/>
  <c r="BH253" i="4"/>
  <c r="BG253" i="4"/>
  <c r="BF253" i="4"/>
  <c r="T253" i="4"/>
  <c r="R253" i="4"/>
  <c r="P253" i="4"/>
  <c r="BI245" i="4"/>
  <c r="BH245" i="4"/>
  <c r="BG245" i="4"/>
  <c r="BF245" i="4"/>
  <c r="T245" i="4"/>
  <c r="R245" i="4"/>
  <c r="P245" i="4"/>
  <c r="BI235" i="4"/>
  <c r="BH235" i="4"/>
  <c r="BG235" i="4"/>
  <c r="BF235" i="4"/>
  <c r="T235" i="4"/>
  <c r="R235" i="4"/>
  <c r="P235" i="4"/>
  <c r="BI227" i="4"/>
  <c r="BH227" i="4"/>
  <c r="BG227" i="4"/>
  <c r="BF227" i="4"/>
  <c r="T227" i="4"/>
  <c r="R227" i="4"/>
  <c r="P227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08" i="4"/>
  <c r="BH208" i="4"/>
  <c r="BG208" i="4"/>
  <c r="BF208" i="4"/>
  <c r="T208" i="4"/>
  <c r="R208" i="4"/>
  <c r="P208" i="4"/>
  <c r="BI204" i="4"/>
  <c r="BH204" i="4"/>
  <c r="BG204" i="4"/>
  <c r="BF204" i="4"/>
  <c r="T204" i="4"/>
  <c r="R204" i="4"/>
  <c r="P204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0" i="4"/>
  <c r="BH180" i="4"/>
  <c r="BG180" i="4"/>
  <c r="BF180" i="4"/>
  <c r="T180" i="4"/>
  <c r="R180" i="4"/>
  <c r="P180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0" i="4"/>
  <c r="BH160" i="4"/>
  <c r="BG160" i="4"/>
  <c r="BF160" i="4"/>
  <c r="T160" i="4"/>
  <c r="R160" i="4"/>
  <c r="P160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28" i="4"/>
  <c r="BH128" i="4"/>
  <c r="BG128" i="4"/>
  <c r="BF128" i="4"/>
  <c r="T128" i="4"/>
  <c r="R128" i="4"/>
  <c r="P128" i="4"/>
  <c r="J121" i="4"/>
  <c r="F121" i="4"/>
  <c r="F119" i="4"/>
  <c r="E117" i="4"/>
  <c r="J91" i="4"/>
  <c r="F91" i="4"/>
  <c r="F89" i="4"/>
  <c r="E87" i="4"/>
  <c r="J24" i="4"/>
  <c r="E24" i="4"/>
  <c r="J122" i="4" s="1"/>
  <c r="J23" i="4"/>
  <c r="J18" i="4"/>
  <c r="E18" i="4"/>
  <c r="F92" i="4" s="1"/>
  <c r="J17" i="4"/>
  <c r="J12" i="4"/>
  <c r="J89" i="4"/>
  <c r="E7" i="4"/>
  <c r="E115" i="4" s="1"/>
  <c r="J37" i="3"/>
  <c r="J36" i="3"/>
  <c r="AY96" i="1" s="1"/>
  <c r="J35" i="3"/>
  <c r="AX96" i="1" s="1"/>
  <c r="BI849" i="3"/>
  <c r="BH849" i="3"/>
  <c r="BG849" i="3"/>
  <c r="BF849" i="3"/>
  <c r="T849" i="3"/>
  <c r="R849" i="3"/>
  <c r="P849" i="3"/>
  <c r="BI847" i="3"/>
  <c r="BH847" i="3"/>
  <c r="BG847" i="3"/>
  <c r="BF847" i="3"/>
  <c r="T847" i="3"/>
  <c r="R847" i="3"/>
  <c r="P847" i="3"/>
  <c r="BI840" i="3"/>
  <c r="BH840" i="3"/>
  <c r="BG840" i="3"/>
  <c r="BF840" i="3"/>
  <c r="T840" i="3"/>
  <c r="R840" i="3"/>
  <c r="P840" i="3"/>
  <c r="BI833" i="3"/>
  <c r="BH833" i="3"/>
  <c r="BG833" i="3"/>
  <c r="BF833" i="3"/>
  <c r="T833" i="3"/>
  <c r="R833" i="3"/>
  <c r="P833" i="3"/>
  <c r="BI832" i="3"/>
  <c r="BH832" i="3"/>
  <c r="BG832" i="3"/>
  <c r="BF832" i="3"/>
  <c r="T832" i="3"/>
  <c r="R832" i="3"/>
  <c r="P832" i="3"/>
  <c r="BI829" i="3"/>
  <c r="BH829" i="3"/>
  <c r="BG829" i="3"/>
  <c r="BF829" i="3"/>
  <c r="T829" i="3"/>
  <c r="R829" i="3"/>
  <c r="P829" i="3"/>
  <c r="BI827" i="3"/>
  <c r="BH827" i="3"/>
  <c r="BG827" i="3"/>
  <c r="BF827" i="3"/>
  <c r="T827" i="3"/>
  <c r="R827" i="3"/>
  <c r="P827" i="3"/>
  <c r="BI818" i="3"/>
  <c r="BH818" i="3"/>
  <c r="BG818" i="3"/>
  <c r="BF818" i="3"/>
  <c r="T818" i="3"/>
  <c r="R818" i="3"/>
  <c r="P818" i="3"/>
  <c r="BI812" i="3"/>
  <c r="BH812" i="3"/>
  <c r="BG812" i="3"/>
  <c r="BF812" i="3"/>
  <c r="T812" i="3"/>
  <c r="R812" i="3"/>
  <c r="P812" i="3"/>
  <c r="BI801" i="3"/>
  <c r="BH801" i="3"/>
  <c r="BG801" i="3"/>
  <c r="BF801" i="3"/>
  <c r="T801" i="3"/>
  <c r="R801" i="3"/>
  <c r="P801" i="3"/>
  <c r="BI790" i="3"/>
  <c r="BH790" i="3"/>
  <c r="BG790" i="3"/>
  <c r="BF790" i="3"/>
  <c r="T790" i="3"/>
  <c r="R790" i="3"/>
  <c r="P790" i="3"/>
  <c r="BI776" i="3"/>
  <c r="BH776" i="3"/>
  <c r="BG776" i="3"/>
  <c r="BF776" i="3"/>
  <c r="T776" i="3"/>
  <c r="R776" i="3"/>
  <c r="P776" i="3"/>
  <c r="BI762" i="3"/>
  <c r="BH762" i="3"/>
  <c r="BG762" i="3"/>
  <c r="BF762" i="3"/>
  <c r="T762" i="3"/>
  <c r="R762" i="3"/>
  <c r="P762" i="3"/>
  <c r="BI759" i="3"/>
  <c r="BH759" i="3"/>
  <c r="BG759" i="3"/>
  <c r="BF759" i="3"/>
  <c r="T759" i="3"/>
  <c r="R759" i="3"/>
  <c r="P759" i="3"/>
  <c r="BI751" i="3"/>
  <c r="BH751" i="3"/>
  <c r="BG751" i="3"/>
  <c r="BF751" i="3"/>
  <c r="T751" i="3"/>
  <c r="R751" i="3"/>
  <c r="P751" i="3"/>
  <c r="BI747" i="3"/>
  <c r="BH747" i="3"/>
  <c r="BG747" i="3"/>
  <c r="BF747" i="3"/>
  <c r="T747" i="3"/>
  <c r="R747" i="3"/>
  <c r="P747" i="3"/>
  <c r="BI744" i="3"/>
  <c r="BH744" i="3"/>
  <c r="BG744" i="3"/>
  <c r="BF744" i="3"/>
  <c r="T744" i="3"/>
  <c r="R744" i="3"/>
  <c r="P744" i="3"/>
  <c r="BI740" i="3"/>
  <c r="BH740" i="3"/>
  <c r="BG740" i="3"/>
  <c r="BF740" i="3"/>
  <c r="T740" i="3"/>
  <c r="R740" i="3"/>
  <c r="P740" i="3"/>
  <c r="BI734" i="3"/>
  <c r="BH734" i="3"/>
  <c r="BG734" i="3"/>
  <c r="BF734" i="3"/>
  <c r="T734" i="3"/>
  <c r="R734" i="3"/>
  <c r="P734" i="3"/>
  <c r="BI732" i="3"/>
  <c r="BH732" i="3"/>
  <c r="BG732" i="3"/>
  <c r="BF732" i="3"/>
  <c r="T732" i="3"/>
  <c r="R732" i="3"/>
  <c r="P732" i="3"/>
  <c r="BI728" i="3"/>
  <c r="BH728" i="3"/>
  <c r="BG728" i="3"/>
  <c r="BF728" i="3"/>
  <c r="T728" i="3"/>
  <c r="R728" i="3"/>
  <c r="P728" i="3"/>
  <c r="BI725" i="3"/>
  <c r="BH725" i="3"/>
  <c r="BG725" i="3"/>
  <c r="BF725" i="3"/>
  <c r="T725" i="3"/>
  <c r="R725" i="3"/>
  <c r="P725" i="3"/>
  <c r="BI716" i="3"/>
  <c r="BH716" i="3"/>
  <c r="BG716" i="3"/>
  <c r="BF716" i="3"/>
  <c r="T716" i="3"/>
  <c r="R716" i="3"/>
  <c r="P716" i="3"/>
  <c r="BI714" i="3"/>
  <c r="BH714" i="3"/>
  <c r="BG714" i="3"/>
  <c r="BF714" i="3"/>
  <c r="T714" i="3"/>
  <c r="R714" i="3"/>
  <c r="P714" i="3"/>
  <c r="BI712" i="3"/>
  <c r="BH712" i="3"/>
  <c r="BG712" i="3"/>
  <c r="BF712" i="3"/>
  <c r="T712" i="3"/>
  <c r="R712" i="3"/>
  <c r="P712" i="3"/>
  <c r="BI710" i="3"/>
  <c r="BH710" i="3"/>
  <c r="BG710" i="3"/>
  <c r="BF710" i="3"/>
  <c r="T710" i="3"/>
  <c r="R710" i="3"/>
  <c r="P710" i="3"/>
  <c r="BI707" i="3"/>
  <c r="BH707" i="3"/>
  <c r="BG707" i="3"/>
  <c r="BF707" i="3"/>
  <c r="T707" i="3"/>
  <c r="R707" i="3"/>
  <c r="P707" i="3"/>
  <c r="BI705" i="3"/>
  <c r="BH705" i="3"/>
  <c r="BG705" i="3"/>
  <c r="BF705" i="3"/>
  <c r="T705" i="3"/>
  <c r="R705" i="3"/>
  <c r="P705" i="3"/>
  <c r="BI703" i="3"/>
  <c r="BH703" i="3"/>
  <c r="BG703" i="3"/>
  <c r="BF703" i="3"/>
  <c r="T703" i="3"/>
  <c r="R703" i="3"/>
  <c r="P703" i="3"/>
  <c r="BI696" i="3"/>
  <c r="BH696" i="3"/>
  <c r="BG696" i="3"/>
  <c r="BF696" i="3"/>
  <c r="T696" i="3"/>
  <c r="R696" i="3"/>
  <c r="P696" i="3"/>
  <c r="BI693" i="3"/>
  <c r="BH693" i="3"/>
  <c r="BG693" i="3"/>
  <c r="BF693" i="3"/>
  <c r="T693" i="3"/>
  <c r="R693" i="3"/>
  <c r="P693" i="3"/>
  <c r="BI691" i="3"/>
  <c r="BH691" i="3"/>
  <c r="BG691" i="3"/>
  <c r="BF691" i="3"/>
  <c r="T691" i="3"/>
  <c r="R691" i="3"/>
  <c r="P691" i="3"/>
  <c r="BI688" i="3"/>
  <c r="BH688" i="3"/>
  <c r="BG688" i="3"/>
  <c r="BF688" i="3"/>
  <c r="T688" i="3"/>
  <c r="R688" i="3"/>
  <c r="P688" i="3"/>
  <c r="BI686" i="3"/>
  <c r="BH686" i="3"/>
  <c r="BG686" i="3"/>
  <c r="BF686" i="3"/>
  <c r="T686" i="3"/>
  <c r="R686" i="3"/>
  <c r="P686" i="3"/>
  <c r="BI684" i="3"/>
  <c r="BH684" i="3"/>
  <c r="BG684" i="3"/>
  <c r="BF684" i="3"/>
  <c r="T684" i="3"/>
  <c r="R684" i="3"/>
  <c r="P684" i="3"/>
  <c r="BI680" i="3"/>
  <c r="BH680" i="3"/>
  <c r="BG680" i="3"/>
  <c r="BF680" i="3"/>
  <c r="T680" i="3"/>
  <c r="R680" i="3"/>
  <c r="P680" i="3"/>
  <c r="BI677" i="3"/>
  <c r="BH677" i="3"/>
  <c r="BG677" i="3"/>
  <c r="BF677" i="3"/>
  <c r="T677" i="3"/>
  <c r="R677" i="3"/>
  <c r="P677" i="3"/>
  <c r="BI674" i="3"/>
  <c r="BH674" i="3"/>
  <c r="BG674" i="3"/>
  <c r="BF674" i="3"/>
  <c r="T674" i="3"/>
  <c r="R674" i="3"/>
  <c r="P674" i="3"/>
  <c r="BI671" i="3"/>
  <c r="BH671" i="3"/>
  <c r="BG671" i="3"/>
  <c r="BF671" i="3"/>
  <c r="T671" i="3"/>
  <c r="R671" i="3"/>
  <c r="P671" i="3"/>
  <c r="BI669" i="3"/>
  <c r="BH669" i="3"/>
  <c r="BG669" i="3"/>
  <c r="BF669" i="3"/>
  <c r="T669" i="3"/>
  <c r="R669" i="3"/>
  <c r="P669" i="3"/>
  <c r="BI663" i="3"/>
  <c r="BH663" i="3"/>
  <c r="BG663" i="3"/>
  <c r="BF663" i="3"/>
  <c r="T663" i="3"/>
  <c r="R663" i="3"/>
  <c r="P663" i="3"/>
  <c r="BI661" i="3"/>
  <c r="BH661" i="3"/>
  <c r="BG661" i="3"/>
  <c r="BF661" i="3"/>
  <c r="T661" i="3"/>
  <c r="R661" i="3"/>
  <c r="P661" i="3"/>
  <c r="BI659" i="3"/>
  <c r="BH659" i="3"/>
  <c r="BG659" i="3"/>
  <c r="BF659" i="3"/>
  <c r="T659" i="3"/>
  <c r="R659" i="3"/>
  <c r="P659" i="3"/>
  <c r="BI653" i="3"/>
  <c r="BH653" i="3"/>
  <c r="BG653" i="3"/>
  <c r="BF653" i="3"/>
  <c r="T653" i="3"/>
  <c r="R653" i="3"/>
  <c r="P653" i="3"/>
  <c r="BI647" i="3"/>
  <c r="BH647" i="3"/>
  <c r="BG647" i="3"/>
  <c r="BF647" i="3"/>
  <c r="T647" i="3"/>
  <c r="R647" i="3"/>
  <c r="P647" i="3"/>
  <c r="BI645" i="3"/>
  <c r="BH645" i="3"/>
  <c r="BG645" i="3"/>
  <c r="BF645" i="3"/>
  <c r="T645" i="3"/>
  <c r="R645" i="3"/>
  <c r="P645" i="3"/>
  <c r="BI642" i="3"/>
  <c r="BH642" i="3"/>
  <c r="BG642" i="3"/>
  <c r="BF642" i="3"/>
  <c r="T642" i="3"/>
  <c r="R642" i="3"/>
  <c r="P642" i="3"/>
  <c r="BI640" i="3"/>
  <c r="BH640" i="3"/>
  <c r="BG640" i="3"/>
  <c r="BF640" i="3"/>
  <c r="T640" i="3"/>
  <c r="R640" i="3"/>
  <c r="P640" i="3"/>
  <c r="BI638" i="3"/>
  <c r="BH638" i="3"/>
  <c r="BG638" i="3"/>
  <c r="BF638" i="3"/>
  <c r="T638" i="3"/>
  <c r="R638" i="3"/>
  <c r="P638" i="3"/>
  <c r="BI634" i="3"/>
  <c r="BH634" i="3"/>
  <c r="BG634" i="3"/>
  <c r="BF634" i="3"/>
  <c r="T634" i="3"/>
  <c r="R634" i="3"/>
  <c r="P634" i="3"/>
  <c r="BI632" i="3"/>
  <c r="BH632" i="3"/>
  <c r="BG632" i="3"/>
  <c r="BF632" i="3"/>
  <c r="T632" i="3"/>
  <c r="R632" i="3"/>
  <c r="P632" i="3"/>
  <c r="BI630" i="3"/>
  <c r="BH630" i="3"/>
  <c r="BG630" i="3"/>
  <c r="BF630" i="3"/>
  <c r="T630" i="3"/>
  <c r="R630" i="3"/>
  <c r="P630" i="3"/>
  <c r="BI628" i="3"/>
  <c r="BH628" i="3"/>
  <c r="BG628" i="3"/>
  <c r="BF628" i="3"/>
  <c r="T628" i="3"/>
  <c r="R628" i="3"/>
  <c r="P628" i="3"/>
  <c r="BI623" i="3"/>
  <c r="BH623" i="3"/>
  <c r="BG623" i="3"/>
  <c r="BF623" i="3"/>
  <c r="T623" i="3"/>
  <c r="R623" i="3"/>
  <c r="P623" i="3"/>
  <c r="BI619" i="3"/>
  <c r="BH619" i="3"/>
  <c r="BG619" i="3"/>
  <c r="BF619" i="3"/>
  <c r="T619" i="3"/>
  <c r="R619" i="3"/>
  <c r="P619" i="3"/>
  <c r="BI617" i="3"/>
  <c r="BH617" i="3"/>
  <c r="BG617" i="3"/>
  <c r="BF617" i="3"/>
  <c r="T617" i="3"/>
  <c r="R617" i="3"/>
  <c r="P617" i="3"/>
  <c r="BI611" i="3"/>
  <c r="BH611" i="3"/>
  <c r="BG611" i="3"/>
  <c r="BF611" i="3"/>
  <c r="T611" i="3"/>
  <c r="R611" i="3"/>
  <c r="P611" i="3"/>
  <c r="BI608" i="3"/>
  <c r="BH608" i="3"/>
  <c r="BG608" i="3"/>
  <c r="BF608" i="3"/>
  <c r="T608" i="3"/>
  <c r="R608" i="3"/>
  <c r="P608" i="3"/>
  <c r="BI606" i="3"/>
  <c r="BH606" i="3"/>
  <c r="BG606" i="3"/>
  <c r="BF606" i="3"/>
  <c r="T606" i="3"/>
  <c r="R606" i="3"/>
  <c r="P606" i="3"/>
  <c r="BI601" i="3"/>
  <c r="BH601" i="3"/>
  <c r="BG601" i="3"/>
  <c r="BF601" i="3"/>
  <c r="T601" i="3"/>
  <c r="R601" i="3"/>
  <c r="P601" i="3"/>
  <c r="BI599" i="3"/>
  <c r="BH599" i="3"/>
  <c r="BG599" i="3"/>
  <c r="BF599" i="3"/>
  <c r="T599" i="3"/>
  <c r="R599" i="3"/>
  <c r="P599" i="3"/>
  <c r="BI596" i="3"/>
  <c r="BH596" i="3"/>
  <c r="BG596" i="3"/>
  <c r="BF596" i="3"/>
  <c r="T596" i="3"/>
  <c r="R596" i="3"/>
  <c r="P596" i="3"/>
  <c r="BI592" i="3"/>
  <c r="BH592" i="3"/>
  <c r="BG592" i="3"/>
  <c r="BF592" i="3"/>
  <c r="T592" i="3"/>
  <c r="R592" i="3"/>
  <c r="P592" i="3"/>
  <c r="BI590" i="3"/>
  <c r="BH590" i="3"/>
  <c r="BG590" i="3"/>
  <c r="BF590" i="3"/>
  <c r="T590" i="3"/>
  <c r="R590" i="3"/>
  <c r="P590" i="3"/>
  <c r="BI586" i="3"/>
  <c r="BH586" i="3"/>
  <c r="BG586" i="3"/>
  <c r="BF586" i="3"/>
  <c r="T586" i="3"/>
  <c r="R586" i="3"/>
  <c r="P586" i="3"/>
  <c r="BI584" i="3"/>
  <c r="BH584" i="3"/>
  <c r="BG584" i="3"/>
  <c r="BF584" i="3"/>
  <c r="T584" i="3"/>
  <c r="R584" i="3"/>
  <c r="P584" i="3"/>
  <c r="BI582" i="3"/>
  <c r="BH582" i="3"/>
  <c r="BG582" i="3"/>
  <c r="BF582" i="3"/>
  <c r="T582" i="3"/>
  <c r="R582" i="3"/>
  <c r="P582" i="3"/>
  <c r="BI578" i="3"/>
  <c r="BH578" i="3"/>
  <c r="BG578" i="3"/>
  <c r="BF578" i="3"/>
  <c r="T578" i="3"/>
  <c r="R578" i="3"/>
  <c r="P578" i="3"/>
  <c r="BI573" i="3"/>
  <c r="BH573" i="3"/>
  <c r="BG573" i="3"/>
  <c r="BF573" i="3"/>
  <c r="T573" i="3"/>
  <c r="R573" i="3"/>
  <c r="P573" i="3"/>
  <c r="BI569" i="3"/>
  <c r="BH569" i="3"/>
  <c r="BG569" i="3"/>
  <c r="BF569" i="3"/>
  <c r="T569" i="3"/>
  <c r="R569" i="3"/>
  <c r="P569" i="3"/>
  <c r="BI564" i="3"/>
  <c r="BH564" i="3"/>
  <c r="BG564" i="3"/>
  <c r="BF564" i="3"/>
  <c r="T564" i="3"/>
  <c r="R564" i="3"/>
  <c r="P564" i="3"/>
  <c r="BI562" i="3"/>
  <c r="BH562" i="3"/>
  <c r="BG562" i="3"/>
  <c r="BF562" i="3"/>
  <c r="T562" i="3"/>
  <c r="R562" i="3"/>
  <c r="P562" i="3"/>
  <c r="BI559" i="3"/>
  <c r="BH559" i="3"/>
  <c r="BG559" i="3"/>
  <c r="BF559" i="3"/>
  <c r="T559" i="3"/>
  <c r="R559" i="3"/>
  <c r="P559" i="3"/>
  <c r="BI556" i="3"/>
  <c r="BH556" i="3"/>
  <c r="BG556" i="3"/>
  <c r="BF556" i="3"/>
  <c r="T556" i="3"/>
  <c r="R556" i="3"/>
  <c r="P556" i="3"/>
  <c r="BI553" i="3"/>
  <c r="BH553" i="3"/>
  <c r="BG553" i="3"/>
  <c r="BF553" i="3"/>
  <c r="T553" i="3"/>
  <c r="R553" i="3"/>
  <c r="P553" i="3"/>
  <c r="BI551" i="3"/>
  <c r="BH551" i="3"/>
  <c r="BG551" i="3"/>
  <c r="BF551" i="3"/>
  <c r="T551" i="3"/>
  <c r="R551" i="3"/>
  <c r="P551" i="3"/>
  <c r="BI549" i="3"/>
  <c r="BH549" i="3"/>
  <c r="BG549" i="3"/>
  <c r="BF549" i="3"/>
  <c r="T549" i="3"/>
  <c r="R549" i="3"/>
  <c r="P549" i="3"/>
  <c r="BI547" i="3"/>
  <c r="BH547" i="3"/>
  <c r="BG547" i="3"/>
  <c r="BF547" i="3"/>
  <c r="T547" i="3"/>
  <c r="R547" i="3"/>
  <c r="P547" i="3"/>
  <c r="BI545" i="3"/>
  <c r="BH545" i="3"/>
  <c r="BG545" i="3"/>
  <c r="BF545" i="3"/>
  <c r="T545" i="3"/>
  <c r="R545" i="3"/>
  <c r="P545" i="3"/>
  <c r="BI543" i="3"/>
  <c r="BH543" i="3"/>
  <c r="BG543" i="3"/>
  <c r="BF543" i="3"/>
  <c r="T543" i="3"/>
  <c r="R543" i="3"/>
  <c r="P543" i="3"/>
  <c r="BI541" i="3"/>
  <c r="BH541" i="3"/>
  <c r="BG541" i="3"/>
  <c r="BF541" i="3"/>
  <c r="T541" i="3"/>
  <c r="R541" i="3"/>
  <c r="P541" i="3"/>
  <c r="BI539" i="3"/>
  <c r="BH539" i="3"/>
  <c r="BG539" i="3"/>
  <c r="BF539" i="3"/>
  <c r="T539" i="3"/>
  <c r="R539" i="3"/>
  <c r="P539" i="3"/>
  <c r="BI536" i="3"/>
  <c r="BH536" i="3"/>
  <c r="BG536" i="3"/>
  <c r="BF536" i="3"/>
  <c r="T536" i="3"/>
  <c r="R536" i="3"/>
  <c r="P536" i="3"/>
  <c r="BI533" i="3"/>
  <c r="BH533" i="3"/>
  <c r="BG533" i="3"/>
  <c r="BF533" i="3"/>
  <c r="T533" i="3"/>
  <c r="R533" i="3"/>
  <c r="P533" i="3"/>
  <c r="BI530" i="3"/>
  <c r="BH530" i="3"/>
  <c r="BG530" i="3"/>
  <c r="BF530" i="3"/>
  <c r="T530" i="3"/>
  <c r="R530" i="3"/>
  <c r="P530" i="3"/>
  <c r="BI528" i="3"/>
  <c r="BH528" i="3"/>
  <c r="BG528" i="3"/>
  <c r="BF528" i="3"/>
  <c r="T528" i="3"/>
  <c r="R528" i="3"/>
  <c r="P528" i="3"/>
  <c r="BI522" i="3"/>
  <c r="BH522" i="3"/>
  <c r="BG522" i="3"/>
  <c r="BF522" i="3"/>
  <c r="T522" i="3"/>
  <c r="R522" i="3"/>
  <c r="P522" i="3"/>
  <c r="BI519" i="3"/>
  <c r="BH519" i="3"/>
  <c r="BG519" i="3"/>
  <c r="BF519" i="3"/>
  <c r="T519" i="3"/>
  <c r="R519" i="3"/>
  <c r="P519" i="3"/>
  <c r="BI517" i="3"/>
  <c r="BH517" i="3"/>
  <c r="BG517" i="3"/>
  <c r="BF517" i="3"/>
  <c r="T517" i="3"/>
  <c r="R517" i="3"/>
  <c r="P517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511" i="3"/>
  <c r="BH511" i="3"/>
  <c r="BG511" i="3"/>
  <c r="BF511" i="3"/>
  <c r="T511" i="3"/>
  <c r="R511" i="3"/>
  <c r="P511" i="3"/>
  <c r="BI509" i="3"/>
  <c r="BH509" i="3"/>
  <c r="BG509" i="3"/>
  <c r="BF509" i="3"/>
  <c r="T509" i="3"/>
  <c r="R509" i="3"/>
  <c r="P509" i="3"/>
  <c r="BI507" i="3"/>
  <c r="BH507" i="3"/>
  <c r="BG507" i="3"/>
  <c r="BF507" i="3"/>
  <c r="T507" i="3"/>
  <c r="R507" i="3"/>
  <c r="P507" i="3"/>
  <c r="BI505" i="3"/>
  <c r="BH505" i="3"/>
  <c r="BG505" i="3"/>
  <c r="BF505" i="3"/>
  <c r="T505" i="3"/>
  <c r="R505" i="3"/>
  <c r="P505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8" i="3"/>
  <c r="BH498" i="3"/>
  <c r="BG498" i="3"/>
  <c r="BF498" i="3"/>
  <c r="T498" i="3"/>
  <c r="R498" i="3"/>
  <c r="P498" i="3"/>
  <c r="BI496" i="3"/>
  <c r="BH496" i="3"/>
  <c r="BG496" i="3"/>
  <c r="BF496" i="3"/>
  <c r="T496" i="3"/>
  <c r="R496" i="3"/>
  <c r="P496" i="3"/>
  <c r="BI494" i="3"/>
  <c r="BH494" i="3"/>
  <c r="BG494" i="3"/>
  <c r="BF494" i="3"/>
  <c r="T494" i="3"/>
  <c r="R494" i="3"/>
  <c r="P494" i="3"/>
  <c r="BI490" i="3"/>
  <c r="BH490" i="3"/>
  <c r="BG490" i="3"/>
  <c r="BF490" i="3"/>
  <c r="T490" i="3"/>
  <c r="R490" i="3"/>
  <c r="P490" i="3"/>
  <c r="BI487" i="3"/>
  <c r="BH487" i="3"/>
  <c r="BG487" i="3"/>
  <c r="BF487" i="3"/>
  <c r="T487" i="3"/>
  <c r="R487" i="3"/>
  <c r="P487" i="3"/>
  <c r="BI485" i="3"/>
  <c r="BH485" i="3"/>
  <c r="BG485" i="3"/>
  <c r="BF485" i="3"/>
  <c r="T485" i="3"/>
  <c r="R485" i="3"/>
  <c r="P485" i="3"/>
  <c r="BI480" i="3"/>
  <c r="BH480" i="3"/>
  <c r="BG480" i="3"/>
  <c r="BF480" i="3"/>
  <c r="T480" i="3"/>
  <c r="R480" i="3"/>
  <c r="P480" i="3"/>
  <c r="BI474" i="3"/>
  <c r="BH474" i="3"/>
  <c r="BG474" i="3"/>
  <c r="BF474" i="3"/>
  <c r="T474" i="3"/>
  <c r="R474" i="3"/>
  <c r="P474" i="3"/>
  <c r="BI469" i="3"/>
  <c r="BH469" i="3"/>
  <c r="BG469" i="3"/>
  <c r="BF469" i="3"/>
  <c r="T469" i="3"/>
  <c r="R469" i="3"/>
  <c r="P469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8" i="3"/>
  <c r="BH458" i="3"/>
  <c r="BG458" i="3"/>
  <c r="BF458" i="3"/>
  <c r="T458" i="3"/>
  <c r="R458" i="3"/>
  <c r="P458" i="3"/>
  <c r="BI456" i="3"/>
  <c r="BH456" i="3"/>
  <c r="BG456" i="3"/>
  <c r="BF456" i="3"/>
  <c r="T456" i="3"/>
  <c r="R456" i="3"/>
  <c r="P456" i="3"/>
  <c r="BI452" i="3"/>
  <c r="BH452" i="3"/>
  <c r="BG452" i="3"/>
  <c r="BF452" i="3"/>
  <c r="T452" i="3"/>
  <c r="R452" i="3"/>
  <c r="P452" i="3"/>
  <c r="BI448" i="3"/>
  <c r="BH448" i="3"/>
  <c r="BG448" i="3"/>
  <c r="BF448" i="3"/>
  <c r="T448" i="3"/>
  <c r="R448" i="3"/>
  <c r="P448" i="3"/>
  <c r="BI440" i="3"/>
  <c r="BH440" i="3"/>
  <c r="BG440" i="3"/>
  <c r="BF440" i="3"/>
  <c r="T440" i="3"/>
  <c r="R440" i="3"/>
  <c r="P440" i="3"/>
  <c r="BI438" i="3"/>
  <c r="BH438" i="3"/>
  <c r="BG438" i="3"/>
  <c r="BF438" i="3"/>
  <c r="T438" i="3"/>
  <c r="R438" i="3"/>
  <c r="P438" i="3"/>
  <c r="BI434" i="3"/>
  <c r="BH434" i="3"/>
  <c r="BG434" i="3"/>
  <c r="BF434" i="3"/>
  <c r="T434" i="3"/>
  <c r="R434" i="3"/>
  <c r="P434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19" i="3"/>
  <c r="BH419" i="3"/>
  <c r="BG419" i="3"/>
  <c r="BF419" i="3"/>
  <c r="T419" i="3"/>
  <c r="R419" i="3"/>
  <c r="P419" i="3"/>
  <c r="BI415" i="3"/>
  <c r="BH415" i="3"/>
  <c r="BG415" i="3"/>
  <c r="BF415" i="3"/>
  <c r="T415" i="3"/>
  <c r="R415" i="3"/>
  <c r="P415" i="3"/>
  <c r="BI411" i="3"/>
  <c r="BH411" i="3"/>
  <c r="BG411" i="3"/>
  <c r="BF411" i="3"/>
  <c r="T411" i="3"/>
  <c r="R411" i="3"/>
  <c r="P411" i="3"/>
  <c r="BI408" i="3"/>
  <c r="BH408" i="3"/>
  <c r="BG408" i="3"/>
  <c r="BF408" i="3"/>
  <c r="T408" i="3"/>
  <c r="R408" i="3"/>
  <c r="P408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92" i="3"/>
  <c r="BH392" i="3"/>
  <c r="BG392" i="3"/>
  <c r="BF392" i="3"/>
  <c r="T392" i="3"/>
  <c r="R392" i="3"/>
  <c r="P392" i="3"/>
  <c r="BI387" i="3"/>
  <c r="BH387" i="3"/>
  <c r="BG387" i="3"/>
  <c r="BF387" i="3"/>
  <c r="T387" i="3"/>
  <c r="R387" i="3"/>
  <c r="P387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77" i="3"/>
  <c r="BH377" i="3"/>
  <c r="BG377" i="3"/>
  <c r="BF377" i="3"/>
  <c r="T377" i="3"/>
  <c r="R377" i="3"/>
  <c r="P377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2" i="3"/>
  <c r="BH362" i="3"/>
  <c r="BG362" i="3"/>
  <c r="BF362" i="3"/>
  <c r="T362" i="3"/>
  <c r="R362" i="3"/>
  <c r="P362" i="3"/>
  <c r="BI357" i="3"/>
  <c r="BH357" i="3"/>
  <c r="BG357" i="3"/>
  <c r="BF357" i="3"/>
  <c r="T357" i="3"/>
  <c r="R357" i="3"/>
  <c r="P357" i="3"/>
  <c r="BI352" i="3"/>
  <c r="BH352" i="3"/>
  <c r="BG352" i="3"/>
  <c r="BF352" i="3"/>
  <c r="T352" i="3"/>
  <c r="R352" i="3"/>
  <c r="P352" i="3"/>
  <c r="BI346" i="3"/>
  <c r="BH346" i="3"/>
  <c r="BG346" i="3"/>
  <c r="BF346" i="3"/>
  <c r="T346" i="3"/>
  <c r="R346" i="3"/>
  <c r="P346" i="3"/>
  <c r="BI342" i="3"/>
  <c r="BH342" i="3"/>
  <c r="BG342" i="3"/>
  <c r="BF342" i="3"/>
  <c r="T342" i="3"/>
  <c r="R342" i="3"/>
  <c r="P342" i="3"/>
  <c r="BI339" i="3"/>
  <c r="BH339" i="3"/>
  <c r="BG339" i="3"/>
  <c r="BF339" i="3"/>
  <c r="T339" i="3"/>
  <c r="R339" i="3"/>
  <c r="P339" i="3"/>
  <c r="BI337" i="3"/>
  <c r="BH337" i="3"/>
  <c r="BG337" i="3"/>
  <c r="BF337" i="3"/>
  <c r="T337" i="3"/>
  <c r="R337" i="3"/>
  <c r="P337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17" i="3"/>
  <c r="BH317" i="3"/>
  <c r="BG317" i="3"/>
  <c r="BF317" i="3"/>
  <c r="T317" i="3"/>
  <c r="R317" i="3"/>
  <c r="P317" i="3"/>
  <c r="BI313" i="3"/>
  <c r="BH313" i="3"/>
  <c r="BG313" i="3"/>
  <c r="BF313" i="3"/>
  <c r="T313" i="3"/>
  <c r="R313" i="3"/>
  <c r="P313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2" i="3"/>
  <c r="BH292" i="3"/>
  <c r="BG292" i="3"/>
  <c r="BF292" i="3"/>
  <c r="T292" i="3"/>
  <c r="R292" i="3"/>
  <c r="P292" i="3"/>
  <c r="BI284" i="3"/>
  <c r="BH284" i="3"/>
  <c r="BG284" i="3"/>
  <c r="BF284" i="3"/>
  <c r="T284" i="3"/>
  <c r="R284" i="3"/>
  <c r="P284" i="3"/>
  <c r="BI270" i="3"/>
  <c r="BH270" i="3"/>
  <c r="BG270" i="3"/>
  <c r="BF270" i="3"/>
  <c r="T270" i="3"/>
  <c r="R270" i="3"/>
  <c r="P270" i="3"/>
  <c r="BI262" i="3"/>
  <c r="BH262" i="3"/>
  <c r="BG262" i="3"/>
  <c r="BF262" i="3"/>
  <c r="T262" i="3"/>
  <c r="R262" i="3"/>
  <c r="P262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49" i="3"/>
  <c r="BH249" i="3"/>
  <c r="BG249" i="3"/>
  <c r="BF249" i="3"/>
  <c r="T249" i="3"/>
  <c r="R249" i="3"/>
  <c r="P249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2" i="3"/>
  <c r="BH212" i="3"/>
  <c r="BG212" i="3"/>
  <c r="BF212" i="3"/>
  <c r="T212" i="3"/>
  <c r="R212" i="3"/>
  <c r="P212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1" i="3"/>
  <c r="BH141" i="3"/>
  <c r="BG141" i="3"/>
  <c r="BF141" i="3"/>
  <c r="T141" i="3"/>
  <c r="R141" i="3"/>
  <c r="P141" i="3"/>
  <c r="BI135" i="3"/>
  <c r="BH135" i="3"/>
  <c r="BG135" i="3"/>
  <c r="BF135" i="3"/>
  <c r="T135" i="3"/>
  <c r="R135" i="3"/>
  <c r="P135" i="3"/>
  <c r="BI130" i="3"/>
  <c r="BH130" i="3"/>
  <c r="BG130" i="3"/>
  <c r="BF130" i="3"/>
  <c r="T130" i="3"/>
  <c r="R130" i="3"/>
  <c r="P130" i="3"/>
  <c r="J123" i="3"/>
  <c r="F123" i="3"/>
  <c r="F121" i="3"/>
  <c r="E119" i="3"/>
  <c r="J91" i="3"/>
  <c r="F91" i="3"/>
  <c r="F89" i="3"/>
  <c r="E87" i="3"/>
  <c r="J24" i="3"/>
  <c r="E24" i="3"/>
  <c r="J124" i="3" s="1"/>
  <c r="J23" i="3"/>
  <c r="J18" i="3"/>
  <c r="E18" i="3"/>
  <c r="F124" i="3" s="1"/>
  <c r="J17" i="3"/>
  <c r="J12" i="3"/>
  <c r="J121" i="3" s="1"/>
  <c r="E7" i="3"/>
  <c r="E117" i="3" s="1"/>
  <c r="J124" i="2"/>
  <c r="J37" i="2"/>
  <c r="J36" i="2"/>
  <c r="AY95" i="1"/>
  <c r="J35" i="2"/>
  <c r="AX95" i="1" s="1"/>
  <c r="BI189" i="2"/>
  <c r="BH189" i="2"/>
  <c r="BG189" i="2"/>
  <c r="BF189" i="2"/>
  <c r="T189" i="2"/>
  <c r="T188" i="2" s="1"/>
  <c r="R189" i="2"/>
  <c r="R188" i="2" s="1"/>
  <c r="P189" i="2"/>
  <c r="P188" i="2"/>
  <c r="BI185" i="2"/>
  <c r="BH185" i="2"/>
  <c r="BG185" i="2"/>
  <c r="BF185" i="2"/>
  <c r="T185" i="2"/>
  <c r="T184" i="2" s="1"/>
  <c r="R185" i="2"/>
  <c r="R184" i="2"/>
  <c r="P185" i="2"/>
  <c r="P184" i="2" s="1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J97" i="2"/>
  <c r="J119" i="2"/>
  <c r="F119" i="2"/>
  <c r="F117" i="2"/>
  <c r="E115" i="2"/>
  <c r="J91" i="2"/>
  <c r="F91" i="2"/>
  <c r="F89" i="2"/>
  <c r="E87" i="2"/>
  <c r="J24" i="2"/>
  <c r="E24" i="2"/>
  <c r="J92" i="2" s="1"/>
  <c r="J23" i="2"/>
  <c r="J18" i="2"/>
  <c r="E18" i="2"/>
  <c r="F120" i="2"/>
  <c r="J17" i="2"/>
  <c r="J12" i="2"/>
  <c r="J117" i="2" s="1"/>
  <c r="E7" i="2"/>
  <c r="E113" i="2"/>
  <c r="L90" i="1"/>
  <c r="AM90" i="1"/>
  <c r="AM89" i="1"/>
  <c r="L89" i="1"/>
  <c r="AM87" i="1"/>
  <c r="L87" i="1"/>
  <c r="L85" i="1"/>
  <c r="L84" i="1"/>
  <c r="J244" i="9"/>
  <c r="J241" i="9"/>
  <c r="BK237" i="9"/>
  <c r="J235" i="9"/>
  <c r="J233" i="9"/>
  <c r="BK231" i="9"/>
  <c r="J227" i="9"/>
  <c r="J225" i="9"/>
  <c r="J221" i="9"/>
  <c r="BK218" i="9"/>
  <c r="BK216" i="9"/>
  <c r="J212" i="9"/>
  <c r="BK210" i="9"/>
  <c r="BK208" i="9"/>
  <c r="BK206" i="9"/>
  <c r="J204" i="9"/>
  <c r="BK202" i="9"/>
  <c r="J197" i="9"/>
  <c r="BK195" i="9"/>
  <c r="J193" i="9"/>
  <c r="BK190" i="9"/>
  <c r="J186" i="9"/>
  <c r="J179" i="9"/>
  <c r="BK174" i="9"/>
  <c r="J172" i="9"/>
  <c r="BK150" i="9"/>
  <c r="BK148" i="9"/>
  <c r="J146" i="9"/>
  <c r="J144" i="9"/>
  <c r="J142" i="9"/>
  <c r="BK140" i="9"/>
  <c r="BK138" i="9"/>
  <c r="J138" i="9"/>
  <c r="J136" i="9"/>
  <c r="J134" i="9"/>
  <c r="J132" i="9"/>
  <c r="J130" i="9"/>
  <c r="BK128" i="9"/>
  <c r="J126" i="9"/>
  <c r="BK124" i="9"/>
  <c r="J122" i="9"/>
  <c r="J288" i="8"/>
  <c r="J284" i="8"/>
  <c r="J281" i="8"/>
  <c r="BK278" i="8"/>
  <c r="J273" i="8"/>
  <c r="BK271" i="8"/>
  <c r="BK268" i="8"/>
  <c r="J264" i="8"/>
  <c r="J262" i="8"/>
  <c r="BK259" i="8"/>
  <c r="J257" i="8"/>
  <c r="J255" i="8"/>
  <c r="J252" i="8"/>
  <c r="BK250" i="8"/>
  <c r="J248" i="8"/>
  <c r="J244" i="8"/>
  <c r="BK242" i="8"/>
  <c r="J239" i="8"/>
  <c r="BK233" i="8"/>
  <c r="J231" i="8"/>
  <c r="BK228" i="8"/>
  <c r="J226" i="8"/>
  <c r="J224" i="8"/>
  <c r="J221" i="8"/>
  <c r="J219" i="8"/>
  <c r="BK217" i="8"/>
  <c r="J215" i="8"/>
  <c r="J213" i="8"/>
  <c r="BK211" i="8"/>
  <c r="BK209" i="8"/>
  <c r="J207" i="8"/>
  <c r="J205" i="8"/>
  <c r="J203" i="8"/>
  <c r="BK201" i="8"/>
  <c r="J199" i="8"/>
  <c r="BK197" i="8"/>
  <c r="J194" i="8"/>
  <c r="BK192" i="8"/>
  <c r="BK190" i="8"/>
  <c r="J188" i="8"/>
  <c r="BK186" i="8"/>
  <c r="J184" i="8"/>
  <c r="BK182" i="8"/>
  <c r="BK180" i="8"/>
  <c r="J178" i="8"/>
  <c r="BK176" i="8"/>
  <c r="J174" i="8"/>
  <c r="BK167" i="8"/>
  <c r="J165" i="8"/>
  <c r="BK163" i="8"/>
  <c r="BK161" i="8"/>
  <c r="BK159" i="8"/>
  <c r="J155" i="8"/>
  <c r="J153" i="8"/>
  <c r="J151" i="8"/>
  <c r="BK149" i="8"/>
  <c r="J144" i="8"/>
  <c r="J142" i="8"/>
  <c r="BK140" i="8"/>
  <c r="BK136" i="8"/>
  <c r="J134" i="8"/>
  <c r="BK132" i="8"/>
  <c r="J127" i="8"/>
  <c r="BK375" i="7"/>
  <c r="J375" i="7"/>
  <c r="BK372" i="7"/>
  <c r="BK369" i="7"/>
  <c r="BK366" i="7"/>
  <c r="J361" i="7"/>
  <c r="BK357" i="7"/>
  <c r="J353" i="7"/>
  <c r="BK350" i="7"/>
  <c r="J348" i="7"/>
  <c r="J344" i="7"/>
  <c r="BK341" i="7"/>
  <c r="BK339" i="7"/>
  <c r="BK336" i="7"/>
  <c r="BK330" i="7"/>
  <c r="J328" i="7"/>
  <c r="BK326" i="7"/>
  <c r="BK324" i="7"/>
  <c r="J322" i="7"/>
  <c r="BK320" i="7"/>
  <c r="BK318" i="7"/>
  <c r="J316" i="7"/>
  <c r="BK314" i="7"/>
  <c r="BK312" i="7"/>
  <c r="J310" i="7"/>
  <c r="J308" i="7"/>
  <c r="J305" i="7"/>
  <c r="J302" i="7"/>
  <c r="BK300" i="7"/>
  <c r="BK297" i="7"/>
  <c r="J294" i="7"/>
  <c r="BK291" i="7"/>
  <c r="J287" i="7"/>
  <c r="BK283" i="7"/>
  <c r="J280" i="7"/>
  <c r="J278" i="7"/>
  <c r="J276" i="7"/>
  <c r="J274" i="7"/>
  <c r="J272" i="7"/>
  <c r="BK268" i="7"/>
  <c r="J264" i="7"/>
  <c r="J261" i="7"/>
  <c r="BK258" i="7"/>
  <c r="J255" i="7"/>
  <c r="J250" i="7"/>
  <c r="BK247" i="7"/>
  <c r="J245" i="7"/>
  <c r="BK242" i="7"/>
  <c r="BK240" i="7"/>
  <c r="J238" i="7"/>
  <c r="BK236" i="7"/>
  <c r="J230" i="7"/>
  <c r="BK225" i="7"/>
  <c r="BK222" i="7"/>
  <c r="J203" i="7"/>
  <c r="J188" i="7"/>
  <c r="BK186" i="7"/>
  <c r="BK183" i="7"/>
  <c r="BK178" i="7"/>
  <c r="BK175" i="7"/>
  <c r="BK170" i="7"/>
  <c r="J168" i="7"/>
  <c r="J166" i="7"/>
  <c r="BK163" i="7"/>
  <c r="J157" i="7"/>
  <c r="J154" i="7"/>
  <c r="BK147" i="7"/>
  <c r="J140" i="7"/>
  <c r="BK133" i="7"/>
  <c r="BK129" i="7"/>
  <c r="J126" i="7"/>
  <c r="J393" i="6"/>
  <c r="BK391" i="6"/>
  <c r="BK389" i="6"/>
  <c r="J387" i="6"/>
  <c r="BK378" i="6"/>
  <c r="BK369" i="6"/>
  <c r="BK366" i="6"/>
  <c r="J363" i="6"/>
  <c r="BK360" i="6"/>
  <c r="BK357" i="6"/>
  <c r="J355" i="6"/>
  <c r="J353" i="6"/>
  <c r="J351" i="6"/>
  <c r="BK345" i="6"/>
  <c r="BK340" i="6"/>
  <c r="J338" i="6"/>
  <c r="J336" i="6"/>
  <c r="BK333" i="6"/>
  <c r="BK330" i="6"/>
  <c r="BK324" i="6"/>
  <c r="J321" i="6"/>
  <c r="BK318" i="6"/>
  <c r="J316" i="6"/>
  <c r="J314" i="6"/>
  <c r="J312" i="6"/>
  <c r="BK310" i="6"/>
  <c r="BK308" i="6"/>
  <c r="J306" i="6"/>
  <c r="J304" i="6"/>
  <c r="BK300" i="6"/>
  <c r="J297" i="6"/>
  <c r="J294" i="6"/>
  <c r="J290" i="6"/>
  <c r="BK288" i="6"/>
  <c r="J284" i="6"/>
  <c r="BK280" i="6"/>
  <c r="J276" i="6"/>
  <c r="J274" i="6"/>
  <c r="BK270" i="6"/>
  <c r="BK264" i="6"/>
  <c r="BK260" i="6"/>
  <c r="J256" i="6"/>
  <c r="J253" i="6"/>
  <c r="BK251" i="6"/>
  <c r="J249" i="6"/>
  <c r="BK247" i="6"/>
  <c r="J241" i="6"/>
  <c r="J238" i="6"/>
  <c r="BK232" i="6"/>
  <c r="BK214" i="6"/>
  <c r="BK201" i="6"/>
  <c r="J199" i="6"/>
  <c r="BK196" i="6"/>
  <c r="BK192" i="6"/>
  <c r="J189" i="6"/>
  <c r="BK183" i="6"/>
  <c r="BK180" i="6"/>
  <c r="BK173" i="6"/>
  <c r="J170" i="6"/>
  <c r="BK167" i="6"/>
  <c r="J165" i="6"/>
  <c r="BK163" i="6"/>
  <c r="J161" i="6"/>
  <c r="BK159" i="6"/>
  <c r="J156" i="6"/>
  <c r="BK153" i="6"/>
  <c r="J149" i="6"/>
  <c r="BK145" i="6"/>
  <c r="J141" i="6"/>
  <c r="BK137" i="6"/>
  <c r="J133" i="6"/>
  <c r="BK129" i="6"/>
  <c r="J126" i="6"/>
  <c r="BK354" i="5"/>
  <c r="J354" i="5"/>
  <c r="BK348" i="5"/>
  <c r="J343" i="5"/>
  <c r="BK340" i="5"/>
  <c r="BK335" i="5"/>
  <c r="J332" i="5"/>
  <c r="J328" i="5"/>
  <c r="BK325" i="5"/>
  <c r="J323" i="5"/>
  <c r="J319" i="5"/>
  <c r="BK316" i="5"/>
  <c r="J314" i="5"/>
  <c r="BK312" i="5"/>
  <c r="J310" i="5"/>
  <c r="BK308" i="5"/>
  <c r="J306" i="5"/>
  <c r="J303" i="5"/>
  <c r="BK301" i="5"/>
  <c r="J299" i="5"/>
  <c r="J297" i="5"/>
  <c r="BK295" i="5"/>
  <c r="J293" i="5"/>
  <c r="J291" i="5"/>
  <c r="BK289" i="5"/>
  <c r="BK287" i="5"/>
  <c r="J285" i="5"/>
  <c r="BK283" i="5"/>
  <c r="BK277" i="5"/>
  <c r="J275" i="5"/>
  <c r="BK273" i="5"/>
  <c r="BK271" i="5"/>
  <c r="J269" i="5"/>
  <c r="J267" i="5"/>
  <c r="BK262" i="5"/>
  <c r="J259" i="5"/>
  <c r="J253" i="5"/>
  <c r="BK250" i="5"/>
  <c r="J248" i="5"/>
  <c r="J241" i="5"/>
  <c r="J239" i="5"/>
  <c r="BK237" i="5"/>
  <c r="BK234" i="5"/>
  <c r="BK231" i="5"/>
  <c r="J228" i="5"/>
  <c r="BK223" i="5"/>
  <c r="J220" i="5"/>
  <c r="BK217" i="5"/>
  <c r="BK214" i="5"/>
  <c r="BK209" i="5"/>
  <c r="J206" i="5"/>
  <c r="J201" i="5"/>
  <c r="BK198" i="5"/>
  <c r="BK188" i="5"/>
  <c r="J180" i="5"/>
  <c r="J178" i="5"/>
  <c r="BK175" i="5"/>
  <c r="J169" i="5"/>
  <c r="J166" i="5"/>
  <c r="J159" i="5"/>
  <c r="BK157" i="5"/>
  <c r="BK153" i="5"/>
  <c r="J151" i="5"/>
  <c r="BK148" i="5"/>
  <c r="BK144" i="5"/>
  <c r="J140" i="5"/>
  <c r="BK136" i="5"/>
  <c r="BK132" i="5"/>
  <c r="BK128" i="5"/>
  <c r="J125" i="5"/>
  <c r="BK546" i="4"/>
  <c r="J546" i="4"/>
  <c r="BK545" i="4"/>
  <c r="J545" i="4"/>
  <c r="BK542" i="4"/>
  <c r="J542" i="4"/>
  <c r="J540" i="4"/>
  <c r="BK534" i="4"/>
  <c r="BK528" i="4"/>
  <c r="BK520" i="4"/>
  <c r="J512" i="4"/>
  <c r="BK502" i="4"/>
  <c r="J492" i="4"/>
  <c r="J489" i="4"/>
  <c r="BK481" i="4"/>
  <c r="BK477" i="4"/>
  <c r="J477" i="4"/>
  <c r="BK474" i="4"/>
  <c r="BK472" i="4"/>
  <c r="J470" i="4"/>
  <c r="J468" i="4"/>
  <c r="J461" i="4"/>
  <c r="BK458" i="4"/>
  <c r="J456" i="4"/>
  <c r="BK454" i="4"/>
  <c r="J451" i="4"/>
  <c r="BK449" i="4"/>
  <c r="J447" i="4"/>
  <c r="BK442" i="4"/>
  <c r="BK440" i="4"/>
  <c r="J438" i="4"/>
  <c r="BK436" i="4"/>
  <c r="J434" i="4"/>
  <c r="BK432" i="4"/>
  <c r="J430" i="4"/>
  <c r="BK428" i="4"/>
  <c r="J426" i="4"/>
  <c r="BK424" i="4"/>
  <c r="J421" i="4"/>
  <c r="BK419" i="4"/>
  <c r="J417" i="4"/>
  <c r="BK415" i="4"/>
  <c r="J413" i="4"/>
  <c r="BK411" i="4"/>
  <c r="BK409" i="4"/>
  <c r="J406" i="4"/>
  <c r="J403" i="4"/>
  <c r="BK401" i="4"/>
  <c r="J399" i="4"/>
  <c r="J397" i="4"/>
  <c r="BK395" i="4"/>
  <c r="J395" i="4"/>
  <c r="BK393" i="4"/>
  <c r="J393" i="4"/>
  <c r="BK391" i="4"/>
  <c r="J391" i="4"/>
  <c r="BK389" i="4"/>
  <c r="J389" i="4"/>
  <c r="BK387" i="4"/>
  <c r="J387" i="4"/>
  <c r="BK385" i="4"/>
  <c r="J385" i="4"/>
  <c r="BK383" i="4"/>
  <c r="J383" i="4"/>
  <c r="BK379" i="4"/>
  <c r="BK376" i="4"/>
  <c r="J376" i="4"/>
  <c r="BK374" i="4"/>
  <c r="J369" i="4"/>
  <c r="BK364" i="4"/>
  <c r="BK360" i="4"/>
  <c r="BK353" i="4"/>
  <c r="BK351" i="4"/>
  <c r="J347" i="4"/>
  <c r="BK343" i="4"/>
  <c r="J336" i="4"/>
  <c r="BK334" i="4"/>
  <c r="J331" i="4"/>
  <c r="J328" i="4"/>
  <c r="J325" i="4"/>
  <c r="J322" i="4"/>
  <c r="J319" i="4"/>
  <c r="BK316" i="4"/>
  <c r="BK313" i="4"/>
  <c r="BK308" i="4"/>
  <c r="BK305" i="4"/>
  <c r="J305" i="4"/>
  <c r="J299" i="4"/>
  <c r="J296" i="4"/>
  <c r="J293" i="4"/>
  <c r="BK290" i="4"/>
  <c r="BK286" i="4"/>
  <c r="BK279" i="4"/>
  <c r="J275" i="4"/>
  <c r="J270" i="4"/>
  <c r="BK268" i="4"/>
  <c r="BK265" i="4"/>
  <c r="BK263" i="4"/>
  <c r="BK261" i="4"/>
  <c r="J259" i="4"/>
  <c r="J257" i="4"/>
  <c r="BK255" i="4"/>
  <c r="J253" i="4"/>
  <c r="J245" i="4"/>
  <c r="BK235" i="4"/>
  <c r="BK227" i="4"/>
  <c r="BK223" i="4"/>
  <c r="J220" i="4"/>
  <c r="BK218" i="4"/>
  <c r="J214" i="4"/>
  <c r="BK208" i="4"/>
  <c r="BK204" i="4"/>
  <c r="BK196" i="4"/>
  <c r="BK194" i="4"/>
  <c r="BK192" i="4"/>
  <c r="BK190" i="4"/>
  <c r="BK186" i="4"/>
  <c r="BK184" i="4"/>
  <c r="BK180" i="4"/>
  <c r="BK176" i="4"/>
  <c r="BK174" i="4"/>
  <c r="BK172" i="4"/>
  <c r="J168" i="4"/>
  <c r="J166" i="4"/>
  <c r="BK164" i="4"/>
  <c r="J160" i="4"/>
  <c r="BK156" i="4"/>
  <c r="BK153" i="4"/>
  <c r="J153" i="4"/>
  <c r="BK151" i="4"/>
  <c r="J151" i="4"/>
  <c r="BK146" i="4"/>
  <c r="BK143" i="4"/>
  <c r="J140" i="4"/>
  <c r="BK136" i="4"/>
  <c r="BK133" i="4"/>
  <c r="BK128" i="4"/>
  <c r="J829" i="3"/>
  <c r="J827" i="3"/>
  <c r="BK818" i="3"/>
  <c r="J812" i="3"/>
  <c r="BK801" i="3"/>
  <c r="J790" i="3"/>
  <c r="J776" i="3"/>
  <c r="BK762" i="3"/>
  <c r="J759" i="3"/>
  <c r="J751" i="3"/>
  <c r="BK747" i="3"/>
  <c r="J744" i="3"/>
  <c r="J740" i="3"/>
  <c r="BK734" i="3"/>
  <c r="J732" i="3"/>
  <c r="BK728" i="3"/>
  <c r="BK725" i="3"/>
  <c r="BK716" i="3"/>
  <c r="J714" i="3"/>
  <c r="BK712" i="3"/>
  <c r="J710" i="3"/>
  <c r="J707" i="3"/>
  <c r="BK705" i="3"/>
  <c r="J703" i="3"/>
  <c r="J696" i="3"/>
  <c r="BK693" i="3"/>
  <c r="J691" i="3"/>
  <c r="BK688" i="3"/>
  <c r="J686" i="3"/>
  <c r="J684" i="3"/>
  <c r="J680" i="3"/>
  <c r="J677" i="3"/>
  <c r="BK674" i="3"/>
  <c r="J671" i="3"/>
  <c r="J669" i="3"/>
  <c r="BK663" i="3"/>
  <c r="BK661" i="3"/>
  <c r="BK659" i="3"/>
  <c r="BK638" i="3"/>
  <c r="J638" i="3"/>
  <c r="BK634" i="3"/>
  <c r="J634" i="3"/>
  <c r="BK632" i="3"/>
  <c r="J632" i="3"/>
  <c r="J630" i="3"/>
  <c r="BK628" i="3"/>
  <c r="BK623" i="3"/>
  <c r="BK619" i="3"/>
  <c r="BK617" i="3"/>
  <c r="BK611" i="3"/>
  <c r="J608" i="3"/>
  <c r="BK606" i="3"/>
  <c r="J601" i="3"/>
  <c r="BK599" i="3"/>
  <c r="BK596" i="3"/>
  <c r="J592" i="3"/>
  <c r="BK590" i="3"/>
  <c r="J586" i="3"/>
  <c r="J584" i="3"/>
  <c r="J582" i="3"/>
  <c r="BK578" i="3"/>
  <c r="J573" i="3"/>
  <c r="J569" i="3"/>
  <c r="J564" i="3"/>
  <c r="J562" i="3"/>
  <c r="J556" i="3"/>
  <c r="BK553" i="3"/>
  <c r="BK551" i="3"/>
  <c r="J549" i="3"/>
  <c r="J547" i="3"/>
  <c r="BK545" i="3"/>
  <c r="J543" i="3"/>
  <c r="BK541" i="3"/>
  <c r="BK539" i="3"/>
  <c r="J536" i="3"/>
  <c r="J533" i="3"/>
  <c r="BK530" i="3"/>
  <c r="J528" i="3"/>
  <c r="BK522" i="3"/>
  <c r="BK519" i="3"/>
  <c r="BK517" i="3"/>
  <c r="J515" i="3"/>
  <c r="J513" i="3"/>
  <c r="J511" i="3"/>
  <c r="BK509" i="3"/>
  <c r="BK507" i="3"/>
  <c r="J505" i="3"/>
  <c r="J503" i="3"/>
  <c r="J501" i="3"/>
  <c r="J498" i="3"/>
  <c r="J496" i="3"/>
  <c r="BK494" i="3"/>
  <c r="BK490" i="3"/>
  <c r="BK487" i="3"/>
  <c r="J485" i="3"/>
  <c r="BK480" i="3"/>
  <c r="BK474" i="3"/>
  <c r="BK469" i="3"/>
  <c r="J465" i="3"/>
  <c r="BK462" i="3"/>
  <c r="J458" i="3"/>
  <c r="BK456" i="3"/>
  <c r="J452" i="3"/>
  <c r="BK448" i="3"/>
  <c r="BK440" i="3"/>
  <c r="BK438" i="3"/>
  <c r="J434" i="3"/>
  <c r="BK430" i="3"/>
  <c r="J427" i="3"/>
  <c r="BK419" i="3"/>
  <c r="J415" i="3"/>
  <c r="BK411" i="3"/>
  <c r="J408" i="3"/>
  <c r="BK403" i="3"/>
  <c r="BK400" i="3"/>
  <c r="BK397" i="3"/>
  <c r="J392" i="3"/>
  <c r="BK387" i="3"/>
  <c r="J385" i="3"/>
  <c r="J382" i="3"/>
  <c r="BK377" i="3"/>
  <c r="J374" i="3"/>
  <c r="BK371" i="3"/>
  <c r="BK368" i="3"/>
  <c r="J362" i="3"/>
  <c r="J357" i="3"/>
  <c r="J352" i="3"/>
  <c r="BK346" i="3"/>
  <c r="BK342" i="3"/>
  <c r="J339" i="3"/>
  <c r="J337" i="3"/>
  <c r="J334" i="3"/>
  <c r="BK331" i="3"/>
  <c r="BK327" i="3"/>
  <c r="J324" i="3"/>
  <c r="J317" i="3"/>
  <c r="J313" i="3"/>
  <c r="BK307" i="3"/>
  <c r="BK305" i="3"/>
  <c r="J302" i="3"/>
  <c r="J300" i="3"/>
  <c r="BK298" i="3"/>
  <c r="J296" i="3"/>
  <c r="J294" i="3"/>
  <c r="J292" i="3"/>
  <c r="BK284" i="3"/>
  <c r="BK270" i="3"/>
  <c r="J262" i="3"/>
  <c r="BK258" i="3"/>
  <c r="J255" i="3"/>
  <c r="BK253" i="3"/>
  <c r="BK249" i="3"/>
  <c r="BK243" i="3"/>
  <c r="J239" i="3"/>
  <c r="BK231" i="3"/>
  <c r="BK229" i="3"/>
  <c r="BK226" i="3"/>
  <c r="BK224" i="3"/>
  <c r="J222" i="3"/>
  <c r="BK220" i="3"/>
  <c r="J216" i="3"/>
  <c r="J212" i="3"/>
  <c r="J208" i="3"/>
  <c r="J204" i="3"/>
  <c r="BK199" i="3"/>
  <c r="BK197" i="3"/>
  <c r="J195" i="3"/>
  <c r="BK191" i="3"/>
  <c r="J189" i="3"/>
  <c r="J187" i="3"/>
  <c r="J183" i="3"/>
  <c r="BK181" i="3"/>
  <c r="BK177" i="3"/>
  <c r="BK174" i="3"/>
  <c r="J172" i="3"/>
  <c r="BK169" i="3"/>
  <c r="J164" i="3"/>
  <c r="J161" i="3"/>
  <c r="J159" i="3"/>
  <c r="BK156" i="3"/>
  <c r="BK153" i="3"/>
  <c r="J150" i="3"/>
  <c r="BK146" i="3"/>
  <c r="BK141" i="3"/>
  <c r="J135" i="3"/>
  <c r="J130" i="3"/>
  <c r="J189" i="2"/>
  <c r="BK185" i="2"/>
  <c r="J180" i="2"/>
  <c r="J175" i="2"/>
  <c r="BK171" i="2"/>
  <c r="J165" i="2"/>
  <c r="J160" i="2"/>
  <c r="J157" i="2"/>
  <c r="J154" i="2"/>
  <c r="BK150" i="2"/>
  <c r="J146" i="2"/>
  <c r="BK143" i="2"/>
  <c r="J139" i="2"/>
  <c r="BK135" i="2"/>
  <c r="J131" i="2"/>
  <c r="BK127" i="2"/>
  <c r="BK244" i="9"/>
  <c r="BK241" i="9"/>
  <c r="J237" i="9"/>
  <c r="BK235" i="9"/>
  <c r="BK233" i="9"/>
  <c r="J231" i="9"/>
  <c r="BK229" i="9"/>
  <c r="J229" i="9"/>
  <c r="BK227" i="9"/>
  <c r="BK225" i="9"/>
  <c r="BK221" i="9"/>
  <c r="J218" i="9"/>
  <c r="J216" i="9"/>
  <c r="BK212" i="9"/>
  <c r="J210" i="9"/>
  <c r="J208" i="9"/>
  <c r="J206" i="9"/>
  <c r="BK204" i="9"/>
  <c r="J202" i="9"/>
  <c r="BK197" i="9"/>
  <c r="J195" i="9"/>
  <c r="BK193" i="9"/>
  <c r="J190" i="9"/>
  <c r="BK186" i="9"/>
  <c r="BK179" i="9"/>
  <c r="J174" i="9"/>
  <c r="BK172" i="9"/>
  <c r="BK170" i="9"/>
  <c r="J170" i="9"/>
  <c r="BK168" i="9"/>
  <c r="J168" i="9"/>
  <c r="BK166" i="9"/>
  <c r="J166" i="9"/>
  <c r="BK162" i="9"/>
  <c r="J162" i="9"/>
  <c r="BK158" i="9"/>
  <c r="J158" i="9"/>
  <c r="BK154" i="9"/>
  <c r="J154" i="9"/>
  <c r="BK152" i="9"/>
  <c r="J152" i="9"/>
  <c r="J150" i="9"/>
  <c r="J148" i="9"/>
  <c r="BK146" i="9"/>
  <c r="BK144" i="9"/>
  <c r="BK142" i="9"/>
  <c r="J140" i="9"/>
  <c r="BK136" i="9"/>
  <c r="BK134" i="9"/>
  <c r="BK132" i="9"/>
  <c r="BK130" i="9"/>
  <c r="J128" i="9"/>
  <c r="BK126" i="9"/>
  <c r="J124" i="9"/>
  <c r="BK122" i="9"/>
  <c r="BK291" i="8"/>
  <c r="J291" i="8"/>
  <c r="BK288" i="8"/>
  <c r="BK284" i="8"/>
  <c r="BK281" i="8"/>
  <c r="J278" i="8"/>
  <c r="BK273" i="8"/>
  <c r="J271" i="8"/>
  <c r="J268" i="8"/>
  <c r="BK264" i="8"/>
  <c r="BK262" i="8"/>
  <c r="J259" i="8"/>
  <c r="BK257" i="8"/>
  <c r="BK255" i="8"/>
  <c r="BK252" i="8"/>
  <c r="J250" i="8"/>
  <c r="BK248" i="8"/>
  <c r="BK246" i="8"/>
  <c r="J246" i="8"/>
  <c r="BK244" i="8"/>
  <c r="J242" i="8"/>
  <c r="BK239" i="8"/>
  <c r="J233" i="8"/>
  <c r="BK231" i="8"/>
  <c r="J228" i="8"/>
  <c r="BK226" i="8"/>
  <c r="BK224" i="8"/>
  <c r="BK221" i="8"/>
  <c r="BK219" i="8"/>
  <c r="J217" i="8"/>
  <c r="BK215" i="8"/>
  <c r="BK213" i="8"/>
  <c r="J211" i="8"/>
  <c r="J209" i="8"/>
  <c r="BK207" i="8"/>
  <c r="BK205" i="8"/>
  <c r="BK203" i="8"/>
  <c r="J201" i="8"/>
  <c r="BK199" i="8"/>
  <c r="J197" i="8"/>
  <c r="BK194" i="8"/>
  <c r="J192" i="8"/>
  <c r="J190" i="8"/>
  <c r="BK188" i="8"/>
  <c r="J186" i="8"/>
  <c r="BK184" i="8"/>
  <c r="J182" i="8"/>
  <c r="J180" i="8"/>
  <c r="BK178" i="8"/>
  <c r="J176" i="8"/>
  <c r="BK174" i="8"/>
  <c r="J167" i="8"/>
  <c r="BK165" i="8"/>
  <c r="J163" i="8"/>
  <c r="J161" i="8"/>
  <c r="J159" i="8"/>
  <c r="BK155" i="8"/>
  <c r="BK153" i="8"/>
  <c r="BK151" i="8"/>
  <c r="J149" i="8"/>
  <c r="BK144" i="8"/>
  <c r="BK142" i="8"/>
  <c r="J140" i="8"/>
  <c r="J136" i="8"/>
  <c r="BK134" i="8"/>
  <c r="J132" i="8"/>
  <c r="BK127" i="8"/>
  <c r="J372" i="7"/>
  <c r="J369" i="7"/>
  <c r="J366" i="7"/>
  <c r="BK361" i="7"/>
  <c r="J357" i="7"/>
  <c r="BK353" i="7"/>
  <c r="J350" i="7"/>
  <c r="BK348" i="7"/>
  <c r="BK344" i="7"/>
  <c r="J341" i="7"/>
  <c r="J339" i="7"/>
  <c r="J336" i="7"/>
  <c r="BK334" i="7"/>
  <c r="J334" i="7"/>
  <c r="BK332" i="7"/>
  <c r="J332" i="7"/>
  <c r="J330" i="7"/>
  <c r="BK328" i="7"/>
  <c r="J326" i="7"/>
  <c r="J324" i="7"/>
  <c r="BK322" i="7"/>
  <c r="J320" i="7"/>
  <c r="J318" i="7"/>
  <c r="BK316" i="7"/>
  <c r="J314" i="7"/>
  <c r="J312" i="7"/>
  <c r="BK310" i="7"/>
  <c r="BK308" i="7"/>
  <c r="BK305" i="7"/>
  <c r="BK302" i="7"/>
  <c r="J300" i="7"/>
  <c r="J297" i="7"/>
  <c r="BK294" i="7"/>
  <c r="J291" i="7"/>
  <c r="BK287" i="7"/>
  <c r="J283" i="7"/>
  <c r="BK280" i="7"/>
  <c r="BK278" i="7"/>
  <c r="BK276" i="7"/>
  <c r="BK274" i="7"/>
  <c r="BK272" i="7"/>
  <c r="J268" i="7"/>
  <c r="BK266" i="7"/>
  <c r="J266" i="7"/>
  <c r="BK264" i="7"/>
  <c r="BK261" i="7"/>
  <c r="J258" i="7"/>
  <c r="BK255" i="7"/>
  <c r="BK250" i="7"/>
  <c r="J247" i="7"/>
  <c r="BK245" i="7"/>
  <c r="J242" i="7"/>
  <c r="J240" i="7"/>
  <c r="BK238" i="7"/>
  <c r="J236" i="7"/>
  <c r="BK230" i="7"/>
  <c r="J225" i="7"/>
  <c r="J222" i="7"/>
  <c r="BK203" i="7"/>
  <c r="BK188" i="7"/>
  <c r="J186" i="7"/>
  <c r="J183" i="7"/>
  <c r="J178" i="7"/>
  <c r="J175" i="7"/>
  <c r="J170" i="7"/>
  <c r="BK168" i="7"/>
  <c r="BK166" i="7"/>
  <c r="J163" i="7"/>
  <c r="BK157" i="7"/>
  <c r="BK154" i="7"/>
  <c r="J147" i="7"/>
  <c r="BK140" i="7"/>
  <c r="J133" i="7"/>
  <c r="J129" i="7"/>
  <c r="BK126" i="7"/>
  <c r="BK396" i="6"/>
  <c r="J396" i="6"/>
  <c r="BK393" i="6"/>
  <c r="J391" i="6"/>
  <c r="J389" i="6"/>
  <c r="BK387" i="6"/>
  <c r="J378" i="6"/>
  <c r="J369" i="6"/>
  <c r="J366" i="6"/>
  <c r="BK363" i="6"/>
  <c r="J360" i="6"/>
  <c r="J357" i="6"/>
  <c r="BK355" i="6"/>
  <c r="BK353" i="6"/>
  <c r="BK351" i="6"/>
  <c r="J345" i="6"/>
  <c r="J340" i="6"/>
  <c r="BK338" i="6"/>
  <c r="BK336" i="6"/>
  <c r="J333" i="6"/>
  <c r="J330" i="6"/>
  <c r="J324" i="6"/>
  <c r="BK321" i="6"/>
  <c r="J318" i="6"/>
  <c r="BK316" i="6"/>
  <c r="BK314" i="6"/>
  <c r="BK312" i="6"/>
  <c r="J310" i="6"/>
  <c r="J308" i="6"/>
  <c r="BK306" i="6"/>
  <c r="BK304" i="6"/>
  <c r="J300" i="6"/>
  <c r="BK297" i="6"/>
  <c r="BK294" i="6"/>
  <c r="BK290" i="6"/>
  <c r="J288" i="6"/>
  <c r="BK284" i="6"/>
  <c r="J280" i="6"/>
  <c r="BK276" i="6"/>
  <c r="BK274" i="6"/>
  <c r="J270" i="6"/>
  <c r="J264" i="6"/>
  <c r="J260" i="6"/>
  <c r="BK256" i="6"/>
  <c r="BK253" i="6"/>
  <c r="J251" i="6"/>
  <c r="BK249" i="6"/>
  <c r="J247" i="6"/>
  <c r="BK241" i="6"/>
  <c r="BK238" i="6"/>
  <c r="J232" i="6"/>
  <c r="J214" i="6"/>
  <c r="J201" i="6"/>
  <c r="BK199" i="6"/>
  <c r="J196" i="6"/>
  <c r="J192" i="6"/>
  <c r="BK189" i="6"/>
  <c r="J183" i="6"/>
  <c r="J180" i="6"/>
  <c r="J173" i="6"/>
  <c r="BK170" i="6"/>
  <c r="J167" i="6"/>
  <c r="BK165" i="6"/>
  <c r="J163" i="6"/>
  <c r="BK161" i="6"/>
  <c r="J159" i="6"/>
  <c r="BK156" i="6"/>
  <c r="J153" i="6"/>
  <c r="BK149" i="6"/>
  <c r="J145" i="6"/>
  <c r="BK141" i="6"/>
  <c r="J137" i="6"/>
  <c r="BK133" i="6"/>
  <c r="J129" i="6"/>
  <c r="BK126" i="6"/>
  <c r="J348" i="5"/>
  <c r="BK343" i="5"/>
  <c r="J340" i="5"/>
  <c r="J335" i="5"/>
  <c r="BK332" i="5"/>
  <c r="BK328" i="5"/>
  <c r="J325" i="5"/>
  <c r="BK323" i="5"/>
  <c r="BK319" i="5"/>
  <c r="J316" i="5"/>
  <c r="BK314" i="5"/>
  <c r="J312" i="5"/>
  <c r="BK310" i="5"/>
  <c r="J308" i="5"/>
  <c r="BK306" i="5"/>
  <c r="BK303" i="5"/>
  <c r="J301" i="5"/>
  <c r="BK299" i="5"/>
  <c r="BK297" i="5"/>
  <c r="J295" i="5"/>
  <c r="BK293" i="5"/>
  <c r="BK291" i="5"/>
  <c r="J289" i="5"/>
  <c r="J287" i="5"/>
  <c r="BK285" i="5"/>
  <c r="J283" i="5"/>
  <c r="J277" i="5"/>
  <c r="BK275" i="5"/>
  <c r="J273" i="5"/>
  <c r="J271" i="5"/>
  <c r="BK269" i="5"/>
  <c r="BK267" i="5"/>
  <c r="J262" i="5"/>
  <c r="BK259" i="5"/>
  <c r="BK256" i="5"/>
  <c r="J256" i="5"/>
  <c r="BK253" i="5"/>
  <c r="J250" i="5"/>
  <c r="BK248" i="5"/>
  <c r="BK241" i="5"/>
  <c r="BK239" i="5"/>
  <c r="J237" i="5"/>
  <c r="J234" i="5"/>
  <c r="J231" i="5"/>
  <c r="BK228" i="5"/>
  <c r="J223" i="5"/>
  <c r="BK220" i="5"/>
  <c r="J217" i="5"/>
  <c r="J214" i="5"/>
  <c r="J209" i="5"/>
  <c r="BK206" i="5"/>
  <c r="BK201" i="5"/>
  <c r="J198" i="5"/>
  <c r="J188" i="5"/>
  <c r="BK180" i="5"/>
  <c r="BK178" i="5"/>
  <c r="J175" i="5"/>
  <c r="BK169" i="5"/>
  <c r="BK166" i="5"/>
  <c r="BK159" i="5"/>
  <c r="J157" i="5"/>
  <c r="J153" i="5"/>
  <c r="BK151" i="5"/>
  <c r="J148" i="5"/>
  <c r="J144" i="5"/>
  <c r="BK140" i="5"/>
  <c r="J136" i="5"/>
  <c r="J132" i="5"/>
  <c r="J128" i="5"/>
  <c r="BK125" i="5"/>
  <c r="BK540" i="4"/>
  <c r="J534" i="4"/>
  <c r="J528" i="4"/>
  <c r="J520" i="4"/>
  <c r="BK512" i="4"/>
  <c r="J502" i="4"/>
  <c r="BK492" i="4"/>
  <c r="BK489" i="4"/>
  <c r="J481" i="4"/>
  <c r="J474" i="4"/>
  <c r="J472" i="4"/>
  <c r="BK470" i="4"/>
  <c r="BK468" i="4"/>
  <c r="BK461" i="4"/>
  <c r="J458" i="4"/>
  <c r="BK456" i="4"/>
  <c r="J454" i="4"/>
  <c r="BK451" i="4"/>
  <c r="J449" i="4"/>
  <c r="BK447" i="4"/>
  <c r="J442" i="4"/>
  <c r="J440" i="4"/>
  <c r="BK438" i="4"/>
  <c r="J436" i="4"/>
  <c r="BK434" i="4"/>
  <c r="J432" i="4"/>
  <c r="BK430" i="4"/>
  <c r="J428" i="4"/>
  <c r="BK426" i="4"/>
  <c r="J424" i="4"/>
  <c r="BK421" i="4"/>
  <c r="J419" i="4"/>
  <c r="BK417" i="4"/>
  <c r="J415" i="4"/>
  <c r="BK413" i="4"/>
  <c r="J411" i="4"/>
  <c r="J409" i="4"/>
  <c r="BK406" i="4"/>
  <c r="BK403" i="4"/>
  <c r="J401" i="4"/>
  <c r="BK399" i="4"/>
  <c r="BK397" i="4"/>
  <c r="J379" i="4"/>
  <c r="J374" i="4"/>
  <c r="BK369" i="4"/>
  <c r="J364" i="4"/>
  <c r="J360" i="4"/>
  <c r="J353" i="4"/>
  <c r="J351" i="4"/>
  <c r="BK347" i="4"/>
  <c r="J343" i="4"/>
  <c r="BK336" i="4"/>
  <c r="J334" i="4"/>
  <c r="BK331" i="4"/>
  <c r="BK328" i="4"/>
  <c r="BK325" i="4"/>
  <c r="BK322" i="4"/>
  <c r="BK319" i="4"/>
  <c r="J316" i="4"/>
  <c r="J313" i="4"/>
  <c r="J308" i="4"/>
  <c r="BK299" i="4"/>
  <c r="BK296" i="4"/>
  <c r="BK293" i="4"/>
  <c r="J290" i="4"/>
  <c r="J286" i="4"/>
  <c r="J279" i="4"/>
  <c r="BK275" i="4"/>
  <c r="BK270" i="4"/>
  <c r="J268" i="4"/>
  <c r="J265" i="4"/>
  <c r="J263" i="4"/>
  <c r="J261" i="4"/>
  <c r="BK259" i="4"/>
  <c r="BK257" i="4"/>
  <c r="J255" i="4"/>
  <c r="BK253" i="4"/>
  <c r="BK245" i="4"/>
  <c r="J235" i="4"/>
  <c r="J227" i="4"/>
  <c r="J223" i="4"/>
  <c r="BK220" i="4"/>
  <c r="J218" i="4"/>
  <c r="BK214" i="4"/>
  <c r="J208" i="4"/>
  <c r="J204" i="4"/>
  <c r="J196" i="4"/>
  <c r="J194" i="4"/>
  <c r="J192" i="4"/>
  <c r="J190" i="4"/>
  <c r="J186" i="4"/>
  <c r="J184" i="4"/>
  <c r="J180" i="4"/>
  <c r="J176" i="4"/>
  <c r="J174" i="4"/>
  <c r="J172" i="4"/>
  <c r="BK168" i="4"/>
  <c r="BK166" i="4"/>
  <c r="J164" i="4"/>
  <c r="BK160" i="4"/>
  <c r="J156" i="4"/>
  <c r="J146" i="4"/>
  <c r="J143" i="4"/>
  <c r="BK140" i="4"/>
  <c r="J136" i="4"/>
  <c r="J133" i="4"/>
  <c r="J128" i="4"/>
  <c r="BK849" i="3"/>
  <c r="J849" i="3"/>
  <c r="BK847" i="3"/>
  <c r="J847" i="3"/>
  <c r="BK840" i="3"/>
  <c r="J840" i="3"/>
  <c r="BK833" i="3"/>
  <c r="J833" i="3"/>
  <c r="BK832" i="3"/>
  <c r="J832" i="3"/>
  <c r="BK829" i="3"/>
  <c r="BK827" i="3"/>
  <c r="J818" i="3"/>
  <c r="BK812" i="3"/>
  <c r="J801" i="3"/>
  <c r="BK790" i="3"/>
  <c r="BK776" i="3"/>
  <c r="J762" i="3"/>
  <c r="BK759" i="3"/>
  <c r="BK751" i="3"/>
  <c r="J747" i="3"/>
  <c r="BK744" i="3"/>
  <c r="BK740" i="3"/>
  <c r="J734" i="3"/>
  <c r="BK732" i="3"/>
  <c r="J728" i="3"/>
  <c r="J725" i="3"/>
  <c r="J716" i="3"/>
  <c r="BK714" i="3"/>
  <c r="J712" i="3"/>
  <c r="BK710" i="3"/>
  <c r="BK707" i="3"/>
  <c r="J705" i="3"/>
  <c r="BK703" i="3"/>
  <c r="BK696" i="3"/>
  <c r="J693" i="3"/>
  <c r="BK691" i="3"/>
  <c r="J688" i="3"/>
  <c r="BK686" i="3"/>
  <c r="BK684" i="3"/>
  <c r="BK680" i="3"/>
  <c r="BK677" i="3"/>
  <c r="J674" i="3"/>
  <c r="BK671" i="3"/>
  <c r="BK669" i="3"/>
  <c r="J663" i="3"/>
  <c r="J661" i="3"/>
  <c r="J659" i="3"/>
  <c r="BK653" i="3"/>
  <c r="J653" i="3"/>
  <c r="BK647" i="3"/>
  <c r="J647" i="3"/>
  <c r="BK645" i="3"/>
  <c r="J645" i="3"/>
  <c r="BK642" i="3"/>
  <c r="J642" i="3"/>
  <c r="BK640" i="3"/>
  <c r="J640" i="3"/>
  <c r="BK630" i="3"/>
  <c r="J628" i="3"/>
  <c r="J623" i="3"/>
  <c r="J619" i="3"/>
  <c r="J617" i="3"/>
  <c r="J611" i="3"/>
  <c r="BK608" i="3"/>
  <c r="J606" i="3"/>
  <c r="BK601" i="3"/>
  <c r="J599" i="3"/>
  <c r="J596" i="3"/>
  <c r="BK592" i="3"/>
  <c r="J590" i="3"/>
  <c r="BK586" i="3"/>
  <c r="BK584" i="3"/>
  <c r="BK582" i="3"/>
  <c r="J578" i="3"/>
  <c r="BK573" i="3"/>
  <c r="BK569" i="3"/>
  <c r="BK564" i="3"/>
  <c r="BK562" i="3"/>
  <c r="BK559" i="3"/>
  <c r="J559" i="3"/>
  <c r="BK556" i="3"/>
  <c r="J553" i="3"/>
  <c r="J551" i="3"/>
  <c r="BK549" i="3"/>
  <c r="BK547" i="3"/>
  <c r="J545" i="3"/>
  <c r="BK543" i="3"/>
  <c r="J541" i="3"/>
  <c r="J539" i="3"/>
  <c r="BK536" i="3"/>
  <c r="BK533" i="3"/>
  <c r="J530" i="3"/>
  <c r="BK528" i="3"/>
  <c r="J522" i="3"/>
  <c r="J519" i="3"/>
  <c r="J517" i="3"/>
  <c r="BK515" i="3"/>
  <c r="BK513" i="3"/>
  <c r="BK511" i="3"/>
  <c r="J509" i="3"/>
  <c r="J507" i="3"/>
  <c r="BK505" i="3"/>
  <c r="BK503" i="3"/>
  <c r="BK501" i="3"/>
  <c r="BK498" i="3"/>
  <c r="BK496" i="3"/>
  <c r="J494" i="3"/>
  <c r="J490" i="3"/>
  <c r="J487" i="3"/>
  <c r="BK485" i="3"/>
  <c r="J480" i="3"/>
  <c r="J474" i="3"/>
  <c r="J469" i="3"/>
  <c r="BK465" i="3"/>
  <c r="J462" i="3"/>
  <c r="BK458" i="3"/>
  <c r="J456" i="3"/>
  <c r="BK452" i="3"/>
  <c r="J448" i="3"/>
  <c r="J440" i="3"/>
  <c r="J438" i="3"/>
  <c r="BK434" i="3"/>
  <c r="J430" i="3"/>
  <c r="BK427" i="3"/>
  <c r="J419" i="3"/>
  <c r="BK415" i="3"/>
  <c r="J411" i="3"/>
  <c r="BK408" i="3"/>
  <c r="J403" i="3"/>
  <c r="J400" i="3"/>
  <c r="J397" i="3"/>
  <c r="BK392" i="3"/>
  <c r="J387" i="3"/>
  <c r="BK385" i="3"/>
  <c r="BK382" i="3"/>
  <c r="J377" i="3"/>
  <c r="BK374" i="3"/>
  <c r="J371" i="3"/>
  <c r="J368" i="3"/>
  <c r="BK362" i="3"/>
  <c r="BK357" i="3"/>
  <c r="BK352" i="3"/>
  <c r="J346" i="3"/>
  <c r="J342" i="3"/>
  <c r="BK339" i="3"/>
  <c r="BK337" i="3"/>
  <c r="BK334" i="3"/>
  <c r="J331" i="3"/>
  <c r="J327" i="3"/>
  <c r="BK324" i="3"/>
  <c r="BK317" i="3"/>
  <c r="BK313" i="3"/>
  <c r="J307" i="3"/>
  <c r="J305" i="3"/>
  <c r="BK302" i="3"/>
  <c r="BK300" i="3"/>
  <c r="J298" i="3"/>
  <c r="BK296" i="3"/>
  <c r="BK294" i="3"/>
  <c r="BK292" i="3"/>
  <c r="J284" i="3"/>
  <c r="J270" i="3"/>
  <c r="BK262" i="3"/>
  <c r="J258" i="3"/>
  <c r="BK255" i="3"/>
  <c r="J253" i="3"/>
  <c r="J249" i="3"/>
  <c r="J243" i="3"/>
  <c r="BK239" i="3"/>
  <c r="J231" i="3"/>
  <c r="J229" i="3"/>
  <c r="J226" i="3"/>
  <c r="J224" i="3"/>
  <c r="BK222" i="3"/>
  <c r="J220" i="3"/>
  <c r="BK216" i="3"/>
  <c r="BK212" i="3"/>
  <c r="BK208" i="3"/>
  <c r="BK204" i="3"/>
  <c r="J199" i="3"/>
  <c r="J197" i="3"/>
  <c r="BK195" i="3"/>
  <c r="J191" i="3"/>
  <c r="BK189" i="3"/>
  <c r="BK187" i="3"/>
  <c r="BK183" i="3"/>
  <c r="J181" i="3"/>
  <c r="J177" i="3"/>
  <c r="J174" i="3"/>
  <c r="BK172" i="3"/>
  <c r="J169" i="3"/>
  <c r="BK164" i="3"/>
  <c r="BK161" i="3"/>
  <c r="BK159" i="3"/>
  <c r="J156" i="3"/>
  <c r="J153" i="3"/>
  <c r="BK150" i="3"/>
  <c r="J146" i="3"/>
  <c r="J141" i="3"/>
  <c r="BK135" i="3"/>
  <c r="BK130" i="3"/>
  <c r="BK189" i="2"/>
  <c r="J185" i="2"/>
  <c r="BK180" i="2"/>
  <c r="BK175" i="2"/>
  <c r="J171" i="2"/>
  <c r="BK165" i="2"/>
  <c r="BK160" i="2"/>
  <c r="BK157" i="2"/>
  <c r="BK154" i="2"/>
  <c r="J150" i="2"/>
  <c r="BK146" i="2"/>
  <c r="J143" i="2"/>
  <c r="BK139" i="2"/>
  <c r="J135" i="2"/>
  <c r="BK131" i="2"/>
  <c r="J127" i="2"/>
  <c r="AS94" i="1"/>
  <c r="P126" i="2" l="1"/>
  <c r="T126" i="2"/>
  <c r="P153" i="2"/>
  <c r="BK164" i="2"/>
  <c r="J164" i="2"/>
  <c r="J101" i="2" s="1"/>
  <c r="R164" i="2"/>
  <c r="P129" i="3"/>
  <c r="T129" i="3"/>
  <c r="R316" i="3"/>
  <c r="BK330" i="3"/>
  <c r="J330" i="3"/>
  <c r="J100" i="3" s="1"/>
  <c r="BK345" i="3"/>
  <c r="J345" i="3" s="1"/>
  <c r="J101" i="3" s="1"/>
  <c r="R345" i="3"/>
  <c r="BK479" i="3"/>
  <c r="J479" i="3"/>
  <c r="J102" i="3"/>
  <c r="R479" i="3"/>
  <c r="BK555" i="3"/>
  <c r="J555" i="3" s="1"/>
  <c r="J103" i="3" s="1"/>
  <c r="R555" i="3"/>
  <c r="BK746" i="3"/>
  <c r="J746" i="3" s="1"/>
  <c r="J104" i="3" s="1"/>
  <c r="T746" i="3"/>
  <c r="R831" i="3"/>
  <c r="T846" i="3"/>
  <c r="T845" i="3"/>
  <c r="BK127" i="4"/>
  <c r="T127" i="4"/>
  <c r="P289" i="4"/>
  <c r="BK298" i="4"/>
  <c r="J298" i="4" s="1"/>
  <c r="J101" i="4" s="1"/>
  <c r="R298" i="4"/>
  <c r="BK368" i="4"/>
  <c r="J368" i="4"/>
  <c r="J102" i="4" s="1"/>
  <c r="R368" i="4"/>
  <c r="BK423" i="4"/>
  <c r="J423" i="4"/>
  <c r="J103" i="4"/>
  <c r="R423" i="4"/>
  <c r="BK476" i="4"/>
  <c r="J476" i="4" s="1"/>
  <c r="J104" i="4" s="1"/>
  <c r="R476" i="4"/>
  <c r="BK544" i="4"/>
  <c r="J544" i="4"/>
  <c r="J105" i="4" s="1"/>
  <c r="T544" i="4"/>
  <c r="P124" i="5"/>
  <c r="R124" i="5"/>
  <c r="BK205" i="5"/>
  <c r="J205" i="5"/>
  <c r="J100" i="5"/>
  <c r="R205" i="5"/>
  <c r="BK125" i="6"/>
  <c r="T125" i="6"/>
  <c r="P231" i="6"/>
  <c r="BK240" i="6"/>
  <c r="J240" i="6" s="1"/>
  <c r="J100" i="6" s="1"/>
  <c r="P240" i="6"/>
  <c r="BK255" i="6"/>
  <c r="J255" i="6"/>
  <c r="J101" i="6"/>
  <c r="R255" i="6"/>
  <c r="T362" i="6"/>
  <c r="BK125" i="7"/>
  <c r="T125" i="7"/>
  <c r="P229" i="7"/>
  <c r="T229" i="7"/>
  <c r="P244" i="7"/>
  <c r="R244" i="7"/>
  <c r="BK365" i="7"/>
  <c r="J365" i="7"/>
  <c r="J102" i="7"/>
  <c r="R365" i="7"/>
  <c r="BK126" i="8"/>
  <c r="BK125" i="8" s="1"/>
  <c r="J125" i="8" s="1"/>
  <c r="J97" i="8" s="1"/>
  <c r="R126" i="8"/>
  <c r="R125" i="8"/>
  <c r="P139" i="8"/>
  <c r="T139" i="8"/>
  <c r="P223" i="8"/>
  <c r="R223" i="8"/>
  <c r="BK277" i="8"/>
  <c r="J277" i="8"/>
  <c r="J102" i="8"/>
  <c r="R277" i="8"/>
  <c r="P287" i="8"/>
  <c r="P286" i="8" s="1"/>
  <c r="R287" i="8"/>
  <c r="R286" i="8"/>
  <c r="P121" i="9"/>
  <c r="P120" i="9" s="1"/>
  <c r="P119" i="9" s="1"/>
  <c r="AU102" i="1" s="1"/>
  <c r="T121" i="9"/>
  <c r="T120" i="9"/>
  <c r="T119" i="9"/>
  <c r="BK126" i="2"/>
  <c r="J126" i="2"/>
  <c r="J99" i="2" s="1"/>
  <c r="R126" i="2"/>
  <c r="BK153" i="2"/>
  <c r="J153" i="2"/>
  <c r="J100" i="2" s="1"/>
  <c r="R153" i="2"/>
  <c r="T153" i="2"/>
  <c r="P164" i="2"/>
  <c r="T164" i="2"/>
  <c r="BK129" i="3"/>
  <c r="J129" i="3" s="1"/>
  <c r="J98" i="3" s="1"/>
  <c r="R129" i="3"/>
  <c r="BK316" i="3"/>
  <c r="J316" i="3"/>
  <c r="J99" i="3"/>
  <c r="P316" i="3"/>
  <c r="T316" i="3"/>
  <c r="P330" i="3"/>
  <c r="R330" i="3"/>
  <c r="T330" i="3"/>
  <c r="P345" i="3"/>
  <c r="T345" i="3"/>
  <c r="P479" i="3"/>
  <c r="T479" i="3"/>
  <c r="P555" i="3"/>
  <c r="T555" i="3"/>
  <c r="P746" i="3"/>
  <c r="R746" i="3"/>
  <c r="BK831" i="3"/>
  <c r="J831" i="3"/>
  <c r="J105" i="3"/>
  <c r="P831" i="3"/>
  <c r="T831" i="3"/>
  <c r="BK846" i="3"/>
  <c r="J846" i="3"/>
  <c r="J107" i="3" s="1"/>
  <c r="P846" i="3"/>
  <c r="P845" i="3"/>
  <c r="R846" i="3"/>
  <c r="R845" i="3" s="1"/>
  <c r="P127" i="4"/>
  <c r="R127" i="4"/>
  <c r="BK289" i="4"/>
  <c r="J289" i="4"/>
  <c r="J100" i="4"/>
  <c r="R289" i="4"/>
  <c r="T289" i="4"/>
  <c r="P298" i="4"/>
  <c r="T298" i="4"/>
  <c r="P368" i="4"/>
  <c r="T368" i="4"/>
  <c r="P423" i="4"/>
  <c r="T423" i="4"/>
  <c r="P476" i="4"/>
  <c r="T476" i="4"/>
  <c r="P544" i="4"/>
  <c r="R544" i="4"/>
  <c r="BK124" i="5"/>
  <c r="J124" i="5" s="1"/>
  <c r="J98" i="5" s="1"/>
  <c r="T124" i="5"/>
  <c r="P205" i="5"/>
  <c r="T205" i="5"/>
  <c r="P125" i="6"/>
  <c r="R125" i="6"/>
  <c r="BK231" i="6"/>
  <c r="J231" i="6"/>
  <c r="J99" i="6"/>
  <c r="R231" i="6"/>
  <c r="T231" i="6"/>
  <c r="R240" i="6"/>
  <c r="T240" i="6"/>
  <c r="P255" i="6"/>
  <c r="T255" i="6"/>
  <c r="BK362" i="6"/>
  <c r="J362" i="6" s="1"/>
  <c r="J102" i="6" s="1"/>
  <c r="P362" i="6"/>
  <c r="R362" i="6"/>
  <c r="P125" i="7"/>
  <c r="R125" i="7"/>
  <c r="BK229" i="7"/>
  <c r="J229" i="7" s="1"/>
  <c r="J100" i="7" s="1"/>
  <c r="R229" i="7"/>
  <c r="BK244" i="7"/>
  <c r="J244" i="7"/>
  <c r="J101" i="7" s="1"/>
  <c r="T244" i="7"/>
  <c r="P365" i="7"/>
  <c r="T365" i="7"/>
  <c r="P126" i="8"/>
  <c r="P125" i="8"/>
  <c r="T126" i="8"/>
  <c r="T125" i="8" s="1"/>
  <c r="BK139" i="8"/>
  <c r="J139" i="8" s="1"/>
  <c r="J100" i="8" s="1"/>
  <c r="R139" i="8"/>
  <c r="R138" i="8" s="1"/>
  <c r="BK223" i="8"/>
  <c r="J223" i="8"/>
  <c r="J101" i="8"/>
  <c r="T223" i="8"/>
  <c r="P277" i="8"/>
  <c r="T277" i="8"/>
  <c r="BK287" i="8"/>
  <c r="J287" i="8"/>
  <c r="J104" i="8" s="1"/>
  <c r="T287" i="8"/>
  <c r="T286" i="8"/>
  <c r="BK121" i="9"/>
  <c r="J121" i="9"/>
  <c r="J98" i="9"/>
  <c r="R121" i="9"/>
  <c r="R120" i="9"/>
  <c r="R119" i="9"/>
  <c r="E85" i="2"/>
  <c r="J89" i="2"/>
  <c r="F92" i="2"/>
  <c r="J120" i="2"/>
  <c r="BE135" i="2"/>
  <c r="BE143" i="2"/>
  <c r="BE154" i="2"/>
  <c r="BE157" i="2"/>
  <c r="BE160" i="2"/>
  <c r="BE171" i="2"/>
  <c r="BE180" i="2"/>
  <c r="BE189" i="2"/>
  <c r="BK184" i="2"/>
  <c r="J184" i="2"/>
  <c r="J102" i="2"/>
  <c r="E85" i="3"/>
  <c r="J89" i="3"/>
  <c r="J92" i="3"/>
  <c r="BE130" i="3"/>
  <c r="BE146" i="3"/>
  <c r="BE156" i="3"/>
  <c r="BE159" i="3"/>
  <c r="BE161" i="3"/>
  <c r="BE164" i="3"/>
  <c r="BE169" i="3"/>
  <c r="BE181" i="3"/>
  <c r="BE183" i="3"/>
  <c r="BE187" i="3"/>
  <c r="BE191" i="3"/>
  <c r="BE195" i="3"/>
  <c r="BE199" i="3"/>
  <c r="BE204" i="3"/>
  <c r="BE208" i="3"/>
  <c r="BE212" i="3"/>
  <c r="BE220" i="3"/>
  <c r="BE231" i="3"/>
  <c r="BE239" i="3"/>
  <c r="BE253" i="3"/>
  <c r="BE258" i="3"/>
  <c r="BE294" i="3"/>
  <c r="BE300" i="3"/>
  <c r="BE307" i="3"/>
  <c r="BE317" i="3"/>
  <c r="BE334" i="3"/>
  <c r="BE337" i="3"/>
  <c r="BE342" i="3"/>
  <c r="BE346" i="3"/>
  <c r="BE352" i="3"/>
  <c r="BE357" i="3"/>
  <c r="BE371" i="3"/>
  <c r="BE382" i="3"/>
  <c r="BE387" i="3"/>
  <c r="BE392" i="3"/>
  <c r="BE400" i="3"/>
  <c r="BE403" i="3"/>
  <c r="BE411" i="3"/>
  <c r="BE419" i="3"/>
  <c r="BE430" i="3"/>
  <c r="BE448" i="3"/>
  <c r="BE456" i="3"/>
  <c r="BE462" i="3"/>
  <c r="BE474" i="3"/>
  <c r="BE480" i="3"/>
  <c r="BE494" i="3"/>
  <c r="BE496" i="3"/>
  <c r="BE498" i="3"/>
  <c r="BE501" i="3"/>
  <c r="BE503" i="3"/>
  <c r="BE505" i="3"/>
  <c r="BE507" i="3"/>
  <c r="BE511" i="3"/>
  <c r="BE513" i="3"/>
  <c r="BE522" i="3"/>
  <c r="BE530" i="3"/>
  <c r="BE533" i="3"/>
  <c r="BE541" i="3"/>
  <c r="BE545" i="3"/>
  <c r="BE547" i="3"/>
  <c r="BE553" i="3"/>
  <c r="BE559" i="3"/>
  <c r="BE562" i="3"/>
  <c r="BE564" i="3"/>
  <c r="BE569" i="3"/>
  <c r="BE578" i="3"/>
  <c r="BE582" i="3"/>
  <c r="BE584" i="3"/>
  <c r="BE590" i="3"/>
  <c r="BE596" i="3"/>
  <c r="BE599" i="3"/>
  <c r="BE608" i="3"/>
  <c r="BE617" i="3"/>
  <c r="BE619" i="3"/>
  <c r="BE623" i="3"/>
  <c r="BE638" i="3"/>
  <c r="BE640" i="3"/>
  <c r="BE642" i="3"/>
  <c r="BE645" i="3"/>
  <c r="BE647" i="3"/>
  <c r="BE653" i="3"/>
  <c r="BE663" i="3"/>
  <c r="BE669" i="3"/>
  <c r="BE674" i="3"/>
  <c r="BE677" i="3"/>
  <c r="BE680" i="3"/>
  <c r="BE684" i="3"/>
  <c r="BE686" i="3"/>
  <c r="BE688" i="3"/>
  <c r="BE693" i="3"/>
  <c r="BE696" i="3"/>
  <c r="BE705" i="3"/>
  <c r="BE707" i="3"/>
  <c r="BE712" i="3"/>
  <c r="BE714" i="3"/>
  <c r="BE716" i="3"/>
  <c r="BE728" i="3"/>
  <c r="BE734" i="3"/>
  <c r="BE740" i="3"/>
  <c r="BE744" i="3"/>
  <c r="BE747" i="3"/>
  <c r="BE751" i="3"/>
  <c r="BE762" i="3"/>
  <c r="BE776" i="3"/>
  <c r="BE801" i="3"/>
  <c r="BE818" i="3"/>
  <c r="BE827" i="3"/>
  <c r="BE829" i="3"/>
  <c r="BE832" i="3"/>
  <c r="BE833" i="3"/>
  <c r="BE840" i="3"/>
  <c r="BE847" i="3"/>
  <c r="BE849" i="3"/>
  <c r="E85" i="4"/>
  <c r="J92" i="4"/>
  <c r="J119" i="4"/>
  <c r="F122" i="4"/>
  <c r="BE133" i="4"/>
  <c r="BE140" i="4"/>
  <c r="BE151" i="4"/>
  <c r="BE160" i="4"/>
  <c r="BE168" i="4"/>
  <c r="BE174" i="4"/>
  <c r="BE176" i="4"/>
  <c r="BE184" i="4"/>
  <c r="BE186" i="4"/>
  <c r="BE192" i="4"/>
  <c r="BE196" i="4"/>
  <c r="BE204" i="4"/>
  <c r="BE218" i="4"/>
  <c r="BE220" i="4"/>
  <c r="BE223" i="4"/>
  <c r="BE245" i="4"/>
  <c r="BE253" i="4"/>
  <c r="BE259" i="4"/>
  <c r="BE261" i="4"/>
  <c r="BE263" i="4"/>
  <c r="BE265" i="4"/>
  <c r="BE305" i="4"/>
  <c r="BE308" i="4"/>
  <c r="BE331" i="4"/>
  <c r="BE334" i="4"/>
  <c r="BE336" i="4"/>
  <c r="BE351" i="4"/>
  <c r="BE360" i="4"/>
  <c r="BE376" i="4"/>
  <c r="BE401" i="4"/>
  <c r="BE411" i="4"/>
  <c r="BE415" i="4"/>
  <c r="BE417" i="4"/>
  <c r="BE421" i="4"/>
  <c r="BE424" i="4"/>
  <c r="BE428" i="4"/>
  <c r="BE432" i="4"/>
  <c r="BE436" i="4"/>
  <c r="BE442" i="4"/>
  <c r="BE449" i="4"/>
  <c r="BE454" i="4"/>
  <c r="BE458" i="4"/>
  <c r="BE461" i="4"/>
  <c r="BE468" i="4"/>
  <c r="BE481" i="4"/>
  <c r="BE489" i="4"/>
  <c r="BE502" i="4"/>
  <c r="BE540" i="4"/>
  <c r="BE125" i="5"/>
  <c r="BE128" i="5"/>
  <c r="BE136" i="5"/>
  <c r="BE153" i="5"/>
  <c r="BE159" i="5"/>
  <c r="BE166" i="5"/>
  <c r="BE175" i="5"/>
  <c r="BE178" i="5"/>
  <c r="BE188" i="5"/>
  <c r="BE206" i="5"/>
  <c r="BE217" i="5"/>
  <c r="BE223" i="5"/>
  <c r="BE231" i="5"/>
  <c r="BE237" i="5"/>
  <c r="BE239" i="5"/>
  <c r="BE241" i="5"/>
  <c r="BE248" i="5"/>
  <c r="BE250" i="5"/>
  <c r="BE253" i="5"/>
  <c r="BE256" i="5"/>
  <c r="BE262" i="5"/>
  <c r="BE267" i="5"/>
  <c r="BE271" i="5"/>
  <c r="BE273" i="5"/>
  <c r="BE283" i="5"/>
  <c r="BE289" i="5"/>
  <c r="BE291" i="5"/>
  <c r="BE295" i="5"/>
  <c r="BE297" i="5"/>
  <c r="BE301" i="5"/>
  <c r="BE303" i="5"/>
  <c r="BE308" i="5"/>
  <c r="BE310" i="5"/>
  <c r="BE316" i="5"/>
  <c r="BE319" i="5"/>
  <c r="BE325" i="5"/>
  <c r="BE328" i="5"/>
  <c r="BE332" i="5"/>
  <c r="BE335" i="5"/>
  <c r="BE340" i="5"/>
  <c r="BK200" i="5"/>
  <c r="J200" i="5"/>
  <c r="J99" i="5"/>
  <c r="BK342" i="5"/>
  <c r="J342" i="5"/>
  <c r="J101" i="5" s="1"/>
  <c r="BK353" i="5"/>
  <c r="J353" i="5" s="1"/>
  <c r="J102" i="5" s="1"/>
  <c r="E85" i="6"/>
  <c r="F92" i="6"/>
  <c r="J120" i="6"/>
  <c r="BE129" i="6"/>
  <c r="BE137" i="6"/>
  <c r="BE141" i="6"/>
  <c r="BE145" i="6"/>
  <c r="BE153" i="6"/>
  <c r="BE159" i="6"/>
  <c r="BE163" i="6"/>
  <c r="BE167" i="6"/>
  <c r="BE183" i="6"/>
  <c r="BE196" i="6"/>
  <c r="BE201" i="6"/>
  <c r="BE214" i="6"/>
  <c r="BE232" i="6"/>
  <c r="BE247" i="6"/>
  <c r="BE251" i="6"/>
  <c r="BE264" i="6"/>
  <c r="BE270" i="6"/>
  <c r="BE274" i="6"/>
  <c r="BE280" i="6"/>
  <c r="BE288" i="6"/>
  <c r="BE290" i="6"/>
  <c r="BE294" i="6"/>
  <c r="BE300" i="6"/>
  <c r="BE310" i="6"/>
  <c r="BE312" i="6"/>
  <c r="BE318" i="6"/>
  <c r="BE321" i="6"/>
  <c r="BE333" i="6"/>
  <c r="BE336" i="6"/>
  <c r="BE345" i="6"/>
  <c r="BE353" i="6"/>
  <c r="BE363" i="6"/>
  <c r="BE378" i="6"/>
  <c r="BE387" i="6"/>
  <c r="BE391" i="6"/>
  <c r="BE393" i="6"/>
  <c r="BE396" i="6"/>
  <c r="BK395" i="6"/>
  <c r="J395" i="6"/>
  <c r="J103" i="6"/>
  <c r="E85" i="7"/>
  <c r="J89" i="7"/>
  <c r="J92" i="7"/>
  <c r="BE140" i="7"/>
  <c r="BE147" i="7"/>
  <c r="BE154" i="7"/>
  <c r="BE157" i="7"/>
  <c r="BE163" i="7"/>
  <c r="BE166" i="7"/>
  <c r="BE168" i="7"/>
  <c r="BE183" i="7"/>
  <c r="BE188" i="7"/>
  <c r="BE203" i="7"/>
  <c r="BE230" i="7"/>
  <c r="BE236" i="7"/>
  <c r="BE240" i="7"/>
  <c r="BE242" i="7"/>
  <c r="BE247" i="7"/>
  <c r="BE250" i="7"/>
  <c r="BE264" i="7"/>
  <c r="BE266" i="7"/>
  <c r="BE268" i="7"/>
  <c r="BE274" i="7"/>
  <c r="BE278" i="7"/>
  <c r="BE283" i="7"/>
  <c r="BE287" i="7"/>
  <c r="BE291" i="7"/>
  <c r="BE297" i="7"/>
  <c r="BE300" i="7"/>
  <c r="BE302" i="7"/>
  <c r="BE305" i="7"/>
  <c r="BE308" i="7"/>
  <c r="BE314" i="7"/>
  <c r="BE320" i="7"/>
  <c r="BE332" i="7"/>
  <c r="BE334" i="7"/>
  <c r="BE336" i="7"/>
  <c r="BE339" i="7"/>
  <c r="BE341" i="7"/>
  <c r="BE344" i="7"/>
  <c r="BE348" i="7"/>
  <c r="BE350" i="7"/>
  <c r="BE357" i="7"/>
  <c r="BE361" i="7"/>
  <c r="BE369" i="7"/>
  <c r="BK374" i="7"/>
  <c r="J374" i="7"/>
  <c r="J103" i="7"/>
  <c r="E85" i="8"/>
  <c r="J89" i="8"/>
  <c r="BE127" i="8"/>
  <c r="BE132" i="8"/>
  <c r="BE142" i="8"/>
  <c r="BE151" i="8"/>
  <c r="BE153" i="8"/>
  <c r="BE161" i="8"/>
  <c r="BE163" i="8"/>
  <c r="BE165" i="8"/>
  <c r="BE167" i="8"/>
  <c r="BE176" i="8"/>
  <c r="BE180" i="8"/>
  <c r="BE186" i="8"/>
  <c r="BE188" i="8"/>
  <c r="BE192" i="8"/>
  <c r="BE194" i="8"/>
  <c r="BE197" i="8"/>
  <c r="BE201" i="8"/>
  <c r="BE203" i="8"/>
  <c r="BE205" i="8"/>
  <c r="BE209" i="8"/>
  <c r="BE211" i="8"/>
  <c r="BE217" i="8"/>
  <c r="BE219" i="8"/>
  <c r="BE224" i="8"/>
  <c r="BE228" i="8"/>
  <c r="BE231" i="8"/>
  <c r="BE233" i="8"/>
  <c r="BE242" i="8"/>
  <c r="BE246" i="8"/>
  <c r="BE250" i="8"/>
  <c r="BE252" i="8"/>
  <c r="BE259" i="8"/>
  <c r="BE262" i="8"/>
  <c r="BE271" i="8"/>
  <c r="BE273" i="8"/>
  <c r="BE278" i="8"/>
  <c r="BE281" i="8"/>
  <c r="BE284" i="8"/>
  <c r="BE288" i="8"/>
  <c r="BE291" i="8"/>
  <c r="F92" i="9"/>
  <c r="E109" i="9"/>
  <c r="BE122" i="9"/>
  <c r="BE124" i="9"/>
  <c r="BE130" i="9"/>
  <c r="BE132" i="9"/>
  <c r="BE136" i="9"/>
  <c r="BE138" i="9"/>
  <c r="BE142" i="9"/>
  <c r="BE146" i="9"/>
  <c r="BE148" i="9"/>
  <c r="BE150" i="9"/>
  <c r="BE152" i="9"/>
  <c r="BE154" i="9"/>
  <c r="BE158" i="9"/>
  <c r="BE162" i="9"/>
  <c r="BE166" i="9"/>
  <c r="BE168" i="9"/>
  <c r="BE170" i="9"/>
  <c r="BE172" i="9"/>
  <c r="BE174" i="9"/>
  <c r="BE179" i="9"/>
  <c r="BE190" i="9"/>
  <c r="BE195" i="9"/>
  <c r="BE202" i="9"/>
  <c r="BE204" i="9"/>
  <c r="BE212" i="9"/>
  <c r="BE218" i="9"/>
  <c r="BE227" i="9"/>
  <c r="BE229" i="9"/>
  <c r="BE235" i="9"/>
  <c r="BE237" i="9"/>
  <c r="BE244" i="9"/>
  <c r="BE127" i="2"/>
  <c r="BE131" i="2"/>
  <c r="BE139" i="2"/>
  <c r="BE146" i="2"/>
  <c r="BE150" i="2"/>
  <c r="BE165" i="2"/>
  <c r="BE175" i="2"/>
  <c r="BE185" i="2"/>
  <c r="BK188" i="2"/>
  <c r="J188" i="2"/>
  <c r="J103" i="2" s="1"/>
  <c r="F92" i="3"/>
  <c r="BE135" i="3"/>
  <c r="BE141" i="3"/>
  <c r="BE150" i="3"/>
  <c r="BE153" i="3"/>
  <c r="BE172" i="3"/>
  <c r="BE174" i="3"/>
  <c r="BE177" i="3"/>
  <c r="BE189" i="3"/>
  <c r="BE197" i="3"/>
  <c r="BE216" i="3"/>
  <c r="BE222" i="3"/>
  <c r="BE224" i="3"/>
  <c r="BE226" i="3"/>
  <c r="BE229" i="3"/>
  <c r="BE243" i="3"/>
  <c r="BE249" i="3"/>
  <c r="BE255" i="3"/>
  <c r="BE262" i="3"/>
  <c r="BE270" i="3"/>
  <c r="BE284" i="3"/>
  <c r="BE292" i="3"/>
  <c r="BE296" i="3"/>
  <c r="BE298" i="3"/>
  <c r="BE302" i="3"/>
  <c r="BE305" i="3"/>
  <c r="BE313" i="3"/>
  <c r="BE324" i="3"/>
  <c r="BE327" i="3"/>
  <c r="BE331" i="3"/>
  <c r="BE339" i="3"/>
  <c r="BE362" i="3"/>
  <c r="BE368" i="3"/>
  <c r="BE374" i="3"/>
  <c r="BE377" i="3"/>
  <c r="BE385" i="3"/>
  <c r="BE397" i="3"/>
  <c r="BE408" i="3"/>
  <c r="BE415" i="3"/>
  <c r="BE427" i="3"/>
  <c r="BE434" i="3"/>
  <c r="BE438" i="3"/>
  <c r="BE440" i="3"/>
  <c r="BE452" i="3"/>
  <c r="BE458" i="3"/>
  <c r="BE465" i="3"/>
  <c r="BE469" i="3"/>
  <c r="BE485" i="3"/>
  <c r="BE487" i="3"/>
  <c r="BE490" i="3"/>
  <c r="BE509" i="3"/>
  <c r="BE515" i="3"/>
  <c r="BE517" i="3"/>
  <c r="BE519" i="3"/>
  <c r="BE528" i="3"/>
  <c r="BE536" i="3"/>
  <c r="BE539" i="3"/>
  <c r="BE543" i="3"/>
  <c r="BE549" i="3"/>
  <c r="BE551" i="3"/>
  <c r="BE556" i="3"/>
  <c r="BE573" i="3"/>
  <c r="BE586" i="3"/>
  <c r="BE592" i="3"/>
  <c r="BE601" i="3"/>
  <c r="BE606" i="3"/>
  <c r="BE611" i="3"/>
  <c r="BE628" i="3"/>
  <c r="BE630" i="3"/>
  <c r="BE632" i="3"/>
  <c r="BE634" i="3"/>
  <c r="BE659" i="3"/>
  <c r="BE661" i="3"/>
  <c r="BE671" i="3"/>
  <c r="BE691" i="3"/>
  <c r="BE703" i="3"/>
  <c r="BE710" i="3"/>
  <c r="BE725" i="3"/>
  <c r="BE732" i="3"/>
  <c r="BE759" i="3"/>
  <c r="BE790" i="3"/>
  <c r="BE812" i="3"/>
  <c r="BE128" i="4"/>
  <c r="BE136" i="4"/>
  <c r="BE143" i="4"/>
  <c r="BE146" i="4"/>
  <c r="BE153" i="4"/>
  <c r="BE156" i="4"/>
  <c r="BE164" i="4"/>
  <c r="BE166" i="4"/>
  <c r="BE172" i="4"/>
  <c r="BE180" i="4"/>
  <c r="BE190" i="4"/>
  <c r="BE194" i="4"/>
  <c r="BE208" i="4"/>
  <c r="BE214" i="4"/>
  <c r="BE227" i="4"/>
  <c r="BE235" i="4"/>
  <c r="BE255" i="4"/>
  <c r="BE257" i="4"/>
  <c r="BE268" i="4"/>
  <c r="BE270" i="4"/>
  <c r="BE275" i="4"/>
  <c r="BE279" i="4"/>
  <c r="BE286" i="4"/>
  <c r="BE290" i="4"/>
  <c r="BE293" i="4"/>
  <c r="BE296" i="4"/>
  <c r="BE299" i="4"/>
  <c r="BE313" i="4"/>
  <c r="BE316" i="4"/>
  <c r="BE319" i="4"/>
  <c r="BE322" i="4"/>
  <c r="BE325" i="4"/>
  <c r="BE328" i="4"/>
  <c r="BE343" i="4"/>
  <c r="BE347" i="4"/>
  <c r="BE353" i="4"/>
  <c r="BE364" i="4"/>
  <c r="BE369" i="4"/>
  <c r="BE374" i="4"/>
  <c r="BE379" i="4"/>
  <c r="BE383" i="4"/>
  <c r="BE385" i="4"/>
  <c r="BE387" i="4"/>
  <c r="BE389" i="4"/>
  <c r="BE391" i="4"/>
  <c r="BE393" i="4"/>
  <c r="BE395" i="4"/>
  <c r="BE397" i="4"/>
  <c r="BE399" i="4"/>
  <c r="BE403" i="4"/>
  <c r="BE406" i="4"/>
  <c r="BE409" i="4"/>
  <c r="BE413" i="4"/>
  <c r="BE419" i="4"/>
  <c r="BE426" i="4"/>
  <c r="BE430" i="4"/>
  <c r="BE434" i="4"/>
  <c r="BE438" i="4"/>
  <c r="BE440" i="4"/>
  <c r="BE447" i="4"/>
  <c r="BE451" i="4"/>
  <c r="BE456" i="4"/>
  <c r="BE470" i="4"/>
  <c r="BE472" i="4"/>
  <c r="BE474" i="4"/>
  <c r="BE477" i="4"/>
  <c r="BE492" i="4"/>
  <c r="BE512" i="4"/>
  <c r="BE520" i="4"/>
  <c r="BE528" i="4"/>
  <c r="BE534" i="4"/>
  <c r="BE542" i="4"/>
  <c r="BE545" i="4"/>
  <c r="BE546" i="4"/>
  <c r="BK278" i="4"/>
  <c r="J278" i="4" s="1"/>
  <c r="J99" i="4" s="1"/>
  <c r="E85" i="5"/>
  <c r="J89" i="5"/>
  <c r="F92" i="5"/>
  <c r="J92" i="5"/>
  <c r="BE132" i="5"/>
  <c r="BE140" i="5"/>
  <c r="BE144" i="5"/>
  <c r="BE148" i="5"/>
  <c r="BE151" i="5"/>
  <c r="BE157" i="5"/>
  <c r="BE169" i="5"/>
  <c r="BE180" i="5"/>
  <c r="BE198" i="5"/>
  <c r="BE201" i="5"/>
  <c r="BE209" i="5"/>
  <c r="BE214" i="5"/>
  <c r="BE220" i="5"/>
  <c r="BE228" i="5"/>
  <c r="BE234" i="5"/>
  <c r="BE259" i="5"/>
  <c r="BE269" i="5"/>
  <c r="BE275" i="5"/>
  <c r="BE277" i="5"/>
  <c r="BE285" i="5"/>
  <c r="BE287" i="5"/>
  <c r="BE293" i="5"/>
  <c r="BE299" i="5"/>
  <c r="BE306" i="5"/>
  <c r="BE312" i="5"/>
  <c r="BE314" i="5"/>
  <c r="BE323" i="5"/>
  <c r="BE343" i="5"/>
  <c r="BE348" i="5"/>
  <c r="BE354" i="5"/>
  <c r="J89" i="6"/>
  <c r="BE126" i="6"/>
  <c r="BE133" i="6"/>
  <c r="BE149" i="6"/>
  <c r="BE156" i="6"/>
  <c r="BE161" i="6"/>
  <c r="BE165" i="6"/>
  <c r="BE170" i="6"/>
  <c r="BE173" i="6"/>
  <c r="BE180" i="6"/>
  <c r="BE189" i="6"/>
  <c r="BE192" i="6"/>
  <c r="BE199" i="6"/>
  <c r="BE238" i="6"/>
  <c r="BE241" i="6"/>
  <c r="BE249" i="6"/>
  <c r="BE253" i="6"/>
  <c r="BE256" i="6"/>
  <c r="BE260" i="6"/>
  <c r="BE276" i="6"/>
  <c r="BE284" i="6"/>
  <c r="BE297" i="6"/>
  <c r="BE304" i="6"/>
  <c r="BE306" i="6"/>
  <c r="BE308" i="6"/>
  <c r="BE314" i="6"/>
  <c r="BE316" i="6"/>
  <c r="BE324" i="6"/>
  <c r="BE330" i="6"/>
  <c r="BE338" i="6"/>
  <c r="BE340" i="6"/>
  <c r="BE351" i="6"/>
  <c r="BE355" i="6"/>
  <c r="BE357" i="6"/>
  <c r="BE360" i="6"/>
  <c r="BE366" i="6"/>
  <c r="BE369" i="6"/>
  <c r="BE389" i="6"/>
  <c r="F92" i="7"/>
  <c r="BE126" i="7"/>
  <c r="BE129" i="7"/>
  <c r="BE133" i="7"/>
  <c r="BE170" i="7"/>
  <c r="BE175" i="7"/>
  <c r="BE178" i="7"/>
  <c r="BE186" i="7"/>
  <c r="BE222" i="7"/>
  <c r="BE225" i="7"/>
  <c r="BE238" i="7"/>
  <c r="BE245" i="7"/>
  <c r="BE255" i="7"/>
  <c r="BE258" i="7"/>
  <c r="BE261" i="7"/>
  <c r="BE272" i="7"/>
  <c r="BE276" i="7"/>
  <c r="BE280" i="7"/>
  <c r="BE294" i="7"/>
  <c r="BE310" i="7"/>
  <c r="BE312" i="7"/>
  <c r="BE316" i="7"/>
  <c r="BE318" i="7"/>
  <c r="BE322" i="7"/>
  <c r="BE324" i="7"/>
  <c r="BE326" i="7"/>
  <c r="BE328" i="7"/>
  <c r="BE330" i="7"/>
  <c r="BE353" i="7"/>
  <c r="BE366" i="7"/>
  <c r="BE372" i="7"/>
  <c r="BE375" i="7"/>
  <c r="BK224" i="7"/>
  <c r="J224" i="7" s="1"/>
  <c r="J99" i="7" s="1"/>
  <c r="F92" i="8"/>
  <c r="BE134" i="8"/>
  <c r="BE136" i="8"/>
  <c r="BE140" i="8"/>
  <c r="BE144" i="8"/>
  <c r="BE149" i="8"/>
  <c r="BE155" i="8"/>
  <c r="BE159" i="8"/>
  <c r="BE174" i="8"/>
  <c r="BE178" i="8"/>
  <c r="BE182" i="8"/>
  <c r="BE184" i="8"/>
  <c r="BE190" i="8"/>
  <c r="BE199" i="8"/>
  <c r="BE207" i="8"/>
  <c r="BE213" i="8"/>
  <c r="BE215" i="8"/>
  <c r="BE221" i="8"/>
  <c r="BE226" i="8"/>
  <c r="BE239" i="8"/>
  <c r="BE244" i="8"/>
  <c r="BE248" i="8"/>
  <c r="BE255" i="8"/>
  <c r="BE257" i="8"/>
  <c r="BE264" i="8"/>
  <c r="BE268" i="8"/>
  <c r="J89" i="9"/>
  <c r="J92" i="9"/>
  <c r="BE126" i="9"/>
  <c r="BE128" i="9"/>
  <c r="BE134" i="9"/>
  <c r="BE140" i="9"/>
  <c r="BE144" i="9"/>
  <c r="BE186" i="9"/>
  <c r="BE193" i="9"/>
  <c r="BE197" i="9"/>
  <c r="BE206" i="9"/>
  <c r="BE208" i="9"/>
  <c r="BE210" i="9"/>
  <c r="BE216" i="9"/>
  <c r="BE221" i="9"/>
  <c r="BE225" i="9"/>
  <c r="BE231" i="9"/>
  <c r="BE233" i="9"/>
  <c r="BE241" i="9"/>
  <c r="BK243" i="9"/>
  <c r="J243" i="9" s="1"/>
  <c r="J99" i="9" s="1"/>
  <c r="F35" i="2"/>
  <c r="BB95" i="1"/>
  <c r="J34" i="3"/>
  <c r="AW96" i="1" s="1"/>
  <c r="F34" i="4"/>
  <c r="BA97" i="1" s="1"/>
  <c r="F36" i="4"/>
  <c r="BC97" i="1" s="1"/>
  <c r="J34" i="5"/>
  <c r="AW98" i="1" s="1"/>
  <c r="F36" i="5"/>
  <c r="BC98" i="1" s="1"/>
  <c r="J34" i="6"/>
  <c r="AW99" i="1"/>
  <c r="F34" i="7"/>
  <c r="BA100" i="1" s="1"/>
  <c r="F36" i="7"/>
  <c r="BC100" i="1" s="1"/>
  <c r="J34" i="8"/>
  <c r="AW101" i="1" s="1"/>
  <c r="F34" i="9"/>
  <c r="BA102" i="1" s="1"/>
  <c r="F37" i="9"/>
  <c r="BD102" i="1" s="1"/>
  <c r="J34" i="2"/>
  <c r="AW95" i="1"/>
  <c r="F34" i="3"/>
  <c r="BA96" i="1" s="1"/>
  <c r="F36" i="3"/>
  <c r="BC96" i="1" s="1"/>
  <c r="J34" i="4"/>
  <c r="AW97" i="1" s="1"/>
  <c r="F37" i="5"/>
  <c r="BD98" i="1" s="1"/>
  <c r="F35" i="6"/>
  <c r="BB99" i="1" s="1"/>
  <c r="F35" i="7"/>
  <c r="BB100" i="1"/>
  <c r="F34" i="8"/>
  <c r="BA101" i="1" s="1"/>
  <c r="F37" i="8"/>
  <c r="BD101" i="1" s="1"/>
  <c r="F36" i="9"/>
  <c r="BC102" i="1" s="1"/>
  <c r="F37" i="2"/>
  <c r="BD95" i="1" s="1"/>
  <c r="F37" i="3"/>
  <c r="BD96" i="1" s="1"/>
  <c r="F35" i="4"/>
  <c r="BB97" i="1"/>
  <c r="F34" i="5"/>
  <c r="BA98" i="1" s="1"/>
  <c r="F37" i="6"/>
  <c r="BD99" i="1" s="1"/>
  <c r="J34" i="7"/>
  <c r="AW100" i="1" s="1"/>
  <c r="F36" i="8"/>
  <c r="BC101" i="1" s="1"/>
  <c r="F35" i="9"/>
  <c r="BB102" i="1" s="1"/>
  <c r="F34" i="2"/>
  <c r="BA95" i="1"/>
  <c r="F36" i="2"/>
  <c r="BC95" i="1" s="1"/>
  <c r="F35" i="3"/>
  <c r="BB96" i="1" s="1"/>
  <c r="F37" i="4"/>
  <c r="BD97" i="1" s="1"/>
  <c r="F35" i="5"/>
  <c r="BB98" i="1" s="1"/>
  <c r="F34" i="6"/>
  <c r="BA99" i="1" s="1"/>
  <c r="F36" i="6"/>
  <c r="BC99" i="1"/>
  <c r="F37" i="7"/>
  <c r="BD100" i="1" s="1"/>
  <c r="F35" i="8"/>
  <c r="BB101" i="1" s="1"/>
  <c r="J34" i="9"/>
  <c r="AW102" i="1" s="1"/>
  <c r="P124" i="7" l="1"/>
  <c r="P123" i="7"/>
  <c r="AU100" i="1"/>
  <c r="R124" i="6"/>
  <c r="R123" i="6"/>
  <c r="R128" i="3"/>
  <c r="R127" i="3"/>
  <c r="T138" i="8"/>
  <c r="T124" i="7"/>
  <c r="T123" i="7"/>
  <c r="BK124" i="7"/>
  <c r="J124" i="7"/>
  <c r="J97" i="7" s="1"/>
  <c r="R123" i="5"/>
  <c r="R122" i="5"/>
  <c r="P123" i="5"/>
  <c r="P122" i="5"/>
  <c r="AU98" i="1"/>
  <c r="T126" i="4"/>
  <c r="T125" i="4"/>
  <c r="BK126" i="4"/>
  <c r="J126" i="4"/>
  <c r="J97" i="4"/>
  <c r="T124" i="8"/>
  <c r="R124" i="7"/>
  <c r="R123" i="7"/>
  <c r="P124" i="6"/>
  <c r="P123" i="6"/>
  <c r="AU99" i="1"/>
  <c r="T123" i="5"/>
  <c r="T122" i="5"/>
  <c r="R126" i="4"/>
  <c r="R125" i="4"/>
  <c r="P126" i="4"/>
  <c r="P125" i="4"/>
  <c r="AU97" i="1"/>
  <c r="R125" i="2"/>
  <c r="R123" i="2"/>
  <c r="P138" i="8"/>
  <c r="P124" i="8"/>
  <c r="AU101" i="1"/>
  <c r="R124" i="8"/>
  <c r="T124" i="6"/>
  <c r="T123" i="6"/>
  <c r="BK124" i="6"/>
  <c r="J124" i="6"/>
  <c r="J97" i="6"/>
  <c r="T128" i="3"/>
  <c r="T127" i="3" s="1"/>
  <c r="P128" i="3"/>
  <c r="P127" i="3"/>
  <c r="AU96" i="1"/>
  <c r="T125" i="2"/>
  <c r="T123" i="2"/>
  <c r="P125" i="2"/>
  <c r="P123" i="2"/>
  <c r="AU95" i="1"/>
  <c r="BK125" i="2"/>
  <c r="J125" i="2"/>
  <c r="J98" i="2"/>
  <c r="BK128" i="3"/>
  <c r="BK845" i="3"/>
  <c r="BK127" i="3" s="1"/>
  <c r="J127" i="3" s="1"/>
  <c r="J96" i="3" s="1"/>
  <c r="J845" i="3"/>
  <c r="J106" i="3"/>
  <c r="J127" i="4"/>
  <c r="J98" i="4"/>
  <c r="BK123" i="5"/>
  <c r="J123" i="5"/>
  <c r="J97" i="5"/>
  <c r="J125" i="6"/>
  <c r="J98" i="6"/>
  <c r="J125" i="7"/>
  <c r="J98" i="7"/>
  <c r="J126" i="8"/>
  <c r="J98" i="8"/>
  <c r="BK138" i="8"/>
  <c r="J138" i="8"/>
  <c r="J99" i="8"/>
  <c r="BK286" i="8"/>
  <c r="J286" i="8"/>
  <c r="J103" i="8"/>
  <c r="BK120" i="9"/>
  <c r="J120" i="9"/>
  <c r="J97" i="9"/>
  <c r="BC94" i="1"/>
  <c r="AY94" i="1"/>
  <c r="J33" i="3"/>
  <c r="AV96" i="1" s="1"/>
  <c r="AT96" i="1" s="1"/>
  <c r="J33" i="6"/>
  <c r="AV99" i="1" s="1"/>
  <c r="AT99" i="1" s="1"/>
  <c r="J33" i="8"/>
  <c r="AV101" i="1" s="1"/>
  <c r="AT101" i="1" s="1"/>
  <c r="BA94" i="1"/>
  <c r="W30" i="1"/>
  <c r="BD94" i="1"/>
  <c r="W33" i="1"/>
  <c r="F33" i="2"/>
  <c r="AZ95" i="1" s="1"/>
  <c r="F33" i="3"/>
  <c r="AZ96" i="1" s="1"/>
  <c r="J33" i="4"/>
  <c r="AV97" i="1" s="1"/>
  <c r="AT97" i="1" s="1"/>
  <c r="F33" i="6"/>
  <c r="AZ99" i="1" s="1"/>
  <c r="F33" i="8"/>
  <c r="AZ101" i="1" s="1"/>
  <c r="J33" i="9"/>
  <c r="AV102" i="1" s="1"/>
  <c r="AT102" i="1" s="1"/>
  <c r="BB94" i="1"/>
  <c r="W31" i="1"/>
  <c r="J33" i="2"/>
  <c r="AV95" i="1"/>
  <c r="AT95" i="1" s="1"/>
  <c r="F33" i="4"/>
  <c r="AZ97" i="1" s="1"/>
  <c r="F33" i="5"/>
  <c r="AZ98" i="1" s="1"/>
  <c r="F33" i="7"/>
  <c r="AZ100" i="1"/>
  <c r="F33" i="9"/>
  <c r="AZ102" i="1" s="1"/>
  <c r="J33" i="5"/>
  <c r="AV98" i="1" s="1"/>
  <c r="AT98" i="1" s="1"/>
  <c r="J33" i="7"/>
  <c r="AV100" i="1"/>
  <c r="AT100" i="1" s="1"/>
  <c r="BK124" i="8" l="1"/>
  <c r="J124" i="8"/>
  <c r="J96" i="8"/>
  <c r="BK123" i="2"/>
  <c r="J123" i="2"/>
  <c r="J30" i="2" s="1"/>
  <c r="AG95" i="1" s="1"/>
  <c r="AN95" i="1" s="1"/>
  <c r="J128" i="3"/>
  <c r="J97" i="3"/>
  <c r="BK122" i="5"/>
  <c r="J122" i="5"/>
  <c r="J96" i="5"/>
  <c r="BK123" i="7"/>
  <c r="J123" i="7"/>
  <c r="J30" i="7" s="1"/>
  <c r="AG100" i="1" s="1"/>
  <c r="AN100" i="1" s="1"/>
  <c r="BK119" i="9"/>
  <c r="J119" i="9"/>
  <c r="J96" i="9"/>
  <c r="BK125" i="4"/>
  <c r="J125" i="4"/>
  <c r="J96" i="4"/>
  <c r="BK123" i="6"/>
  <c r="J123" i="6"/>
  <c r="J96" i="6"/>
  <c r="AU94" i="1"/>
  <c r="AZ94" i="1"/>
  <c r="W29" i="1"/>
  <c r="AW94" i="1"/>
  <c r="AK30" i="1"/>
  <c r="AX94" i="1"/>
  <c r="W32" i="1"/>
  <c r="J30" i="3"/>
  <c r="AG96" i="1"/>
  <c r="AN96" i="1" s="1"/>
  <c r="J96" i="2" l="1"/>
  <c r="J39" i="7"/>
  <c r="J96" i="7"/>
  <c r="J39" i="2"/>
  <c r="J39" i="3"/>
  <c r="J30" i="4"/>
  <c r="AG97" i="1"/>
  <c r="AN97" i="1"/>
  <c r="J30" i="5"/>
  <c r="AG98" i="1"/>
  <c r="AN98" i="1"/>
  <c r="J30" i="6"/>
  <c r="AG99" i="1" s="1"/>
  <c r="AN99" i="1" s="1"/>
  <c r="AV94" i="1"/>
  <c r="AK29" i="1"/>
  <c r="J30" i="8"/>
  <c r="AG101" i="1"/>
  <c r="AN101" i="1"/>
  <c r="J30" i="9"/>
  <c r="AG102" i="1"/>
  <c r="AN102" i="1"/>
  <c r="J39" i="6" l="1"/>
  <c r="J39" i="9"/>
  <c r="J39" i="4"/>
  <c r="J39" i="5"/>
  <c r="J39" i="8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<sst xmlns="http://schemas.openxmlformats.org/spreadsheetml/2006/main" count="25778" uniqueCount="2883">
  <si>
    <t>Export Komplet</t>
  </si>
  <si>
    <t/>
  </si>
  <si>
    <t>2.0</t>
  </si>
  <si>
    <t>ZAMOK</t>
  </si>
  <si>
    <t>False</t>
  </si>
  <si>
    <t>{35ab371a-24b7-41d1-8798-a47d43926fd3}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</si>
  <si>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</si>
  <si>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</si>
  <si>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</si>
  <si>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</si>
  <si>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</si>
  <si>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</si>
  <si>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</si>
  <si>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</si>
  <si>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1256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</si>
  <si>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</si>
  <si>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</si>
  <si>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ul. Požárnická, Pelhřimov</t>
  </si>
  <si>
    <t>KSO:</t>
  </si>
  <si>
    <t>CC-CZ:</t>
  </si>
  <si>
    <t>Místo:</t>
  </si>
  <si>
    <t>Pelhřimov</t>
  </si>
  <si>
    <t>Datum:</t>
  </si>
  <si>
    <t>16. 12. 2025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</si>
  <si>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</si>
  <si>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</si>
  <si>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</si>
  <si>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</si>
  <si>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</si>
  <si>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</si>
  <si>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</si>
  <si>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</si>
  <si>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</si>
  <si>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</si>
  <si>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</si>
  <si>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</si>
  <si>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</si>
  <si>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</si>
  <si>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</si>
  <si>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</si>
  <si>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</si>
  <si>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</si>
  <si>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</si>
  <si>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</si>
  <si>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</si>
  <si>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</si>
  <si>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</si>
  <si>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</si>
  <si>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</si>
  <si>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</si>
  <si>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</si>
  <si>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</si>
  <si>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</si>
  <si>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</si>
  <si>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</si>
  <si>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</si>
  <si>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</si>
  <si>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</si>
  <si>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</si>
  <si>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</si>
  <si>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</si>
  <si>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</si>
  <si>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</si>
  <si>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</si>
  <si>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</si>
  <si>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</si>
  <si>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</si>
  <si>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</si>
  <si>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</si>
  <si>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</si>
  <si>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</si>
  <si>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</si>
  <si>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</si>
  <si>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</si>
  <si>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</si>
  <si>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</si>
  <si>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</si>
  <si>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</si>
  <si>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</si>
  <si>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</si>
  <si>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</si>
  <si>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</si>
  <si>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</si>
  <si>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</si>
  <si>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</si>
  <si>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{9f16647e-a7ce-423b-89ab-4ce052f41d6f}</t>
  </si>
  <si>
    <t>2</t>
  </si>
  <si>
    <t>101</t>
  </si>
  <si>
    <t>Komunikace</t>
  </si>
  <si>
    <t>{c6db952d-c406-4741-bbae-2996408adc18}</t>
  </si>
  <si>
    <t>822 27 72</t>
  </si>
  <si>
    <t>102</t>
  </si>
  <si>
    <t>Křižovatka ul. Pod Floriánem</t>
  </si>
  <si>
    <t>{51d3fd32-d011-462f-a92d-b94c6819f72f}</t>
  </si>
  <si>
    <t>301</t>
  </si>
  <si>
    <t>Vodovod</t>
  </si>
  <si>
    <t>{7e43cd9d-f162-4246-81c5-c511f2fcb8db}</t>
  </si>
  <si>
    <t>827 11 12</t>
  </si>
  <si>
    <t>302</t>
  </si>
  <si>
    <t>Jednotná kanalizace</t>
  </si>
  <si>
    <t>{ce843b5d-eae1-47c1-9d04-d8580d450900}</t>
  </si>
  <si>
    <t>827 21 52</t>
  </si>
  <si>
    <t>303</t>
  </si>
  <si>
    <t>Vodovodní a kanalizační přípojky</t>
  </si>
  <si>
    <t>{9639e1a4-72ca-49a9-aece-21cc14755cd7}</t>
  </si>
  <si>
    <t>401</t>
  </si>
  <si>
    <t>Veřejné osvětlení</t>
  </si>
  <si>
    <t>{4d06da31-2ef0-42c0-9b3e-ad2309a668f9}</t>
  </si>
  <si>
    <t>801</t>
  </si>
  <si>
    <t>Výsadba</t>
  </si>
  <si>
    <t>{4319a70f-f946-42d7-954e-6d2d619768fc}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</si>
  <si>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</si>
  <si>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</si>
  <si>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</si>
  <si>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</si>
  <si>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</si>
  <si>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</si>
  <si>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</si>
  <si>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</si>
  <si>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</si>
  <si>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</si>
  <si>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</si>
  <si>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</si>
  <si>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</si>
  <si>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</si>
  <si>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</si>
  <si>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</si>
  <si>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</si>
  <si>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</si>
  <si>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</si>
  <si>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</si>
  <si>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</si>
  <si>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</si>
  <si>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</si>
  <si>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</si>
  <si>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</si>
  <si>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</si>
  <si>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</si>
  <si>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</si>
  <si>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</si>
  <si>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</si>
  <si>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</si>
  <si>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</si>
  <si>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VRN</t>
  </si>
  <si>
    <t>Vedlejší rozpočtové náklady</t>
  </si>
  <si>
    <t>5</t>
  </si>
  <si>
    <t>VRN1</t>
  </si>
  <si>
    <t>Průzkumné, geodetické a projektové práce</t>
  </si>
  <si>
    <t>K</t>
  </si>
  <si>
    <t>011103000</t>
  </si>
  <si>
    <t>Geotechnický průzkum</t>
  </si>
  <si>
    <t>kpl</t>
  </si>
  <si>
    <t>CS ÚRS 2025 02</t>
  </si>
  <si>
    <t>1024</t>
  </si>
  <si>
    <t>1453692752</t>
  </si>
  <si>
    <t>VV</t>
  </si>
  <si>
    <t>prohlídka a posouzení podloží pozemních komunkací geotechnikem včetně návrhu opatření</t>
  </si>
  <si>
    <t>včetně určení skutečných tříd těžitelnosti zastižených zemin</t>
  </si>
  <si>
    <t>"pro stavbu jako celek" 1</t>
  </si>
  <si>
    <t>012203000</t>
  </si>
  <si>
    <t>Zeměměřičské práce před výstavbou</t>
  </si>
  <si>
    <t>783900981</t>
  </si>
  <si>
    <t>podrobné vytýčení podle vytyčovacích protokolů</t>
  </si>
  <si>
    <t>podrobné vytýčení výšek povrchu podle příčných řezů</t>
  </si>
  <si>
    <t>3</t>
  </si>
  <si>
    <t>012303000</t>
  </si>
  <si>
    <t>Zeměměřičské práce při provádění stavby</t>
  </si>
  <si>
    <t>1945371473</t>
  </si>
  <si>
    <t>Zaměření skutečného provedení stavby</t>
  </si>
  <si>
    <t>včetně zaměření pro DTM</t>
  </si>
  <si>
    <t>013254000</t>
  </si>
  <si>
    <t>Dokumentace skutečného provedení stavby</t>
  </si>
  <si>
    <t>1847896869</t>
  </si>
  <si>
    <t>vypracování  dokumentace skutečného provedení</t>
  </si>
  <si>
    <t>PD ve 4 vyhotoveních</t>
  </si>
  <si>
    <t>013254000w1</t>
  </si>
  <si>
    <t>-1859901296</t>
  </si>
  <si>
    <t xml:space="preserve">vypracování  dokumentace skutečného provedení v podrobnosti pro digitální technickou mapu Kraje vysočina </t>
  </si>
  <si>
    <t>6</t>
  </si>
  <si>
    <t>013254000w2</t>
  </si>
  <si>
    <t>220734101</t>
  </si>
  <si>
    <t>vypracování  dokumentace skutečného provedení v podrobnosti pro GIS Města Pelhřimov</t>
  </si>
  <si>
    <t>včetně odsouhlasení správci technické infrastruktury</t>
  </si>
  <si>
    <t>7</t>
  </si>
  <si>
    <t>013294000</t>
  </si>
  <si>
    <t>Ostatní dokumentace stavby</t>
  </si>
  <si>
    <t>522170879</t>
  </si>
  <si>
    <t>realizační dokumentace dle potřeby zhotovitele</t>
  </si>
  <si>
    <t>VRN3</t>
  </si>
  <si>
    <t>Zařízení staveniště</t>
  </si>
  <si>
    <t>8</t>
  </si>
  <si>
    <t>032403000</t>
  </si>
  <si>
    <t>Provizorní komunikace</t>
  </si>
  <si>
    <t>1907019671</t>
  </si>
  <si>
    <t>koridory pro pěší a cyklisty por zajištění požadavků BOZP</t>
  </si>
  <si>
    <t>"bere se pro stavbu jako celek" 1</t>
  </si>
  <si>
    <t>9</t>
  </si>
  <si>
    <t>034203000</t>
  </si>
  <si>
    <t>Opatření na ochranu pozemků sousedních se staveništěm</t>
  </si>
  <si>
    <t>1448706443</t>
  </si>
  <si>
    <t xml:space="preserve">Vypracování pasportu statického stavu přilehlé zástavby </t>
  </si>
  <si>
    <t>10</t>
  </si>
  <si>
    <t>034303000</t>
  </si>
  <si>
    <t>Dopravní značení na staveništi</t>
  </si>
  <si>
    <t>608775638</t>
  </si>
  <si>
    <t>dopravně inženýrské opatření</t>
  </si>
  <si>
    <t>označení omezení provozu, vč. přeznačování v průběhu stavby</t>
  </si>
  <si>
    <t>VRN4</t>
  </si>
  <si>
    <t>Inženýrská činnost</t>
  </si>
  <si>
    <t>11</t>
  </si>
  <si>
    <t>043103000w</t>
  </si>
  <si>
    <t>Zkoušky bez rozlišení -Zkoušky materiálů zkušebnou zhotovitele</t>
  </si>
  <si>
    <t>-1971255087</t>
  </si>
  <si>
    <t>zajištění všech zkoušek materiálů  dle požadavků TKP a ZTKP</t>
  </si>
  <si>
    <t>"Zkoušky materiálů zhotovitelem, pro stavbu jako celek" 1</t>
  </si>
  <si>
    <t>včetně zkoušek vzorkování dle vyhl. č. 283/2023 Sb.</t>
  </si>
  <si>
    <t>počet jednotlivých zkoušek v souladu dle platných ČSN</t>
  </si>
  <si>
    <t>včetně stanovení a odsouhlasení kontrolně zkušebního plánu</t>
  </si>
  <si>
    <t>043103000w1</t>
  </si>
  <si>
    <t>Zkoušky bez rozlišení -Zkoušky materiálů nezávislou zkušebnou</t>
  </si>
  <si>
    <t>Kč</t>
  </si>
  <si>
    <t>-508693731</t>
  </si>
  <si>
    <t>"bere se pro stavbu jako celek" 10000</t>
  </si>
  <si>
    <t>Čerpat po odsouhlasení TDI.</t>
  </si>
  <si>
    <t>13</t>
  </si>
  <si>
    <t>043194000w</t>
  </si>
  <si>
    <t>Ostatní zkoušky - Zkoušky konstrukcí a prací zkušebnou zhotovitele</t>
  </si>
  <si>
    <t>-1158889668</t>
  </si>
  <si>
    <t>zajištění všech zkoušek konstrukcí a prací dle požadavků TKP a ZTKP</t>
  </si>
  <si>
    <t>"Pro stavbu jako celek" 1</t>
  </si>
  <si>
    <t>14</t>
  </si>
  <si>
    <t>043194000w1</t>
  </si>
  <si>
    <t>Ostatní zkoušky - Zkoušky konstrukcí a prací nezávislou zkušebnou</t>
  </si>
  <si>
    <t>1686548342</t>
  </si>
  <si>
    <t>"bere se pro celou stavbu jako celek" 10000</t>
  </si>
  <si>
    <t>VRN5</t>
  </si>
  <si>
    <t>Finanční náklady</t>
  </si>
  <si>
    <t>15</t>
  </si>
  <si>
    <t>053002000</t>
  </si>
  <si>
    <t>Poplatky</t>
  </si>
  <si>
    <t>-433381608</t>
  </si>
  <si>
    <t>"za vytýčení inženýrských sítí pro stavbu jako celek" 1</t>
  </si>
  <si>
    <t>včetně obnovy vyjádření k existenci podzem. vedení s propadlou platností</t>
  </si>
  <si>
    <t>VRN9</t>
  </si>
  <si>
    <t>Ostatní náklady</t>
  </si>
  <si>
    <t>16</t>
  </si>
  <si>
    <t>091003000w</t>
  </si>
  <si>
    <t>Ostatní náklady - další opatření na BOZP při práci na staveništi</t>
  </si>
  <si>
    <t>-364273459</t>
  </si>
  <si>
    <t>101 -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</si>
  <si>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</si>
  <si>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</si>
  <si>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</si>
  <si>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</si>
  <si>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</si>
  <si>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</si>
  <si>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</si>
  <si>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</si>
  <si>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</si>
  <si>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</si>
  <si>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</si>
  <si>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</si>
  <si>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</si>
  <si>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</si>
  <si>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</si>
  <si>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</si>
  <si>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</si>
  <si>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1068508195</t>
  </si>
  <si>
    <t>uvažuje se 80% na deponii stavebníka a 20% na skládku</t>
  </si>
  <si>
    <t>odstranění ZD dlažby z chodníku</t>
  </si>
  <si>
    <t>"dle výk. výměr" 796,40</t>
  </si>
  <si>
    <t>dlažbu odváženou na deponii stavebníka napaletovat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</si>
  <si>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</si>
  <si>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</si>
  <si>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2032908130</t>
  </si>
  <si>
    <t>uvažuje se 50% na deponii stavebníka a 50% na skládku</t>
  </si>
  <si>
    <t>"odstranění bet. dlaždic 500*500, dle výk. výměr" 53,50</t>
  </si>
  <si>
    <t>"odstranění bet. dlaždic 300*300, dle výk. výměr" 16,20</t>
  </si>
  <si>
    <t>Součet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</si>
  <si>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</si>
  <si>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</si>
  <si>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-703433418</t>
  </si>
  <si>
    <t>odstranění nestmel. vrstev chodníku, tl. 100 mm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</si>
  <si>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</si>
  <si>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</si>
  <si>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187420450</t>
  </si>
  <si>
    <t>odstranění nestmel. vrstev vozovky, tl. 100 mm</t>
  </si>
  <si>
    <t>"odstranění kce vozovky, AB,dle výk.výměr" 1895,0</t>
  </si>
  <si>
    <t>uvažuje se 80% využít do výměny AZ, zbytek na skládku</t>
  </si>
  <si>
    <t>113107161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</si>
  <si>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</si>
  <si>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-451173578</t>
  </si>
  <si>
    <t>odstranění nestmel. vrstev vozovky vjezdů / ploch, tl. 100 mm</t>
  </si>
  <si>
    <t>"odstranění kce vjezdů/ploch, AB,dle výk.výměr" 493,0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</si>
  <si>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</si>
  <si>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</si>
  <si>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-2001743863</t>
  </si>
  <si>
    <t>odstranění nestmel. vrstev chodníku, tl. 150 mm</t>
  </si>
  <si>
    <t>"odstranění kce chodníkuh, LA,dle výk.výměr" 51,0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</si>
  <si>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</si>
  <si>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</si>
  <si>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-1327795938</t>
  </si>
  <si>
    <t>odstranění betonového krytu tl.200 mm</t>
  </si>
  <si>
    <t>"dle výk. výměr" 23,80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</si>
  <si>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</si>
  <si>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</si>
  <si>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775564693</t>
  </si>
  <si>
    <t>"odstranění bet. nájezdů, dle výk. výměr" 4,2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</si>
  <si>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</si>
  <si>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</si>
  <si>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-455472330</t>
  </si>
  <si>
    <t>odstranění  podkl. vrstev chodníků / ploch z KSC, tl. 100 mm</t>
  </si>
  <si>
    <t>"odstranění chodníků, ZD,dle výk.výměr" 796,40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</si>
  <si>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</si>
  <si>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</si>
  <si>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-1098976799</t>
  </si>
  <si>
    <t>odstranění stmel. vrstev vozovky, PM, tl. 150 mm</t>
  </si>
  <si>
    <t>Dle diagnostiky tř. ZAS-T2, po předrcení se použije do výměny AZ</t>
  </si>
  <si>
    <t>uvažuje se 100% využít do výměny AZ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</si>
  <si>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</si>
  <si>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</si>
  <si>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927799379</t>
  </si>
  <si>
    <t>odstranění stmel. vrstev vozovky vjezdů / ploch, AB, tl. 100 mm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</si>
  <si>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</si>
  <si>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</si>
  <si>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1479558712</t>
  </si>
  <si>
    <t>113154522</t>
  </si>
  <si>
    <t>Frézování živičného podkladu nebo krytu s naložením hmot na dopravní prostředek plochy do 500 m2 pruhu šířky přes 0,5 m, tloušťky vrstvy 40 mm</t>
  </si>
  <si>
    <t>1226398912</t>
  </si>
  <si>
    <t>"frézování tl. 40 mm na pl. povrch. úpravy, dle výk. výměr" 188,6</t>
  </si>
  <si>
    <t>113154543</t>
  </si>
  <si>
    <t>Frézování živičného podkladu nebo krytu s naložením hmot na dopravní prostředek plochy přes 500 do 2 000 m2 pruhu šířky přes 1 m, tloušťky vrstvy 50 mm</t>
  </si>
  <si>
    <t>-1976439704</t>
  </si>
  <si>
    <t>uvažuje se frézování v prům. tl. 50 mm, dle diagnostiky ZAS-T1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</si>
  <si>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</si>
  <si>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</si>
  <si>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</si>
  <si>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1045617037</t>
  </si>
  <si>
    <t>"Vytrhání betonových obrubníků silničních stojatých starých dle výk. výměr" 603,70</t>
  </si>
  <si>
    <t>113201112</t>
  </si>
  <si>
    <t>Vytrhání obrub s vybouráním lože, s přemístěním hmot na skládku na vzdálenost do 3 m nebo s naložením na dopravní prostředek silničních ležatých</t>
  </si>
  <si>
    <t>-114800446</t>
  </si>
  <si>
    <t>"Vytrhání betonových obrubníků silničních ležatých dle výk. výměr" 8,20</t>
  </si>
  <si>
    <t>"Vytrhání betonových obrubníků silničních širokých dle výk. výměr" 81,70</t>
  </si>
  <si>
    <t>17</t>
  </si>
  <si>
    <t>113204111</t>
  </si>
  <si>
    <t>Vytrhání obrub s vybouráním lože, s přemístěním hmot na skládku na vzdálenost do 3 m nebo s naložením na dopravní prostředek záhonových</t>
  </si>
  <si>
    <t>2013620907</t>
  </si>
  <si>
    <t>"Vytrhání betonových obrubníků parkových dle výk. výměr" 433,0</t>
  </si>
  <si>
    <t>18</t>
  </si>
  <si>
    <t>121151123</t>
  </si>
  <si>
    <t>Sejmutí ornice strojně při souvislé ploše přes 500 m2, tl. vrstvy do 200 mm</t>
  </si>
  <si>
    <t>-579185262</t>
  </si>
  <si>
    <t>"odhumusování tl. 0.1 m dle výk. výměr" 2309,05</t>
  </si>
  <si>
    <t>19</t>
  </si>
  <si>
    <t>122251106</t>
  </si>
  <si>
    <t>Odkopávky a prokopávky nezapažené strojně v hornině třídy těžitelnosti I skupiny 3 přes 1 000 do 5 000 m3</t>
  </si>
  <si>
    <t>m3</t>
  </si>
  <si>
    <t>-328410005</t>
  </si>
  <si>
    <t>"výkop pro nové konstrukce dle výk. výměr" 1106,88</t>
  </si>
  <si>
    <t>"výkop pro výměnu AZ vč. žeber drenáží, dle výk. výměr" 1382,24</t>
  </si>
  <si>
    <t>20</t>
  </si>
  <si>
    <t>129001101</t>
  </si>
  <si>
    <t>Příplatek k cenám vykopávek za ztížení vykopávky v blízkosti podzemního vedení nebo výbušnin v horninách jakékoliv třídy</t>
  </si>
  <si>
    <t>738686993</t>
  </si>
  <si>
    <t>"bere se cca 30% odkopávky" 2489,12*0,3</t>
  </si>
  <si>
    <t>129951121</t>
  </si>
  <si>
    <t>Bourání konstrukcí v odkopávkách a prokopávkách strojně s přemístěním suti na hromady na vzdálenost do 20 m nebo s naložením na dopravní prostředek z betonu prostého neprokládaného</t>
  </si>
  <si>
    <t>-1083859470</t>
  </si>
  <si>
    <t>"bourání zídky dle výk. výměr" 0,3*0,5*2,5</t>
  </si>
  <si>
    <t>22</t>
  </si>
  <si>
    <t>132251104</t>
  </si>
  <si>
    <t>Hloubení nezapažených rýh šířky do 800 mm strojně s urovnáním dna do předepsaného profilu a spádu v hornině třídy těžitelnosti I skupiny 3 přes 100 m3</t>
  </si>
  <si>
    <t>666211055</t>
  </si>
  <si>
    <t>"pro drenáž š. 0.5 m, prům. hl. 0.5 m, délka dle výk. výměr" 0,5*0,5*138,90</t>
  </si>
  <si>
    <t>"pro drenáž š. 0.5 m, prům. hl. 0.7 m, délka dle výk. výměr" 0,5*0,7*375,50</t>
  </si>
  <si>
    <t>"pro prahy schodiště š. 0.3m, prům. hl. 0.4 m, délka 2x 2.0 m" 0,3*0,4*2*2,0</t>
  </si>
  <si>
    <t>23</t>
  </si>
  <si>
    <t>132354204</t>
  </si>
  <si>
    <t>Hloubení zapažených rýh šířky přes 800 do 2 000 mm strojně s urovnáním dna do předepsaného profilu a spádu v hornině třídy těžitelnosti II skupiny 4 přes 100 do 500 m3</t>
  </si>
  <si>
    <t>-830970342</t>
  </si>
  <si>
    <t xml:space="preserve">těžitelnost: uvažuje se 80% tř. těž. II sk.4 a 20% tř. těž. II sk.5 </t>
  </si>
  <si>
    <t>výkop pro přípojky odvod. zařízení, uvažuje se  hl. prům. 2.6 m pod plání</t>
  </si>
  <si>
    <t>"šířka 0.9 m, dle výk. výměr" 152,80*0,9*2,60*0,8</t>
  </si>
  <si>
    <t>24</t>
  </si>
  <si>
    <t>132454204</t>
  </si>
  <si>
    <t>Hloubení zapažených rýh šířky přes 800 do 2 000 mm strojně s urovnáním dna do předepsaného profilu a spádu v hornině třídy těžitelnosti II skupiny 5 přes 100 do 500 m3</t>
  </si>
  <si>
    <t>2042075073</t>
  </si>
  <si>
    <t>"šířka 0.9 m, dle výk. výměr" 152,80*0,9*2,60*0,2</t>
  </si>
  <si>
    <t>25</t>
  </si>
  <si>
    <t>133354103</t>
  </si>
  <si>
    <t>Hloubení zapažených šachet strojně v hornině třídy těžitelnosti II skupiny 4 přes 50 do 100 m3</t>
  </si>
  <si>
    <t>-448183291</t>
  </si>
  <si>
    <t>"pro jednoduché ul. vpusti, půdor. 1,2x1,2m, hl. 1,90 m pod plání " 1,2*1,2*1,90*(22+1)</t>
  </si>
  <si>
    <t>"pro drenážní šachtu 1,40*1,4m, cca hl. 1,0m pod plání " 1,4*1,4*1*1</t>
  </si>
  <si>
    <t>26</t>
  </si>
  <si>
    <t>151101101</t>
  </si>
  <si>
    <t>Zřízení pažení a rozepření stěn rýh pro podzemní vedení příložné pro jakoukoliv mezerovitost, hloubky do 2 m</t>
  </si>
  <si>
    <t>-1558145004</t>
  </si>
  <si>
    <t>"Pro šachty uličních vpustí pod plání" 1,2*4*1,90*(22+1)</t>
  </si>
  <si>
    <t>"Pro rýhy přípojek pod plání, 50%" 152,80*2,6*2*0,5</t>
  </si>
  <si>
    <t>27</t>
  </si>
  <si>
    <t>151101102</t>
  </si>
  <si>
    <t>Zřízení pažení a rozepření stěn rýh pro podzemní vedení příložné pro jakoukoliv mezerovitost, hloubky přes 2 do 4 m</t>
  </si>
  <si>
    <t>1383297414</t>
  </si>
  <si>
    <t>28</t>
  </si>
  <si>
    <t>151101111</t>
  </si>
  <si>
    <t>Odstranění pažení a rozepření stěn rýh pro podzemní vedení s uložením materiálu na vzdálenost do 3 m od kraje výkopu příložné, hloubky do 2 m</t>
  </si>
  <si>
    <t>-240507331</t>
  </si>
  <si>
    <t>"dle zřízení" 607,040</t>
  </si>
  <si>
    <t>29</t>
  </si>
  <si>
    <t>151101112</t>
  </si>
  <si>
    <t>Odstranění pažení a rozepření stěn rýh pro podzemní vedení s uložením materiálu na vzdálenost do 3 m od kraje výkopu příložné, hloubky přes 2 do 4 m</t>
  </si>
  <si>
    <t>1118263218</t>
  </si>
  <si>
    <t>"dle zřízení" 397,28</t>
  </si>
  <si>
    <t>30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</si>
  <si>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</si>
  <si>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</si>
  <si>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1443379047</t>
  </si>
  <si>
    <t>přebytečná ornice na deponii stavebníka do 3 km</t>
  </si>
  <si>
    <t>(2309,05-1265,70-309,72)*0,1</t>
  </si>
  <si>
    <t>31</t>
  </si>
  <si>
    <t>171251201</t>
  </si>
  <si>
    <t>Uložení sypaniny na skládky nebo meziskládky bez hutnění s upravením uložené sypaniny do předepsaného tvaru</t>
  </si>
  <si>
    <t>-1644790877</t>
  </si>
  <si>
    <t>" uložení ornice, dle vodor. přemístění" 73,363</t>
  </si>
  <si>
    <t>32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</si>
  <si>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</si>
  <si>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</si>
  <si>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-476592062</t>
  </si>
  <si>
    <t>přebytečná zemina z výkopů</t>
  </si>
  <si>
    <t>uvažován odvoz na skládku dle určení objednatele do 25 km</t>
  </si>
  <si>
    <t>"odkopávka" 2489,12</t>
  </si>
  <si>
    <t>"rýhy, tř.těž.I" 166,63</t>
  </si>
  <si>
    <t>"odečte se zásyp" -332,349</t>
  </si>
  <si>
    <t>"odečte se dod. násyp" -140,63</t>
  </si>
  <si>
    <t>33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</si>
  <si>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</si>
  <si>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</si>
  <si>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-2101630611</t>
  </si>
  <si>
    <t>"dle vodor. přemístění" 2182,771*(25-10)</t>
  </si>
  <si>
    <t>34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</si>
  <si>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</si>
  <si>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</si>
  <si>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-1316918668</t>
  </si>
  <si>
    <t>uvažován odvoz na deponii dle určení stavebníka do 25 km</t>
  </si>
  <si>
    <t>"rýhy pro přípojky, tř. těž. II" 286,042+71,51</t>
  </si>
  <si>
    <t>"šachty, tř. těž. II" 64,888</t>
  </si>
  <si>
    <t>35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</si>
  <si>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</si>
  <si>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</si>
  <si>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1099488908</t>
  </si>
  <si>
    <t>"dle vodorovné dopravy, tř.těž.II" 422,44*(25-10)</t>
  </si>
  <si>
    <t>36</t>
  </si>
  <si>
    <t>171201231</t>
  </si>
  <si>
    <t>Poplatek za uložení stavebního odpadu na recyklační skládce (skládkovné) zeminy a kamení zatříděného do Katalogu odpadů pod kódem 17 05 04</t>
  </si>
  <si>
    <t>t</t>
  </si>
  <si>
    <t>909994487</t>
  </si>
  <si>
    <t>"dle vodorovného přemístění, 1.8t/m3" (2182,771+422,44)*1,8</t>
  </si>
  <si>
    <t>37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</si>
  <si>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</si>
  <si>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</si>
  <si>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-1151528357</t>
  </si>
  <si>
    <t>"pro dodatečný násyp dle výk. výměr" 140,63</t>
  </si>
  <si>
    <t>využije se vhodná zemina z výkopů</t>
  </si>
  <si>
    <t>38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</si>
  <si>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</si>
  <si>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</si>
  <si>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-2142317063</t>
  </si>
  <si>
    <t>"násyp, dle výk.výměr"  147,39</t>
  </si>
  <si>
    <t>"násyp výměny zeminy, dle výk.výměr"  402,56+864,98</t>
  </si>
  <si>
    <t>39</t>
  </si>
  <si>
    <t>M</t>
  </si>
  <si>
    <t>583442290</t>
  </si>
  <si>
    <t>štěrkodrť frakce 0/125</t>
  </si>
  <si>
    <t>-1480020761</t>
  </si>
  <si>
    <t>Vhodná nenamrzavá zemina do aktivní zóny dle ČSN 736133</t>
  </si>
  <si>
    <t>"materiál pro výměnu zeminy a násyp, dle uložení" 1414,93*2,0</t>
  </si>
  <si>
    <t>odečte se vybouraná kce vozovky, která se použije do výměny AZ</t>
  </si>
  <si>
    <t>"odstraněné kamenivo drcené z vozovky, 80%, dle odstranění" -322,15*0,8</t>
  </si>
  <si>
    <t>"odstraněný PM, 100%, dle odstranění" -598,82</t>
  </si>
  <si>
    <t>"odfrézovaný kryt, 100%, dle frézování" -217,925-17,351</t>
  </si>
  <si>
    <t>40</t>
  </si>
  <si>
    <t>174101101</t>
  </si>
  <si>
    <t>Zásyp sypaninou z jakékoliv horniny strojně s uložením výkopku ve vrstvách se zhutněním jam, šachet, rýh nebo kolem objektů v těchto vykopávkách</t>
  </si>
  <si>
    <t>100568210</t>
  </si>
  <si>
    <t>"výkop rýh do pro přípojky" 286,042+71,51</t>
  </si>
  <si>
    <t>"výkop šachet" 64,888</t>
  </si>
  <si>
    <t>"zásyp po bourané vpusti do hl.cca 1,2m pod plání" (0,3*0,3)*3,14*1,2*11</t>
  </si>
  <si>
    <t>"odečte se obsyp přípojek vč. potrubí" -68,76</t>
  </si>
  <si>
    <t xml:space="preserve">odečte se zemina vytlačená tělesy ul. vpustí </t>
  </si>
  <si>
    <t>-0,275*0,275*3,14*1,9*(22+1)</t>
  </si>
  <si>
    <t>odečete se zemina vytlačená drenážní šachtou</t>
  </si>
  <si>
    <t>-0,37*0,37*3,14*1,0*1</t>
  </si>
  <si>
    <t>odečete se zemina vytlačená šachtou DN400</t>
  </si>
  <si>
    <t>-0,2*0,2*3,14*2,0*2</t>
  </si>
  <si>
    <t>odečte se lože pro potrubí</t>
  </si>
  <si>
    <t>-0,9*0,1*152,80</t>
  </si>
  <si>
    <t>41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</si>
  <si>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</si>
  <si>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</si>
  <si>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-472783130</t>
  </si>
  <si>
    <t>přípojky do výšky 0,3 m nad povrch potrubí</t>
  </si>
  <si>
    <t>"De200" (0,20+0,3)*0,9*152,80</t>
  </si>
  <si>
    <t>odečte se zemina vytlačená potrubím</t>
  </si>
  <si>
    <t>"De200" -(0,1*0,1)*3,14*152,80</t>
  </si>
  <si>
    <t>materiál frakce 0/4 formou nadrceného recyklátu dodá objednatel</t>
  </si>
  <si>
    <t>kalkulovat včetně naložení a dopravy ze skládky v ul.Rynárecká</t>
  </si>
  <si>
    <t>42</t>
  </si>
  <si>
    <t>181351113</t>
  </si>
  <si>
    <t>Rozprostření a urovnání ornice v rovině nebo ve svahu sklonu do 1:5 strojně při souvislé ploše přes 500 m2, tl. vrstvy do 200 mm</t>
  </si>
  <si>
    <t>590308626</t>
  </si>
  <si>
    <t>"ohumusování v rovině tl.100 mm dle výk. výměr" 1265,70</t>
  </si>
  <si>
    <t>43</t>
  </si>
  <si>
    <t>182351123</t>
  </si>
  <si>
    <t>Rozprostření a urovnání ornice ve svahu sklonu přes 1:5 strojně při souvislé ploše přes 100 do 500 m2, tl. vrstvy do 200 mm</t>
  </si>
  <si>
    <t>1800726073</t>
  </si>
  <si>
    <t>"ohumusování ve svahu tl.100 mm dle výk. výměr" 309,72</t>
  </si>
  <si>
    <t>44</t>
  </si>
  <si>
    <t>182251101</t>
  </si>
  <si>
    <t>Svahování trvalých svahů do projektovaných profilů strojně s potřebným přemístěním výkopku při svahování násypů v jakékoliv hornině</t>
  </si>
  <si>
    <t>861392917</t>
  </si>
  <si>
    <t>"dle ohumusování ve svahu dle výk. výměr" 309,72</t>
  </si>
  <si>
    <t>45</t>
  </si>
  <si>
    <t>181451131</t>
  </si>
  <si>
    <t>Založení trávníku na půdě předem připravené plochy přes 1000 m2 výsevem včetně utažení parkového v rovině nebo na svahu do 1:5</t>
  </si>
  <si>
    <t>998714460</t>
  </si>
  <si>
    <t>"dle ohumusování v rovině dle výk. výměr" 1265,70</t>
  </si>
  <si>
    <t>46</t>
  </si>
  <si>
    <t>181411132</t>
  </si>
  <si>
    <t>Založení trávníku na půdě předem připravené plochy do 1000 m2 výsevem včetně utažení parkového na svahu přes 1:5 do 1:2</t>
  </si>
  <si>
    <t>2093334440</t>
  </si>
  <si>
    <t>47</t>
  </si>
  <si>
    <t>00572410</t>
  </si>
  <si>
    <t>osivo směs travní parková</t>
  </si>
  <si>
    <t>kg</t>
  </si>
  <si>
    <t>-1124438157</t>
  </si>
  <si>
    <t>dle ohumusování dle výk. výměr, cca 0.03 kg/m2</t>
  </si>
  <si>
    <t>(1265,70+309,72)*0,03</t>
  </si>
  <si>
    <t>48</t>
  </si>
  <si>
    <t>181951111</t>
  </si>
  <si>
    <t>Úprava pláně vyrovnáním výškových rozdílů strojně v hornině třídy těžitelnosti I, skupiny 1 až 3 bez zhutnění</t>
  </si>
  <si>
    <t>2100996507</t>
  </si>
  <si>
    <t>"uvažuje se pro plochy ohumusování v rovině dle výk. výměr" 1265,70</t>
  </si>
  <si>
    <t>49</t>
  </si>
  <si>
    <t>181951112</t>
  </si>
  <si>
    <t>Úprava pláně vyrovnáním výškových rozdílů strojně v hornině třídy těžitelnosti I, skupiny 1 až 3 se zhutněním</t>
  </si>
  <si>
    <t>-746915973</t>
  </si>
  <si>
    <t>"pl. pláně a parapláně v místech výměny AZ tl. 0.3 m, dle výk. výměr" 1411,30*2</t>
  </si>
  <si>
    <t>"pl. pláně a parapláně v místech výměny AZ tl. 0.5 m, dle výk. výměr" 1917,70*2</t>
  </si>
  <si>
    <t>"pl. pláně chodníku, dle výk. výměr" 1205,9</t>
  </si>
  <si>
    <t>"plocha dosypání z ŠD tl. 100 mm dle výk. výměr" 55,70</t>
  </si>
  <si>
    <t>50</t>
  </si>
  <si>
    <t>185804312</t>
  </si>
  <si>
    <t>Zalití rostlin vodou plochy záhonů jednotlivě přes 20 m2</t>
  </si>
  <si>
    <t>458163185</t>
  </si>
  <si>
    <t>uvažuje se 10x po 10 l na 1 m2 travnatých ploch</t>
  </si>
  <si>
    <t>(1265,70+309,72)*10*10*0,001</t>
  </si>
  <si>
    <t>Zakládání</t>
  </si>
  <si>
    <t>51</t>
  </si>
  <si>
    <t>211561111</t>
  </si>
  <si>
    <t>Výplň kamenivem do rýh odvodňovacích žeber nebo trativodů bez zhutnění, s úpravou povrchu výplně kamenivem hrubým drceným frakce 4 až 16 mm</t>
  </si>
  <si>
    <t>1327113568</t>
  </si>
  <si>
    <t>pro drenáž komunikace DN100 dle výk. výměr, uvažována fr.8/16</t>
  </si>
  <si>
    <t>uvažuje se výplň drenážních žeber nezapočtená v pol. č. 212752101</t>
  </si>
  <si>
    <t>"dle výk. výměr" (0,5*0,5*138,90)+(0,5*0,7*375,50)</t>
  </si>
  <si>
    <t>odečte se obsyp započtený v pol. č. 212752101, 0.1 m3/m</t>
  </si>
  <si>
    <t>"kubatura" -514,40*0,1</t>
  </si>
  <si>
    <t>52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</si>
  <si>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</si>
  <si>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</si>
  <si>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433983656</t>
  </si>
  <si>
    <t>"drenáž dle výk.výměr" 514,40</t>
  </si>
  <si>
    <t>součástí položky je obsyp kamenivem v množstí 0.1m3/m</t>
  </si>
  <si>
    <t>53</t>
  </si>
  <si>
    <t>274313711</t>
  </si>
  <si>
    <t>Základy z betonu prostého pasy betonu kamenem neprokládaného tř. C 20/25</t>
  </si>
  <si>
    <t>-807577416</t>
  </si>
  <si>
    <t>prahy pod podkladní deskou schodiště</t>
  </si>
  <si>
    <t>"dle hloubení rýh, přičteno 5% na betonáž do rýhy" 0,3*0,4*2*2,0*1,05</t>
  </si>
  <si>
    <t>Vodorovné konstrukce</t>
  </si>
  <si>
    <t>54</t>
  </si>
  <si>
    <t>451572111</t>
  </si>
  <si>
    <t>Lože pod potrubí, stoky a drobné objekty v otevřeném výkopu z kameniva drobného těženého 0 až 4 mm</t>
  </si>
  <si>
    <t>1178178458</t>
  </si>
  <si>
    <t>pod přípojky dle výkazu výměr</t>
  </si>
  <si>
    <t>"kubatura" 0,9*0,1*152,80</t>
  </si>
  <si>
    <t>55</t>
  </si>
  <si>
    <t>452112112</t>
  </si>
  <si>
    <t>Osazení betonových dílců prstenců nebo rámů pod poklopy a mříže do malty, výšky do 100 mm</t>
  </si>
  <si>
    <t>kus</t>
  </si>
  <si>
    <t>1430797421</t>
  </si>
  <si>
    <t>pro nové uliční vpusti</t>
  </si>
  <si>
    <t>"dle výk. výměr" 22+1</t>
  </si>
  <si>
    <t>56</t>
  </si>
  <si>
    <t>592238640</t>
  </si>
  <si>
    <t>prstenec pro uliční vpusť vyrovnávací betonový 390x60x130mm</t>
  </si>
  <si>
    <t>-1026569966</t>
  </si>
  <si>
    <t>"dle osazení" 22+1</t>
  </si>
  <si>
    <t>57</t>
  </si>
  <si>
    <t>452321151</t>
  </si>
  <si>
    <t>Podkladní a zajišťovací konstrukce z betonu železového v otevřeném výkopu bez zvýšených nároků na prostředí desky pod potrubí, stoky a drobné objekty z betonu tř. C 20/25</t>
  </si>
  <si>
    <t>3038534</t>
  </si>
  <si>
    <t>pro podkladní desku pod schdiště</t>
  </si>
  <si>
    <t>"tl. 0.1 m, š. 2.0 m, dl. 3.75 m" 0,1*2*3,75</t>
  </si>
  <si>
    <t>58</t>
  </si>
  <si>
    <t>452368113</t>
  </si>
  <si>
    <t>Výztuž podkladních desek, bloků nebo pražců v otevřeném výkopu z betonářské oceli 10 505 (R) nebo BSt 500</t>
  </si>
  <si>
    <t>939129509</t>
  </si>
  <si>
    <t xml:space="preserve">výztuž podkladní desky ze svřované sítě KARI </t>
  </si>
  <si>
    <t>"prům. drátů 6 mm, oka 0.15 x 0.15 m, hmotnost 2.1 kg/m2" 3,7*2*2,1*0,001</t>
  </si>
  <si>
    <t>Komunikace pozemní</t>
  </si>
  <si>
    <t>59</t>
  </si>
  <si>
    <t>564851112</t>
  </si>
  <si>
    <t>Podklad ze štěrkodrti ŠD s rozprostřením a zhutněním plochy přes 100 m2, po zhutnění tl. 160 mm</t>
  </si>
  <si>
    <t>2005973031</t>
  </si>
  <si>
    <t>v tl. min 150 mm, prům 160 mm, ŠDa 0/63, spodní podkladní vrstva</t>
  </si>
  <si>
    <t>"pro kci vozovky a prahu (A) dle výk. výměr" 1746,95</t>
  </si>
  <si>
    <t>přičte se rozšíření vrstvy pod obrubníky</t>
  </si>
  <si>
    <t>"bere se cca o 5%" 1746,95*0,05</t>
  </si>
  <si>
    <t>60</t>
  </si>
  <si>
    <t>564861111</t>
  </si>
  <si>
    <t>Podklad ze štěrkodrti ŠD s rozprostřením a zhutněním plochy přes 100 m2, po zhutnění tl. 200 mm</t>
  </si>
  <si>
    <t>1889861511</t>
  </si>
  <si>
    <t>v tl. 200 mm, ŠDa 0/63, horní podkladní vrstva</t>
  </si>
  <si>
    <t>"pro kci ramp a sjezdů (G) dle výk. výměr" 159,20</t>
  </si>
  <si>
    <t>61</t>
  </si>
  <si>
    <t>564861112</t>
  </si>
  <si>
    <t>Podklad ze štěrkodrti ŠD s rozprostřením a zhutněním plochy přes 100 m2, po zhutnění tl. 210 mm</t>
  </si>
  <si>
    <t>1179637995</t>
  </si>
  <si>
    <t>v tl. min 200 mm, prům 210 mm, ŠDa 0/32</t>
  </si>
  <si>
    <t>"pro kci chodníků ZD (D) dle výk. výměr" 1205,90</t>
  </si>
  <si>
    <t>"pro kci zesíl. chodníků ZD (E) dle výk. výměr" 73,20</t>
  </si>
  <si>
    <t>62</t>
  </si>
  <si>
    <t>564861114</t>
  </si>
  <si>
    <t>Podklad ze štěrkodrti ŠD s rozprostřením a zhutněním plochy přes 100 m2, po zhutnění tl. 230 mm</t>
  </si>
  <si>
    <t>-2074423565</t>
  </si>
  <si>
    <t>v tl. min 200 mm, prům 230 mm, ŠDa 0/63</t>
  </si>
  <si>
    <t>"pro kci parkovišť (F)" 342,80</t>
  </si>
  <si>
    <t>"bere se cca o 5%" 342,80*0,05</t>
  </si>
  <si>
    <t>63</t>
  </si>
  <si>
    <t>564871113</t>
  </si>
  <si>
    <t>Podklad ze štěrkodrti ŠD s rozprostřením a zhutněním plochy přes 100 m2, po zhutnění tl. 270 mm</t>
  </si>
  <si>
    <t>455434472</t>
  </si>
  <si>
    <t>v tl. min 250 mm, prům 270 mm, ŠDa 0/63, spodní podkladní vrstva</t>
  </si>
  <si>
    <t>"pro kci vozovky a sjezdů (B) dle výk. výměr" 749,20</t>
  </si>
  <si>
    <t>64</t>
  </si>
  <si>
    <t>565145021</t>
  </si>
  <si>
    <t>Asfaltový beton vrstva podkladní ACP 16 z nemodifikovaného asfaltu s rozprostřením a zhutněním ACP 16 + v pruhu šířky přes 3 m, po zhutnění tl. 60 mm</t>
  </si>
  <si>
    <t>-515867445</t>
  </si>
  <si>
    <t>uvažováno ACP16+, tl. 60 mm, pojivo 50/70</t>
  </si>
  <si>
    <t>65</t>
  </si>
  <si>
    <t>565166022</t>
  </si>
  <si>
    <t>Asfaltový beton vrstva podkladní ACP 22 z nemodifikovaného asfaltu s rozprostřením a zhutněním ACP 22 + v pruhu šířky přes 3 m, po zhutnění tl. 90 mm</t>
  </si>
  <si>
    <t>862988705</t>
  </si>
  <si>
    <t>uvažováno ACP22+, tl. 90 mm, pojivo 50/70</t>
  </si>
  <si>
    <t>66</t>
  </si>
  <si>
    <t>567921112</t>
  </si>
  <si>
    <t>Podklad z mezerovitého betonu MCB tl. 150 mm</t>
  </si>
  <si>
    <t>-1427415932</t>
  </si>
  <si>
    <t>uvažovat vrstvu MCB v tl. 140 mm</t>
  </si>
  <si>
    <t>67</t>
  </si>
  <si>
    <t>567931111</t>
  </si>
  <si>
    <t>Podklad z mezerovitého betonu MCB tl. 200 mm</t>
  </si>
  <si>
    <t>-1316684801</t>
  </si>
  <si>
    <t>uvažovat vrstvu MCB v tl. 170 mm</t>
  </si>
  <si>
    <t>68</t>
  </si>
  <si>
    <t>569831111</t>
  </si>
  <si>
    <t>Zpevnění krajnic nebo komunikací pro pěší s rozprostřením a zhutněním, po zhutnění štěrkodrtí tl. 100 mm</t>
  </si>
  <si>
    <t>-2111192269</t>
  </si>
  <si>
    <t>69</t>
  </si>
  <si>
    <t>573191111</t>
  </si>
  <si>
    <t>Postřik infiltrační kationaktivní emulzí v množství 1,00 kg/m2</t>
  </si>
  <si>
    <t>966250291</t>
  </si>
  <si>
    <t>PI-CP, pod ACO v množství 1.0 kg/m2</t>
  </si>
  <si>
    <t>70</t>
  </si>
  <si>
    <t>573231106</t>
  </si>
  <si>
    <t>Postřik spojovací PS bez posypu kamenivem ze silniční emulze, v množství 0,30 kg/m2</t>
  </si>
  <si>
    <t>-310488023</t>
  </si>
  <si>
    <t>PS-CP, pod ACO v množství 0,3 kg/m2</t>
  </si>
  <si>
    <t>71</t>
  </si>
  <si>
    <t>573231108</t>
  </si>
  <si>
    <t>Postřik spojovací PS bez posypu kamenivem ze silniční emulze, v množství 0,50 kg/m2</t>
  </si>
  <si>
    <t>2031038128</t>
  </si>
  <si>
    <t>PS-CP, pod ACO v množství 0,5 kg/m2</t>
  </si>
  <si>
    <t>"pro povrch. úpravu vozovky (C) dle výk. výměr" 188,60</t>
  </si>
  <si>
    <t>72</t>
  </si>
  <si>
    <t>577134021</t>
  </si>
  <si>
    <t>Asfaltový beton vrstva obrusná ACO 11 z nemodifikovaného asfaltu s rozprostřením a se zhutněním ACO 11 v pruhu šířky do 1,5 m, po zhutnění tl. 40 mm</t>
  </si>
  <si>
    <t>2030895564</t>
  </si>
  <si>
    <t>ACO 11, tl. 40 mm, pojivo 50/70</t>
  </si>
  <si>
    <t>73</t>
  </si>
  <si>
    <t>577134221</t>
  </si>
  <si>
    <t>Asfaltový beton vrstva obrusná ACO 11 z nemodifikovaného asfaltu s rozprostřením a se zhutněním ACO 11 v pruhu šířky přes 3 m, po zhutnění tl. 40 mm</t>
  </si>
  <si>
    <t>1446183134</t>
  </si>
  <si>
    <t>74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</si>
  <si>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</si>
  <si>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</si>
  <si>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-2083915077</t>
  </si>
  <si>
    <t>"plocha ramp prahu a sjezdů, drobné kam. kostky, dle výk.výměr" 159,20</t>
  </si>
  <si>
    <t>uvažovat do lože z betonu C30/37n-XF3, tl. 50 mm</t>
  </si>
  <si>
    <t>75</t>
  </si>
  <si>
    <t>58381007</t>
  </si>
  <si>
    <t>kostka štípaná dlažební žula drobná 8/10</t>
  </si>
  <si>
    <t>-2000800682</t>
  </si>
  <si>
    <t>drobné kostky, barva šedomodrá, ztratné 2%</t>
  </si>
  <si>
    <t>"dle kladení" 159,20</t>
  </si>
  <si>
    <t>159,2*1,02 'Přepočtené koeficientem množství</t>
  </si>
  <si>
    <t>76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</si>
  <si>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</si>
  <si>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</si>
  <si>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-1890888356</t>
  </si>
  <si>
    <t>"nová kce chodníků, dle výk. výměr" 1205,90</t>
  </si>
  <si>
    <t>"odečte se plocha umělé vodící linie dle výk. výměr" -13,0</t>
  </si>
  <si>
    <t>77</t>
  </si>
  <si>
    <t>59245012</t>
  </si>
  <si>
    <t>dlažba zámková betonová tvaru I 200x165mm tl 60mm barevná</t>
  </si>
  <si>
    <t>-382190977</t>
  </si>
  <si>
    <t>"pro chodníky/sjezdy/nástupiště, barva červená, tl.60 mm, dle výk. výměr" 1205,90</t>
  </si>
  <si>
    <t>"odečte se var. a sign. pásy, dle výk. výměr" -43,40</t>
  </si>
  <si>
    <t>"odečte se umělá vodící linie, dle výk. výměr" -13,0</t>
  </si>
  <si>
    <t>"odečte se kontrastní pás, dle výk.výměr" -10,40</t>
  </si>
  <si>
    <t>"odečte se dlažba bez zkosených hran, dle výk.výměr" -37,95</t>
  </si>
  <si>
    <t>1101,15*1,01 'Přepočtené koeficientem množství</t>
  </si>
  <si>
    <t>78</t>
  </si>
  <si>
    <t>59245015</t>
  </si>
  <si>
    <t>dlažba zámková betonová tvaru I 200x165mm tl 60mm přírodní</t>
  </si>
  <si>
    <t>934792849</t>
  </si>
  <si>
    <t>"pro kontrastní pás, barva přírodní, dle výk.výměr" 10,40</t>
  </si>
  <si>
    <t>10,4*1,03 'Přepočtené koeficientem množství</t>
  </si>
  <si>
    <t>79</t>
  </si>
  <si>
    <t>59245019</t>
  </si>
  <si>
    <t>dlažba pro nevidomé betonová 200x100mm tl 60mm přírodní</t>
  </si>
  <si>
    <t>1018318021</t>
  </si>
  <si>
    <t>dlažba pro nevidomé, barva přírodní, 200*100mm, přičteno ztratné 3%</t>
  </si>
  <si>
    <t>"varovné a signální pásy dle výk. výměr" 43,40</t>
  </si>
  <si>
    <t>43,4*1,03 'Přepočtené koeficientem množství</t>
  </si>
  <si>
    <t>80</t>
  </si>
  <si>
    <t>59245012.1</t>
  </si>
  <si>
    <t>dlažba zámková betonová tvaru I 200x165x60mm barevná bez zkosených hran</t>
  </si>
  <si>
    <t>1126472184</t>
  </si>
  <si>
    <t>dle kladení, barva červená, přičteno ztratné 3%</t>
  </si>
  <si>
    <t>"ZD s rovnou hranou, lemování varovných pásů, dle výk. výměr" 37,95</t>
  </si>
  <si>
    <t>37,95*1,03 'Přepočtené koeficientem množství</t>
  </si>
  <si>
    <t>81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</si>
  <si>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</si>
  <si>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</si>
  <si>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-1560632298</t>
  </si>
  <si>
    <t>82</t>
  </si>
  <si>
    <t>59245010</t>
  </si>
  <si>
    <t>dlažba zámková betonová tvaru I 200x165mm tl 80mm barevná</t>
  </si>
  <si>
    <t>1338535248</t>
  </si>
  <si>
    <t>" barva červená, dle výk. výměr" 73,20</t>
  </si>
  <si>
    <t>"odečte se dlažba bez zkosených hran, dle výk.výměr" -10,98</t>
  </si>
  <si>
    <t>"odečte se dl. var. pásů, dle výk.výměr" -20,0</t>
  </si>
  <si>
    <t>"odečte se dl. umělé vod. linie, dle výk.výměr" -2,24</t>
  </si>
  <si>
    <t>přičteno ztratné 3%</t>
  </si>
  <si>
    <t>39,98*1,03 'Přepočtené koeficientem množství</t>
  </si>
  <si>
    <t>83</t>
  </si>
  <si>
    <t>59245225</t>
  </si>
  <si>
    <t>dlažba pro nevidomé betonová 200x100mm tl 80mm přírodní</t>
  </si>
  <si>
    <t>-1332028962</t>
  </si>
  <si>
    <t>dlažba pro nevidomé, barva přírodní, přičteno ztratné 3%</t>
  </si>
  <si>
    <t>"varovné a signální pásy pro chodn. přejezdů, dle výk. výměr" 20,0</t>
  </si>
  <si>
    <t>20*1,03 'Přepočtené koeficientem množství</t>
  </si>
  <si>
    <t>84</t>
  </si>
  <si>
    <t>59245010.1</t>
  </si>
  <si>
    <t>dlažba zámková betonová tvaru I 200x165x80mm barevná bez zkosených hran</t>
  </si>
  <si>
    <t>-1262416806</t>
  </si>
  <si>
    <t>"ZD s rovnou hranou, lemování varovných pásů, dle výk,výměr" 10,98</t>
  </si>
  <si>
    <t>10,98*1,03 'Přepočtené koeficientem množství</t>
  </si>
  <si>
    <t>85</t>
  </si>
  <si>
    <t>596411135</t>
  </si>
  <si>
    <t>Kladení dlažby z betonových vegetačních dlaždic komunikací pro pěší s ložem z kameniva těženého nebo drceného tl. do 40 mm, s vyplněním spár a vegetačních otvorů, s hutněním vibrováním velikosti dlaždic do 0,09 m2 tl. do 80 mm, pro plochy přes 300 m2</t>
  </si>
  <si>
    <t>568569959</t>
  </si>
  <si>
    <t>"plocha parkovišť zatrav. dl. dle výk. výměr" 342,80</t>
  </si>
  <si>
    <t>86</t>
  </si>
  <si>
    <t>59245035</t>
  </si>
  <si>
    <t>dlažba plošná vegetační betonová 200x200mm tl 80mm přírodní</t>
  </si>
  <si>
    <t>-248319566</t>
  </si>
  <si>
    <t>"plocha parkovacích stání, barva přírodní, dle kladení" 342,80</t>
  </si>
  <si>
    <t>přičteno ztratné 1%</t>
  </si>
  <si>
    <t>342,8*1,01 'Přepočtené koeficientem množství</t>
  </si>
  <si>
    <t>87</t>
  </si>
  <si>
    <t>58343810</t>
  </si>
  <si>
    <t>kamenivo drcené hrubé frakce 4/8</t>
  </si>
  <si>
    <t>-1371598826</t>
  </si>
  <si>
    <t>Pro výplň spár dlažby se širokou spárou, předpoklad 27,8% plochy</t>
  </si>
  <si>
    <t>342,80*0,278*0,08*2,0</t>
  </si>
  <si>
    <t>88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</si>
  <si>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</si>
  <si>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</si>
  <si>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1840292198</t>
  </si>
  <si>
    <t>"pro dlažbu umělých vodících linií zesíl. kce chodníku, tl. 80 mm, dle výk. výměr" 2,24</t>
  </si>
  <si>
    <t>"pro dlažbu umělých vodících linií kce chodníku, tl. 60 mm, dle výk. výměr" 13,0</t>
  </si>
  <si>
    <t>89</t>
  </si>
  <si>
    <t>VL6C01</t>
  </si>
  <si>
    <t>VODÍCÍ LINIE/6CM PŘÍRODNÍ</t>
  </si>
  <si>
    <t>-917372035</t>
  </si>
  <si>
    <t>uvažuje se pro dlažbu umělé vodící linie s drážkami, barva šedá</t>
  </si>
  <si>
    <t>"na ploše chodníku dle výk. výměr" 13,0</t>
  </si>
  <si>
    <t>13*1,03 'Přepočtené koeficientem množství</t>
  </si>
  <si>
    <t>90</t>
  </si>
  <si>
    <t>VL8C01</t>
  </si>
  <si>
    <t>VODÍCÍ LINIE/8CM PŘÍRODNÍ</t>
  </si>
  <si>
    <t>307673416</t>
  </si>
  <si>
    <t>"na ploše zesíl. chodník. přejezdů, dle výk. výměr" 2,24</t>
  </si>
  <si>
    <t>2,24*1,03 'Přepočtené koeficientem množství</t>
  </si>
  <si>
    <t>Trubní vedení</t>
  </si>
  <si>
    <t>91</t>
  </si>
  <si>
    <t>817374111</t>
  </si>
  <si>
    <t>Montáž betonových útesů s hrdlem na potrubí betonovém a železobetonovém DN 300</t>
  </si>
  <si>
    <t>-77623758</t>
  </si>
  <si>
    <t>uvažuje se pro zaústění potrubí přípojek De 200 do potrubí kanalizace</t>
  </si>
  <si>
    <t>"dle situace 4 ks" 4</t>
  </si>
  <si>
    <t>uvažovat vyřezání kruh. otvoru do potrubí a osazení dodatečné odbočky</t>
  </si>
  <si>
    <t>včetně dodání veškerého materiálu</t>
  </si>
  <si>
    <t>92</t>
  </si>
  <si>
    <t>871350320</t>
  </si>
  <si>
    <t>Montáž kanalizačního potrubí z polypropylenu PP hladkého plnostěnného SN 12 DN 200</t>
  </si>
  <si>
    <t>-926617376</t>
  </si>
  <si>
    <t>"potrubí přípojek z PP, De200, dle výk. výměr" 152,80</t>
  </si>
  <si>
    <t>93</t>
  </si>
  <si>
    <t>28614219</t>
  </si>
  <si>
    <t>trubka kanalizační PP plnostěnná jednovrstvá DN 200x6000mm SN10</t>
  </si>
  <si>
    <t>-1122080222</t>
  </si>
  <si>
    <t>"dle montáže, přičteno ztratné 1.5%" 152,80</t>
  </si>
  <si>
    <t>152,8*1,015 'Přepočtené koeficientem množství</t>
  </si>
  <si>
    <t>94</t>
  </si>
  <si>
    <t>877350330</t>
  </si>
  <si>
    <t>Montáž tvarovek na kanalizačním plastovém potrubí z PP nebo PVC-U hladkého plnostěnného spojek nebo redukcí DN 200</t>
  </si>
  <si>
    <t>-1422263113</t>
  </si>
  <si>
    <t>dle počtu přípojek na novou  kanalizaci, bere se 1ks/přípojku</t>
  </si>
  <si>
    <t>"dle situace 18 ks" 18</t>
  </si>
  <si>
    <t>vykazovat dle skutečnosti</t>
  </si>
  <si>
    <t>95</t>
  </si>
  <si>
    <t>223840</t>
  </si>
  <si>
    <t>KGUSM přech. PVC/kam. DN 200 SN8</t>
  </si>
  <si>
    <t>-575801243</t>
  </si>
  <si>
    <t>"dle montáže" 18</t>
  </si>
  <si>
    <t>96</t>
  </si>
  <si>
    <t>890411851</t>
  </si>
  <si>
    <t>Bourání šachet a jímek strojně velikosti obestavěného prostoru do 1,5 m3 z prefabrikovaných skruží</t>
  </si>
  <si>
    <t>-352432377</t>
  </si>
  <si>
    <t>"bourání rušených uličních vpustí" 3,14*0,35*0,35*1,5*11</t>
  </si>
  <si>
    <t>97</t>
  </si>
  <si>
    <t>894811263</t>
  </si>
  <si>
    <t>Revizní šachta z tvrdého PVC v otevřeném výkopu typ pravý/přímý/levý (DN šachty/DN trubního vedení) DN 400/200, odolnost vnějšímu tlaku 40 t, hloubka od 1410 do 1780 mm</t>
  </si>
  <si>
    <t>-391240586</t>
  </si>
  <si>
    <t>kompletní dodání a osazení vč. poklopu</t>
  </si>
  <si>
    <t>"dle výk. výměr" 2</t>
  </si>
  <si>
    <t>98</t>
  </si>
  <si>
    <t>895111121</t>
  </si>
  <si>
    <t>Drenážní šachtice normální z betonových dílců DN 600 mm hloubky do 1 m</t>
  </si>
  <si>
    <t>1868141160</t>
  </si>
  <si>
    <t>"osazení vč. dodání, dle výk.výměr" 1</t>
  </si>
  <si>
    <t>99</t>
  </si>
  <si>
    <t>895941302</t>
  </si>
  <si>
    <t>Osazení vpusti uliční z betonových dílců DN 450 dno s kalištěm</t>
  </si>
  <si>
    <t>101344670</t>
  </si>
  <si>
    <t>"nová uliční vpust, dle výk. výměr" 22+1</t>
  </si>
  <si>
    <t>100</t>
  </si>
  <si>
    <t>59224495</t>
  </si>
  <si>
    <t>vpusť uliční DN 450 kaliště nízké 450/240x50mm</t>
  </si>
  <si>
    <t>953803133</t>
  </si>
  <si>
    <t>895941322</t>
  </si>
  <si>
    <t>Osazení vpusti uliční z betonových dílců DN 450 skruž středová 295 mm</t>
  </si>
  <si>
    <t>757677770</t>
  </si>
  <si>
    <t>59223862</t>
  </si>
  <si>
    <t>skruž betonová středová pro uliční vpusť 450x295x50mm</t>
  </si>
  <si>
    <t>-2139431170</t>
  </si>
  <si>
    <t>103</t>
  </si>
  <si>
    <t>895941323</t>
  </si>
  <si>
    <t>Osazení vpusti uliční z betonových dílců DN 450 skruž středová 570 mm</t>
  </si>
  <si>
    <t>-1355731744</t>
  </si>
  <si>
    <t>104</t>
  </si>
  <si>
    <t>59224488</t>
  </si>
  <si>
    <t>skruž betonová středová pro uliční vpusť 450x570x50mm</t>
  </si>
  <si>
    <t>-2087163719</t>
  </si>
  <si>
    <t>105</t>
  </si>
  <si>
    <t>895941331</t>
  </si>
  <si>
    <t>Osazení vpusti uliční z betonových dílců DN 450 skruž průběžná s výtokem</t>
  </si>
  <si>
    <t>-274237310</t>
  </si>
  <si>
    <t>106</t>
  </si>
  <si>
    <t>59224492</t>
  </si>
  <si>
    <t>skruž betonová s odtokem 200mm PVC pro uliční vpusť 450x450x50mm</t>
  </si>
  <si>
    <t>-1861832020</t>
  </si>
  <si>
    <t>107</t>
  </si>
  <si>
    <t>899132121</t>
  </si>
  <si>
    <t>Výměna (výšková úprava) poklopu kanalizačního s rámem pevným s ošetřením podkladních vrstev hloubky do 25 cm</t>
  </si>
  <si>
    <t>522374407</t>
  </si>
  <si>
    <t>"úprava st. poklopů do nové nivelety, dle výk. výměr" 5</t>
  </si>
  <si>
    <t>použijí se stáv.poklopy</t>
  </si>
  <si>
    <t>108</t>
  </si>
  <si>
    <t>899132122</t>
  </si>
  <si>
    <t>Výměna (výšková úprava) poklopu kanalizačního s rámem pevným s ošetřením podkladních vrstev hloubky přes 25 cm</t>
  </si>
  <si>
    <t>-1746485143</t>
  </si>
  <si>
    <t>úprava st. poklopů do nové nivelety, zvýšení přes 250 mm</t>
  </si>
  <si>
    <t>"přidání skruže v. 250, dle výk. výměr" 3</t>
  </si>
  <si>
    <t>včetně potřebného rozebrání a složení šacht. dílců</t>
  </si>
  <si>
    <t>včetně nutných zemních prací</t>
  </si>
  <si>
    <t>použijí se stávající poklopy</t>
  </si>
  <si>
    <t>109</t>
  </si>
  <si>
    <t>59224066</t>
  </si>
  <si>
    <t>skruž betonová DN 1000x250 PS 100x25x12cm</t>
  </si>
  <si>
    <t>1218011912</t>
  </si>
  <si>
    <t>"dle úpravy poklopů" 3</t>
  </si>
  <si>
    <t>110</t>
  </si>
  <si>
    <t>899132212</t>
  </si>
  <si>
    <t>Výměna (výšková úprava) poklopu vodovodního samonivelačního nebo pevného šoupátkového</t>
  </si>
  <si>
    <t>-1844504671</t>
  </si>
  <si>
    <t>"úprava st. krycích hrnců šoupat do nové nivelety, dle výk. výměr" 5</t>
  </si>
  <si>
    <t>111</t>
  </si>
  <si>
    <t>899132213</t>
  </si>
  <si>
    <t>Výměna (výšková úprava) poklopu vodovodního samonivelačního nebo pevného hydrantového</t>
  </si>
  <si>
    <t>-356303592</t>
  </si>
  <si>
    <t>"úprava st. krycích hrnců hydrantů do nové nivelety, dle výk. výměr" 2</t>
  </si>
  <si>
    <t>112</t>
  </si>
  <si>
    <t>899133211</t>
  </si>
  <si>
    <t>Výměna (výšková úprava) vtokové mříže uliční vpusti na betonové skruži s použitím betonových vyrovnávacích prvků</t>
  </si>
  <si>
    <t>816362850</t>
  </si>
  <si>
    <t>"úprava st. mříží UV do nové nivelety, dle výk. výměr" 2</t>
  </si>
  <si>
    <t>použijí se stávající mříže</t>
  </si>
  <si>
    <t>113</t>
  </si>
  <si>
    <t>899202211</t>
  </si>
  <si>
    <t>Demontáž mříží litinových včetně rámů, hmotnosti jednotlivě přes 50 do 100 Kg</t>
  </si>
  <si>
    <t>-1958321888</t>
  </si>
  <si>
    <t>"rušené UV dle výk. výměr" 11</t>
  </si>
  <si>
    <t>114</t>
  </si>
  <si>
    <t>899204112</t>
  </si>
  <si>
    <t>Osazení mříží litinových včetně rámů a košů na bahno pro třídu zatížení D400, E600</t>
  </si>
  <si>
    <t>41670198</t>
  </si>
  <si>
    <t>115</t>
  </si>
  <si>
    <t>28661789</t>
  </si>
  <si>
    <t>koš kalový ocelový pro silniční vpusť 425mm vč. madla</t>
  </si>
  <si>
    <t>-618815205</t>
  </si>
  <si>
    <t>116</t>
  </si>
  <si>
    <t>59224481</t>
  </si>
  <si>
    <t>mříž vtoková s rámem pro uliční vpusť 500x500, zatížení 40 tun</t>
  </si>
  <si>
    <t>-341316330</t>
  </si>
  <si>
    <t>"pro ul. vpust, s pantem, dle osazení" 22</t>
  </si>
  <si>
    <t>117</t>
  </si>
  <si>
    <t>000obrub_vtok</t>
  </si>
  <si>
    <t>Obrubníková vpusť zkosená</t>
  </si>
  <si>
    <t>ks</t>
  </si>
  <si>
    <t>-635635227</t>
  </si>
  <si>
    <t>"obrubníková UV, dle výk. výměr" 1</t>
  </si>
  <si>
    <t>118</t>
  </si>
  <si>
    <t>899623161</t>
  </si>
  <si>
    <t>Obetonování potrubí nebo zdiva stok betonem prostým v otevřeném výkopu, betonem tř. C 20/25</t>
  </si>
  <si>
    <t>-353575899</t>
  </si>
  <si>
    <t>"pro obet. útesů, cca 0.3 m3/útes" 4*0,3</t>
  </si>
  <si>
    <t>119</t>
  </si>
  <si>
    <t>899643121</t>
  </si>
  <si>
    <t>Bednění pro obetonování potrubí v otevřeném výkopu zřízení</t>
  </si>
  <si>
    <t>-417841083</t>
  </si>
  <si>
    <t>"bednění pro obet. útesů, cca 1.0 m2/útes" 4*1,0</t>
  </si>
  <si>
    <t>120</t>
  </si>
  <si>
    <t>899643122</t>
  </si>
  <si>
    <t>Bednění pro obetonování potrubí v otevřeném výkopu odstranění</t>
  </si>
  <si>
    <t>847278868</t>
  </si>
  <si>
    <t>"dle zřízení" 4,0</t>
  </si>
  <si>
    <t>Ostatní konstrukce a práce, bourání</t>
  </si>
  <si>
    <t>121</t>
  </si>
  <si>
    <t>911121111</t>
  </si>
  <si>
    <t>Montáž zábradlí ocelového přichyceného vruty do betonového podkladu</t>
  </si>
  <si>
    <t>1757343152</t>
  </si>
  <si>
    <t>schodišťové, přikotvené do stupňů, pozinkované</t>
  </si>
  <si>
    <t>"dvoumadlové dle výk. výměr" 8,0</t>
  </si>
  <si>
    <t>122</t>
  </si>
  <si>
    <t>000zábradlí 3</t>
  </si>
  <si>
    <t>Zábradlí se dvěma madly</t>
  </si>
  <si>
    <t>-1768755561</t>
  </si>
  <si>
    <t>"dle montáže" 8,0</t>
  </si>
  <si>
    <t>123</t>
  </si>
  <si>
    <t>914111111</t>
  </si>
  <si>
    <t>Montáž svislé dopravní značky základní velikosti do 1 m2 objímkami na sloupky nebo konzoly</t>
  </si>
  <si>
    <t>1295963010</t>
  </si>
  <si>
    <t>"nové SDZ, dle TZ" 30</t>
  </si>
  <si>
    <t>124</t>
  </si>
  <si>
    <t>40445620</t>
  </si>
  <si>
    <t>zákazové, příkazové dopravní značky B1-B34, C1-15 700mm</t>
  </si>
  <si>
    <t>-2106456238</t>
  </si>
  <si>
    <t>"SDZ B1, dle TZ" 1</t>
  </si>
  <si>
    <t>"SDZ B2, dle TZ" 2</t>
  </si>
  <si>
    <t>"SDZ B20a, dle TZ" 1</t>
  </si>
  <si>
    <t>125</t>
  </si>
  <si>
    <t>40445621</t>
  </si>
  <si>
    <t>informativní značky provozní IP1-IP3, IP4b-IP7, IP10a, b 500x500mm</t>
  </si>
  <si>
    <t>-1813537243</t>
  </si>
  <si>
    <t>"SDZ IP2, dle TZ" 2</t>
  </si>
  <si>
    <t>"SDZ IP4b, dle TZ" 2</t>
  </si>
  <si>
    <t>126</t>
  </si>
  <si>
    <t>40445625</t>
  </si>
  <si>
    <t>informativní značky provozní IP8, IP9, IP11-IP13 500x700mm</t>
  </si>
  <si>
    <t>-703966841</t>
  </si>
  <si>
    <t>"SDZ IP11a, dle TZ" 1</t>
  </si>
  <si>
    <t>"SDZ IP12, dle TZ" 2</t>
  </si>
  <si>
    <t>"SDZ IP13e, dle TZ" 1</t>
  </si>
  <si>
    <t>127</t>
  </si>
  <si>
    <t>40445612</t>
  </si>
  <si>
    <t>značky upravující přednost P2, P3, P8 750mm</t>
  </si>
  <si>
    <t>-1226865410</t>
  </si>
  <si>
    <t>"SDZ P2, dle TZ" 2</t>
  </si>
  <si>
    <t>"SDZ P3, dle TZ" 1</t>
  </si>
  <si>
    <t>128</t>
  </si>
  <si>
    <t>40445608</t>
  </si>
  <si>
    <t>značky upravující přednost P1, P4 700mm</t>
  </si>
  <si>
    <t>162301981</t>
  </si>
  <si>
    <t>"SDZ P4, dle TZ" 2</t>
  </si>
  <si>
    <t>129</t>
  </si>
  <si>
    <t>40445615</t>
  </si>
  <si>
    <t>značky upravující přednost P6 700mm</t>
  </si>
  <si>
    <t>-1958156000</t>
  </si>
  <si>
    <t>"SDZ P6, dle TZ" 1</t>
  </si>
  <si>
    <t>130</t>
  </si>
  <si>
    <t>40445647</t>
  </si>
  <si>
    <t>dodatkové tabulky E1, E2a,b , E6, E9, E10 E12c, E17 500x500mm</t>
  </si>
  <si>
    <t>-598691687</t>
  </si>
  <si>
    <t>"SDZ E1, dle TZ" 1</t>
  </si>
  <si>
    <t>"SDZ E13, dle TZ" 3</t>
  </si>
  <si>
    <t>131</t>
  </si>
  <si>
    <t>40445648</t>
  </si>
  <si>
    <t>dodatkové tabulky E2c,d , E11 500x700mm</t>
  </si>
  <si>
    <t>57752846</t>
  </si>
  <si>
    <t>"SDZ E2d, dle TZ" 4</t>
  </si>
  <si>
    <t>132</t>
  </si>
  <si>
    <t>40445651</t>
  </si>
  <si>
    <t>informativní značky zónové IZ1, IZ2, IZ8, IZ9 1000x1000mm</t>
  </si>
  <si>
    <t>-185142103</t>
  </si>
  <si>
    <t>"SDZ IZ8a, dle TZ" 1</t>
  </si>
  <si>
    <t>"SDZ IZ8b, dle TZ" 1</t>
  </si>
  <si>
    <t>133</t>
  </si>
  <si>
    <t>40445643</t>
  </si>
  <si>
    <t>informativní značky jiné IJ1-IJ3, IJ4c-IJ16 500x700mm</t>
  </si>
  <si>
    <t>1286470563</t>
  </si>
  <si>
    <t>"SDZ IJ4c označníky, dle TZ" 2</t>
  </si>
  <si>
    <t>stejný typ jako již osazené označníky  ve městě</t>
  </si>
  <si>
    <t>134</t>
  </si>
  <si>
    <t>914111112</t>
  </si>
  <si>
    <t>Montáž svislé dopravní značky základní velikosti do 1 m2 páskováním na sloupy</t>
  </si>
  <si>
    <t>-777138357</t>
  </si>
  <si>
    <t>"přemístění SDZ ze stožáru na stožár VO, dle výk. výměr" 2</t>
  </si>
  <si>
    <t>135</t>
  </si>
  <si>
    <t>914511112</t>
  </si>
  <si>
    <t>Montáž sloupku dopravních značek délky do 3,5 m do hliníkové patky pro sloupek D 60 mm</t>
  </si>
  <si>
    <t>-840768467</t>
  </si>
  <si>
    <t>"sloupky pro nové SDZ, dle TZ" 19-2</t>
  </si>
  <si>
    <t>"dvojsloupek pro označník MHD, dle výk. výměr" 2*2</t>
  </si>
  <si>
    <t>"2x sloupek zpětné osazení vývěsky, dle výk. výměr" 2*1</t>
  </si>
  <si>
    <t>136</t>
  </si>
  <si>
    <t>40445225</t>
  </si>
  <si>
    <t>sloupek pro dopravní značku Zn D 60mm v 3,5m</t>
  </si>
  <si>
    <t>-1695304885</t>
  </si>
  <si>
    <t>"dle montáže nových SDZ" 19-2</t>
  </si>
  <si>
    <t>137</t>
  </si>
  <si>
    <t>40445225.1</t>
  </si>
  <si>
    <t>dvojitý sloupek pro označník MHD, v 3,5m</t>
  </si>
  <si>
    <t>-1544386288</t>
  </si>
  <si>
    <t>"dle výk.výměr" 2</t>
  </si>
  <si>
    <t>stejný typ jako již osazené kce ve městě, zámečnická výroba vč.nátěru</t>
  </si>
  <si>
    <t>138</t>
  </si>
  <si>
    <t>915111112</t>
  </si>
  <si>
    <t>Vodorovné dopravní značení stříkané barvou dělící čára šířky 125 mm souvislá bílá retroreflexní</t>
  </si>
  <si>
    <t>745168453</t>
  </si>
  <si>
    <t>"V10a, dle výk. výměr" 2,5</t>
  </si>
  <si>
    <t>"V10b, dle výk. výměr" 75,0</t>
  </si>
  <si>
    <t>"V10c, dle výk. výměr" 69,60</t>
  </si>
  <si>
    <t>"V11a, dle výk. výměr" 115,0</t>
  </si>
  <si>
    <t>139</t>
  </si>
  <si>
    <t>915111122</t>
  </si>
  <si>
    <t>Vodorovné dopravní značení stříkané barvou dělící čára šířky 125 mm přerušovaná bílá retroreflexní</t>
  </si>
  <si>
    <t>1112212262</t>
  </si>
  <si>
    <t>"V2b (3/1.5/0.125), dle výk. výměr" 19,50</t>
  </si>
  <si>
    <t>140</t>
  </si>
  <si>
    <t>915121122</t>
  </si>
  <si>
    <t>Vodorovné dopravní značení stříkané barvou vodící čára bílá šířky 250 mm přerušovaná retroreflexní</t>
  </si>
  <si>
    <t>1543911647</t>
  </si>
  <si>
    <t>"V2b (1.5/1.5/0.25), dle výk. výměr" 32,20</t>
  </si>
  <si>
    <t>"V7b (0.5/0.5/0.25), dle výk. výměr" 12,0</t>
  </si>
  <si>
    <t>141</t>
  </si>
  <si>
    <t>915131112</t>
  </si>
  <si>
    <t>Vodorovné dopravní značení stříkané barvou přechody pro chodce, šipky, symboly bílé retroreflexní</t>
  </si>
  <si>
    <t>-428226991</t>
  </si>
  <si>
    <t>"nápis BUS, 2m2/ks, dle výk. výměr" 2*4</t>
  </si>
  <si>
    <t>"V10f (1.5 m2/ks), dle výk. výměr" 1,5*2</t>
  </si>
  <si>
    <t>"V7a (přechod pro chodce), dle výk. výměr" 46,21*0,5</t>
  </si>
  <si>
    <t>142</t>
  </si>
  <si>
    <t>915321115</t>
  </si>
  <si>
    <t>Vodorovné značení předformovaným termoplastem vodící pás pro slabozraké z 6 proužků</t>
  </si>
  <si>
    <t>-1661266647</t>
  </si>
  <si>
    <t>"vodící linie přechodu dle výk. výměr" 16,70</t>
  </si>
  <si>
    <t>143</t>
  </si>
  <si>
    <t>915611111</t>
  </si>
  <si>
    <t>Předznačení pro vodorovné značení stříkané barvou nebo prováděné z nátěrových hmot liniové dělicí čáry, vodicí proužky</t>
  </si>
  <si>
    <t>-2045229161</t>
  </si>
  <si>
    <t>"dle liniového VDZ" 262,1+19,5+44,20+16,7</t>
  </si>
  <si>
    <t>144</t>
  </si>
  <si>
    <t>915621111</t>
  </si>
  <si>
    <t>Předznačení pro vodorovné značení stříkané barvou nebo prováděné z nátěrových hmot plošné šipky, symboly, nápisy</t>
  </si>
  <si>
    <t>-693230825</t>
  </si>
  <si>
    <t>"dle plošného VDZ" 34,105</t>
  </si>
  <si>
    <t>145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</si>
  <si>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</si>
  <si>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</si>
  <si>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-225956736</t>
  </si>
  <si>
    <t>"pro osazení schodišťových stupňů, 9+2 ks, dl. 2.0 m" (9+2)*2,0</t>
  </si>
  <si>
    <t>do lože z betonu C20/25n XF3</t>
  </si>
  <si>
    <t>stupně délky 2.0 m, prefabrikáty délky 1,0 m</t>
  </si>
  <si>
    <t>146</t>
  </si>
  <si>
    <t>59372021</t>
  </si>
  <si>
    <t>prvek schodišťový z vibrolisovaného betonu š 350 v 150 dl 1000mm barevný</t>
  </si>
  <si>
    <t>711187533</t>
  </si>
  <si>
    <t>"nástupní a výstupní stupně, červené, 2x2 ks dle výk. výměr" 2*2</t>
  </si>
  <si>
    <t>147</t>
  </si>
  <si>
    <t>59372020</t>
  </si>
  <si>
    <t>prvek schodišťový z vibrolisovaného betonu š 350 v 150 dl 1000mm tryskaný povrch</t>
  </si>
  <si>
    <t>-706290083</t>
  </si>
  <si>
    <t>"stupně, přírodní, 9x2 ks dle výk. výměr" 9*2</t>
  </si>
  <si>
    <t>148</t>
  </si>
  <si>
    <t>916991121</t>
  </si>
  <si>
    <t>Lože pod obrubníky, krajníky nebo obruby z dlažebních kostek z betonu prostého</t>
  </si>
  <si>
    <t>-1406214753</t>
  </si>
  <si>
    <t>lože navíc pod stupně schodiště</t>
  </si>
  <si>
    <t>"prům. tl. 0.17 m, plocha dle výk. výměr"  (0,17-0,1)*3,7*2,0</t>
  </si>
  <si>
    <t>149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</si>
  <si>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</si>
  <si>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</si>
  <si>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1414427934</t>
  </si>
  <si>
    <t>"silniční bet.obruby, dle výk. výměr" 901,7</t>
  </si>
  <si>
    <t>150</t>
  </si>
  <si>
    <t>59217031</t>
  </si>
  <si>
    <t>obrubník silniční betonový 1000x150x250mm</t>
  </si>
  <si>
    <t>-183682013</t>
  </si>
  <si>
    <t>"betonový silniční obrubník dle výk. výměr" 901,70</t>
  </si>
  <si>
    <t>"odečte se nájezdový obrubník dle výk. výměr" -197,40</t>
  </si>
  <si>
    <t>"odečte se přechodový obrubník dle výk. výměr" -46,0</t>
  </si>
  <si>
    <t>"odečtou se obloukové obrubníky dle výk. výměr" -4,0-1,4-2,6</t>
  </si>
  <si>
    <t>151</t>
  </si>
  <si>
    <t>59217078</t>
  </si>
  <si>
    <t>obrubník silniční obloukový betonový R 0,5-2m 150x250mm</t>
  </si>
  <si>
    <t>-1022139072</t>
  </si>
  <si>
    <t>obloukové siln. obrubníky dle výk. výměr</t>
  </si>
  <si>
    <t>"R=1.0 m vnější" 4,0</t>
  </si>
  <si>
    <t>"R=0.5 m vnější" 1,40</t>
  </si>
  <si>
    <t>"R=0.5 m vnitřní" 2,60</t>
  </si>
  <si>
    <t>152</t>
  </si>
  <si>
    <t>59217029</t>
  </si>
  <si>
    <t>obrubník silniční betonový nájezdový 1000x150x150mm</t>
  </si>
  <si>
    <t>-1836536880</t>
  </si>
  <si>
    <t>"nájezdový obrubník, dle výk. výměr" 297,40</t>
  </si>
  <si>
    <t>153</t>
  </si>
  <si>
    <t>59217030</t>
  </si>
  <si>
    <t>obrubník silniční betonový přechodový 1000x150x150-250mm</t>
  </si>
  <si>
    <t>171126192</t>
  </si>
  <si>
    <t>"50% levý, 50% pravý, dle výk.výměr" 46,0</t>
  </si>
  <si>
    <t>154</t>
  </si>
  <si>
    <t>916431112</t>
  </si>
  <si>
    <t>Osazení betonového bezbariérového obrubníku s ložem betonovým tl. 150 mm úložná šířka do 400 mm s boční opěrou</t>
  </si>
  <si>
    <t>1409388599</t>
  </si>
  <si>
    <t>zastávkové obrubníky dle výk. výměr</t>
  </si>
  <si>
    <t>"přímé" 26,0</t>
  </si>
  <si>
    <t>"náběhové" 4,0</t>
  </si>
  <si>
    <t>"přechodové" 4,0</t>
  </si>
  <si>
    <t>155</t>
  </si>
  <si>
    <t>59217095</t>
  </si>
  <si>
    <t>obrubník betonový bezbariérový přímý 330mm</t>
  </si>
  <si>
    <t>-1574855441</t>
  </si>
  <si>
    <t>"dle osazení" 26,0</t>
  </si>
  <si>
    <t>156</t>
  </si>
  <si>
    <t>59217092</t>
  </si>
  <si>
    <t>obrubník betonový bezbariérový náběhový 310-330mm</t>
  </si>
  <si>
    <t>1335236359</t>
  </si>
  <si>
    <t>"dle osazení" 4,0</t>
  </si>
  <si>
    <t>2xL, 2xP</t>
  </si>
  <si>
    <t>157</t>
  </si>
  <si>
    <t>59217094</t>
  </si>
  <si>
    <t>obrubník betonový bezbarierový přechodový 250-310mm</t>
  </si>
  <si>
    <t>1388414634</t>
  </si>
  <si>
    <t>158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</si>
  <si>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</si>
  <si>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</si>
  <si>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-1122228118</t>
  </si>
  <si>
    <t>"parkové obrubníky, dle výk. výměr" 584,10</t>
  </si>
  <si>
    <t>159</t>
  </si>
  <si>
    <t>59217044</t>
  </si>
  <si>
    <t>obrubník parkový betonový 1000x80x250mm přírodní</t>
  </si>
  <si>
    <t>-1338487051</t>
  </si>
  <si>
    <t>"parkové obrubníky dle výk. výměr" 584,10</t>
  </si>
  <si>
    <t>"odečtou se obloukové R= 1.0 m, dle výk. výměr" -6,2-1,5</t>
  </si>
  <si>
    <t>160</t>
  </si>
  <si>
    <t>59217048</t>
  </si>
  <si>
    <t>obrubník parkový obloukový betonový R 0,5-1m 80x250 přírodní</t>
  </si>
  <si>
    <t>1416740995</t>
  </si>
  <si>
    <t>"parkové obloukové R= 1.0 m, dle výk. výměr" 6,2+1,5</t>
  </si>
  <si>
    <t>161</t>
  </si>
  <si>
    <t>916782113</t>
  </si>
  <si>
    <t>Montáž zpomalovacího polštáře pravoúhlého délky přes 2 m</t>
  </si>
  <si>
    <t>-199927921</t>
  </si>
  <si>
    <t>"zpomalovací polštář,dle výk.výměr" 6</t>
  </si>
  <si>
    <t>162</t>
  </si>
  <si>
    <t>56288872</t>
  </si>
  <si>
    <t>polštář zpomalovací 1800x65x3000mm</t>
  </si>
  <si>
    <t>2137172067</t>
  </si>
  <si>
    <t>polštář - cihlově červený povrch s bílými retroreflexními prvky, vč.hmoždinek a vrutů</t>
  </si>
  <si>
    <t>"dle montáže" 6</t>
  </si>
  <si>
    <t>163</t>
  </si>
  <si>
    <t>919112213</t>
  </si>
  <si>
    <t>Řezání dilatačních spár v živičném krytu vytvoření komůrky pro těsnící zálivku šířky 10 mm, hloubky 25 mm</t>
  </si>
  <si>
    <t>-1690523126</t>
  </si>
  <si>
    <t>"dle řezání AB krytu" 75,20</t>
  </si>
  <si>
    <t>164</t>
  </si>
  <si>
    <t>919121213</t>
  </si>
  <si>
    <t>Utěsnění dilatačních spár zálivkou za studena v cementobetonovém nebo živičném krytu včetně adhezního nátěru bez těsnicího profilu pod zálivkou, pro komůrky šířky 10 mm, hloubky 25 mm</t>
  </si>
  <si>
    <t>1863658957</t>
  </si>
  <si>
    <t>Uvažovat vytryskání spáry horkým vzduchem, aplikaci vysoce modifikované bitumenové zálivky s následným posypem plastovou drtí.</t>
  </si>
  <si>
    <t>165</t>
  </si>
  <si>
    <t>919726202</t>
  </si>
  <si>
    <t>Geotextilie tkaná pro vyztužení, separaci nebo filtraci z polypropylenu, podélná pevnost v tahu přes 15 do 50 kN/m</t>
  </si>
  <si>
    <t>1170458821</t>
  </si>
  <si>
    <t>separační geotextilie na parapláň</t>
  </si>
  <si>
    <t>"plocha parapláně dle výk. výměr" 1411,30+1917,70</t>
  </si>
  <si>
    <t>"plocha pláně chodníku dle výk. výměr" 1205,90</t>
  </si>
  <si>
    <t>Mezisoučet</t>
  </si>
  <si>
    <t>"přičtou se svislé plochy (cca 20%)" 4534,90*0,20</t>
  </si>
  <si>
    <t>166</t>
  </si>
  <si>
    <t>919735112</t>
  </si>
  <si>
    <t>Řezání stávajícího živičného krytu nebo podkladu hloubky přes 50 do 100 mm</t>
  </si>
  <si>
    <t>-1843732894</t>
  </si>
  <si>
    <t>"řezání AB krytu, do 100 mm, dle výk. výměr" 75,20</t>
  </si>
  <si>
    <t>167</t>
  </si>
  <si>
    <t>919735122</t>
  </si>
  <si>
    <t>Řezání stávajícího betonového krytu nebo podkladu hloubky přes 50 do 100 mm</t>
  </si>
  <si>
    <t>-618418413</t>
  </si>
  <si>
    <t>"řezání CB krytu dle výk. výměr" 2,50</t>
  </si>
  <si>
    <t>168</t>
  </si>
  <si>
    <t>935932514</t>
  </si>
  <si>
    <t>Odvodňovací plastový žlab pro třídu zatížení E 600 vnitřní šířky 150 mm s krycím roštem s podélnými žebry z litiny</t>
  </si>
  <si>
    <t>-481751522</t>
  </si>
  <si>
    <t>uvažovat odvodňovací žlab monoblokové kce, sv. 0.15 m</t>
  </si>
  <si>
    <t>"del výk. výměr bez vpusť. dílu" 6-0,5</t>
  </si>
  <si>
    <t>169</t>
  </si>
  <si>
    <t>935932614</t>
  </si>
  <si>
    <t>Odvodňovací plastový žlab vpusť s kalovým košem pro žlab vnitřní šířky 150 mm</t>
  </si>
  <si>
    <t>1225184408</t>
  </si>
  <si>
    <t>"vpusťový díl. k monoblok. žlabu, 1 ks" 1</t>
  </si>
  <si>
    <t>170</t>
  </si>
  <si>
    <t>936104211</t>
  </si>
  <si>
    <t>Montáž odpadkového koše do betonové patky</t>
  </si>
  <si>
    <t>-1778114890</t>
  </si>
  <si>
    <t>"pro zpětné osazení poštovní schránky, dle výk. výměr" 2</t>
  </si>
  <si>
    <t>171</t>
  </si>
  <si>
    <t>936124113</t>
  </si>
  <si>
    <t>Montáž lavičky parkové stabilní přichycené kotevními šrouby</t>
  </si>
  <si>
    <t>-16245838</t>
  </si>
  <si>
    <t>"zpětná montáž laviček, dle výk. výměr" 2</t>
  </si>
  <si>
    <t>172</t>
  </si>
  <si>
    <t>963022819</t>
  </si>
  <si>
    <t>Bourání kamenných schodišťových stupňů oblých, rovných nebo kosých zhotovených na místě</t>
  </si>
  <si>
    <t>292361452</t>
  </si>
  <si>
    <t>odstranění schodiště z betenových prefa stupňů, vč. betonového lože a podkladu</t>
  </si>
  <si>
    <t>schodiště u domů č.p. 1224 a 1225</t>
  </si>
  <si>
    <t>"bere se cca 11 stupňů, dl. 3.7 m, včetně schodnic" 11*3,7</t>
  </si>
  <si>
    <t>schodiště u domů č.p. 1228 a 1229</t>
  </si>
  <si>
    <t>"bere se cca 5 stupňů, dl. 2.0 m" 5*2</t>
  </si>
  <si>
    <t>rozebrané schodišťové prvky odvést na deponii stavebníka</t>
  </si>
  <si>
    <t>173</t>
  </si>
  <si>
    <t>966001212</t>
  </si>
  <si>
    <t>Odstranění lavičky parkové stabilní přichycené kotevními šrouby</t>
  </si>
  <si>
    <t>221431911</t>
  </si>
  <si>
    <t>"demontáž st. laviček, dle výk. výměr" 2</t>
  </si>
  <si>
    <t>osadí se zpět</t>
  </si>
  <si>
    <t>174</t>
  </si>
  <si>
    <t>966001311</t>
  </si>
  <si>
    <t>Odstranění odpadkového koše s betonovou patkou</t>
  </si>
  <si>
    <t>-718981820</t>
  </si>
  <si>
    <t>"odstranění st. poštovní schránky dle výk. výměr" 2</t>
  </si>
  <si>
    <t>schránky budou zpětně osazeny</t>
  </si>
  <si>
    <t>175</t>
  </si>
  <si>
    <t>966005211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</si>
  <si>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</si>
  <si>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-667112716</t>
  </si>
  <si>
    <t>"odstranění schodišťových zábradlí, dle výk. výměr" 9,40</t>
  </si>
  <si>
    <t>176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</si>
  <si>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</si>
  <si>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</si>
  <si>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217172655</t>
  </si>
  <si>
    <t>"odstranění sloupku rušených  sloupků SDZ, dle výk. výměr" 15</t>
  </si>
  <si>
    <t>"uvažuje se2x sloupek pro odstranění klepadla, dle výk. výměr" 2*1</t>
  </si>
  <si>
    <t>"uvažuje se 2x sloupek pro odstranění vývěsky, dle výk. výměr" 2*1</t>
  </si>
  <si>
    <t>vývěska se zpětně osadí</t>
  </si>
  <si>
    <t>177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</si>
  <si>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</si>
  <si>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</si>
  <si>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-1567819744</t>
  </si>
  <si>
    <t>"odstranění SDZ ze sloupků, dle výk. výměr" 25</t>
  </si>
  <si>
    <t>"odstranění SDZ ze sloupu VO, dle výk. výměr" 2</t>
  </si>
  <si>
    <t>178</t>
  </si>
  <si>
    <t>966006283</t>
  </si>
  <si>
    <t>Odstranění zpomalovacího polštáře s odklizením materiálu na vzdálenost do 20 m nebo s naložením na dopravní prostředek pravoúhlého délky přes 2 m</t>
  </si>
  <si>
    <t>-1408734006</t>
  </si>
  <si>
    <t>"demontáž zpomal. polštářů dle výk. výměr" 4</t>
  </si>
  <si>
    <t>997</t>
  </si>
  <si>
    <t>Přesun sutě</t>
  </si>
  <si>
    <t>179</t>
  </si>
  <si>
    <t>997006005</t>
  </si>
  <si>
    <t>Úprava stavebního odpadu drcení s dopravou na vzdálenost do 100 m a naložením do drtícího zařízení ze zdiva cihelného, kamenného a smíšeného</t>
  </si>
  <si>
    <t>2042483408</t>
  </si>
  <si>
    <t>uvažuje se pro plošné předrcení vybouraného penetračního makadamu pro AZ na fr. max 0/125</t>
  </si>
  <si>
    <t>uvažuje se předrcení na místě např. bubnovým drtičem</t>
  </si>
  <si>
    <t>"dle odstranění PM" 598,82</t>
  </si>
  <si>
    <t>180</t>
  </si>
  <si>
    <t>997221551</t>
  </si>
  <si>
    <t>Vodorovná doprava suti bez naložení, ale se složením a s hrubým urovnáním ze sypkých materiálů, na vzdálenost do 1 km</t>
  </si>
  <si>
    <t>1839912100</t>
  </si>
  <si>
    <t>uvažován odvoz na skládku do 25 km</t>
  </si>
  <si>
    <t>"kamenivo drcené" 11,849+322,15*0,2+83,81+14,79</t>
  </si>
  <si>
    <t>odvoz vybouraných PM, vyfr. AB a ŠD použitých do výměny AZ na deponii a zpět do 1 km</t>
  </si>
  <si>
    <t>"odstraněný PM" 598,82*2</t>
  </si>
  <si>
    <t>"odstraněná ŠD" 322,15*0,8*2</t>
  </si>
  <si>
    <t>"vyfrézovaný AB" (17,351+217,925)*2</t>
  </si>
  <si>
    <t>181</t>
  </si>
  <si>
    <t>997221559</t>
  </si>
  <si>
    <t>Vodorovná doprava suti bez naložení, ale se složením a s hrubým urovnáním ze sypkých materiálů, na vzdálenost Příplatek k ceně za každý další započatý 1 km přes 1 km</t>
  </si>
  <si>
    <t>111277018</t>
  </si>
  <si>
    <t>"kamenivo drcené" (11,849+322,15*0,2+83,81+14,79)*(25-1)</t>
  </si>
  <si>
    <t>182</t>
  </si>
  <si>
    <t>997221561</t>
  </si>
  <si>
    <t>Vodorovná doprava suti bez naložení, ale se složením a s hrubým urovnáním z kusových materiálů, na vzdálenost do 1 km</t>
  </si>
  <si>
    <t>-282444511</t>
  </si>
  <si>
    <t>"odstraněný asfalt" 108,46+4,998</t>
  </si>
  <si>
    <t>uvažován odvoz na recyklační skládku do 3 km</t>
  </si>
  <si>
    <t>"odstraněný beton.kryt" 14,875+1,008</t>
  </si>
  <si>
    <t>"odstraněný podklad z KSC" 191,136</t>
  </si>
  <si>
    <t>"odstraněné bet. dlaždice" 17,774*0,5</t>
  </si>
  <si>
    <t>"odstraněná ZD" 207,064*0,2</t>
  </si>
  <si>
    <t>"beton z odkopávek" 0,375*2,3</t>
  </si>
  <si>
    <t>"bourané zdivo UV" 12,186</t>
  </si>
  <si>
    <t>uvažován odvoz na deponii do 3 km</t>
  </si>
  <si>
    <t>"odstraněná ZD" 207,064*0,8</t>
  </si>
  <si>
    <t>183</t>
  </si>
  <si>
    <t>997221569</t>
  </si>
  <si>
    <t>Vodorovná doprava suti bez naložení, ale se složením a s hrubým urovnáním z kusových materiálů, na vzdálenost Příplatek k ceně za každý další započatý 1 km přes 1 km</t>
  </si>
  <si>
    <t>1892259922</t>
  </si>
  <si>
    <t>"odstraněný asfalt" (108,46+4,998)*(25-1)</t>
  </si>
  <si>
    <t>"odstraněný beton.kryt" (14,875+1,008)*(3-1)</t>
  </si>
  <si>
    <t>"odstraněný podklad z KSC" 191,136*(3-1)</t>
  </si>
  <si>
    <t>"odstraněné bet. dlaždice" 17,774*0,5*(3-1)</t>
  </si>
  <si>
    <t>"odstraněná ZD" 207,064*0,2*(3-1)</t>
  </si>
  <si>
    <t>"beton z odkopávek" 0,375*2,3*(3-1)</t>
  </si>
  <si>
    <t>"bourané zdivo UV" 12,186*(3-1)</t>
  </si>
  <si>
    <t>"odstraněná ZD" 207,064*0,8*(3-1)</t>
  </si>
  <si>
    <t>184</t>
  </si>
  <si>
    <t>997221571</t>
  </si>
  <si>
    <t>Vodorovná doprava vybouraných hmot bez naložení, ale se složením a s hrubým urovnáním na vzdálenost do 1 km</t>
  </si>
  <si>
    <t>1192178560</t>
  </si>
  <si>
    <t>"vybourané obrubníky" 123,759+26,071+17,32</t>
  </si>
  <si>
    <t>na deponii stavebníka do 3 km</t>
  </si>
  <si>
    <t>"vybourané schod.zábradlí" 0,235</t>
  </si>
  <si>
    <t>"vybourané mříže UV" 1,10</t>
  </si>
  <si>
    <t>"odstraněné SDZ bez sloupků" 25*0,004</t>
  </si>
  <si>
    <t>"odstraněné  sloupky SDZ " (15+2)*0,082</t>
  </si>
  <si>
    <t>"odstraněné zpomalovací polštáře" 1,16</t>
  </si>
  <si>
    <t>"rozebrané schodiště" 5,678</t>
  </si>
  <si>
    <t>185</t>
  </si>
  <si>
    <t>997221579</t>
  </si>
  <si>
    <t>Vodorovná doprava vybouraných hmot bez naložení, ale se složením a s hrubým urovnáním na vzdálenost Příplatek k ceně za každý další započatý 1 km přes 1 km</t>
  </si>
  <si>
    <t>-624302324</t>
  </si>
  <si>
    <t>"vybourané obrubníky" (123,759+26,071+17,32)*(3-1)</t>
  </si>
  <si>
    <t>"vybourané schod.zábradlí" 0,235*(3-1)</t>
  </si>
  <si>
    <t>"vybourané mříže UV" 1,10*(3-1)</t>
  </si>
  <si>
    <t>"odstraněné SDZ bez sloupků" 25*0,004*(3-1)</t>
  </si>
  <si>
    <t>"odstraněné  sloupky SDZ " (15+2)*0,082*(3-1)</t>
  </si>
  <si>
    <t>"odstraněné zpomalovací polštáře" 1,16*(3-1)</t>
  </si>
  <si>
    <t>"rozebrané schodiště" 5,678*(3-1)</t>
  </si>
  <si>
    <t>186</t>
  </si>
  <si>
    <t>997221611</t>
  </si>
  <si>
    <t>Nakládání na dopravní prostředky pro vodorovnou dopravu suti</t>
  </si>
  <si>
    <t>1916761660</t>
  </si>
  <si>
    <t>nakládání vybouraných PM, vyfr. AB a ŠD použitých do výměny AZ na deponii</t>
  </si>
  <si>
    <t>"odstraněný PM" 598,82</t>
  </si>
  <si>
    <t>"odstraněná ŠD" 322,15*0,8</t>
  </si>
  <si>
    <t>"vyfrézovaný AB" 17,351+217,925</t>
  </si>
  <si>
    <t>187</t>
  </si>
  <si>
    <t>997221861</t>
  </si>
  <si>
    <t>Poplatek za uložení stavebního odpadu na recyklační skládce (skládkovné) z prostého betonu zatříděného do Katalogu odpadů pod kódem 17 01 01</t>
  </si>
  <si>
    <t>1461805405</t>
  </si>
  <si>
    <t>188</t>
  </si>
  <si>
    <t>997221873</t>
  </si>
  <si>
    <t>-1427069080</t>
  </si>
  <si>
    <t>189</t>
  </si>
  <si>
    <t>997221645</t>
  </si>
  <si>
    <t>Poplatek za uložení stavebního odpadu na skládce (skládkovné) asfaltového bez obsahu dehtu zatříděného do Katalogu odpadů pod kódem 17 03 02</t>
  </si>
  <si>
    <t>1335400788</t>
  </si>
  <si>
    <t>998</t>
  </si>
  <si>
    <t>Přesun hmot</t>
  </si>
  <si>
    <t>190</t>
  </si>
  <si>
    <t>998225111</t>
  </si>
  <si>
    <t>Přesun hmot pro komunikace s krytem z kameniva, monolitickým betonovým nebo živičným dopravní vzdálenost do 200 m jakékoliv délky objektu</t>
  </si>
  <si>
    <t>-649799546</t>
  </si>
  <si>
    <t>191</t>
  </si>
  <si>
    <t>000Překl 1</t>
  </si>
  <si>
    <t>Úprava polohy kabelu, včetně doplnění ochrany</t>
  </si>
  <si>
    <t>858932347</t>
  </si>
  <si>
    <t>"úpr. polohy a doplněníchráničky sdělovacích kabelů dle výk. výměr" 58,50+37,20</t>
  </si>
  <si>
    <t>"úpr. polohy a doplněníchráničky silových kabelů dle výk. výměr" 216,60</t>
  </si>
  <si>
    <t>komplet vč. zemních prací, montážních prací, elektromateriálu a dodání chráničky</t>
  </si>
  <si>
    <t>V rozsahu dle požadavku správců technické infrastruktury.</t>
  </si>
  <si>
    <t>Čerpat po odsouhlasení stavebníka a TDS.</t>
  </si>
  <si>
    <t>192</t>
  </si>
  <si>
    <t>000Překl 2</t>
  </si>
  <si>
    <t>Rezervní kabelová chránička D110</t>
  </si>
  <si>
    <t>280980045</t>
  </si>
  <si>
    <t>osazení rezervní kanelové chráničky D110</t>
  </si>
  <si>
    <t>"dle výk. výměr" 65,40</t>
  </si>
  <si>
    <t>komplet vč. zemních prací, montážních prací a dodání chráničky</t>
  </si>
  <si>
    <t>PSV</t>
  </si>
  <si>
    <t>Práce a dodávky PSV</t>
  </si>
  <si>
    <t>711</t>
  </si>
  <si>
    <t>Izolace proti vodě, vlhkosti a plynům</t>
  </si>
  <si>
    <t>193</t>
  </si>
  <si>
    <t>711161212</t>
  </si>
  <si>
    <t>Izolace proti zemní vlhkosti a beztlakové vodě nopovými fóliemi na ploše svislé S vrstva ochranná, odvětrávací a drenážní výška nopu 8,0 mm, tl. fólie do 0,6 mm</t>
  </si>
  <si>
    <t>1246946315</t>
  </si>
  <si>
    <t>"nopová fólie podél st. objektů, š. 0.5 m" 117,4*0,5</t>
  </si>
  <si>
    <t>194</t>
  </si>
  <si>
    <t>998711101</t>
  </si>
  <si>
    <t>Přesun hmot pro izolace proti vodě, vlhkosti a plynům stanovený z hmotnosti přesunovaného materiálu vodorovná dopravní vzdálenost do 50 m základní v objektech výšky do 6 m</t>
  </si>
  <si>
    <t>424765071</t>
  </si>
  <si>
    <t>102 - Křižovatka ul. Pod Floriánem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</si>
  <si>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</si>
  <si>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</si>
  <si>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"dle výk. výměr" 2,6</t>
  </si>
  <si>
    <t>"odstranění chodníku, ZD, dle výk. výměr" 2,60</t>
  </si>
  <si>
    <t>"odstranění kce vozovky, AB,dle výk.výměr" 584,10</t>
  </si>
  <si>
    <t>"odstranění kce chodníku, LA,dle výk.výměr" 18,80</t>
  </si>
  <si>
    <t>"dle výk. výměr" 41,70</t>
  </si>
  <si>
    <t>"odstranění kce chodníkuh, LA,dle výk. výměr" 18,80</t>
  </si>
  <si>
    <t>"frézování tl. 40 mm na pl. povrch. úpravy, dle výk. výměr" 2,0</t>
  </si>
  <si>
    <t>"Vytrhání betonových obrubníků silničních stojatých nových dle výk. výměr" 65,40</t>
  </si>
  <si>
    <t>"Vytrhání betonových obrubníků silničních stojatých starých dle výk. výměr" 61,50</t>
  </si>
  <si>
    <t>"Vytrhání betonových obrubníků parkových dle výk. výměr" 64,50</t>
  </si>
  <si>
    <t>121151103</t>
  </si>
  <si>
    <t>Sejmutí ornice strojně při souvislé ploše do 100 m2, tl. vrstvy do 200 mm</t>
  </si>
  <si>
    <t>"odhumusování tl. 0.1 m dle výk. výměr" 105,80</t>
  </si>
  <si>
    <t>122251104</t>
  </si>
  <si>
    <t>Odkopávky a prokopávky nezapažené strojně v hornině třídy těžitelnosti I skupiny 3 přes 100 do 500 m3</t>
  </si>
  <si>
    <t>"výkop pro nové konstrukce dle výk. výměr" 159,26</t>
  </si>
  <si>
    <t>"výkop pro výměnu AZ vč. žeber drenáží, dle výk. výměr" 299,46</t>
  </si>
  <si>
    <t>"bere se cca 30% odkopávky" 458,72*0,3</t>
  </si>
  <si>
    <t>132251102</t>
  </si>
  <si>
    <t>Hloubení nezapažených rýh šířky do 800 mm strojně s urovnáním dna do předepsaného profilu a spádu v hornině třídy těžitelnosti I skupiny 3 přes 20 do 50 m3</t>
  </si>
  <si>
    <t>"pro drenáž š. 0.5 m, prům. hl. 0.6 m, délka dle výk. výměr" 0,5*0,6*72,0</t>
  </si>
  <si>
    <t>132354202</t>
  </si>
  <si>
    <t>Hloubení zapažených rýh šířky přes 800 do 2 000 mm strojně s urovnáním dna do předepsaného profilu a spádu v hornině třídy těžitelnosti II skupiny 4 přes 20 do 50 m3</t>
  </si>
  <si>
    <t>"šířka 0.9 m, dle výk. výměr" 5,60*0,9*2,60*0,8</t>
  </si>
  <si>
    <t>132454202</t>
  </si>
  <si>
    <t>Hloubení zapažených rýh šířky přes 800 do 2 000 mm strojně s urovnáním dna do předepsaného profilu a spádu v hornině třídy těžitelnosti II skupiny 5 přes 20 do 50 m3</t>
  </si>
  <si>
    <t>"šířka 0.9 m, dle výk. výměr" 5,6*0,9*2,60*0,2</t>
  </si>
  <si>
    <t>133354101</t>
  </si>
  <si>
    <t>Hloubení zapažených šachet strojně v hornině třídy těžitelnosti II skupiny 4 do 20 m3</t>
  </si>
  <si>
    <t>"pro jednoduché ul. vpusti, půdor. 1,2x1,2m, hl. 1,90 m pod plání " 1,2*1,2*1,90*2</t>
  </si>
  <si>
    <t>"Pro šachty uličních vpustí pod plání" 1,2*4*1,90*2</t>
  </si>
  <si>
    <t>"Pro rýhy přípojek pod plání, 50%" 5,6*2,6*2*0,5</t>
  </si>
  <si>
    <t>"dle zřízení" 32,80</t>
  </si>
  <si>
    <t>"dle zřízení" 14,56</t>
  </si>
  <si>
    <t>"odkopávka" 458,72</t>
  </si>
  <si>
    <t>"rýhy, tř.těž.I" 21,60</t>
  </si>
  <si>
    <t>"odečte se zásyp" -14,989</t>
  </si>
  <si>
    <t>"odečte se dod. násyp" -11,42</t>
  </si>
  <si>
    <t>"dle vodor. přemístění" 453,911*(25-10)</t>
  </si>
  <si>
    <t>"rýhy pro přípojky, tř. těž. II" 10,483+2,621</t>
  </si>
  <si>
    <t>"šachty, tř. těž. II" 5,472</t>
  </si>
  <si>
    <t>"dle vodorovné dopravy, tř.těž.II" 18,576*(25-10)</t>
  </si>
  <si>
    <t>"dle vodorovného přemístění, 1.8t/m3" (453,911+18,576)*1,8</t>
  </si>
  <si>
    <t>"pro dodatečný násyp dle výk. výměr" 11,42</t>
  </si>
  <si>
    <t>"násyp, dle výk.výměr"  1,91</t>
  </si>
  <si>
    <t>"násyp výměny zeminy, dle výk.výměr"  5,01+276,45</t>
  </si>
  <si>
    <t>"materiál pro výměnu zeminy a násyp, dle uložení" 283,37*2,0</t>
  </si>
  <si>
    <t>"odstraněné kamenivo drcené z vozovky, 80%, dle odstranění" -99,297*0,8</t>
  </si>
  <si>
    <t>"odstraněný PM, 100%, dle odstranění" -184,572</t>
  </si>
  <si>
    <t>"odfrézogvaný kryt, 100%, dle frézování" -0,184-67,172</t>
  </si>
  <si>
    <t>"výkop rýh do pro přípojky" 10,483+2,621</t>
  </si>
  <si>
    <t>"výkop šachet" 5,472</t>
  </si>
  <si>
    <t>"zásyp po bourané vpusti do hl.cca 1,2m pod plání" (0,3*0,3)*3,14*1,2*1</t>
  </si>
  <si>
    <t>"odečte se obsyp přípojek vč. potrubí" -2,52</t>
  </si>
  <si>
    <t>-0,275*0,275*3,14*1,9*2</t>
  </si>
  <si>
    <t>-0,9*0,1*5,60</t>
  </si>
  <si>
    <t>"De200" (0,20+0,3)*0,9*5,60</t>
  </si>
  <si>
    <t>"De200" -(0,1*0,1)*3,14*5,60</t>
  </si>
  <si>
    <t>181351003</t>
  </si>
  <si>
    <t>Rozprostření a urovnání ornice v rovině nebo ve svahu sklonu do 1:5 strojně při souvislé ploše do 100 m2, tl. vrstvy do 200 mm</t>
  </si>
  <si>
    <t>"ohumusování v rovině tl.100 mm dle výk. výměr" 94,50</t>
  </si>
  <si>
    <t>182351023</t>
  </si>
  <si>
    <t>Rozprostření a urovnání ornice ve svahu sklonu přes 1:5 strojně při souvislé ploše do 100 m2, tl. vrstvy do 200 mm</t>
  </si>
  <si>
    <t>"ohumusování ve svahu tl.100 mm dle výk. výměr" 14,56</t>
  </si>
  <si>
    <t>10364101</t>
  </si>
  <si>
    <t>zemina pro terénní úpravy - ornice</t>
  </si>
  <si>
    <t>225264755</t>
  </si>
  <si>
    <t>"chybějící ornice, dle výk. výměr" (94,50+14,56-105,80)*1,8</t>
  </si>
  <si>
    <t>"dle ohumusování ve svahu dle výk. výměr" 14,56</t>
  </si>
  <si>
    <t>181411131</t>
  </si>
  <si>
    <t>Založení trávníku na půdě předem připravené plochy do 1000 m2 výsevem včetně utažení parkového v rovině nebo na svahu do 1:5</t>
  </si>
  <si>
    <t>"dle ohumusování v rovině dle výk. výměr" 94,50</t>
  </si>
  <si>
    <t>(94,50+14,56)*0,03</t>
  </si>
  <si>
    <t>"uvažuje se pro plochy ohumusování v rovině dle výk. výměr" 94,50</t>
  </si>
  <si>
    <t>"pl. pláně a parapláně v místech výměny AZ tl. 0.3 m, dle výk. výměr" 16,70*2</t>
  </si>
  <si>
    <t>"pl. pláně a parapláně v místech výměny AZ tl. 0.5 m, dle výk. výměr" 588,90*2</t>
  </si>
  <si>
    <t>"pl. pláně chodníku, dle výk. výměr" 141,90</t>
  </si>
  <si>
    <t>(94,50+14,56)*10*10*0,001</t>
  </si>
  <si>
    <t>"dle výk. výměr" 0,5*0,6*72,0</t>
  </si>
  <si>
    <t>"kubatura" -72,0*0,1</t>
  </si>
  <si>
    <t>"drenáž dle výk.výměr" 72,0</t>
  </si>
  <si>
    <t>"kubatura" 0,9*0,1*5,6</t>
  </si>
  <si>
    <t>"dle osazení" 2</t>
  </si>
  <si>
    <t>"pro kci vozovky a prahu (A) dle výk. výměr" 588,50</t>
  </si>
  <si>
    <t>"bere se cca o 5%" 588,50*0,05</t>
  </si>
  <si>
    <t>"pro kci chodníků ZD (D) dle výk. výměr" 141,90</t>
  </si>
  <si>
    <t>"pro kci zesíl. chodníků ZD (E) dle výk. výměr" 14,80</t>
  </si>
  <si>
    <t>"pro povrch. úpravu vozovky (C) dle výk. výměr" 2,0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</si>
  <si>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</si>
  <si>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</si>
  <si>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"nová kce chodníků, (D), dle výk. výměr" 141,90</t>
  </si>
  <si>
    <t>"pro chodníky/sjezdy/nástupiště, barva červená, tl.60 mm, dle výk. výměr" 141,90</t>
  </si>
  <si>
    <t>"odečte se var. a sign. pásy, dle výk. výměr" -8,80</t>
  </si>
  <si>
    <t>"odečte se dlažba bez zkosených hran, dle výk.výměr" -7,41</t>
  </si>
  <si>
    <t>přičteno ztratné 2%</t>
  </si>
  <si>
    <t>125,69*1,02 'Přepočtené koeficientem množství</t>
  </si>
  <si>
    <t>"varovné a signální pásy dle výk. výměr" 8,80</t>
  </si>
  <si>
    <t>8,8*1,03 'Přepočtené koeficientem množství</t>
  </si>
  <si>
    <t>-1628051935</t>
  </si>
  <si>
    <t>"ZD s rovnou hranou, lemování varovných pásů, dle výk. výměr" 7,41</t>
  </si>
  <si>
    <t>7,41*1,03 'Přepočtené koeficientem množství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</si>
  <si>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</si>
  <si>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</si>
  <si>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" barva červená, dle výk. výměr" 14,80</t>
  </si>
  <si>
    <t>"odečte se dl. var. pásů, dle výk.výměr" -2,90</t>
  </si>
  <si>
    <t>"odečte se dlažba bez zkosených hran, dle výk.výměr" -8,60</t>
  </si>
  <si>
    <t>3,3*1,03 'Přepočtené koeficientem množství</t>
  </si>
  <si>
    <t>"varovné a signální pásy pro chodn. přejezdů, dle výk. výměr" 2,90</t>
  </si>
  <si>
    <t>2,9*1,03 'Přepočtené koeficientem množství</t>
  </si>
  <si>
    <t>-254214985</t>
  </si>
  <si>
    <t>"ZD s rovnou hranou, lemování varovných pásů, dle výk,výměr" 8,60</t>
  </si>
  <si>
    <t>8,6*1,03 'Přepočtené koeficientem množství</t>
  </si>
  <si>
    <t>1991841060</t>
  </si>
  <si>
    <t>"dle situace 1 ks" 1</t>
  </si>
  <si>
    <t>"potrubí přípojek z PP, De200, dle výk. výměr" 5,60</t>
  </si>
  <si>
    <t>"dle montáže, přičteno ztratné 1.5%" 5,60</t>
  </si>
  <si>
    <t>5,6*1,015 'Přepočtené koeficientem množství</t>
  </si>
  <si>
    <t>"dle montáže" 1</t>
  </si>
  <si>
    <t>"bourání rušených uličních vpustí" 3,14*0,35*0,35*1,5*1</t>
  </si>
  <si>
    <t>"nová uliční vpust, dle výk. výměr" 2</t>
  </si>
  <si>
    <t>"úprava st. poklopů do nové nivelety, dle výk. výměr" 2</t>
  </si>
  <si>
    <t>"úprava st. krycích hrnců šoupat do nové nivelety, dle výk. výměr" 4</t>
  </si>
  <si>
    <t>"rušené UV dle výk. výměr" 1</t>
  </si>
  <si>
    <t>"pro ul. vpust, s pantem, dle osazení" 2</t>
  </si>
  <si>
    <t>1044696360</t>
  </si>
  <si>
    <t>"pro obet. útesů, cca 0.3 m3/útes" 1*0,3</t>
  </si>
  <si>
    <t>-22483632</t>
  </si>
  <si>
    <t>"bednění pro obet. útesů, cca 1.0 m2/útes" 1*1,0</t>
  </si>
  <si>
    <t>998667653</t>
  </si>
  <si>
    <t>"dle zřízení" 1,0</t>
  </si>
  <si>
    <t>"nové SDZ, dle TZ" 6</t>
  </si>
  <si>
    <t>"SDZ P4, dle TZ" 1</t>
  </si>
  <si>
    <t>"SDZ E2b, dle TZ" 3</t>
  </si>
  <si>
    <t>"sloupky pro nové SDZ, dle TZ" 3</t>
  </si>
  <si>
    <t>"dle montáže nových SDZ" 3</t>
  </si>
  <si>
    <t>"V7b (0.5/0.5/0.25), dle výk. výměr" 14,0</t>
  </si>
  <si>
    <t>"dle liniového VDZ" 14,0</t>
  </si>
  <si>
    <t>"silniční bet.obruby, dle výk. výměr" 152,50</t>
  </si>
  <si>
    <t>"betonový silniční obrubník dle výk. výměr" 152,50</t>
  </si>
  <si>
    <t>"odečte se nájezdový obrubník dle výk. výměr" -26,50</t>
  </si>
  <si>
    <t>"odečte se přechodový obrubník dle výk. výměr" -8,0</t>
  </si>
  <si>
    <t>"nájezdový obrubník, dle výk. výměr" 26,50</t>
  </si>
  <si>
    <t>"50% levý, 50% pravý, dle výk.výměr" 8,0</t>
  </si>
  <si>
    <t>"parkové obrubníky, dle výk. výměr" 91,10</t>
  </si>
  <si>
    <t>"parkové obrubníky dle výk. výměr" 91,10</t>
  </si>
  <si>
    <t>"dle řezání AB krytu" 16,50</t>
  </si>
  <si>
    <t>"plocha parapláně dle výk. výměr" 16,70+588,90</t>
  </si>
  <si>
    <t>"plocha pláně chodníku dle výk. výměr" 141,90</t>
  </si>
  <si>
    <t>"přičtou se svislé plochy (cca 20%)" 747,50*0,20</t>
  </si>
  <si>
    <t>"řezání AB krytu, do 100 mm, dle výk. výměr" 16,50</t>
  </si>
  <si>
    <t>"řezání CB krytu dle výk. výměr" 11,80</t>
  </si>
  <si>
    <t>"odstranění sloupku rušených  sloupků SDZ, dle výk. výměr" 6</t>
  </si>
  <si>
    <t>"odstranění SDZ ze sloupků, dle výk. výměr" 10</t>
  </si>
  <si>
    <t>"dle odstranění PM" 184,576</t>
  </si>
  <si>
    <t>"kamenivo drcené" 0,442+99,297*0,2+5,452</t>
  </si>
  <si>
    <t>"odstraněný PM" 184,576*2</t>
  </si>
  <si>
    <t>"odstraněná ŠD" 99,297*0,8*2</t>
  </si>
  <si>
    <t>"vyfrézovaný AB" (0,184+67,172)*2</t>
  </si>
  <si>
    <t>"kamenivo drcené" (0,442+99,297*0,2+5,452)*(25-1)</t>
  </si>
  <si>
    <t>"odstraněný asfalt" 1,842</t>
  </si>
  <si>
    <t>"odstraněný beton.kryt" 26,063</t>
  </si>
  <si>
    <t>"odstraněná ZD" 0,676*0,2</t>
  </si>
  <si>
    <t>"bourané zdivo UV" 1,108</t>
  </si>
  <si>
    <t>"odstraněná ZD" 0,676*0,8</t>
  </si>
  <si>
    <t>"odstraněný asfalt" 1,842*(25-1)</t>
  </si>
  <si>
    <t>"odstraněný beton.kryt" 26,063*(3-1)</t>
  </si>
  <si>
    <t>"odstraněná ZD" 0,676*0,2*(3-1)</t>
  </si>
  <si>
    <t>"bourané zdivo UV" 1,108*(3-1)</t>
  </si>
  <si>
    <t>"odstraněná ZD" 0,676*0,8*(3-1)</t>
  </si>
  <si>
    <t>"vybourané obrubníky" 26,015+2,58</t>
  </si>
  <si>
    <t>"vybourané mříže UV" 0,10</t>
  </si>
  <si>
    <t>"odstraněné SDZ bez sloupků" 0,040</t>
  </si>
  <si>
    <t>"odstraněné  sloupky SDZ " 0,492</t>
  </si>
  <si>
    <t>"vybourané obrubníky" (26,015+2,58)*(3-1)</t>
  </si>
  <si>
    <t>"vybourané mříže UV" 0,10*(3-1)</t>
  </si>
  <si>
    <t>"odstraněné SDZ bez sloupků" 0,040*(3-1)</t>
  </si>
  <si>
    <t>"odstraněné  sloupky SDZ " 13*0,492*(3-1)</t>
  </si>
  <si>
    <t>"odstraněný PM" 184,576</t>
  </si>
  <si>
    <t>"odstraněná ŠD" 99,297*0,8</t>
  </si>
  <si>
    <t>"vyfrézovaný AB" 0,184+67,172</t>
  </si>
  <si>
    <t>-1029448613</t>
  </si>
  <si>
    <t>"úpr. polohy a doplněníchráničky silových kabelů dle výk. výměr" 57,0</t>
  </si>
  <si>
    <t>301 - Vodovod</t>
  </si>
  <si>
    <t>115101202</t>
  </si>
  <si>
    <t>Čerpání vody na dopravní výšku do 10 m s uvažovaným průměrným přítokem přes 500 do 1 000 l/min</t>
  </si>
  <si>
    <t>hod</t>
  </si>
  <si>
    <t>414461956</t>
  </si>
  <si>
    <t>pro přečerpávání spodní vody, vykazovat dle skutečnosti</t>
  </si>
  <si>
    <t>"uvažuje se 30 prac. dní po 8 hod" 30*8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</si>
  <si>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</si>
  <si>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</si>
  <si>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-1978383688</t>
  </si>
  <si>
    <t>zajištění plynovodu ve výkopišti při realizaci vodovodu</t>
  </si>
  <si>
    <t>"bere se cca 5.0 m" 5,0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</si>
  <si>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</si>
  <si>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</si>
  <si>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2137585719</t>
  </si>
  <si>
    <t>zajištění kabelů ve výkopišti při realizaci vodovodu</t>
  </si>
  <si>
    <t>"bere se cca 15.0 m" 15,0</t>
  </si>
  <si>
    <t>132254205</t>
  </si>
  <si>
    <t>Hloubení zapažených rýh šířky přes 800 do 2 000 mm strojně s urovnáním dna do předepsaného profilu a spádu v hornině třídy těžitelnosti I skupiny 3 přes 500 do 1 000 m3</t>
  </si>
  <si>
    <t>-1337199817</t>
  </si>
  <si>
    <t>těžitelnost: 50% tř. těž. I sk.3, 40% tř. těž. II sk.4, 10% tř. těž. II sk.5</t>
  </si>
  <si>
    <t>"Pro vodovodní řady dle výkazu výměr" (323,93+1,96+3,67)*0,5</t>
  </si>
  <si>
    <t>těžitelnost vykazovat dle skutečnosti po odsouhlasení TDS</t>
  </si>
  <si>
    <t>132354205</t>
  </si>
  <si>
    <t>Hloubení zapažených rýh šířky přes 800 do 2 000 mm strojně s urovnáním dna do předepsaného profilu a spádu v hornině třídy těžitelnosti II skupiny 4 přes 500 do 1 000 m3</t>
  </si>
  <si>
    <t>-986456042</t>
  </si>
  <si>
    <t>"Pro vodovodní řady dle výkazu výměr" (323,93+1,96+3,67)*0,4</t>
  </si>
  <si>
    <t>132454205</t>
  </si>
  <si>
    <t>Hloubení zapažených rýh šířky přes 800 do 2 000 mm strojně s urovnáním dna do předepsaného profilu a spádu v hornině třídy těžitelnosti II skupiny 5 přes 500 do 1 000 m3</t>
  </si>
  <si>
    <t>2130322754</t>
  </si>
  <si>
    <t>"Pro vodovodní řady dle výkazu výměr" (323,93+1,96+3,67)*0,1</t>
  </si>
  <si>
    <t>133254101</t>
  </si>
  <si>
    <t>Hloubení zapažených šachet strojně v hornině třídy těžitelnosti I skupiny 3 do 20 m3</t>
  </si>
  <si>
    <t>-227190181</t>
  </si>
  <si>
    <t>výkop pro zaslepení stávajících řadů v místech odpojení</t>
  </si>
  <si>
    <t>"dle výk. výměr 2x" 1,5*1,5*1,3*2</t>
  </si>
  <si>
    <t>139001101</t>
  </si>
  <si>
    <t>Příplatek k cenám hloubených vykopávek za ztížení vykopávky v blízkosti podzemního vedení nebo výbušnin pro jakoukoliv třídu horniny</t>
  </si>
  <si>
    <t>648664767</t>
  </si>
  <si>
    <t>"uvažováno 10% z výkopu rýhy dle výkazu výměr" (323,93+1,96+3,67)*0,1</t>
  </si>
  <si>
    <t>64116741</t>
  </si>
  <si>
    <t>"dle výk. výměr" (1074,4+4,90+9,17)</t>
  </si>
  <si>
    <t>"pažení šachet" 1,5*1,3*4*2</t>
  </si>
  <si>
    <t>-1726112972</t>
  </si>
  <si>
    <t>"dle zřízení" 1104,07</t>
  </si>
  <si>
    <t>-103338968</t>
  </si>
  <si>
    <t>"rýhy tř. těž. I" 164,78</t>
  </si>
  <si>
    <t>"šachty tř. těž. I" 5,85</t>
  </si>
  <si>
    <t>"odečte se zásyp - 50%" -211,303*0,5</t>
  </si>
  <si>
    <t>-2111946661</t>
  </si>
  <si>
    <t>"dle přemístění" 64,978*(25-10)</t>
  </si>
  <si>
    <t>-1542196447</t>
  </si>
  <si>
    <t>"rýhy tř. těž. II" 131,824+32,956</t>
  </si>
  <si>
    <t>-1616631075</t>
  </si>
  <si>
    <t>"dle přemístění" 59,128*(25-10)</t>
  </si>
  <si>
    <t>-1122214322</t>
  </si>
  <si>
    <t>"přebytečná zemina dle přepravy" (64,978+59,128)*1,8</t>
  </si>
  <si>
    <t>-1229880877</t>
  </si>
  <si>
    <t>zásyp uvažován zeminou z výkopu rýh</t>
  </si>
  <si>
    <t>"celkový výkop rýh" 323,93+1,96+3,67</t>
  </si>
  <si>
    <t>"výkop šachet" 5,85</t>
  </si>
  <si>
    <t>"odečte se obsyp včetně potrubí" -99,754</t>
  </si>
  <si>
    <t>"odečte se lože pod potrubí řadů" -0,1*0,8*(297,61+1,8+3,5)</t>
  </si>
  <si>
    <t>"odečte se lože navíc v místech hydrantů, přepojení a zaslepení" -0,1*0,8*0,5*(1+2)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</si>
  <si>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</si>
  <si>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</si>
  <si>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1836998666</t>
  </si>
  <si>
    <t>"řady De 110" 0,80*(0,11+0,3)*297,61</t>
  </si>
  <si>
    <t>"přičtou se přepojení a hydrant" 0,80*(0,09+0,3)*(1,8+3,5+0,5)</t>
  </si>
  <si>
    <t>"v místech zaslepení" 0,80*(0,11+0,3)*(0,5*2)</t>
  </si>
  <si>
    <t>odečte se zemina vytlačená potrubím řadů De 110</t>
  </si>
  <si>
    <t>-3,14*0,055*0,055*297,61</t>
  </si>
  <si>
    <t>odečte se zemina vytlačená potrubím řadů De 90</t>
  </si>
  <si>
    <t>-3,14*0,045*0,045*(1,8+3,5+0,5*3)</t>
  </si>
  <si>
    <t>58331351</t>
  </si>
  <si>
    <t>kamenivo těžené drobné frakce 0/4</t>
  </si>
  <si>
    <t>191838723</t>
  </si>
  <si>
    <t>"pro obsyp" 96,884*2,0</t>
  </si>
  <si>
    <t>-1516010730</t>
  </si>
  <si>
    <t>"lože pod potrubí " 0,1*0,8*(297,61+1,8+3,5)</t>
  </si>
  <si>
    <t>"lože navíc v místech hydrantů, přepojení a zaslepení" 0,1*0,8*0,5*(1+2)</t>
  </si>
  <si>
    <t>850311811</t>
  </si>
  <si>
    <t>Bourání stávajícího potrubí z trub litinových hrdlových nebo přírubových v otevřeném výkopu DN do 150</t>
  </si>
  <si>
    <t>549568091</t>
  </si>
  <si>
    <t>odstranění st. potrubí z litiny vodovodu v kolizi s novým potrubím</t>
  </si>
  <si>
    <t>"dle výk. výměr" 4,8</t>
  </si>
  <si>
    <t>871241221</t>
  </si>
  <si>
    <t>Montáž vodovodního potrubí z polyetylenu PE100 RC v otevřeném výkopu svařovaných elektrotvarovkou SDR 17/PN10 d 90 x 5,4 mm</t>
  </si>
  <si>
    <t>-2481430</t>
  </si>
  <si>
    <t>"pro řady bez tvarovek a armatur, dle klad. schéma" 4,31</t>
  </si>
  <si>
    <t>včetně úpravy st. potrubí v místech napojení</t>
  </si>
  <si>
    <t xml:space="preserve">včetně montáže přírub na st. potrubí </t>
  </si>
  <si>
    <t>včetně montáže lemových nákružků (17ks) a profilovaných přírub (17ks)</t>
  </si>
  <si>
    <t>28613129</t>
  </si>
  <si>
    <t>potrubí vodovodní jednovrstvé PE100 RC PN 10 SDR17 90x5,4mm</t>
  </si>
  <si>
    <t>-1794028154</t>
  </si>
  <si>
    <t>"dle montáže" 4,31</t>
  </si>
  <si>
    <t>4,31*1,015 'Přepočtené koeficientem množství</t>
  </si>
  <si>
    <t>28654368</t>
  </si>
  <si>
    <t>příruba volná k lemovému nákružku z polypropylénu 90</t>
  </si>
  <si>
    <t>1928721401</t>
  </si>
  <si>
    <t>dle požadavku správce uvažovat profilovanou přírubu, poplastovanou</t>
  </si>
  <si>
    <t>"dle klad. schéma" 3-1</t>
  </si>
  <si>
    <t>28653149</t>
  </si>
  <si>
    <t>nákružek lemový PE 100 SDR17 90mm</t>
  </si>
  <si>
    <t>-1703281309</t>
  </si>
  <si>
    <t>pro potrubí RE100 RC</t>
  </si>
  <si>
    <t>871251221</t>
  </si>
  <si>
    <t>Montáž vodovodního potrubí z polyetylenu PE100 RC v otevřeném výkopu svařovaných elektrotvarovkou SDR 17/PN10 d 110 x 6,6 mm</t>
  </si>
  <si>
    <t>1044772319</t>
  </si>
  <si>
    <t>"pro řady bez tvarovek a armatur, dle klad. schéma" 290,88</t>
  </si>
  <si>
    <t>28613130</t>
  </si>
  <si>
    <t>potrubí vodovodní jednovrstvé PE100 RC PN 10 SDR17 110x6,6mm</t>
  </si>
  <si>
    <t>1722702638</t>
  </si>
  <si>
    <t>"dle montáže" 290,88</t>
  </si>
  <si>
    <t>290,88*1,015 'Přepočtené koeficientem množství</t>
  </si>
  <si>
    <t>28654410</t>
  </si>
  <si>
    <t>příruba volná k lemovému nákružku z polypropylénu 110</t>
  </si>
  <si>
    <t>1016953125</t>
  </si>
  <si>
    <t>"dle klad. schéma" 10</t>
  </si>
  <si>
    <t>28653150</t>
  </si>
  <si>
    <t>nákružek lemový PE 100 SDR17 110mm</t>
  </si>
  <si>
    <t>-1609403603</t>
  </si>
  <si>
    <t>877241101</t>
  </si>
  <si>
    <t>Montáž tvarovek na vodovodním plastovém potrubí z polyetylenu PE 100 elektrotvarovek SDR 11/PN16 spojek, oblouků nebo redukcí d 90</t>
  </si>
  <si>
    <t>-1200044203</t>
  </si>
  <si>
    <t>"spojka MB 90, dle klad. schema" 6-2</t>
  </si>
  <si>
    <t>28615974</t>
  </si>
  <si>
    <t>elektrospojka SDR11 PE 100 PN16 D 90mm</t>
  </si>
  <si>
    <t>-710893401</t>
  </si>
  <si>
    <t>"dle montáže" 6-2</t>
  </si>
  <si>
    <t>877251101</t>
  </si>
  <si>
    <t>Montáž tvarovek na vodovodním plastovém potrubí z polyetylenu PE 100 elektrotvarovek SDR 11/PN16 spojek, oblouků nebo redukcí d 110</t>
  </si>
  <si>
    <t>-2061855146</t>
  </si>
  <si>
    <t>"spojka MB 110, dle klad. schema" 21+44</t>
  </si>
  <si>
    <t>"oblouk BB 110, 11°, dle klad. schema" 2</t>
  </si>
  <si>
    <t>"oblouk BB 110, 22°, dle klad. schema" 1</t>
  </si>
  <si>
    <t>"oblouk BB 110, 45°, dle klad. schema" 2</t>
  </si>
  <si>
    <t>"oblouk BB 110, 90°, dle klad. schema" 1</t>
  </si>
  <si>
    <t>28615975</t>
  </si>
  <si>
    <t>elektrospojka SDR11 PE 100 PN16 D 110mm</t>
  </si>
  <si>
    <t>1130518930</t>
  </si>
  <si>
    <t>"dle montáže" 21+44</t>
  </si>
  <si>
    <t>191114511w</t>
  </si>
  <si>
    <t>BB11, d110, PE100, PN10, R = 1,5 x d, oblouk 11° bezešvý, na tupo, dlouhý</t>
  </si>
  <si>
    <t>1537627758</t>
  </si>
  <si>
    <t>"dle montáže a klad. schéma" 2</t>
  </si>
  <si>
    <t>uvažovat PE100 RC</t>
  </si>
  <si>
    <t>191114522w</t>
  </si>
  <si>
    <t>BB22, d110, PE100, PN10, R = 1,5 x d, oblouk 22° bezešvý, na tupo, dlouhý</t>
  </si>
  <si>
    <t>610516844</t>
  </si>
  <si>
    <t>"dle montáže a klad. schéma" 1</t>
  </si>
  <si>
    <t>191114545w</t>
  </si>
  <si>
    <t>BB11, d110, PE100, PN10, R = 1,5 x d, oblouk 45° bezešvý, na tupo, dlouhý</t>
  </si>
  <si>
    <t>303574459</t>
  </si>
  <si>
    <t>191114590w</t>
  </si>
  <si>
    <t>BB22, d110, PE100, PN10, R = 1,5 x d, oblouk 90° bezešvý, na tupo, dlouhý</t>
  </si>
  <si>
    <t>-269839066</t>
  </si>
  <si>
    <t>857264122</t>
  </si>
  <si>
    <t>Montáž litinových tvarovek na potrubí litinovém tlakovém odbočných na potrubí z trub přírubových v otevřeném výkopu, kanálu nebo v šachtě DN 100</t>
  </si>
  <si>
    <t>575400470</t>
  </si>
  <si>
    <t>"T kus DN100/80, dle klad. schéma 2 ks" 2</t>
  </si>
  <si>
    <t>"T kus DN100/100, dle klad. schéma 1 ks" 1</t>
  </si>
  <si>
    <t>"TT kus DN100, dle klad. schéma 1 ks" 1</t>
  </si>
  <si>
    <t>851010010016</t>
  </si>
  <si>
    <t>TVAROVKA T KUS 100-100</t>
  </si>
  <si>
    <t>1625461945</t>
  </si>
  <si>
    <t>"T kus DN100/100, dle montáže" 1</t>
  </si>
  <si>
    <t>851010008016</t>
  </si>
  <si>
    <t>TVAROVKA T KUS 100-80</t>
  </si>
  <si>
    <t>-2011846262</t>
  </si>
  <si>
    <t>852010000016</t>
  </si>
  <si>
    <t>TVAROVKY TT KUS 100 L=400</t>
  </si>
  <si>
    <t>971599142</t>
  </si>
  <si>
    <t>857242122</t>
  </si>
  <si>
    <t>Montáž litinových tvarovek na potrubí litinovém tlakovém jednoosých na potrubí z trub přírubových v otevřeném výkopu, kanálu nebo v šachtě DN 80</t>
  </si>
  <si>
    <t>-1535732946</t>
  </si>
  <si>
    <t>"přírubové koleno s patkou před hydranty DN80, dle klad. schema" 1</t>
  </si>
  <si>
    <t>504908000016</t>
  </si>
  <si>
    <t>8/8 DÍRY KOLENO PATNÍ PŘÍRUBOVÉ 80 - 8/8 DÍRY</t>
  </si>
  <si>
    <t>482623423</t>
  </si>
  <si>
    <t>857262122</t>
  </si>
  <si>
    <t>Montáž litinových tvarovek na potrubí litinovém tlakovém jednoosých na potrubí z trub přírubových v otevřeném výkopu, kanálu nebo v šachtě DN 100</t>
  </si>
  <si>
    <t>-1425748497</t>
  </si>
  <si>
    <t>"přír. koleno FFK 90, dle klad. schéma" 1</t>
  </si>
  <si>
    <t>"přír. koleno FFK 11.25, dle klad. schéma" 1</t>
  </si>
  <si>
    <t>"redukce FFR DN100/80, dle klad. schéma" 1</t>
  </si>
  <si>
    <t>"slepá příruba DN 100 pro zaslepení odpojovaných řadů, dle klad. schema" 2</t>
  </si>
  <si>
    <t>853010000016</t>
  </si>
  <si>
    <t>TVAROVKA OBLOUK 90° 100</t>
  </si>
  <si>
    <t>-2125903739</t>
  </si>
  <si>
    <t>854110000016</t>
  </si>
  <si>
    <t>TVAROVKA OBLOUK 11° 100</t>
  </si>
  <si>
    <t>-1404243710</t>
  </si>
  <si>
    <t>855010008016</t>
  </si>
  <si>
    <t>TVAROVKA REDUKČNÍ FFR 100-80</t>
  </si>
  <si>
    <t>1989596684</t>
  </si>
  <si>
    <t>800010000016</t>
  </si>
  <si>
    <t>PŘÍRUBA SLEPÁ 100</t>
  </si>
  <si>
    <t>441845240</t>
  </si>
  <si>
    <t>"dle montáže" 2</t>
  </si>
  <si>
    <t>891241112</t>
  </si>
  <si>
    <t>Montáž vodovodních armatur na potrubí šoupátek nebo klapek uzavíracích v otevřeném výkopu nebo v šachtách s osazením zemní soupravy (bez poklopů) DN 80</t>
  </si>
  <si>
    <t>-630540435</t>
  </si>
  <si>
    <t>"šoupě DN80, dle klad. schéma" 2</t>
  </si>
  <si>
    <t>400208000016</t>
  </si>
  <si>
    <t>ŠOUPĚ E2 PŘÍRUBOVÉ KRÁTKÉ 80</t>
  </si>
  <si>
    <t>1522188313</t>
  </si>
  <si>
    <t>891261112</t>
  </si>
  <si>
    <t>Montáž vodovodních armatur na potrubí šoupátek nebo klapek uzavíracích v otevřeném výkopu nebo v šachtách s osazením zemní soupravy (bez poklopů) DN 100</t>
  </si>
  <si>
    <t>190531378</t>
  </si>
  <si>
    <t>"šoupě DN100, dle klad. schéma" 6</t>
  </si>
  <si>
    <t>400210000016</t>
  </si>
  <si>
    <t>ŠOUPĚ E2 PŘÍRUBOVÉ KRÁTKÉ 100</t>
  </si>
  <si>
    <t>81553248</t>
  </si>
  <si>
    <t>950205010003</t>
  </si>
  <si>
    <t>SOUPRAVA ZEMNÍ TELESKOPICKÁ E2/E3-1,3 -1,8 50-100 (1,3-1,8m)</t>
  </si>
  <si>
    <t>-1960836332</t>
  </si>
  <si>
    <t>"pro šoupata DN80 a DN100  dle klad. schéma" 9-1</t>
  </si>
  <si>
    <t>891247111</t>
  </si>
  <si>
    <t>Montáž vodovodních armatur na potrubí hydrantů podzemních (bez osazení poklopů) DN 80</t>
  </si>
  <si>
    <t>-969896410</t>
  </si>
  <si>
    <t>"hydrant dle klad. schema" 1</t>
  </si>
  <si>
    <t>1214801250</t>
  </si>
  <si>
    <t>Hydrant podzemní 12.1.4, dvojitě jištěný, DN 80, 1250 mm</t>
  </si>
  <si>
    <t>-1399113922</t>
  </si>
  <si>
    <t>Hydrant s dvojitým uzávěrem, samouzavírací klapkou výtokového otvoru (ve specifikaci „Pelhřimovská vodárenská“)</t>
  </si>
  <si>
    <t>891261811</t>
  </si>
  <si>
    <t>Demontáž vodovodních armatur na potrubí šoupátek nebo klapek uzavíracích v otevřeném výkopu nebo v šachtách DN 100</t>
  </si>
  <si>
    <t>-882141854</t>
  </si>
  <si>
    <t>"demontáž šoupat, dle výk. výměr" 9</t>
  </si>
  <si>
    <t>892271111</t>
  </si>
  <si>
    <t>Tlakové zkoušky vodou na potrubí DN 100 nebo 125</t>
  </si>
  <si>
    <t>83003859</t>
  </si>
  <si>
    <t>"pro řady z PE De110 , dle výk. výměr" 297,61+1,8+3,5</t>
  </si>
  <si>
    <t>892273122</t>
  </si>
  <si>
    <t>Proplach a dezinfekce vodovodního potrubí DN od 80 do 125</t>
  </si>
  <si>
    <t>1213089359</t>
  </si>
  <si>
    <t>"dle délky řadů" 297,61+1,8+3,5</t>
  </si>
  <si>
    <t>892372111</t>
  </si>
  <si>
    <t>Tlakové zkoušky vodou zabezpečení konců potrubí při tlakových zkouškách DN do 300</t>
  </si>
  <si>
    <t>-1503562027</t>
  </si>
  <si>
    <t>"uvažuje se 3x" 3</t>
  </si>
  <si>
    <t>899401112</t>
  </si>
  <si>
    <t>Osazení poklopů uličních s pevným rámem litinových šoupátkových</t>
  </si>
  <si>
    <t>-1451245018</t>
  </si>
  <si>
    <t>"dle počtu zemních souprav" 8</t>
  </si>
  <si>
    <t>55241104</t>
  </si>
  <si>
    <t>poklop šoupátkový litinový bez ventilace tř D400 v samonivelačním rámu</t>
  </si>
  <si>
    <t>-1861131453</t>
  </si>
  <si>
    <t>"dle osazení" 8</t>
  </si>
  <si>
    <t>dle požadavku správce např. typ Kompaktus bez otvotů</t>
  </si>
  <si>
    <t>00040504w</t>
  </si>
  <si>
    <t>Plastová deska pod poklop - šoupátková</t>
  </si>
  <si>
    <t>-1575510184</t>
  </si>
  <si>
    <t>kompatibilní deska s použitým poklopem, např. VARIO</t>
  </si>
  <si>
    <t>dle požadavku správce</t>
  </si>
  <si>
    <t>899401113</t>
  </si>
  <si>
    <t>Osazení poklopů uličních s pevným rámem litinových hydrantových</t>
  </si>
  <si>
    <t>-1527547420</t>
  </si>
  <si>
    <t>"nové hydranty, dle klad. schema" 1</t>
  </si>
  <si>
    <t>55241105</t>
  </si>
  <si>
    <t>poklop hydrantový litinový bez ventilace tř D400 v samonivelačním rámu</t>
  </si>
  <si>
    <t>-155189734</t>
  </si>
  <si>
    <t>"dle osazení, nový hydrant" 1</t>
  </si>
  <si>
    <t>dle požadavku správce např. typ Kompaktus bez otvorů</t>
  </si>
  <si>
    <t>000452200w</t>
  </si>
  <si>
    <t>Plastová deska pod poklop - hydrantová</t>
  </si>
  <si>
    <t>-1063261958</t>
  </si>
  <si>
    <t>kompatibilní deska s použitým poklopem, např. 3482</t>
  </si>
  <si>
    <t>899713111</t>
  </si>
  <si>
    <t>Orientační tabulky na vodovodních a kanalizačních řadech na sloupku ocelovém nebo betonovém</t>
  </si>
  <si>
    <t>-1329024871</t>
  </si>
  <si>
    <t>pro označení hydrantů a šoupat, montáž na oplocení</t>
  </si>
  <si>
    <t>"dle počtu hnízd hydrantů a šoupat, bere se 4 ks" 4</t>
  </si>
  <si>
    <t>899721111</t>
  </si>
  <si>
    <t>Signalizační vodič na potrubí DN do 150 mm</t>
  </si>
  <si>
    <t>705507658</t>
  </si>
  <si>
    <t>dle požadavku správce vodič CYY 6 mm2 s dvojitou ochranou</t>
  </si>
  <si>
    <t>"přičte se dl. vyvedení do poklopů šoupat" 10*1,5</t>
  </si>
  <si>
    <t>899722113</t>
  </si>
  <si>
    <t>Krytí potrubí z plastů výstražnou fólií z PVC šířky přes 25 do 34 cm</t>
  </si>
  <si>
    <t>-1359424892</t>
  </si>
  <si>
    <t>"bílá fólie š. 0.3 m, dle délky řadů" 297,61+1,8+3,5</t>
  </si>
  <si>
    <t>1926521482</t>
  </si>
  <si>
    <t>na deponii do 3 km</t>
  </si>
  <si>
    <t>"vybourané potrubí" 0,211</t>
  </si>
  <si>
    <t>"vybouraná šoupata" 0,203</t>
  </si>
  <si>
    <t>1898334143</t>
  </si>
  <si>
    <t>nadeponii do 3 km</t>
  </si>
  <si>
    <t>"vybourané potrubí" 0,211*(3-1)</t>
  </si>
  <si>
    <t>"vybouraná šoupata" 0,203*(3-1)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</si>
  <si>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</si>
  <si>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</si>
  <si>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-384745524</t>
  </si>
  <si>
    <t>302 - Jednotná kanalizace</t>
  </si>
  <si>
    <t xml:space="preserve">    3 - Svislé a kompletní konstrukce</t>
  </si>
  <si>
    <t>115101201</t>
  </si>
  <si>
    <t>Čerpání vody na dopravní výšku do 10 m s uvažovaným průměrným přítokem do 500 l/min</t>
  </si>
  <si>
    <t>-177567322</t>
  </si>
  <si>
    <t>pro přečerpávání splaškových a spodních vod</t>
  </si>
  <si>
    <t>"uvažuje se 40 prac. dní po 8 hod" 40*8</t>
  </si>
  <si>
    <t>-1014419608</t>
  </si>
  <si>
    <t>zajištění plynovodu ve výkopišti při realizaci kanalizace</t>
  </si>
  <si>
    <t>962487172</t>
  </si>
  <si>
    <t>zajištění kabelů ve výkopišti při realizaci kanalizace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</si>
  <si>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</si>
  <si>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</si>
  <si>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-1506488110</t>
  </si>
  <si>
    <t>těžitelnost: 50% tř. těž. I sk.3, 20% tř. těž. II sk.4, 20% tř. těž. II sk.5, 10% tř. těž. III sk.6</t>
  </si>
  <si>
    <t>"Pro stoky jedn. kanalizace dle výk. výměr" (677,66+429,89+45,82+21,87)*0,5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</si>
  <si>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</si>
  <si>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</si>
  <si>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-355630538</t>
  </si>
  <si>
    <t>"Pro stoky jedn. kanalizace dle výk. výměr" (677,66+429,89+45,82+21,87)*0,2</t>
  </si>
  <si>
    <t>132454206</t>
  </si>
  <si>
    <t>Hloubení zapažených rýh šířky přes 800 do 2 000 mm strojně s urovnáním dna do předepsaného profilu a spádu v hornině třídy těžitelnosti II skupiny 5 přes 1 000 do 5 000 m3</t>
  </si>
  <si>
    <t>-1412720543</t>
  </si>
  <si>
    <t>132554206</t>
  </si>
  <si>
    <t>Hloubení zapažených rýh šířky přes 800 do 2 000 mm strojně s urovnáním dna do předepsaného profilu a spádu v hornině třídy těžitelnosti III skupiny 6 přes 1 000 do 5 000 m3</t>
  </si>
  <si>
    <t>1950640038</t>
  </si>
  <si>
    <t>"Pro stoky jedn. kanalizace dle výk. výměr" (677,66+429,89+45,82+21,87)*0,1</t>
  </si>
  <si>
    <t>133251101</t>
  </si>
  <si>
    <t>Hloubení nezapažených šachet strojně v hornině třídy těžitelnosti I skupiny 3 do 20 m3</t>
  </si>
  <si>
    <t>-528195786</t>
  </si>
  <si>
    <t>výkop navíc pro bourání šachet mimo trasu nové kanalizace, bere se cca 1.5m3/šachtu</t>
  </si>
  <si>
    <t>"dle situace 9 ks" 9*1,5</t>
  </si>
  <si>
    <t>1015579821</t>
  </si>
  <si>
    <t>uvažováno 10% z výkopu rýh</t>
  </si>
  <si>
    <t>"kubatura" (677,66+429,89+45,82+21,87)*0,10</t>
  </si>
  <si>
    <t>-1809538015</t>
  </si>
  <si>
    <t>"dle výk. výměr" 1188,49+61,09+43,74</t>
  </si>
  <si>
    <t>151101103</t>
  </si>
  <si>
    <t>Zřízení pažení a rozepření stěn rýh pro podzemní vedení příložné pro jakoukoliv mezerovitost, hloubky přes 4 do 8 m</t>
  </si>
  <si>
    <t>2000456621</t>
  </si>
  <si>
    <t>"dle výk. výměr" 691,31</t>
  </si>
  <si>
    <t>-339931020</t>
  </si>
  <si>
    <t>"dle zřízení" 1293,32</t>
  </si>
  <si>
    <t>151101113</t>
  </si>
  <si>
    <t>Odstranění pažení a rozepření stěn rýh pro podzemní vedení s uložením materiálu na vzdálenost do 3 m od kraje výkopu příložné, hloubky přes 4 do 8 m</t>
  </si>
  <si>
    <t>-905879781</t>
  </si>
  <si>
    <t>"dle zřízení" 691,31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</si>
  <si>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</si>
  <si>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</si>
  <si>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439613936</t>
  </si>
  <si>
    <t>svislé přemístění z hloubky rýh přes 4 m</t>
  </si>
  <si>
    <t>"dle výk. výměr a hloubení" 429,89-117,524</t>
  </si>
  <si>
    <t>161151123</t>
  </si>
  <si>
    <t>Svislé přemístění výkopku strojně bez naložení do dopravní nádoby avšak s vyprázdněním dopravní nádoby na hromadu nebo do dopravního prostředku z horniny třídy těžitelnosti III skupiny 6 a 7 při hloubce výkopu přes 4 do 8 m</t>
  </si>
  <si>
    <t>1043737523</t>
  </si>
  <si>
    <t>"dle výk. výměr a hloubení" 117,524</t>
  </si>
  <si>
    <t>-863476317</t>
  </si>
  <si>
    <t>"dle hloubení rýh tř. těž. I" 587,62</t>
  </si>
  <si>
    <t>"dle hloubení šachet tř. těž. I" 13,50</t>
  </si>
  <si>
    <t>"odečte se zásyp, 60%" -842,326*0,6</t>
  </si>
  <si>
    <t>-872208145</t>
  </si>
  <si>
    <t>"dle vodor. přemístění tř. těž. I" 95,724*(25-10)</t>
  </si>
  <si>
    <t>315106442</t>
  </si>
  <si>
    <t>"dle hloubení rýh tř. těž. II" 235,048*2</t>
  </si>
  <si>
    <t>"odečte se zásyp, 40%" -842,326*0,4</t>
  </si>
  <si>
    <t>1059011957</t>
  </si>
  <si>
    <t>"dle vodor. přemístění tř. těž. II" 133,166*(25-10)</t>
  </si>
  <si>
    <t>162751157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</si>
  <si>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</si>
  <si>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-1504289393</t>
  </si>
  <si>
    <t>"dle hloubení rýh tř. těž. III" 117,524</t>
  </si>
  <si>
    <t>162751159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</si>
  <si>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</si>
  <si>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-281446036</t>
  </si>
  <si>
    <t>"dle vodor. přemístění tř. těž. III" 117,524*(25-10)</t>
  </si>
  <si>
    <t>708668845</t>
  </si>
  <si>
    <t>"dle vodorovného přemístění" (179,525+48,501+117,524)*1,8</t>
  </si>
  <si>
    <t>-650795464</t>
  </si>
  <si>
    <t>"rýhy dle výk. výměr" 587,62+470,096+117,524</t>
  </si>
  <si>
    <t>"výkop pro bour. šachet dle výk. výměr" 13,5</t>
  </si>
  <si>
    <t>"odečte se obsyp včetně potrubí" -301,157</t>
  </si>
  <si>
    <t>odečte se spodní část lože pod potrubí</t>
  </si>
  <si>
    <t>"potrubí DN 250" -0,1*1,00*(2,5-0,5+5,5-0,5+15,14-1)</t>
  </si>
  <si>
    <t>"potrubí DN 400" -0,1*1,35*(267,44-8)</t>
  </si>
  <si>
    <t>"potrubí DN 500" -0,1*1,50*(9,32-1)</t>
  </si>
  <si>
    <t>odečtou se tělesa šachet</t>
  </si>
  <si>
    <t>"DN1000, prům. hl. 2.89 m, 11 ks" -0,62*0,62*3,14*2,89*11</t>
  </si>
  <si>
    <t>přičte se zásyp vybouraných revizních šachet mimo výkop rýhy</t>
  </si>
  <si>
    <t>"cca 3.5 m3/šachtu, 9 ks" 3,5*9</t>
  </si>
  <si>
    <t>761820191</t>
  </si>
  <si>
    <t>0,3 m nad povrch potrubí z KT, odečteny šachty</t>
  </si>
  <si>
    <t>"potrubí DN 250" 1,00*(0,32+0,3)*(2,5-0,5+5,5-0,5+15,14-1)</t>
  </si>
  <si>
    <t>"potrubí DN 400" 1,35*(0,49+0,3)*(267,44-8)</t>
  </si>
  <si>
    <t>"potrubí DN 500" 1,50*(0,61+0,3)*(9,32-1)</t>
  </si>
  <si>
    <t>"potrubí DN 250" -3,14*0,16*0,16*(2,5-0,5+5,5-0,5+15,14-1)</t>
  </si>
  <si>
    <t>"potrubí DN 400" -3,14*0,245*0,245*(267,44-8)</t>
  </si>
  <si>
    <t>"potrubí DN 500" -3,14*0,305*0,305*(9,32-1)</t>
  </si>
  <si>
    <t>odečte horní část lože z betonu - uložení 120°</t>
  </si>
  <si>
    <t>"potrubí DN 250, 0.061 m3/m" -0,061*(2,5-0,5+5,5-0,5+15,14-1)</t>
  </si>
  <si>
    <t>"potrubí DN 400, 0.128 m3/m" -0,128*(267,44-8)</t>
  </si>
  <si>
    <t>"potrubí DN 500, 0.166 m3/m" -0,166*(9,32-1)</t>
  </si>
  <si>
    <t>materiál pro obsyp frakce 0/4 formou nadrceného recyklátu dodá objednatel</t>
  </si>
  <si>
    <t>Svislé a kompletní konstrukce</t>
  </si>
  <si>
    <t>899910101</t>
  </si>
  <si>
    <t>Výplň potrubí trub betonových, litinových nebo kameninových betonem délky do 50 m tř. C -/5</t>
  </si>
  <si>
    <t>-1047541832</t>
  </si>
  <si>
    <t>uvažováno pro vyplnění opuštěných úseků stávající stoky hubeným řídkým betonem</t>
  </si>
  <si>
    <t>"uvažováno potrubí DN 300, dle výk. výměr" 3,14*0,15*0,15*104,7</t>
  </si>
  <si>
    <t>"uvažováno potrubí DN 400, dle výk. výměr" 3,14*0,2*0,2*222,6</t>
  </si>
  <si>
    <t>včetně vybourání otvorů pro zalití a potřebných zemních prací</t>
  </si>
  <si>
    <t>359901211</t>
  </si>
  <si>
    <t>Monitoring stok (kamerový systém) jakékoli výšky nová kanalizace</t>
  </si>
  <si>
    <t>-1650669494</t>
  </si>
  <si>
    <t>"kamerová prohlídka dle délky stok" 267,44+9,32+2,5+5,5+15,14</t>
  </si>
  <si>
    <t>452312131</t>
  </si>
  <si>
    <t>Podkladní a zajišťovací konstrukce z betonu prostého v otevřeném výkopu bez zvýšených nároků na prostředí sedlové lože pod potrubí z betonu tř. C 12/15</t>
  </si>
  <si>
    <t>-1893679246</t>
  </si>
  <si>
    <t>lože pod potrubí stok, min. tl. 0.1 m, 120°</t>
  </si>
  <si>
    <t>"potrubí DN 250, dle vzor. řezu 0.16 m3/m" 0,16*(2,5-0,5+5,5-0,5+15,14-1)</t>
  </si>
  <si>
    <t>"potrubí DN 400, dle vzor. řezu 0.26 m3/m" 0,26*(267,44-8)</t>
  </si>
  <si>
    <t>"potrubí DN 500, dle vzor. řezu 0.32 m3/m" 0,32*(9,32-1)</t>
  </si>
  <si>
    <t>-541026864</t>
  </si>
  <si>
    <t>"dle tabulky šachet" 12+2+8+1-3</t>
  </si>
  <si>
    <t>59224012</t>
  </si>
  <si>
    <t>prstenec šachtový vyrovnávací betonový 625x100x80mm</t>
  </si>
  <si>
    <t>-831506997</t>
  </si>
  <si>
    <t>"dle tabulky šachet" 8-1</t>
  </si>
  <si>
    <t>59224013</t>
  </si>
  <si>
    <t>prstenec šachtový vyrovnávací betonový 625x100x100mm</t>
  </si>
  <si>
    <t>218153788</t>
  </si>
  <si>
    <t>"dle tabulky šachet" 12-1</t>
  </si>
  <si>
    <t>59224014</t>
  </si>
  <si>
    <t>prstenec šachtový vyrovnávací betonový 625x100x120mm</t>
  </si>
  <si>
    <t>-1728829827</t>
  </si>
  <si>
    <t>"dle tabulky šachet" 2</t>
  </si>
  <si>
    <t>810391811</t>
  </si>
  <si>
    <t>Bourání stávajícího potrubí z betonu v otevřeném výkopu DN přes 200 do 400</t>
  </si>
  <si>
    <t>-1690388727</t>
  </si>
  <si>
    <t>odstranění st. potrubí kanalizace v kolizi s novým potrubím kanalizace</t>
  </si>
  <si>
    <t>"beton DN400 dle výk. výměr" 63,10</t>
  </si>
  <si>
    <t>810441811</t>
  </si>
  <si>
    <t>Bourání stávajícího potrubí z betonu v otevřeném výkopu DN přes 400 do 600</t>
  </si>
  <si>
    <t>780012475</t>
  </si>
  <si>
    <t>"beton DN500 dle výk. výměr" 9,40</t>
  </si>
  <si>
    <t>830391811</t>
  </si>
  <si>
    <t>Bourání stávajícího potrubí z kameninových trub v otevřeném výkopu DN přes 250 do 400</t>
  </si>
  <si>
    <t>460741050</t>
  </si>
  <si>
    <t>"kamenina DN 300 dle výk. výměr" 1,70</t>
  </si>
  <si>
    <t>"kamenina DN 250 dle výk. výměr" 8,10</t>
  </si>
  <si>
    <t>871395811</t>
  </si>
  <si>
    <t>Bourání stávajícího potrubí z PVC nebo polypropylenu PP v otevřeném výkopu DN přes 250 do 400</t>
  </si>
  <si>
    <t>-2020619787</t>
  </si>
  <si>
    <t>"PVC KG DN 400 dle výk. výměr" 2,30</t>
  </si>
  <si>
    <t>831362121</t>
  </si>
  <si>
    <t>Montáž potrubí z trub kameninových hrdlových s integrovaným těsněním v otevřeném výkopu ve sklonu do 20 % DN 250</t>
  </si>
  <si>
    <t>-630075188</t>
  </si>
  <si>
    <t>"potrubí KT DN 250, dle výk. výměr" 2,5-0,5+5,5-0,5+15,14-1</t>
  </si>
  <si>
    <t>59710702</t>
  </si>
  <si>
    <t>trouba kameninová glazovaná DN 250 dl 2,50m spojovací systém C Třida 160</t>
  </si>
  <si>
    <t>-1534515149</t>
  </si>
  <si>
    <t>"dle montáže potrubí" 21,14</t>
  </si>
  <si>
    <t>přičteno ztratné 1.5%</t>
  </si>
  <si>
    <t>21,14*1,015 'Přepočtené koeficientem množství</t>
  </si>
  <si>
    <t>831392121</t>
  </si>
  <si>
    <t>Montáž potrubí z trub kameninových hrdlových s integrovaným těsněním v otevřeném výkopu ve sklonu do 20 % DN 400</t>
  </si>
  <si>
    <t>-1367019591</t>
  </si>
  <si>
    <t>"potrubí KT DN 400, dle výk. výměr" 267,44-8</t>
  </si>
  <si>
    <t>"odečte se délka odboček" -18*0,75</t>
  </si>
  <si>
    <t>59710701</t>
  </si>
  <si>
    <t>trouba kameninová glazovaná DN 400 dl 2,50m spojovací systém C Třida 160</t>
  </si>
  <si>
    <t>-925142724</t>
  </si>
  <si>
    <t>"dle montáže potrubí" 245,94</t>
  </si>
  <si>
    <t>245,94*1,015 'Přepočtené koeficientem množství</t>
  </si>
  <si>
    <t>831422121</t>
  </si>
  <si>
    <t>Montáž potrubí z trub kameninových hrdlových s integrovaným těsněním v otevřeném výkopu ve sklonu do 20 % DN 500</t>
  </si>
  <si>
    <t>-199103482</t>
  </si>
  <si>
    <t>"potrubí KT DN 500, dle výk. výměr" 9,32-1</t>
  </si>
  <si>
    <t>59710709</t>
  </si>
  <si>
    <t>trouba kameninová glazovaná DN 500 dl 2,50m spojovací systém C Třída 160</t>
  </si>
  <si>
    <t>-405881335</t>
  </si>
  <si>
    <t>"dle montáže potrubí" 8,32</t>
  </si>
  <si>
    <t>8,32*1,015 'Přepočtené koeficientem množství</t>
  </si>
  <si>
    <t>837391221</t>
  </si>
  <si>
    <t>Montáž kameninových tvarovek na potrubí z trub kameninových v otevřeném výkopu s integrovaným těsněním odbočných DN 400</t>
  </si>
  <si>
    <t>324514216</t>
  </si>
  <si>
    <t>Kt odbočky na potrubí DN 400</t>
  </si>
  <si>
    <t>"dle výk. výměr" 18</t>
  </si>
  <si>
    <t>59711790w</t>
  </si>
  <si>
    <t>odbočka kameninová glazovaná jednoduchá kolmá DN 400/150 dl 1000mm spojovací systém C/F tř.160/-</t>
  </si>
  <si>
    <t>261171339</t>
  </si>
  <si>
    <t>pro odbočné potrubí přípojek De 200, stavební délka odboček 0.75 m</t>
  </si>
  <si>
    <t>"dle montáže" 18,0</t>
  </si>
  <si>
    <t>890431851</t>
  </si>
  <si>
    <t>Bourání šachet a jímek strojně velikosti obestavěného prostoru přes 1,5 do 3 m3 z prefabrikovaných skruží</t>
  </si>
  <si>
    <t>-878781939</t>
  </si>
  <si>
    <t>vybourání stávajících šachet na jednotné kanalizaci</t>
  </si>
  <si>
    <t>celkem 16 ks šachet dle výk. výměr</t>
  </si>
  <si>
    <t>"bere se cca 3.0 m3/šachtu" 16*3,0</t>
  </si>
  <si>
    <t>892362121</t>
  </si>
  <si>
    <t>Tlakové zkoušky vzduchem těsnícími vaky ucpávkovými DN 250</t>
  </si>
  <si>
    <t>úsek</t>
  </si>
  <si>
    <t>337153047</t>
  </si>
  <si>
    <t>"včetně ucpávek přípojek" 3</t>
  </si>
  <si>
    <t>892392121</t>
  </si>
  <si>
    <t>Tlakové zkoušky vzduchem těsnícími vaky ucpávkovými DN 400</t>
  </si>
  <si>
    <t>713381365</t>
  </si>
  <si>
    <t>"včetně ucpávek přípojek" 8</t>
  </si>
  <si>
    <t>892422121</t>
  </si>
  <si>
    <t>Tlakové zkoušky vzduchem těsnícími vaky ucpávkovými DN 500</t>
  </si>
  <si>
    <t>-272301077</t>
  </si>
  <si>
    <t>"včetně ucpávek přípojek" 1</t>
  </si>
  <si>
    <t>894211121</t>
  </si>
  <si>
    <t>Šachty kanalizační z prostého betonu výšky vstupu do 1,50 m kruhové s obložením dna betonem tř. C 25/30, na potrubí DN 250 nebo 300</t>
  </si>
  <si>
    <t>1304758847</t>
  </si>
  <si>
    <t>"pro šachtu Š-1061 s monolit. dnem, dle tab. šachet" 1</t>
  </si>
  <si>
    <t>894211131</t>
  </si>
  <si>
    <t>Šachty kanalizační z prostého betonu výšky vstupu do 1,50 m kruhové s obložením dna betonem tř. C 25/30, na potrubí DN 350 nebo 400</t>
  </si>
  <si>
    <t>794878043</t>
  </si>
  <si>
    <t>"pro šachtu Š-2158 s monolit. dnem, dle tab. šachet" 1</t>
  </si>
  <si>
    <t>894211231</t>
  </si>
  <si>
    <t>Šachty kanalizační z prostého betonu výšky vstupu do 1,50 m kruhové s obložením dna kameninou nebo kanalizačními cihlami, na potrubí DN 350 nebo 400</t>
  </si>
  <si>
    <t>1990912425</t>
  </si>
  <si>
    <t>"pro šachtu Š-0406 s monolit. dnem vč. obkladu z kameniny, dle tab. šachet" 1</t>
  </si>
  <si>
    <t>894211141</t>
  </si>
  <si>
    <t>Šachty kanalizační z prostého betonu výšky vstupu do 1,50 m kruhové s obložením dna betonem tř. C 25/30, na potrubí DN 450 nebo 500</t>
  </si>
  <si>
    <t>1777563346</t>
  </si>
  <si>
    <t>"pro šachty Š-1266, Š-1267 s monolit. dnem, dle tab. šachet" 2</t>
  </si>
  <si>
    <t>894411131</t>
  </si>
  <si>
    <t>Zřízení šachet kanalizačních z betonových dílců výšky vstupu do 1,50 m s obložením dna betonem tř. C 25/30, na potrubí DN přes 300 do 400</t>
  </si>
  <si>
    <t>-439782023</t>
  </si>
  <si>
    <t>"pro bet. prefa šachty na potrubí KT DN 400, dle tab. šachet" 4</t>
  </si>
  <si>
    <t>šachty Š-1063, Š-1060, Š-3026, Š-0411</t>
  </si>
  <si>
    <t>894411231</t>
  </si>
  <si>
    <t>Zřízení šachet kanalizačních z betonových dílců výšky vstupu do 1,50 m s obložením dna kameninou nebo kanalizačními cihlami, na potrubí DN přes 300 do 400</t>
  </si>
  <si>
    <t>842299060</t>
  </si>
  <si>
    <t>"pro bet. prefa šachty na potrubí KT DN 400 vč. obkladu z kameniny, dle tab. šachet" 2</t>
  </si>
  <si>
    <t>šachty Š-2155, Š-0410</t>
  </si>
  <si>
    <t>59224044</t>
  </si>
  <si>
    <t>dno betonové šachtové DN 500 betonový žlab i nástupnice 100x98,5x23cm</t>
  </si>
  <si>
    <t>1986101658</t>
  </si>
  <si>
    <t>uvažovat na potrubí z KT, DN 400</t>
  </si>
  <si>
    <t>"dle tab. šachet" 5</t>
  </si>
  <si>
    <t>odečte se dno s kameninovým obkladem</t>
  </si>
  <si>
    <t>"dle tab. šachet - šachta Š-0410" -1</t>
  </si>
  <si>
    <t>59224046</t>
  </si>
  <si>
    <t>dno betonové šachtové DN 500 kameninový žlab i nástupnice 100x98,5x23cm</t>
  </si>
  <si>
    <t>-403411704</t>
  </si>
  <si>
    <t>"dle tab. šachet - šachta Š-0410" 1</t>
  </si>
  <si>
    <t>59224049</t>
  </si>
  <si>
    <t>dno betonové šachtové DN 600 kameninový žlab i nástupnice 100x108,5x23cm</t>
  </si>
  <si>
    <t>-224920264</t>
  </si>
  <si>
    <t>"dle tab. šachet - šachta Š-2155" 1</t>
  </si>
  <si>
    <t>476956820</t>
  </si>
  <si>
    <t>59224068</t>
  </si>
  <si>
    <t>skruž betonová DN 1000x500 100x50x12cm</t>
  </si>
  <si>
    <t>748482445</t>
  </si>
  <si>
    <t>"dle tab. šachet" 8-2</t>
  </si>
  <si>
    <t>59224070</t>
  </si>
  <si>
    <t>skruž betonová DN 1000x1000 100x100x12cm</t>
  </si>
  <si>
    <t>984204431</t>
  </si>
  <si>
    <t>"dle tab. šachet" 13-2</t>
  </si>
  <si>
    <t>odečte se skruž s vtokem a kameninovým obkladem</t>
  </si>
  <si>
    <t>"dle tab. šachet - šachta Š-0410 a Š-0406" -2</t>
  </si>
  <si>
    <t>59224069w</t>
  </si>
  <si>
    <t>skruž betonová DN 1000x1000 100x100x12cm, obklad čedič</t>
  </si>
  <si>
    <t>35917024</t>
  </si>
  <si>
    <t>skruž s vtokem DN250 pro KT trouby a kameninovým obkladem</t>
  </si>
  <si>
    <t>skruž s vtokem DN300 pro KT trouby a kameninovým obkladem</t>
  </si>
  <si>
    <t>"dle tab. šachet - šachta Š-0406" 1</t>
  </si>
  <si>
    <t>59224056</t>
  </si>
  <si>
    <t>konus betonové šachty DN 1000 kanalizační 100x62,5x67cm kapsové stupadlo</t>
  </si>
  <si>
    <t>-1342720986</t>
  </si>
  <si>
    <t>894118001</t>
  </si>
  <si>
    <t>Šachty kanalizační zděné Příplatek k cenám za každých dalších 0,60 m výšky vstupu</t>
  </si>
  <si>
    <t>-996041902</t>
  </si>
  <si>
    <t>"bere se 16 kusů příplatků pro šachty s monolit. dnem" 16</t>
  </si>
  <si>
    <t>899103211</t>
  </si>
  <si>
    <t>Demontáž poklopů litinových a ocelových včetně rámů, hmotnosti jednotlivě přes 100 do 150 Kg</t>
  </si>
  <si>
    <t>-1312685365</t>
  </si>
  <si>
    <t>"dle bourání kan. šachet, dle výk. výměr" 16,0</t>
  </si>
  <si>
    <t>899104112</t>
  </si>
  <si>
    <t>Osazení poklopů šachtových litinových, ocelových nebo železobetonových včetně rámů pro třídu zatížení D400, E600</t>
  </si>
  <si>
    <t>"poklopy revizních šachet dle tabulky poklopů" 13-2</t>
  </si>
  <si>
    <t>poklopy s logem města včetně rámu dodá provozovatel, dle sdělení KASI KDB63</t>
  </si>
  <si>
    <t>-2065343506</t>
  </si>
  <si>
    <t>"2x šedá fólie š. 0.3 m, dle délky stok" (267,44+15,14+9,32+2,5+5,5)*2</t>
  </si>
  <si>
    <t>54525595</t>
  </si>
  <si>
    <t>"vybourané šachty" 28,80</t>
  </si>
  <si>
    <t>-774169363</t>
  </si>
  <si>
    <t>"vybourané šachty" 28,80*(3-1)</t>
  </si>
  <si>
    <t>-1204633378</t>
  </si>
  <si>
    <t>"demont. poklopy" 2,40</t>
  </si>
  <si>
    <t>"vybourané betonové potrubí" 20,192+6,58</t>
  </si>
  <si>
    <t>"vybourané kameninové potrubí" 1,519</t>
  </si>
  <si>
    <t>"potrubí z PVC" 0,069</t>
  </si>
  <si>
    <t>1727387570</t>
  </si>
  <si>
    <t>"demont. poklopy" 2,40*(3-1)</t>
  </si>
  <si>
    <t>"vybourané betonové potrubí" (20,192+6,58)*(3-1)</t>
  </si>
  <si>
    <t>"vybourané kameninové potrubí" 1,519*(25-1)</t>
  </si>
  <si>
    <t>"potrubí z PP" 0,069*(25-1)</t>
  </si>
  <si>
    <t>385549578</t>
  </si>
  <si>
    <t>997221862</t>
  </si>
  <si>
    <t>Poplatek za uložení stavebního odpadu na recyklační skládce (skládkovné) z armovaného betonu zatříděného do Katalogu odpadů pod kódem 17 01 01</t>
  </si>
  <si>
    <t>-100583537</t>
  </si>
  <si>
    <t>997013607</t>
  </si>
  <si>
    <t>Poplatek za uložení stavebního odpadu na skládce (skládkovné) z tašek a keramických výrobků zatříděného do Katalogu odpadů pod kódem 17 01 03</t>
  </si>
  <si>
    <t>-26544789</t>
  </si>
  <si>
    <t>997013813</t>
  </si>
  <si>
    <t>Poplatek za uložení stavebního odpadu na skládce (skládkovné) z plastických hmot zatříděného do Katalogu odpadů pod kódem 17 02 03</t>
  </si>
  <si>
    <t>1472461603</t>
  </si>
  <si>
    <t>998275101</t>
  </si>
  <si>
    <t>Přesun hmot pro trubní vedení hloubené z trub kameninových pro kanalizace v otevřeném výkopu dopravní vzdálenost do 15 m</t>
  </si>
  <si>
    <t>303 - Vodovodní a kanalizační přípojky</t>
  </si>
  <si>
    <t>939611231</t>
  </si>
  <si>
    <t xml:space="preserve">pro přečerpávání spodní vody </t>
  </si>
  <si>
    <t>"uvažuje se 20 prac. dní po 8 hod" 20*8</t>
  </si>
  <si>
    <t>-1946808507</t>
  </si>
  <si>
    <t>zajištění kabelů ve výkopišti při realizaci přípojek</t>
  </si>
  <si>
    <t>2138435432</t>
  </si>
  <si>
    <t>"Pro vodovodní přípojky dle výkazu výměr z úrovně silniční pláně" 24,53*0,5</t>
  </si>
  <si>
    <t>"Pro kanalizační přípojky dle výkazu výměr z úrovně silniční pláně" 115,38*0,5</t>
  </si>
  <si>
    <t>třídu těžitelnosti vykazovat dle skutečnosti</t>
  </si>
  <si>
    <t>včetně výkopu pro šachty</t>
  </si>
  <si>
    <t>17086587</t>
  </si>
  <si>
    <t>"Pro vodovodní přípojky dle výkazu výměr z úrovně silniční pláně" 24,53*0,4</t>
  </si>
  <si>
    <t>"Pro kanalizační přípojky dle výkazu výměr z úrovně silniční pláně" 115,38*0,4</t>
  </si>
  <si>
    <t>14461641</t>
  </si>
  <si>
    <t>"Pro vodovodní přípojky dle výkazu výměr z úrovně silniční pláně" 24,53*0,1</t>
  </si>
  <si>
    <t>"Pro kanalizační přípojky dle výkazu výměr z úrovně silniční pláně" 115,38*0,1</t>
  </si>
  <si>
    <t>720923250</t>
  </si>
  <si>
    <t>uvažováno 20% z výkopu rýh</t>
  </si>
  <si>
    <t>"dle hloubení rýh" 24,53+115,38*0,2</t>
  </si>
  <si>
    <t>-1360357044</t>
  </si>
  <si>
    <t>plocha pažení rýh vodovodních přípojek</t>
  </si>
  <si>
    <t>"dle výk. výměr" 61,32</t>
  </si>
  <si>
    <t>plocha pažení rýh kanalizačních přípojek - 50%</t>
  </si>
  <si>
    <t>"dle výk. výměr" 256,4*0,5</t>
  </si>
  <si>
    <t>2086701010</t>
  </si>
  <si>
    <t>"dle výk. výměr" 256,40*0,5</t>
  </si>
  <si>
    <t>-1471698305</t>
  </si>
  <si>
    <t>"dle zřízení" 189,52</t>
  </si>
  <si>
    <t>1920601647</t>
  </si>
  <si>
    <t>"dle zřízení" 128,20</t>
  </si>
  <si>
    <t>398153329</t>
  </si>
  <si>
    <t>"dle hloubení rýh tř. těž. I" 69,955</t>
  </si>
  <si>
    <t>"odečte se zásyp - 50%" -90,426*0,5</t>
  </si>
  <si>
    <t>1874548166</t>
  </si>
  <si>
    <t>"dle vodor. přemístění" 24,742*(25-10)</t>
  </si>
  <si>
    <t>-106062814</t>
  </si>
  <si>
    <t>"dle hloubení rýh tř. těž. II" 55,964+13,991</t>
  </si>
  <si>
    <t>591469040</t>
  </si>
  <si>
    <t>-850673370</t>
  </si>
  <si>
    <t>"dle vodor. přemístění" 24,742*2*1,8</t>
  </si>
  <si>
    <t>965969141</t>
  </si>
  <si>
    <t>"výkop rýh" 69,955+55,694+13,991</t>
  </si>
  <si>
    <t>"odečte se obsyp včetně potrubí" -6,34-27,886</t>
  </si>
  <si>
    <t>odečte se lože pod potrubí vodovodních přípojek</t>
  </si>
  <si>
    <t>-0,1*0,8*(15,4+6,5)</t>
  </si>
  <si>
    <t>odečte se lože pod potrubí kanalizačních přípojek</t>
  </si>
  <si>
    <t>-(0,1*0,90*51,8)-(0,1*1*8,20)</t>
  </si>
  <si>
    <t>odečtou se tělesa revizních šachet RŠ</t>
  </si>
  <si>
    <t>"DN1000, prům. hl. 2.77 m, 2 ks" -0,62*0,62*3,14*2,77*2</t>
  </si>
  <si>
    <t>odečtou se tělesa revizních šachet DN600</t>
  </si>
  <si>
    <t>-0,3*0,3*3,14*2,0*1</t>
  </si>
  <si>
    <t>odečtou se tělesa revizních šachet DN400</t>
  </si>
  <si>
    <t>Poznámka: pro zásyp použít zeminy nad hladinou podzemní vody z důvodu vlhkosti a hutnění.</t>
  </si>
  <si>
    <t>-2068067809</t>
  </si>
  <si>
    <t>0,3 m nad povrch potrubí vodovodních přípojek</t>
  </si>
  <si>
    <t>"De50" 0,8*0,35*15,40</t>
  </si>
  <si>
    <t>"De90" 0,8*0,39*6,50</t>
  </si>
  <si>
    <t>"De50" -3,14*0,025*0,025*15,4</t>
  </si>
  <si>
    <t>"De90" -3,14*0,045*0,045*6,5</t>
  </si>
  <si>
    <t>0,3 m nad povrch potrubí kanalizačních přípojek</t>
  </si>
  <si>
    <t>"PP De200" 0,9*0,50*51,80</t>
  </si>
  <si>
    <t>"KT DN250" 0,9*0,62*8,20</t>
  </si>
  <si>
    <t>"PP De200" -3,14*0,1*0,1*51,80</t>
  </si>
  <si>
    <t>"KT DN250" -3,14*0,16*0,16*8,2</t>
  </si>
  <si>
    <t>materiál pro obsyp kan. přípojek  frakce 0/4 formou nadrceného recyklátu dodá objednatel</t>
  </si>
  <si>
    <t>18391683</t>
  </si>
  <si>
    <t>"pro obsyp vodovod. přípojek" (6,34-0,071)*2,0</t>
  </si>
  <si>
    <t>367516404</t>
  </si>
  <si>
    <t>uvažováno pro vyplnění opuštěných úseků potrubí přípojek hubeným řídkým betonem</t>
  </si>
  <si>
    <t>"uvažováno potrubí DN 200, dle výk. výměr" 3,14*0,1*0,1*85,3</t>
  </si>
  <si>
    <t>1881853034</t>
  </si>
  <si>
    <t xml:space="preserve"> lože pod potrubí vodovodních přípojek</t>
  </si>
  <si>
    <t>0,1*0,8*(15,4+6,5)</t>
  </si>
  <si>
    <t>lože pod potrubí kanalizačních přípojek</t>
  </si>
  <si>
    <t>(0,1*0,90*51,8)+(0,1*1*8,20)</t>
  </si>
  <si>
    <t>-1281507792</t>
  </si>
  <si>
    <t>"dle tabulky šachet" 2+1</t>
  </si>
  <si>
    <t>59224011</t>
  </si>
  <si>
    <t>prstenec šachtový vyrovnávací betonový 625x100x60mm</t>
  </si>
  <si>
    <t>-1539067286</t>
  </si>
  <si>
    <t>"dle tabulky šachet" 1</t>
  </si>
  <si>
    <t>176863196</t>
  </si>
  <si>
    <t>110705741</t>
  </si>
  <si>
    <t>871181141</t>
  </si>
  <si>
    <t>Montáž vodovodního potrubí z polyetylenu PE100 RC v otevřeném výkopu svařovaných na tupo SDR 11/PN16 d 50 x 4,6 mm</t>
  </si>
  <si>
    <t>-1883868810</t>
  </si>
  <si>
    <t>"dle výkazu výměr" 15,40</t>
  </si>
  <si>
    <t>28613112</t>
  </si>
  <si>
    <t>potrubí vodovodní jednovrstvé PE100 RC PN 16 SDR11 50x4,6mm</t>
  </si>
  <si>
    <t>-1063107379</t>
  </si>
  <si>
    <t>"dle montáže, přičteno ztratné 1.5%" 15,40</t>
  </si>
  <si>
    <t>15,4*1,015 'Přepočtené koeficientem množství</t>
  </si>
  <si>
    <t>-1826555321</t>
  </si>
  <si>
    <t>"pro přípojku do areálu HZS, dle klad. schéma" 6,50</t>
  </si>
  <si>
    <t>1007474283</t>
  </si>
  <si>
    <t>"dle montáže" 6,50</t>
  </si>
  <si>
    <t>6,5*1,015 'Přepočtené koeficientem množství</t>
  </si>
  <si>
    <t>-1656002334</t>
  </si>
  <si>
    <t>"dle klad. schéma" 1</t>
  </si>
  <si>
    <t>239142487</t>
  </si>
  <si>
    <t>-1376050896</t>
  </si>
  <si>
    <t>"spojka MB 90, dle klad. schema" 2</t>
  </si>
  <si>
    <t>-1129706270</t>
  </si>
  <si>
    <t>-434480726</t>
  </si>
  <si>
    <t>vybourání stávajících šachet</t>
  </si>
  <si>
    <t>celkem 1 ks dle výk. výměr</t>
  </si>
  <si>
    <t>"bere se cca 3.0 m3/šachtu" 1*3,0</t>
  </si>
  <si>
    <t>1639286599</t>
  </si>
  <si>
    <t>"šoupě redukční DN100/80, dle klad. schéma" 1</t>
  </si>
  <si>
    <t>415010008016</t>
  </si>
  <si>
    <t>ŠOUPĚ E2 PŘÍRUBOVÉ REDUKOVANÉ 100/80</t>
  </si>
  <si>
    <t>-1737772981</t>
  </si>
  <si>
    <t>733469972</t>
  </si>
  <si>
    <t>"pro šoupě redukční  dle klad. schéma" 1</t>
  </si>
  <si>
    <t>-1646491352</t>
  </si>
  <si>
    <t>"potrubí přípojek z PP, De200, dle výk. výměr" 51,8</t>
  </si>
  <si>
    <t>1185342678</t>
  </si>
  <si>
    <t>"dle montáže, přičteno ztratné 1.5%" 51,8</t>
  </si>
  <si>
    <t>51,8*1,015 'Přepočtené koeficientem množství</t>
  </si>
  <si>
    <t>-537088604</t>
  </si>
  <si>
    <t>"potrubí KT DN 250, dle výk. výměr" 8,2</t>
  </si>
  <si>
    <t>"odečte se délka odboček" -1*0,6</t>
  </si>
  <si>
    <t>2050989149</t>
  </si>
  <si>
    <t>"dle montáže potrubí" 7,60</t>
  </si>
  <si>
    <t>7,6*1,015 'Přepočtené koeficientem množství</t>
  </si>
  <si>
    <t>837361221</t>
  </si>
  <si>
    <t>Montáž kameninových tvarovek na potrubí z trub kameninových v otevřeném výkopu s integrovaným těsněním odbočných DN 250</t>
  </si>
  <si>
    <t>-1840291493</t>
  </si>
  <si>
    <t>Kt odbočky na potrubí DN 250</t>
  </si>
  <si>
    <t>"dle výk. výměr" 1</t>
  </si>
  <si>
    <t>59711746</t>
  </si>
  <si>
    <t>odbočka kameninová glazovaná jednoduchá kolmá DN 200/200 dl 500mm spojovací systém C/F tř.240/160</t>
  </si>
  <si>
    <t>-1421743743</t>
  </si>
  <si>
    <t>pro odbočné potrubí přípojek De 200, stavební délka odboček 0.6 m</t>
  </si>
  <si>
    <t>"dle montáže" 1,0</t>
  </si>
  <si>
    <t>879211111</t>
  </si>
  <si>
    <t>Montáž napojení vodovodní přípojky v otevřeném výkopu DN 50</t>
  </si>
  <si>
    <t>-614429759</t>
  </si>
  <si>
    <t>uvažuje se pro napojení přípojek na stávající potrubí</t>
  </si>
  <si>
    <t>"De 50 dle výk. výměr" 3,0</t>
  </si>
  <si>
    <t>632005005016</t>
  </si>
  <si>
    <t>TVAROVKA ISO SPOJKA 50-50</t>
  </si>
  <si>
    <t>-1483817141</t>
  </si>
  <si>
    <t>"dle montáže" 3</t>
  </si>
  <si>
    <t>891269111</t>
  </si>
  <si>
    <t>Montáž vodovodních armatur na potrubí navrtávacích pasů s ventilem Jt 1 MPa, na potrubí z trub litinových, ocelových nebo plastických hmot DN 100</t>
  </si>
  <si>
    <t>-1662283106</t>
  </si>
  <si>
    <t>dle počtu přípojek dle výk. výměr na potrubí PE, De 110</t>
  </si>
  <si>
    <t>"pro přípojky De 50" 3</t>
  </si>
  <si>
    <t>532011004600</t>
  </si>
  <si>
    <t>PAS NAVRTÁVACÍ UZAVÍRACÍ - HAKU ZAK 110/46</t>
  </si>
  <si>
    <t>-138093147</t>
  </si>
  <si>
    <t>navrtávací pas pro potrubí z plastů</t>
  </si>
  <si>
    <t>"dle počtu přípojek De 50, dle výk. výměr" 3</t>
  </si>
  <si>
    <t>281005004616</t>
  </si>
  <si>
    <t>ŠOUPÁTKO ISO-ZAK GGG 50/46</t>
  </si>
  <si>
    <t>-623119935</t>
  </si>
  <si>
    <t>960113018004</t>
  </si>
  <si>
    <t>SOUPRAVA ZEMNÍ TELESKOPICKÁ DOM. ŠOUPÁTKA-1,3-1,8 3/4"-2" (1,3-1,8m)</t>
  </si>
  <si>
    <t>1640693845</t>
  </si>
  <si>
    <t>"dle počtu přípojek dle výk. výměr" 3</t>
  </si>
  <si>
    <t>892233122</t>
  </si>
  <si>
    <t>Proplach a dezinfekce vodovodního potrubí DN od 40 do 70</t>
  </si>
  <si>
    <t>-560370471</t>
  </si>
  <si>
    <t>384442644</t>
  </si>
  <si>
    <t>"dle výkazu výměr" 6,50</t>
  </si>
  <si>
    <t>892241111</t>
  </si>
  <si>
    <t>Tlakové zkoušky vodou na potrubí DN do 80</t>
  </si>
  <si>
    <t>-1965602793</t>
  </si>
  <si>
    <t>"dle výkazu výměr" 15,4+6,50</t>
  </si>
  <si>
    <t>894211111</t>
  </si>
  <si>
    <t>Šachty kanalizační z prostého betonu výšky vstupu do 1,50 m kruhové s obložením dna betonem tř. C 25/30, na potrubí DN do 200</t>
  </si>
  <si>
    <t>117168958</t>
  </si>
  <si>
    <t>"pro šachtu RŠ s monolit. dnem, dle tab. šachet" 1</t>
  </si>
  <si>
    <t>1694777012</t>
  </si>
  <si>
    <t>"pro šachtu RŠ-0043 s monolit. dnem, dle tab. šachet" 1</t>
  </si>
  <si>
    <t>-1733339700</t>
  </si>
  <si>
    <t>"dle tab. šachet" 2</t>
  </si>
  <si>
    <t>592566691</t>
  </si>
  <si>
    <t>-1623819078</t>
  </si>
  <si>
    <t>894812312</t>
  </si>
  <si>
    <t>Revizní a čistící šachta z polypropylenu PP pro hladké trouby DN 600 šachtové dno (DN šachty / DN trubního vedení) DN 600/160 průtočné 30°,60°,90°</t>
  </si>
  <si>
    <t>1704472853</t>
  </si>
  <si>
    <t>"dle situace a výk. výměr" 1</t>
  </si>
  <si>
    <t>894812332</t>
  </si>
  <si>
    <t>Revizní a čistící šachta z polypropylenu PP pro hladké trouby DN 600 roura šachtová korugovaná, světlé hloubky 2 000 mm</t>
  </si>
  <si>
    <t>732415767</t>
  </si>
  <si>
    <t>894812339</t>
  </si>
  <si>
    <t>Revizní a čistící šachta z polypropylenu PP pro hladké trouby DN 600 Příplatek k cenám 2331 - 2334 za uříznutí šachtové roury</t>
  </si>
  <si>
    <t>-654943211</t>
  </si>
  <si>
    <t>894812357</t>
  </si>
  <si>
    <t>Revizní a čistící šachta z polypropylenu PP pro hladké trouby DN 600 poklop (mříž) litinový pro třídu zatížení B125 s teleskopickým adaptérem</t>
  </si>
  <si>
    <t>257478026</t>
  </si>
  <si>
    <t>203041906</t>
  </si>
  <si>
    <t>"poklopy revizních šachet dle tabulky poklopů" 2</t>
  </si>
  <si>
    <t>899401111</t>
  </si>
  <si>
    <t>Osazení poklopů uličních s pevným rámem litinových ventilových</t>
  </si>
  <si>
    <t>353461410</t>
  </si>
  <si>
    <t>"dle počtu vodovod. přípojek dle výk. výměr" 3</t>
  </si>
  <si>
    <t>55241103</t>
  </si>
  <si>
    <t>poklop přípojkový litinový bez ventilace tř D400 v samonivelačním rámu</t>
  </si>
  <si>
    <t>682111216</t>
  </si>
  <si>
    <t>"dle osazení" 3,0</t>
  </si>
  <si>
    <t>56230636</t>
  </si>
  <si>
    <t>deska podkladová uličního poklopu plastového ventilkového a šoupatového</t>
  </si>
  <si>
    <t>1309275424</t>
  </si>
  <si>
    <t>23178742</t>
  </si>
  <si>
    <t>"dle počtu zemních souprav" 1</t>
  </si>
  <si>
    <t>652784196</t>
  </si>
  <si>
    <t>"dle osazení" 1</t>
  </si>
  <si>
    <t>1583289348</t>
  </si>
  <si>
    <t>827084966</t>
  </si>
  <si>
    <t>použije se vodič CYY přůřezu 6 mm2 s dvojitou ochranou</t>
  </si>
  <si>
    <t>"dle výkazu kubatur" 15,4+6,5+(3*1,6)</t>
  </si>
  <si>
    <t>včetně vytažení do krycích hrnců</t>
  </si>
  <si>
    <t>477352319</t>
  </si>
  <si>
    <t>"bílá fólie š. 0.3 m, dle délky vodovod. přípojek" 15,40+6,5</t>
  </si>
  <si>
    <t>"šedá fólie š. 0.3 m, dle délky kanal. přípojek" 51,8+8,2</t>
  </si>
  <si>
    <t>-1443220796</t>
  </si>
  <si>
    <t>"vybourané šachty" 1,80</t>
  </si>
  <si>
    <t>1564143310</t>
  </si>
  <si>
    <t>"vybourané šachty" 1,80*(3-1)</t>
  </si>
  <si>
    <t>-1215951495</t>
  </si>
  <si>
    <t>2064036089</t>
  </si>
  <si>
    <t>401 - Veřejné osvětlení</t>
  </si>
  <si>
    <t>Ing.Jakub Kašparů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</si>
  <si>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</si>
  <si>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</si>
  <si>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</si>
  <si>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</si>
  <si>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</si>
  <si>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</si>
  <si>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460791112</t>
  </si>
  <si>
    <t>Montáž trubek ochranných uložených volně do rýhy plastových tuhých, vnitřního průměru přes 32 do 50 mm</t>
  </si>
  <si>
    <t>"kabelová chránička, 50/41 mm" 567</t>
  </si>
  <si>
    <t>přičte se přílož chráničky k chráničce pro kabel VO, materiál dodá stavebník</t>
  </si>
  <si>
    <t>"bere se dl. 567 m" 567</t>
  </si>
  <si>
    <t>34571351</t>
  </si>
  <si>
    <t>trubka elektroinstalační ohebná dvouplášťová korugovaná HDPE (chránička) D 40/50mm</t>
  </si>
  <si>
    <t>"dle montáže" 567</t>
  </si>
  <si>
    <t>460791114</t>
  </si>
  <si>
    <t>Montáž trubek ochranných uložených volně do rýhy plastových tuhých, vnitřního průměru přes 90 do 110 mm</t>
  </si>
  <si>
    <t>"kabelová chránička De110, přechody přes vozovku" 66</t>
  </si>
  <si>
    <t>34571365</t>
  </si>
  <si>
    <t>trubka elektroinstalační HDPE tuhá dvouplášťová korugovaná D 94/110mm</t>
  </si>
  <si>
    <t>"dle montáže" 66</t>
  </si>
  <si>
    <t>Práce a dodávky M</t>
  </si>
  <si>
    <t>21-M</t>
  </si>
  <si>
    <t>Elektromontáže</t>
  </si>
  <si>
    <t>210101233</t>
  </si>
  <si>
    <t>Propojení kabelů nebo vodičů spojkou do 1 kV venkovní smršťovací [typ SVCZ 1 až 5] kabelů celoplastových, počtu a průřezu žil do 4 x 10 až 16 mm2</t>
  </si>
  <si>
    <t>792535645</t>
  </si>
  <si>
    <t>"spojka při propojení do stožáru, 1 ks" 1</t>
  </si>
  <si>
    <t>10.034.821</t>
  </si>
  <si>
    <t>Spojka PSM 416 4x16-4x50mm smršťovací</t>
  </si>
  <si>
    <t>1306482749</t>
  </si>
  <si>
    <t>210203902</t>
  </si>
  <si>
    <t>Montáž svítidel LED se zapojením vodičů průmyslových nebo venkovních na sloupek parkový</t>
  </si>
  <si>
    <t>"svítidla VO, LED 36.4 W" 16</t>
  </si>
  <si>
    <t>"svítidla VO, LED 27.2 W" 4</t>
  </si>
  <si>
    <t>"svítidla VO, LED 70.9 W" 6</t>
  </si>
  <si>
    <t>34774021</t>
  </si>
  <si>
    <t>svítidlo parkové na sloupek LED IP66 do 30W do 3000lm</t>
  </si>
  <si>
    <t>256</t>
  </si>
  <si>
    <t>"svítidlo LED 27.2W, dle montáže, viz. TZ a výpočet osvětlení" 4</t>
  </si>
  <si>
    <t>34774022</t>
  </si>
  <si>
    <t>svítidlo parkové na sloupek LED IP66 30-40W 3000-5000lm</t>
  </si>
  <si>
    <t>887670566</t>
  </si>
  <si>
    <t>"svítidlo LED 36.4W, dle montáže, viz. TZ a výpočet osvětlení" 16</t>
  </si>
  <si>
    <t>34774023</t>
  </si>
  <si>
    <t>svítidlo parkové na sloupek LED IP66 přes 40W přes 5000lm</t>
  </si>
  <si>
    <t>1623697341</t>
  </si>
  <si>
    <t>"svítidlo LED 70.9W přechodové, dle montáže, viz. TZ a výpočet osvětlení" 6</t>
  </si>
  <si>
    <t>210204011</t>
  </si>
  <si>
    <t>Montáž stožárů osvětlení samostatně stojících ocelových, délky do 12 m</t>
  </si>
  <si>
    <t>"stožárů VO v. 6.0 m, žárově zinkovaných, dle sit. 20 ks" 20</t>
  </si>
  <si>
    <t>"stožárů VO v. 6.0 m, žárově zinkovaných, přechodových dle sit. 1+2+3 ks" 6</t>
  </si>
  <si>
    <t>31674067</t>
  </si>
  <si>
    <t>stožár osvětlovací sadový Pz 133/89/60 v 6,0m</t>
  </si>
  <si>
    <t>942816962</t>
  </si>
  <si>
    <t>"dle montáže pro standardní svítidla, v. 6.0 m" 20</t>
  </si>
  <si>
    <t>82699325</t>
  </si>
  <si>
    <t>VYS STOŽÁR JBZ 10 (168/133/114) ZN ZESÍLENÝ</t>
  </si>
  <si>
    <t>-1920415261</t>
  </si>
  <si>
    <t>"dle montáže přechodový 166/133/114, v. 6.0 m" 1</t>
  </si>
  <si>
    <t>1290026</t>
  </si>
  <si>
    <t>STOZAR PRO PRECHODY PB 6-133/108/89 Z</t>
  </si>
  <si>
    <t>-1449562759</t>
  </si>
  <si>
    <t>"dle montáže přechodový 133/108/89, v. 6.0 m" 2</t>
  </si>
  <si>
    <t>60996185</t>
  </si>
  <si>
    <t>AK STOŽÁR STP 6-A, SILNIČNÍ BEZPATIC., 133/89/76MM, ŽÁR.ZINEK</t>
  </si>
  <si>
    <t>995832559</t>
  </si>
  <si>
    <t>"dle montáže přechodový 133/108/89, v. 6.0 m" 3</t>
  </si>
  <si>
    <t>210204103</t>
  </si>
  <si>
    <t>Montáž výložníků osvětlení jednoramenných sloupových, hmotnosti do 35 kg</t>
  </si>
  <si>
    <t>-1034363305</t>
  </si>
  <si>
    <t xml:space="preserve">"výložník lomený, 1m, dle výk. výměr" 1+2 </t>
  </si>
  <si>
    <t>"výložník lomený, 1.5m, dle výk. výměr" 1</t>
  </si>
  <si>
    <t>"výložník lomený, 2.0m, dle výk. výměr" 2</t>
  </si>
  <si>
    <t>"výložník lomený, 4.0m, dle výk. výměr" 1</t>
  </si>
  <si>
    <t>včetně montáže kloubu pro naklonění svítidla - 2 ks</t>
  </si>
  <si>
    <t>1152149</t>
  </si>
  <si>
    <t>VYLOZNIK SADOVY LOMENY SK 1-1000</t>
  </si>
  <si>
    <t>-1588970239</t>
  </si>
  <si>
    <t>"dle montáže, dle výk. výměr" 1</t>
  </si>
  <si>
    <t>81499016</t>
  </si>
  <si>
    <t>VÝLOŽNÍK UD 1-4000/C PŘECHODY, 1RAM., PRŮM.114MM, ŽÁR.ZINEK</t>
  </si>
  <si>
    <t>1610287149</t>
  </si>
  <si>
    <t>34991985</t>
  </si>
  <si>
    <t>VÝLOŽNÍK UD 1-1000/A, ROVNÝ, PŘECHODY, 1 RAM., PRŮM.76MM, ŽÁR.ZINEK</t>
  </si>
  <si>
    <t>-107039674</t>
  </si>
  <si>
    <t>80973625</t>
  </si>
  <si>
    <t>VÝLOŽNÍK UD 1-2000/B, ROVNÝ, PŘECHODY, 1 RAM., PRŮM.89MM, ŽÁR.ZINEK</t>
  </si>
  <si>
    <t>-1845562849</t>
  </si>
  <si>
    <t>81585776</t>
  </si>
  <si>
    <t>VÝLOŽNÍK UD 1-1500/A ROVNÝ PŘECHODY 1 RAM ŽÁR.ZINEK</t>
  </si>
  <si>
    <t>-648048823</t>
  </si>
  <si>
    <t>2004273</t>
  </si>
  <si>
    <t xml:space="preserve">OTOCNY KLOUB OK 1 A </t>
  </si>
  <si>
    <t>494566504</t>
  </si>
  <si>
    <t>"kloub pro naklonění svítidla, 2 ks" 2</t>
  </si>
  <si>
    <t>210204105</t>
  </si>
  <si>
    <t>Montáž výložníků osvětlení dvouramenných sloupových, hmotnosti do 70 kg</t>
  </si>
  <si>
    <t>1575827239</t>
  </si>
  <si>
    <t>"výložník dvouramenný, lomený, 1 m, 120°, dle výk. výměr" 1</t>
  </si>
  <si>
    <t>1289462</t>
  </si>
  <si>
    <t>VYLOZNIK SADOVY LOMENY SK 2/60-1000/120</t>
  </si>
  <si>
    <t>-480731599</t>
  </si>
  <si>
    <t>210204202</t>
  </si>
  <si>
    <t>Montáž elektrovýzbroje stožárů osvětlení 2 okruhy</t>
  </si>
  <si>
    <t>"dle počtu stožárů VO" 20+1+2+3</t>
  </si>
  <si>
    <t>ELST2951</t>
  </si>
  <si>
    <t>SR st.rozvodnice SR721-14/N Al,CU universální</t>
  </si>
  <si>
    <t>-1148283388</t>
  </si>
  <si>
    <t>"dle montáže" 20+1+2+3</t>
  </si>
  <si>
    <t>210220022</t>
  </si>
  <si>
    <t>Montáž uzemňovacího vedení s upevněním, propojením a připojením pomocí svorek v zemi s izolací spojů vodičů FeZn drátem nebo lanem průměru do 10 mm v městské zástavbě</t>
  </si>
  <si>
    <t>"drát FeZn 10 mm" 623</t>
  </si>
  <si>
    <t>včetně montáže smršťovací bužírky zemnění, 26 ks</t>
  </si>
  <si>
    <t>1561082</t>
  </si>
  <si>
    <t>smršťovací bužírka HSD-T2 1,6/0,8 C 88861000</t>
  </si>
  <si>
    <t>"uvažuje se 26 ks" 26</t>
  </si>
  <si>
    <t>35441073</t>
  </si>
  <si>
    <t>drát D 10mm FeZn</t>
  </si>
  <si>
    <t>"dle montáže" 623</t>
  </si>
  <si>
    <t>210220301</t>
  </si>
  <si>
    <t>Montáž hromosvodného vedení svorek se 2 šrouby</t>
  </si>
  <si>
    <t>"svorka hromosvodní typ SR02, 78 ks" 78</t>
  </si>
  <si>
    <t>35441996</t>
  </si>
  <si>
    <t>svorka odbočovací a spojovací pro spojování kruhových a páskových vodičů, FeZn</t>
  </si>
  <si>
    <t>"dle montáže" 78</t>
  </si>
  <si>
    <t>210812061</t>
  </si>
  <si>
    <t>Montáž izolovaných kabelů měděných do 1 kV bez ukončení plných nebo laněných kulatých (např. CYKY, CYKFY) uložených volně nebo v liště počtu a průřezu žil 5x1,5 až 2,5 mm2</t>
  </si>
  <si>
    <t>"dle výk.výměr" 174</t>
  </si>
  <si>
    <t>34111090</t>
  </si>
  <si>
    <t>kabel instalační jádro Cu plné izolace PVC plášť PVC 450/750V (CYKY) 5x1,5mm2</t>
  </si>
  <si>
    <t>"kabel CYKY 5C x 1.5 mm2, dle montáže" 174</t>
  </si>
  <si>
    <t>210812035</t>
  </si>
  <si>
    <t>Montáž izolovaných kabelů měděných do 1 kV bez ukončení plných nebo laněných kulatých (např. CYKY, CYKFY) uložených volně nebo v liště počtu a průřezu žil 4x16 mm2</t>
  </si>
  <si>
    <t>"dle výk. výměr" 671</t>
  </si>
  <si>
    <t>34111080</t>
  </si>
  <si>
    <t>kabel instalační jádro Cu plné izolace PVC plášť PVC 450/750V (CYKY) 4x16mm2</t>
  </si>
  <si>
    <t>"kabel CYKY 4 x 16mm2, dle montáže" 671</t>
  </si>
  <si>
    <t>210100097</t>
  </si>
  <si>
    <t>Ukončení vodičů izolovaných s označením a zapojením na svorkovnici s otevřením a uzavřením krytu průřezu žíly do 4 mm2</t>
  </si>
  <si>
    <t>"dle výk. výměr" 52</t>
  </si>
  <si>
    <t>210950201</t>
  </si>
  <si>
    <t>Ostatní práce při montáži vodičů, šňůr a kabelů Příplatek k cenám za zatahování kabelů do tvárnicových tras s komorami nebo do kolektorů hmotnosti kabelů do 0,75 kg</t>
  </si>
  <si>
    <t>"příplatek za zatažení kabelu do chráničky, dle mnotáže kabelu" 567</t>
  </si>
  <si>
    <t>2109103.R</t>
  </si>
  <si>
    <t>Zatažení a připojení do stávajícího stožáru</t>
  </si>
  <si>
    <t>"spojka při propojení do stožáru, dle výk.výměr 3 ks" 3</t>
  </si>
  <si>
    <t>3411001.M</t>
  </si>
  <si>
    <t>Podružný materiál</t>
  </si>
  <si>
    <t>"dle výk.výměr" 1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</si>
  <si>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</si>
  <si>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</si>
  <si>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"revize dle výk.výměr" 1</t>
  </si>
  <si>
    <t>46-M</t>
  </si>
  <si>
    <t>Zemní práce při extr.mont.pracích</t>
  </si>
  <si>
    <t>460010024</t>
  </si>
  <si>
    <t>Vytyčení trasy vedení kabelového (podzemního) v zastavěném prostoru</t>
  </si>
  <si>
    <t>km</t>
  </si>
  <si>
    <t>"dle výk.výměr" 0,567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</si>
  <si>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</si>
  <si>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</si>
  <si>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"pro stožáry, 26 ks" 6,5+10,4+(0,32*0,32*3,14*1*26)</t>
  </si>
  <si>
    <t>460080013</t>
  </si>
  <si>
    <t>Základové konstrukce základ bez bednění do rostlé zeminy z monolitického betonu tř. C 12/15</t>
  </si>
  <si>
    <t>"betonový základ 10,40 m3" 10,40</t>
  </si>
  <si>
    <t>vč. osazení stožárového pouzdra</t>
  </si>
  <si>
    <t>OSM.225010</t>
  </si>
  <si>
    <t>KGEM trouba DN315x7,7/1000 SN4 EN 13476-2</t>
  </si>
  <si>
    <t>1861443442</t>
  </si>
  <si>
    <t>"pouzdrový základ pro stožár VO" 26</t>
  </si>
  <si>
    <t>460371111</t>
  </si>
  <si>
    <t>Naložení výkopku ručně z hornin třídy těžitelnosti I skupiny 1 až 3</t>
  </si>
  <si>
    <t>naložení přebytečné zeminy</t>
  </si>
  <si>
    <t>"ze základových šachet pro stožáry" 25,26-6,50</t>
  </si>
  <si>
    <t>z rýh místo pískového lože</t>
  </si>
  <si>
    <t>"kubatura" 500*0,5*0,1</t>
  </si>
  <si>
    <t>460161222</t>
  </si>
  <si>
    <t>Hloubení kabelových rýh ručně včetně urovnání dna s přemístěním výkopku do vzdálenosti 3 m od okraje jámy nebo s naložením na dopravní prostředek šířky 50 cm hloubky 30 cm v hornině třídy těžitelnosti I skupiny 3</t>
  </si>
  <si>
    <t>" v chodníku dle výk.výměr" 444,0</t>
  </si>
  <si>
    <t>uvažovat obsazenou trasu</t>
  </si>
  <si>
    <t>460171323</t>
  </si>
  <si>
    <t>Hloubení kabelových rýh strojně včetně urovnání dna s přemístěním výkopku do vzdálenosti 3 m od okraje jámy nebo s naložením na dopravní prostředek šířky 50 cm hloubky 120 cm v hornině třídy těžitelnosti II skupiny 4</t>
  </si>
  <si>
    <t>-136264712</t>
  </si>
  <si>
    <t>"ve vozovce pod paraplání dle výk.výměr" 56</t>
  </si>
  <si>
    <t>460391123</t>
  </si>
  <si>
    <t>Zásyp jam ručně s uložením výkopku ve vrstvách a úpravou povrchu s přemístění sypaniny ze vzdálenosti do 10 m se zhutněním z horniny třídy těžitelnosti I skupiny 3</t>
  </si>
  <si>
    <t>-1030460655</t>
  </si>
  <si>
    <t>"zásyp jam, dle výk. výměr" 6,5</t>
  </si>
  <si>
    <t>460451232</t>
  </si>
  <si>
    <t>Zásyp kabelových rýh strojně s přemístěním sypaniny ze vzdálenosti do 10 m, s uložením výkopku ve vrstvách včetně zhutnění a urovnání povrchu šířky 50 cm hloubky 30 cm z horniny třídy těžitelnosti I skupiny 3</t>
  </si>
  <si>
    <t>1016538328</t>
  </si>
  <si>
    <t>"dle hloubení" 444,0</t>
  </si>
  <si>
    <t>460451333</t>
  </si>
  <si>
    <t>Zásyp kabelových rýh strojně s přemístěním sypaniny ze vzdálenosti do 10 m, s uložením výkopku ve vrstvách včetně zhutnění a urovnání povrchu šířky 50 cm hloubky 120 cm z horniny třídy těžitelnosti II skupiny 4</t>
  </si>
  <si>
    <t>-598922579</t>
  </si>
  <si>
    <t>"dle hloubení" 56</t>
  </si>
  <si>
    <t>460631127</t>
  </si>
  <si>
    <t>Zemní protlaky neřízený zemní protlak (krtek) v hornině třídy těžitelnosti I a II skupiny 3 a 4 průměr protlaku přes 125 do 160 mm</t>
  </si>
  <si>
    <t>937755187</t>
  </si>
  <si>
    <t>"podvrt prům. 130, dl. 10.0 m" 10</t>
  </si>
  <si>
    <t>14011092</t>
  </si>
  <si>
    <t>trubka ocelová bezešvá hladká jakost 11 353 133x4,0mm</t>
  </si>
  <si>
    <t>1530282441</t>
  </si>
  <si>
    <t>"dle délky podvrtu, ztratné 3%" 10,0</t>
  </si>
  <si>
    <t>10*1,03 'Přepočtené koeficientem množství</t>
  </si>
  <si>
    <t>460633112</t>
  </si>
  <si>
    <t>Zemní protlaky zemní práce nutné k provedení protlaku výkop včetně zásypu strojně startovací jáma v hornině třídy těžitelnosti I skupiny 3</t>
  </si>
  <si>
    <t>-1854628442</t>
  </si>
  <si>
    <t>"pro podvrt včetně zásypu 1 kus" 1</t>
  </si>
  <si>
    <t>460633212</t>
  </si>
  <si>
    <t>Zemní protlaky zemní práce nutné k provedení protlaku výkop včetně zásypu strojně koncová jáma v hornině třídy těžitelnosti I skupiny 3</t>
  </si>
  <si>
    <t>-1509701511</t>
  </si>
  <si>
    <t>460661112</t>
  </si>
  <si>
    <t>Kabelové lože z písku včetně podsypu, zhutnění a urovnání povrchu pro kabely nn bez zakrytí, šířky přes 35 do 50 cm</t>
  </si>
  <si>
    <t>2062133900</t>
  </si>
  <si>
    <t>pískové kabelové lože včetně dodávky písku</t>
  </si>
  <si>
    <t>"kabelové lože tl. 0.1 m, š. 0.50 m, dle výk. výměr" 500</t>
  </si>
  <si>
    <t>460671113</t>
  </si>
  <si>
    <t>Výstražné prvky pro krytí kabelů včetně vyrovnání povrchu rýhy, rozvinutí a uložení fólie, šířky přes 25 do 35 cm</t>
  </si>
  <si>
    <t>"dle celkové délky kabel. rýh" 500</t>
  </si>
  <si>
    <t>460341113</t>
  </si>
  <si>
    <t>Vodorovné přemístění (odvoz) horniny dopravními prostředky včetně složení, bez naložení a rozprostření jakékoliv třídy, na vzdálenost přes 500 do 1000 m</t>
  </si>
  <si>
    <t>uvažován odvoz na skládku do 3 km</t>
  </si>
  <si>
    <t>"dle nakládání" 43,76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</si>
  <si>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</si>
  <si>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</si>
  <si>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"dle vodor. přemístění" 43,76*(25-1)</t>
  </si>
  <si>
    <t>460361111</t>
  </si>
  <si>
    <t>Poplatek (skládkovné) za uložení zeminy na skládce zatříděné do Katalogu odpadů pod kódem 17 05 04</t>
  </si>
  <si>
    <t>-1954300586</t>
  </si>
  <si>
    <t>"dle vodorovného přemístění" 43,76*1,8</t>
  </si>
  <si>
    <t>460581131</t>
  </si>
  <si>
    <t>Úprava terénu uvedení nezpevněného terénu do původního stavu v místě dočasného uložení výkopku s vyhrabáním, srovnáním a částečným dosetím trávy</t>
  </si>
  <si>
    <t>-660189945</t>
  </si>
  <si>
    <t>Provizorní úprava terénu</t>
  </si>
  <si>
    <t>dle celková délky a šířky kabelových rýh</t>
  </si>
  <si>
    <t>"dle výk. výměr" 250</t>
  </si>
  <si>
    <t>Na deponii stavebníka do 3 km</t>
  </si>
  <si>
    <t>"demontované stožáry se svítidly, cca 0,25t/ ks" 0,25*13</t>
  </si>
  <si>
    <t>-1033041050</t>
  </si>
  <si>
    <t>"demontované stožáry se svítidly, cca 0,25t/ ks" 0,25*13*(3-1)</t>
  </si>
  <si>
    <t>O009</t>
  </si>
  <si>
    <t>S2 - Demontáž stáv. ocel.stožáru s výložníkem a svítidlem VO</t>
  </si>
  <si>
    <t>"uvažovány 13 ks stožárů" 13</t>
  </si>
  <si>
    <t>1638126896</t>
  </si>
  <si>
    <t>Zaměření skutečného provedení stavby VO</t>
  </si>
  <si>
    <t>"pro objekt VO SO 401" 1</t>
  </si>
  <si>
    <t>-1136460032</t>
  </si>
  <si>
    <t>"pro objekt SO 401, PD ve 4 vyhotoveních" 1</t>
  </si>
  <si>
    <t>801 - Výsadba</t>
  </si>
  <si>
    <t>111251101</t>
  </si>
  <si>
    <t>Odstranění křovin a stromů s odstraněním kořenů strojně průměru kmene do 100 mm v rovině nebo ve svahu sklonu terénu do 1:5, při celkové ploše do 100 m2</t>
  </si>
  <si>
    <t>1154487902</t>
  </si>
  <si>
    <t>"odstranění keřů dle výk.výměr" 70,0</t>
  </si>
  <si>
    <t>112101101</t>
  </si>
  <si>
    <t>Odstranění stromů s odřezáním kmene a s odvětvením listnatých, průměru kmene přes 100 do 300 mm</t>
  </si>
  <si>
    <t>1075054991</t>
  </si>
  <si>
    <t>"stromy listnaté o prům. kmene 0.1-0.3 m dle výk. výměr" 5</t>
  </si>
  <si>
    <t>112101102</t>
  </si>
  <si>
    <t>Odstranění stromů s odřezáním kmene a s odvětvením listnatých, průměru kmene přes 300 do 500 mm</t>
  </si>
  <si>
    <t>-877024014</t>
  </si>
  <si>
    <t>"stromy listnaté o prům. kmene 0.3-0.5 m dle výk. výměr" 4</t>
  </si>
  <si>
    <t>112101121</t>
  </si>
  <si>
    <t>Odstranění stromů s odřezáním kmene a s odvětvením jehličnatých bez odkornění, průměru kmene přes 100 do 300 mm</t>
  </si>
  <si>
    <t>2085286239</t>
  </si>
  <si>
    <t>"stromy jehličnaté o prům. kmene 0.1-0.3 m dle výk. výměr" 1</t>
  </si>
  <si>
    <t>112101123</t>
  </si>
  <si>
    <t>Odstranění stromů s odřezáním kmene a s odvětvením jehličnatých bez odkornění, průměru kmene přes 500 do 700 mm</t>
  </si>
  <si>
    <t>1648963255</t>
  </si>
  <si>
    <t>"stromy jehličnaté o prům. kmene 0.5-0.7 m dle výk. výměr" 2</t>
  </si>
  <si>
    <t>112155215</t>
  </si>
  <si>
    <t>Štěpkování s naložením na dopravní prostředek a odvozem do 20 km stromků a větví solitérů, průměru kmene do 300 mm</t>
  </si>
  <si>
    <t>1278635136</t>
  </si>
  <si>
    <t>"dle odstranění stromů do prům. kmene 0.3 m" 5+1</t>
  </si>
  <si>
    <t>112155221</t>
  </si>
  <si>
    <t>Štěpkování s naložením na dopravní prostředek a odvozem do 20 km stromků a větví solitérů, průměru kmene přes 300 do 500 mm</t>
  </si>
  <si>
    <t>1674680526</t>
  </si>
  <si>
    <t>"dle odstranění stromů o prům. kmene 0.3-0.5 m dle výk. výměr" 4</t>
  </si>
  <si>
    <t>112155225</t>
  </si>
  <si>
    <t>Štěpkování s naložením na dopravní prostředek a odvozem do 20 km stromků a větví solitérů, průměru kmene přes 500 do 700 mm</t>
  </si>
  <si>
    <t>2052124685</t>
  </si>
  <si>
    <t>"dle odstranění stromů o prům. kmene 0.5-0.7 m dle výk. výměr" 2</t>
  </si>
  <si>
    <t>112155311</t>
  </si>
  <si>
    <t>Štěpkování s naložením na dopravní prostředek a odvozem do 20 km keřového porostu středně hustého</t>
  </si>
  <si>
    <t>946939363</t>
  </si>
  <si>
    <t>"dle odstranění keřů" 70,0</t>
  </si>
  <si>
    <t>112251101</t>
  </si>
  <si>
    <t>Odstranění pařezů strojně s jejich vykopáním nebo vytrháním průměru přes 100 do 300 mm</t>
  </si>
  <si>
    <t>-57151657</t>
  </si>
  <si>
    <t>112251102</t>
  </si>
  <si>
    <t>Odstranění pařezů strojně s jejich vykopáním nebo vytrháním průměru přes 300 do 500 mm</t>
  </si>
  <si>
    <t>-962810807</t>
  </si>
  <si>
    <t>112251103</t>
  </si>
  <si>
    <t>Odstranění pařezů strojně s jejich vykopáním nebo vytrháním průměru přes 500 do 700 mm</t>
  </si>
  <si>
    <t>-1397735158</t>
  </si>
  <si>
    <t>162201411</t>
  </si>
  <si>
    <t>Vodorovné přemístění větví, kmenů nebo pařezů s naložením, složením a dopravou do 1000 m kmenů stromů listnatých, průměru přes 100 do 300 mm</t>
  </si>
  <si>
    <t>815441588</t>
  </si>
  <si>
    <t>"dle odstranění stromů listnatých do prům. kmene 0.3 m" 5</t>
  </si>
  <si>
    <t>162201412</t>
  </si>
  <si>
    <t>Vodorovné přemístění větví, kmenů nebo pařezů s naložením, složením a dopravou do 1000 m kmenů stromů listnatých, průměru přes 300 do 500 mm</t>
  </si>
  <si>
    <t>-297087287</t>
  </si>
  <si>
    <t>"dle odstranění stromů listnatých o prům. kmene 0.3-0.5 m" 4</t>
  </si>
  <si>
    <t>162201415</t>
  </si>
  <si>
    <t>Vodorovné přemístění větví, kmenů nebo pařezů s naložením, složením a dopravou do 1000 m kmenů stromů jehličnatých, průměru přes 100 do 300 mm</t>
  </si>
  <si>
    <t>1148457406</t>
  </si>
  <si>
    <t>"dle odstranění stromů jehličnatých do prům. kmene 0.3 m" 1</t>
  </si>
  <si>
    <t>162201417</t>
  </si>
  <si>
    <t>Vodorovné přemístění větví, kmenů nebo pařezů s naložením, složením a dopravou do 1000 m kmenů stromů jehličnatých, průměru přes 500 do 700 mm</t>
  </si>
  <si>
    <t>1265918719</t>
  </si>
  <si>
    <t>"dle odstranění stromů jehličnatých o prům. kmene 0.5-0.7 m" 2</t>
  </si>
  <si>
    <t>162201421</t>
  </si>
  <si>
    <t>Vodorovné přemístění větví, kmenů nebo pařezů s naložením, složením a dopravou do 1000 m pařezů kmenů, průměru přes 100 do 300 mm</t>
  </si>
  <si>
    <t>169386208</t>
  </si>
  <si>
    <t>Na deponii dle určení objednatele do 3 km</t>
  </si>
  <si>
    <t>včetně příp. poplatku za skládkovné</t>
  </si>
  <si>
    <t>162201422</t>
  </si>
  <si>
    <t>Vodorovné přemístění větví, kmenů nebo pařezů s naložením, složením a dopravou do 1000 m pařezů kmenů, průměru přes 300 do 500 mm</t>
  </si>
  <si>
    <t>-1999820664</t>
  </si>
  <si>
    <t>162201423</t>
  </si>
  <si>
    <t>Vodorovné přemístění větví, kmenů nebo pařezů s naložením, složením a dopravou do 1000 m pařezů kmenů, průměru přes 500 do 700 mm</t>
  </si>
  <si>
    <t>1688342872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</si>
  <si>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</si>
  <si>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</si>
  <si>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-1692666235</t>
  </si>
  <si>
    <t>"Na deponii dle určení objednatele do 3 km" 6*(3-1)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</si>
  <si>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</si>
  <si>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</si>
  <si>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-222963133</t>
  </si>
  <si>
    <t>"Na deponii dle určení objednatele do 3 km" 4*(3-1)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</si>
  <si>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</si>
  <si>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</si>
  <si>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-1886839077</t>
  </si>
  <si>
    <t>"Na deponii dle určení objednatele do 3 km" 2*(3-1)</t>
  </si>
  <si>
    <t>-1695591713</t>
  </si>
  <si>
    <t>"přebytečná zemina z jamek, 1.8t/m3" 7,944*1,8</t>
  </si>
  <si>
    <t>183101313</t>
  </si>
  <si>
    <t>Hloubení jamek pro vysazování rostlin v zemině skupiny 1 až 4 s výměnou půdy z 100% v rovině nebo na svahu do 1:5, objemu přes 0,02 do 0,05 m3</t>
  </si>
  <si>
    <t>-1477490570</t>
  </si>
  <si>
    <t>uvažovat jamky 0.027 m3 pro nové keře</t>
  </si>
  <si>
    <t>na místa dle určení stavebníka</t>
  </si>
  <si>
    <t>včetně přepravy výkopku na skládku</t>
  </si>
  <si>
    <t>"nové keře dle výk.výměr" 50+22</t>
  </si>
  <si>
    <t>183101321</t>
  </si>
  <si>
    <t>Hloubení jamek pro vysazování rostlin v zemině skupiny 1 až 4 s výměnou půdy z 100% v rovině nebo na svahu do 1:5, objemu přes 0,40 do 1,00 m3</t>
  </si>
  <si>
    <t>-1227566536</t>
  </si>
  <si>
    <t>uvažovat jamky 0.5 m3 pro přesazované stromy  a nové stromy</t>
  </si>
  <si>
    <t>"přesazované stromy dle výk.výměr" 3</t>
  </si>
  <si>
    <t>"nové stromy dle výk.výměr" 9</t>
  </si>
  <si>
    <t>10321100</t>
  </si>
  <si>
    <t>zahradní substrát pro výsadbu VL</t>
  </si>
  <si>
    <t>-2016119100</t>
  </si>
  <si>
    <t>"dle jamek stromů" 0,5*(3+9)</t>
  </si>
  <si>
    <t>"dle jamek keřů" 0,027*(50+22)</t>
  </si>
  <si>
    <t>184102111</t>
  </si>
  <si>
    <t>Výsadba dřeviny s balem do předem vyhloubené jamky se zalitím v rovině nebo na svahu do 1:5, při průměru balu přes 100 do 200 mm</t>
  </si>
  <si>
    <t>-147292919</t>
  </si>
  <si>
    <t>"dle výk. výměr"  50+22</t>
  </si>
  <si>
    <t>včetně patřičného zalévání po zasazení</t>
  </si>
  <si>
    <t>026w6</t>
  </si>
  <si>
    <t>vajgélie nízká /Weigela piccolo/ 40-60cm</t>
  </si>
  <si>
    <t>-1120902987</t>
  </si>
  <si>
    <t>"dle výk. výměr" 22</t>
  </si>
  <si>
    <t>026w7</t>
  </si>
  <si>
    <t>pámelník Chenaultův /Symphoricarpos x chenaultii 'Hancock'/ 40-60cm</t>
  </si>
  <si>
    <t>-613735430</t>
  </si>
  <si>
    <t>"dle výk. výměr" 50</t>
  </si>
  <si>
    <t>184102117</t>
  </si>
  <si>
    <t>Výsadba dřeviny s balem do předem vyhloubené jamky se zalitím v rovině nebo na svahu do 1:5, při průměru balu přes 800 do 1000 mm</t>
  </si>
  <si>
    <t>-12844082</t>
  </si>
  <si>
    <t>"pro přesazované stromy dle výk. výměr" 3</t>
  </si>
  <si>
    <t>"pro nové stromy dle výk. výměr" 9</t>
  </si>
  <si>
    <t>včetně patřičného zalévání po přesazení resp. zasazení</t>
  </si>
  <si>
    <t>026w1</t>
  </si>
  <si>
    <t>javor mléč /Acer platanoides/ 200-250cm, obvod kmene min. 14 cm</t>
  </si>
  <si>
    <t>-1324388</t>
  </si>
  <si>
    <t>026w2</t>
  </si>
  <si>
    <t>buk lesní /Fagus sylvatica/ 200-250cm, obvod kmene min. 14 cm</t>
  </si>
  <si>
    <t>1481401684</t>
  </si>
  <si>
    <t>026w3</t>
  </si>
  <si>
    <t>platan javorolistý /Platanus acerifolia/ 200-250cm, obvod kmene min. 14 cm</t>
  </si>
  <si>
    <t>-1142217141</t>
  </si>
  <si>
    <t>026w4</t>
  </si>
  <si>
    <t>švestka domácí /Prunus domestica/ 200-250cm, obvod kmene min. 14 cm</t>
  </si>
  <si>
    <t>1097928918</t>
  </si>
  <si>
    <t>026w5</t>
  </si>
  <si>
    <t>třešeň pilovitá /Cerasus serrulata/ 200-250cm, obvod kmene min. 14 cm</t>
  </si>
  <si>
    <t>-1653351871</t>
  </si>
  <si>
    <t>184215133</t>
  </si>
  <si>
    <t>Ukotvení dřeviny kůly v rovině nebo na svahu do 1:5 třemi kůly, délky přes 2 do 3 m</t>
  </si>
  <si>
    <t>990605304</t>
  </si>
  <si>
    <t>60591257</t>
  </si>
  <si>
    <t>kůl vyvazovací dřevěný impregnovaný D 8cm dl 3m</t>
  </si>
  <si>
    <t>1920117713</t>
  </si>
  <si>
    <t>"pro přesazované stromy, 3ks" 12*3</t>
  </si>
  <si>
    <t>184401112</t>
  </si>
  <si>
    <t>Příprava dřeviny k přesazení v rovině nebo na svahu do 1:5 s balem, při průměru balu přes 0,8 do 1 m</t>
  </si>
  <si>
    <t>1924330257</t>
  </si>
  <si>
    <t>včetně prolití před přesazením</t>
  </si>
  <si>
    <t>184501121</t>
  </si>
  <si>
    <t>Zhotovení obalu kmene a spodních částí větví stromu z juty v jedné vrstvě v rovině nebo na svahu do 1:5</t>
  </si>
  <si>
    <t>2008030876</t>
  </si>
  <si>
    <t>"bere se cca 0,4 m2 na přesazované stromy" 3*0,4</t>
  </si>
  <si>
    <t>"bere se cca 0,4 m2 na nové stromy" 9*0,4</t>
  </si>
  <si>
    <t>184502115</t>
  </si>
  <si>
    <t>Vyzvednutí dřeviny k přesazení s balem v rovině nebo na svahu do 1:5, při průměru balu přes 800 do 1000 mm</t>
  </si>
  <si>
    <t>-1461107876</t>
  </si>
  <si>
    <t>184801121</t>
  </si>
  <si>
    <t>Ošetření vysazených dřevin solitérních v rovině nebo na svahu do 1:5</t>
  </si>
  <si>
    <t>2136397956</t>
  </si>
  <si>
    <t>"ochranný nátěr kmenů stromů proti korní spále" 3+9</t>
  </si>
  <si>
    <t>184818232</t>
  </si>
  <si>
    <t>Ochrana kmene bedněním před poškozením stavebním provozem zřízení včetně odstranění výšky bednění do 2 m průměru kmene přes 300 do 500 mm</t>
  </si>
  <si>
    <t>1743962696</t>
  </si>
  <si>
    <t>"včetně vypolštářování, dle výk. výměr" 5</t>
  </si>
  <si>
    <t>184818233</t>
  </si>
  <si>
    <t>Ochrana kmene bedněním před poškozením stavebním provozem zřízení včetně odstranění výšky bednění do 2 m průměru kmene přes 500 do 700 mm</t>
  </si>
  <si>
    <t>-912667426</t>
  </si>
  <si>
    <t>"včetně vypolštářování, dle výk. výměr" 1</t>
  </si>
  <si>
    <t>184818234</t>
  </si>
  <si>
    <t>Ochrana kmene bedněním před poškozením stavebním provozem zřízení včetně odstranění výšky bednění do 2 m průměru kmene přes 700 do 900 mm</t>
  </si>
  <si>
    <t>1744733257</t>
  </si>
  <si>
    <t>184818239</t>
  </si>
  <si>
    <t>Ochrana kmene bedněním před poškozením stavebním provozem zřízení včetně odstranění výšky bednění do 2 m průměru kmene přes 1100 mm</t>
  </si>
  <si>
    <t>528215569</t>
  </si>
  <si>
    <t>184911431</t>
  </si>
  <si>
    <t>Mulčování vysazených rostlin mulčovací kůrou, tl. přes 100 do 150 mm v rovině nebo na svahu do 1:5</t>
  </si>
  <si>
    <t>-144802968</t>
  </si>
  <si>
    <t>"pro přesasazované stromy cca 1.0 m2, dle výk.výměr" 1,0*3</t>
  </si>
  <si>
    <t>"pro nové stromy cca 1.0 m2, dle výk.výměr" 1,0*9</t>
  </si>
  <si>
    <t>103911000</t>
  </si>
  <si>
    <t>kůra mulčovací VL</t>
  </si>
  <si>
    <t>226557418</t>
  </si>
  <si>
    <t>"dle mulčování" (3+9)*0,15</t>
  </si>
  <si>
    <t>998231311</t>
  </si>
  <si>
    <t>Přesun hmot pro sadovnické a krajinářské úpravy strojně dopravní vzdálenost do 5000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</si>
</sst>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16" t="s">
        <v>14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20"/>
      <c r="BE5" s="213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18" t="s">
        <v>17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20"/>
      <c r="BE6" s="214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4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4"/>
      <c r="BS8" s="17" t="s">
        <v>6</v>
      </c>
    </row>
    <row r="9" spans="1:74" ht="14.45" customHeight="1" x14ac:dyDescent="0.2">
      <c r="B9" s="20"/>
      <c r="AR9" s="20"/>
      <c r="BE9" s="214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14"/>
      <c r="BS10" s="17" t="s">
        <v>6</v>
      </c>
    </row>
    <row r="11" spans="1:74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14"/>
      <c r="BS11" s="17" t="s">
        <v>6</v>
      </c>
    </row>
    <row r="12" spans="1:74" ht="6.95" customHeight="1" x14ac:dyDescent="0.2">
      <c r="B12" s="20"/>
      <c r="AR12" s="20"/>
      <c r="BE12" s="214"/>
      <c r="BS12" s="17" t="s">
        <v>6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14"/>
      <c r="BS13" s="17" t="s">
        <v>6</v>
      </c>
    </row>
    <row r="14" spans="1:74" ht="12.75" x14ac:dyDescent="0.2">
      <c r="B14" s="20"/>
      <c r="E14" s="219" t="s">
        <v>29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7" t="s">
        <v>27</v>
      </c>
      <c r="AN14" s="29" t="s">
        <v>29</v>
      </c>
      <c r="AR14" s="20"/>
      <c r="BE14" s="214"/>
      <c r="BS14" s="17" t="s">
        <v>6</v>
      </c>
    </row>
    <row r="15" spans="1:74" ht="6.95" customHeight="1" x14ac:dyDescent="0.2">
      <c r="B15" s="20"/>
      <c r="AR15" s="20"/>
      <c r="BE15" s="214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14"/>
      <c r="BS16" s="17" t="s">
        <v>4</v>
      </c>
    </row>
    <row r="17" spans="2:71" ht="18.399999999999999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14"/>
      <c r="BS17" s="17" t="s">
        <v>32</v>
      </c>
    </row>
    <row r="18" spans="2:71" ht="6.95" customHeight="1" x14ac:dyDescent="0.2">
      <c r="B18" s="20"/>
      <c r="AR18" s="20"/>
      <c r="BE18" s="214"/>
      <c r="BS18" s="17" t="s">
        <v>6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14"/>
      <c r="BS19" s="17" t="s">
        <v>6</v>
      </c>
    </row>
    <row r="20" spans="2:71" ht="18.399999999999999" customHeight="1" x14ac:dyDescent="0.2">
      <c r="B20" s="20"/>
      <c r="E20" s="25" t="s">
        <v>34</v>
      </c>
      <c r="AK20" s="27" t="s">
        <v>27</v>
      </c>
      <c r="AN20" s="25" t="s">
        <v>1</v>
      </c>
      <c r="AR20" s="20"/>
      <c r="BE20" s="214"/>
      <c r="BS20" s="17" t="s">
        <v>4</v>
      </c>
    </row>
    <row r="21" spans="2:71" ht="6.95" customHeight="1" x14ac:dyDescent="0.2">
      <c r="B21" s="20"/>
      <c r="AR21" s="20"/>
      <c r="BE21" s="214"/>
    </row>
    <row r="22" spans="2:71" ht="12" customHeight="1" x14ac:dyDescent="0.2">
      <c r="B22" s="20"/>
      <c r="D22" s="27" t="s">
        <v>35</v>
      </c>
      <c r="AR22" s="20"/>
      <c r="BE22" s="214"/>
    </row>
    <row r="23" spans="2:71" ht="16.5" customHeight="1" x14ac:dyDescent="0.2">
      <c r="B23" s="20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20"/>
      <c r="BE23" s="214"/>
    </row>
    <row r="24" spans="2:71" ht="6.95" customHeight="1" x14ac:dyDescent="0.2">
      <c r="B24" s="20"/>
      <c r="AR24" s="20"/>
      <c r="BE24" s="214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4"/>
    </row>
    <row r="26" spans="2:71" s="1" customFormat="1" ht="25.9" customHeight="1" x14ac:dyDescent="0.2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2">
        <f>ROUND(AG94,2)</f>
        <v>0</v>
      </c>
      <c r="AL26" s="223"/>
      <c r="AM26" s="223"/>
      <c r="AN26" s="223"/>
      <c r="AO26" s="223"/>
      <c r="AR26" s="32"/>
      <c r="BE26" s="214"/>
    </row>
    <row r="27" spans="2:71" s="1" customFormat="1" ht="6.95" customHeight="1" x14ac:dyDescent="0.2">
      <c r="B27" s="32"/>
      <c r="AR27" s="32"/>
      <c r="BE27" s="214"/>
    </row>
    <row r="28" spans="2:71" s="1" customFormat="1" ht="12.75" x14ac:dyDescent="0.2">
      <c r="B28" s="32"/>
      <c r="L28" s="224" t="s">
        <v>37</v>
      </c>
      <c r="M28" s="224"/>
      <c r="N28" s="224"/>
      <c r="O28" s="224"/>
      <c r="P28" s="224"/>
      <c r="W28" s="224" t="s">
        <v>38</v>
      </c>
      <c r="X28" s="224"/>
      <c r="Y28" s="224"/>
      <c r="Z28" s="224"/>
      <c r="AA28" s="224"/>
      <c r="AB28" s="224"/>
      <c r="AC28" s="224"/>
      <c r="AD28" s="224"/>
      <c r="AE28" s="224"/>
      <c r="AK28" s="224" t="s">
        <v>39</v>
      </c>
      <c r="AL28" s="224"/>
      <c r="AM28" s="224"/>
      <c r="AN28" s="224"/>
      <c r="AO28" s="224"/>
      <c r="AR28" s="32"/>
      <c r="BE28" s="214"/>
    </row>
    <row r="29" spans="2:71" s="2" customFormat="1" ht="14.45" customHeight="1" x14ac:dyDescent="0.2">
      <c r="B29" s="36"/>
      <c r="D29" s="27" t="s">
        <v>40</v>
      </c>
      <c r="F29" s="27" t="s">
        <v>41</v>
      </c>
      <c r="L29" s="227">
        <v>0.21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6"/>
      <c r="BE29" s="215"/>
    </row>
    <row r="30" spans="2:71" s="2" customFormat="1" ht="14.45" customHeight="1" x14ac:dyDescent="0.2">
      <c r="B30" s="36"/>
      <c r="F30" s="27" t="s">
        <v>42</v>
      </c>
      <c r="L30" s="227">
        <v>0.12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6"/>
      <c r="BE30" s="215"/>
    </row>
    <row r="31" spans="2:71" s="2" customFormat="1" ht="14.45" hidden="1" customHeight="1" x14ac:dyDescent="0.2">
      <c r="B31" s="36"/>
      <c r="F31" s="27" t="s">
        <v>43</v>
      </c>
      <c r="L31" s="227">
        <v>0.21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6"/>
      <c r="BE31" s="215"/>
    </row>
    <row r="32" spans="2:71" s="2" customFormat="1" ht="14.45" hidden="1" customHeight="1" x14ac:dyDescent="0.2">
      <c r="B32" s="36"/>
      <c r="F32" s="27" t="s">
        <v>44</v>
      </c>
      <c r="L32" s="227">
        <v>0.12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6"/>
      <c r="BE32" s="215"/>
    </row>
    <row r="33" spans="2:57" s="2" customFormat="1" ht="14.45" hidden="1" customHeight="1" x14ac:dyDescent="0.2">
      <c r="B33" s="36"/>
      <c r="F33" s="27" t="s">
        <v>45</v>
      </c>
      <c r="L33" s="227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6"/>
      <c r="BE33" s="215"/>
    </row>
    <row r="34" spans="2:57" s="1" customFormat="1" ht="6.95" customHeight="1" x14ac:dyDescent="0.2">
      <c r="B34" s="32"/>
      <c r="AR34" s="32"/>
      <c r="BE34" s="214"/>
    </row>
    <row r="35" spans="2:57" s="1" customFormat="1" ht="25.9" customHeight="1" x14ac:dyDescent="0.2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31" t="s">
        <v>48</v>
      </c>
      <c r="Y35" s="229"/>
      <c r="Z35" s="229"/>
      <c r="AA35" s="229"/>
      <c r="AB35" s="229"/>
      <c r="AC35" s="39"/>
      <c r="AD35" s="39"/>
      <c r="AE35" s="39"/>
      <c r="AF35" s="39"/>
      <c r="AG35" s="39"/>
      <c r="AH35" s="39"/>
      <c r="AI35" s="39"/>
      <c r="AJ35" s="39"/>
      <c r="AK35" s="228">
        <f>SUM(AK26:AK33)</f>
        <v>0</v>
      </c>
      <c r="AL35" s="229"/>
      <c r="AM35" s="229"/>
      <c r="AN35" s="229"/>
      <c r="AO35" s="230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 x14ac:dyDescent="0.2">
      <c r="B50" s="20"/>
      <c r="AR50" s="20"/>
    </row>
    <row r="51" spans="2:44" ht="11.25" x14ac:dyDescent="0.2">
      <c r="B51" s="20"/>
      <c r="AR51" s="20"/>
    </row>
    <row r="52" spans="2:44" ht="11.25" x14ac:dyDescent="0.2">
      <c r="B52" s="20"/>
      <c r="AR52" s="20"/>
    </row>
    <row r="53" spans="2:44" ht="11.25" x14ac:dyDescent="0.2">
      <c r="B53" s="20"/>
      <c r="AR53" s="20"/>
    </row>
    <row r="54" spans="2:44" ht="11.25" x14ac:dyDescent="0.2">
      <c r="B54" s="20"/>
      <c r="AR54" s="20"/>
    </row>
    <row r="55" spans="2:44" ht="11.25" x14ac:dyDescent="0.2">
      <c r="B55" s="20"/>
      <c r="AR55" s="20"/>
    </row>
    <row r="56" spans="2:44" ht="11.25" x14ac:dyDescent="0.2">
      <c r="B56" s="20"/>
      <c r="AR56" s="20"/>
    </row>
    <row r="57" spans="2:44" ht="11.25" x14ac:dyDescent="0.2">
      <c r="B57" s="20"/>
      <c r="AR57" s="20"/>
    </row>
    <row r="58" spans="2:44" ht="11.25" x14ac:dyDescent="0.2">
      <c r="B58" s="20"/>
      <c r="AR58" s="20"/>
    </row>
    <row r="59" spans="2:44" ht="11.25" x14ac:dyDescent="0.2">
      <c r="B59" s="20"/>
      <c r="AR59" s="20"/>
    </row>
    <row r="60" spans="2:44" s="1" customFormat="1" ht="12.75" x14ac:dyDescent="0.2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1.25" x14ac:dyDescent="0.2">
      <c r="B61" s="20"/>
      <c r="AR61" s="20"/>
    </row>
    <row r="62" spans="2:44" ht="11.25" x14ac:dyDescent="0.2">
      <c r="B62" s="20"/>
      <c r="AR62" s="20"/>
    </row>
    <row r="63" spans="2:44" ht="11.25" x14ac:dyDescent="0.2">
      <c r="B63" s="20"/>
      <c r="AR63" s="20"/>
    </row>
    <row r="64" spans="2:44" s="1" customFormat="1" ht="12.75" x14ac:dyDescent="0.2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 x14ac:dyDescent="0.2">
      <c r="B65" s="20"/>
      <c r="AR65" s="20"/>
    </row>
    <row r="66" spans="2:44" ht="11.25" x14ac:dyDescent="0.2">
      <c r="B66" s="20"/>
      <c r="AR66" s="20"/>
    </row>
    <row r="67" spans="2:44" ht="11.25" x14ac:dyDescent="0.2">
      <c r="B67" s="20"/>
      <c r="AR67" s="20"/>
    </row>
    <row r="68" spans="2:44" ht="11.25" x14ac:dyDescent="0.2">
      <c r="B68" s="20"/>
      <c r="AR68" s="20"/>
    </row>
    <row r="69" spans="2:44" ht="11.25" x14ac:dyDescent="0.2">
      <c r="B69" s="20"/>
      <c r="AR69" s="20"/>
    </row>
    <row r="70" spans="2:44" ht="11.25" x14ac:dyDescent="0.2">
      <c r="B70" s="20"/>
      <c r="AR70" s="20"/>
    </row>
    <row r="71" spans="2:44" ht="11.25" x14ac:dyDescent="0.2">
      <c r="B71" s="20"/>
      <c r="AR71" s="20"/>
    </row>
    <row r="72" spans="2:44" ht="11.25" x14ac:dyDescent="0.2">
      <c r="B72" s="20"/>
      <c r="AR72" s="20"/>
    </row>
    <row r="73" spans="2:44" ht="11.25" x14ac:dyDescent="0.2">
      <c r="B73" s="20"/>
      <c r="AR73" s="20"/>
    </row>
    <row r="74" spans="2:44" ht="11.25" x14ac:dyDescent="0.2">
      <c r="B74" s="20"/>
      <c r="AR74" s="20"/>
    </row>
    <row r="75" spans="2:44" s="1" customFormat="1" ht="12.75" x14ac:dyDescent="0.2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1.25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55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1256</v>
      </c>
      <c r="AR84" s="48"/>
    </row>
    <row r="85" spans="1:91" s="4" customFormat="1" ht="36.950000000000003" customHeight="1" x14ac:dyDescent="0.2">
      <c r="B85" s="49"/>
      <c r="C85" s="50" t="s">
        <v>16</v>
      </c>
      <c r="L85" s="194" t="str">
        <f>K6</f>
        <v>Rekonstrukce ul. Požárnická, Pelhřimov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Pelhřimov</v>
      </c>
      <c r="AI87" s="27" t="s">
        <v>22</v>
      </c>
      <c r="AM87" s="196" t="str">
        <f>IF(AN8= "","",AN8)</f>
        <v>16. 12. 2025</v>
      </c>
      <c r="AN87" s="196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Město Pelhřimov</v>
      </c>
      <c r="AI89" s="27" t="s">
        <v>30</v>
      </c>
      <c r="AM89" s="197" t="str">
        <f>IF(E17="","",E17)</f>
        <v>WAY project s.r.o.</v>
      </c>
      <c r="AN89" s="198"/>
      <c r="AO89" s="198"/>
      <c r="AP89" s="198"/>
      <c r="AR89" s="32"/>
      <c r="AS89" s="199" t="s">
        <v>56</v>
      </c>
      <c r="AT89" s="20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28</v>
      </c>
      <c r="L90" s="3" t="str">
        <f>IF(E14= "Vyplň údaj","",E14)</f>
        <v/>
      </c>
      <c r="AI90" s="27" t="s">
        <v>33</v>
      </c>
      <c r="AM90" s="197" t="str">
        <f>IF(E20="","",E20)</f>
        <v xml:space="preserve"> </v>
      </c>
      <c r="AN90" s="198"/>
      <c r="AO90" s="198"/>
      <c r="AP90" s="198"/>
      <c r="AR90" s="32"/>
      <c r="AS90" s="201"/>
      <c r="AT90" s="202"/>
      <c r="BD90" s="56"/>
    </row>
    <row r="91" spans="1:91" s="1" customFormat="1" ht="10.9" customHeight="1" x14ac:dyDescent="0.2">
      <c r="B91" s="32"/>
      <c r="AR91" s="32"/>
      <c r="AS91" s="201"/>
      <c r="AT91" s="202"/>
      <c r="BD91" s="56"/>
    </row>
    <row r="92" spans="1:91" s="1" customFormat="1" ht="29.25" customHeight="1" x14ac:dyDescent="0.2">
      <c r="B92" s="32"/>
      <c r="C92" s="203" t="s">
        <v>57</v>
      </c>
      <c r="D92" s="204"/>
      <c r="E92" s="204"/>
      <c r="F92" s="204"/>
      <c r="G92" s="204"/>
      <c r="H92" s="57"/>
      <c r="I92" s="206" t="s">
        <v>58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5" t="s">
        <v>59</v>
      </c>
      <c r="AH92" s="204"/>
      <c r="AI92" s="204"/>
      <c r="AJ92" s="204"/>
      <c r="AK92" s="204"/>
      <c r="AL92" s="204"/>
      <c r="AM92" s="204"/>
      <c r="AN92" s="206" t="s">
        <v>60</v>
      </c>
      <c r="AO92" s="204"/>
      <c r="AP92" s="207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1">
        <f>ROUND(SUM(AG95:AG102),2)</f>
        <v>0</v>
      </c>
      <c r="AH94" s="211"/>
      <c r="AI94" s="211"/>
      <c r="AJ94" s="211"/>
      <c r="AK94" s="211"/>
      <c r="AL94" s="211"/>
      <c r="AM94" s="211"/>
      <c r="AN94" s="212">
        <f t="shared" ref="AN94:AN102" si="0">SUM(AG94,AT94)</f>
        <v>0</v>
      </c>
      <c r="AO94" s="212"/>
      <c r="AP94" s="212"/>
      <c r="AQ94" s="67" t="s">
        <v>1</v>
      </c>
      <c r="AR94" s="63"/>
      <c r="AS94" s="68">
        <f>ROUND(SUM(AS95:AS102),2)</f>
        <v>0</v>
      </c>
      <c r="AT94" s="69">
        <f t="shared" ref="AT94:AT102" si="1">ROUND(SUM(AV94:AW94),2)</f>
        <v>0</v>
      </c>
      <c r="AU94" s="70">
        <f>ROUND(SUM(AU95:AU102),5)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ROUND(SUM(AZ95:AZ102),2)</f>
        <v>0</v>
      </c>
      <c r="BA94" s="69">
        <f>ROUND(SUM(BA95:BA102),2)</f>
        <v>0</v>
      </c>
      <c r="BB94" s="69">
        <f>ROUND(SUM(BB95:BB102),2)</f>
        <v>0</v>
      </c>
      <c r="BC94" s="69">
        <f>ROUND(SUM(BC95:BC102),2)</f>
        <v>0</v>
      </c>
      <c r="BD94" s="71">
        <f>ROUND(SUM(BD95:BD102),2)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5</v>
      </c>
      <c r="BX94" s="72" t="s">
        <v>79</v>
      </c>
      <c r="CL94" s="72" t="s">
        <v>1</v>
      </c>
    </row>
    <row r="95" spans="1:91" s="6" customFormat="1" ht="16.5" customHeight="1" x14ac:dyDescent="0.2">
      <c r="A95" s="74" t="s">
        <v>80</v>
      </c>
      <c r="B95" s="75"/>
      <c r="C95" s="76"/>
      <c r="D95" s="208" t="s">
        <v>81</v>
      </c>
      <c r="E95" s="208"/>
      <c r="F95" s="208"/>
      <c r="G95" s="208"/>
      <c r="H95" s="208"/>
      <c r="I95" s="77"/>
      <c r="J95" s="208" t="s">
        <v>82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'02 - Ostatní a vedlejší n...'!J30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78" t="s">
        <v>83</v>
      </c>
      <c r="AR95" s="75"/>
      <c r="AS95" s="79">
        <v>0</v>
      </c>
      <c r="AT95" s="80">
        <f t="shared" si="1"/>
        <v>0</v>
      </c>
      <c r="AU95" s="81">
        <f>'02 - Ostatní a vedlejší n...'!P123</f>
        <v>0</v>
      </c>
      <c r="AV95" s="80">
        <f>'02 - Ostatní a vedlejší n...'!J33</f>
        <v>0</v>
      </c>
      <c r="AW95" s="80">
        <f>'02 - Ostatní a vedlejší n...'!J34</f>
        <v>0</v>
      </c>
      <c r="AX95" s="80">
        <f>'02 - Ostatní a vedlejší n...'!J35</f>
        <v>0</v>
      </c>
      <c r="AY95" s="80">
        <f>'02 - Ostatní a vedlejší n...'!J36</f>
        <v>0</v>
      </c>
      <c r="AZ95" s="80">
        <f>'02 - Ostatní a vedlejší n...'!F33</f>
        <v>0</v>
      </c>
      <c r="BA95" s="80">
        <f>'02 - Ostatní a vedlejší n...'!F34</f>
        <v>0</v>
      </c>
      <c r="BB95" s="80">
        <f>'02 - Ostatní a vedlejší n...'!F35</f>
        <v>0</v>
      </c>
      <c r="BC95" s="80">
        <f>'02 - Ostatní a vedlejší n...'!F36</f>
        <v>0</v>
      </c>
      <c r="BD95" s="82">
        <f>'02 - Ostatní a vedlejší n...'!F37</f>
        <v>0</v>
      </c>
      <c r="BT95" s="83" t="s">
        <v>84</v>
      </c>
      <c r="BV95" s="83" t="s">
        <v>78</v>
      </c>
      <c r="BW95" s="83" t="s">
        <v>85</v>
      </c>
      <c r="BX95" s="83" t="s">
        <v>5</v>
      </c>
      <c r="CL95" s="83" t="s">
        <v>1</v>
      </c>
      <c r="CM95" s="83" t="s">
        <v>86</v>
      </c>
    </row>
    <row r="96" spans="1:91" s="6" customFormat="1" ht="16.5" customHeight="1" x14ac:dyDescent="0.2">
      <c r="A96" s="74" t="s">
        <v>80</v>
      </c>
      <c r="B96" s="75"/>
      <c r="C96" s="76"/>
      <c r="D96" s="208" t="s">
        <v>87</v>
      </c>
      <c r="E96" s="208"/>
      <c r="F96" s="208"/>
      <c r="G96" s="208"/>
      <c r="H96" s="208"/>
      <c r="I96" s="77"/>
      <c r="J96" s="208" t="s">
        <v>88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'101 - Komunikace'!J30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78" t="s">
        <v>83</v>
      </c>
      <c r="AR96" s="75"/>
      <c r="AS96" s="79">
        <v>0</v>
      </c>
      <c r="AT96" s="80">
        <f t="shared" si="1"/>
        <v>0</v>
      </c>
      <c r="AU96" s="81">
        <f>'101 - Komunikace'!P127</f>
        <v>0</v>
      </c>
      <c r="AV96" s="80">
        <f>'101 - Komunikace'!J33</f>
        <v>0</v>
      </c>
      <c r="AW96" s="80">
        <f>'101 - Komunikace'!J34</f>
        <v>0</v>
      </c>
      <c r="AX96" s="80">
        <f>'101 - Komunikace'!J35</f>
        <v>0</v>
      </c>
      <c r="AY96" s="80">
        <f>'101 - Komunikace'!J36</f>
        <v>0</v>
      </c>
      <c r="AZ96" s="80">
        <f>'101 - Komunikace'!F33</f>
        <v>0</v>
      </c>
      <c r="BA96" s="80">
        <f>'101 - Komunikace'!F34</f>
        <v>0</v>
      </c>
      <c r="BB96" s="80">
        <f>'101 - Komunikace'!F35</f>
        <v>0</v>
      </c>
      <c r="BC96" s="80">
        <f>'101 - Komunikace'!F36</f>
        <v>0</v>
      </c>
      <c r="BD96" s="82">
        <f>'101 - Komunikace'!F37</f>
        <v>0</v>
      </c>
      <c r="BT96" s="83" t="s">
        <v>84</v>
      </c>
      <c r="BV96" s="83" t="s">
        <v>78</v>
      </c>
      <c r="BW96" s="83" t="s">
        <v>89</v>
      </c>
      <c r="BX96" s="83" t="s">
        <v>5</v>
      </c>
      <c r="CL96" s="83" t="s">
        <v>90</v>
      </c>
      <c r="CM96" s="83" t="s">
        <v>86</v>
      </c>
    </row>
    <row r="97" spans="1:91" s="6" customFormat="1" ht="16.5" customHeight="1" x14ac:dyDescent="0.2">
      <c r="A97" s="74" t="s">
        <v>80</v>
      </c>
      <c r="B97" s="75"/>
      <c r="C97" s="76"/>
      <c r="D97" s="208" t="s">
        <v>91</v>
      </c>
      <c r="E97" s="208"/>
      <c r="F97" s="208"/>
      <c r="G97" s="208"/>
      <c r="H97" s="208"/>
      <c r="I97" s="77"/>
      <c r="J97" s="208" t="s">
        <v>92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'102 - Křižovatka ul. Pod ...'!J30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78" t="s">
        <v>83</v>
      </c>
      <c r="AR97" s="75"/>
      <c r="AS97" s="79">
        <v>0</v>
      </c>
      <c r="AT97" s="80">
        <f t="shared" si="1"/>
        <v>0</v>
      </c>
      <c r="AU97" s="81">
        <f>'102 - Křižovatka ul. Pod ...'!P125</f>
        <v>0</v>
      </c>
      <c r="AV97" s="80">
        <f>'102 - Křižovatka ul. Pod ...'!J33</f>
        <v>0</v>
      </c>
      <c r="AW97" s="80">
        <f>'102 - Křižovatka ul. Pod ...'!J34</f>
        <v>0</v>
      </c>
      <c r="AX97" s="80">
        <f>'102 - Křižovatka ul. Pod ...'!J35</f>
        <v>0</v>
      </c>
      <c r="AY97" s="80">
        <f>'102 - Křižovatka ul. Pod ...'!J36</f>
        <v>0</v>
      </c>
      <c r="AZ97" s="80">
        <f>'102 - Křižovatka ul. Pod ...'!F33</f>
        <v>0</v>
      </c>
      <c r="BA97" s="80">
        <f>'102 - Křižovatka ul. Pod ...'!F34</f>
        <v>0</v>
      </c>
      <c r="BB97" s="80">
        <f>'102 - Křižovatka ul. Pod ...'!F35</f>
        <v>0</v>
      </c>
      <c r="BC97" s="80">
        <f>'102 - Křižovatka ul. Pod ...'!F36</f>
        <v>0</v>
      </c>
      <c r="BD97" s="82">
        <f>'102 - Křižovatka ul. Pod ...'!F37</f>
        <v>0</v>
      </c>
      <c r="BT97" s="83" t="s">
        <v>84</v>
      </c>
      <c r="BV97" s="83" t="s">
        <v>78</v>
      </c>
      <c r="BW97" s="83" t="s">
        <v>93</v>
      </c>
      <c r="BX97" s="83" t="s">
        <v>5</v>
      </c>
      <c r="CL97" s="83" t="s">
        <v>90</v>
      </c>
      <c r="CM97" s="83" t="s">
        <v>86</v>
      </c>
    </row>
    <row r="98" spans="1:91" s="6" customFormat="1" ht="16.5" customHeight="1" x14ac:dyDescent="0.2">
      <c r="A98" s="74" t="s">
        <v>80</v>
      </c>
      <c r="B98" s="75"/>
      <c r="C98" s="76"/>
      <c r="D98" s="208" t="s">
        <v>94</v>
      </c>
      <c r="E98" s="208"/>
      <c r="F98" s="208"/>
      <c r="G98" s="208"/>
      <c r="H98" s="208"/>
      <c r="I98" s="77"/>
      <c r="J98" s="208" t="s">
        <v>95</v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9">
        <f>'301 - Vodovod'!J30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78" t="s">
        <v>83</v>
      </c>
      <c r="AR98" s="75"/>
      <c r="AS98" s="79">
        <v>0</v>
      </c>
      <c r="AT98" s="80">
        <f t="shared" si="1"/>
        <v>0</v>
      </c>
      <c r="AU98" s="81">
        <f>'301 - Vodovod'!P122</f>
        <v>0</v>
      </c>
      <c r="AV98" s="80">
        <f>'301 - Vodovod'!J33</f>
        <v>0</v>
      </c>
      <c r="AW98" s="80">
        <f>'301 - Vodovod'!J34</f>
        <v>0</v>
      </c>
      <c r="AX98" s="80">
        <f>'301 - Vodovod'!J35</f>
        <v>0</v>
      </c>
      <c r="AY98" s="80">
        <f>'301 - Vodovod'!J36</f>
        <v>0</v>
      </c>
      <c r="AZ98" s="80">
        <f>'301 - Vodovod'!F33</f>
        <v>0</v>
      </c>
      <c r="BA98" s="80">
        <f>'301 - Vodovod'!F34</f>
        <v>0</v>
      </c>
      <c r="BB98" s="80">
        <f>'301 - Vodovod'!F35</f>
        <v>0</v>
      </c>
      <c r="BC98" s="80">
        <f>'301 - Vodovod'!F36</f>
        <v>0</v>
      </c>
      <c r="BD98" s="82">
        <f>'301 - Vodovod'!F37</f>
        <v>0</v>
      </c>
      <c r="BT98" s="83" t="s">
        <v>84</v>
      </c>
      <c r="BV98" s="83" t="s">
        <v>78</v>
      </c>
      <c r="BW98" s="83" t="s">
        <v>96</v>
      </c>
      <c r="BX98" s="83" t="s">
        <v>5</v>
      </c>
      <c r="CL98" s="83" t="s">
        <v>97</v>
      </c>
      <c r="CM98" s="83" t="s">
        <v>86</v>
      </c>
    </row>
    <row r="99" spans="1:91" s="6" customFormat="1" ht="16.5" customHeight="1" x14ac:dyDescent="0.2">
      <c r="A99" s="74" t="s">
        <v>80</v>
      </c>
      <c r="B99" s="75"/>
      <c r="C99" s="76"/>
      <c r="D99" s="208" t="s">
        <v>98</v>
      </c>
      <c r="E99" s="208"/>
      <c r="F99" s="208"/>
      <c r="G99" s="208"/>
      <c r="H99" s="208"/>
      <c r="I99" s="77"/>
      <c r="J99" s="208" t="s">
        <v>99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9">
        <f>'302 - Jednotná kanalizace'!J30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78" t="s">
        <v>83</v>
      </c>
      <c r="AR99" s="75"/>
      <c r="AS99" s="79">
        <v>0</v>
      </c>
      <c r="AT99" s="80">
        <f t="shared" si="1"/>
        <v>0</v>
      </c>
      <c r="AU99" s="81">
        <f>'302 - Jednotná kanalizace'!P123</f>
        <v>0</v>
      </c>
      <c r="AV99" s="80">
        <f>'302 - Jednotná kanalizace'!J33</f>
        <v>0</v>
      </c>
      <c r="AW99" s="80">
        <f>'302 - Jednotná kanalizace'!J34</f>
        <v>0</v>
      </c>
      <c r="AX99" s="80">
        <f>'302 - Jednotná kanalizace'!J35</f>
        <v>0</v>
      </c>
      <c r="AY99" s="80">
        <f>'302 - Jednotná kanalizace'!J36</f>
        <v>0</v>
      </c>
      <c r="AZ99" s="80">
        <f>'302 - Jednotná kanalizace'!F33</f>
        <v>0</v>
      </c>
      <c r="BA99" s="80">
        <f>'302 - Jednotná kanalizace'!F34</f>
        <v>0</v>
      </c>
      <c r="BB99" s="80">
        <f>'302 - Jednotná kanalizace'!F35</f>
        <v>0</v>
      </c>
      <c r="BC99" s="80">
        <f>'302 - Jednotná kanalizace'!F36</f>
        <v>0</v>
      </c>
      <c r="BD99" s="82">
        <f>'302 - Jednotná kanalizace'!F37</f>
        <v>0</v>
      </c>
      <c r="BT99" s="83" t="s">
        <v>84</v>
      </c>
      <c r="BV99" s="83" t="s">
        <v>78</v>
      </c>
      <c r="BW99" s="83" t="s">
        <v>100</v>
      </c>
      <c r="BX99" s="83" t="s">
        <v>5</v>
      </c>
      <c r="CL99" s="83" t="s">
        <v>101</v>
      </c>
      <c r="CM99" s="83" t="s">
        <v>86</v>
      </c>
    </row>
    <row r="100" spans="1:91" s="6" customFormat="1" ht="16.5" customHeight="1" x14ac:dyDescent="0.2">
      <c r="A100" s="74" t="s">
        <v>80</v>
      </c>
      <c r="B100" s="75"/>
      <c r="C100" s="76"/>
      <c r="D100" s="208" t="s">
        <v>102</v>
      </c>
      <c r="E100" s="208"/>
      <c r="F100" s="208"/>
      <c r="G100" s="208"/>
      <c r="H100" s="208"/>
      <c r="I100" s="77"/>
      <c r="J100" s="208" t="s">
        <v>103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9">
        <f>'303 - Vodovodní a kanaliz...'!J30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78" t="s">
        <v>83</v>
      </c>
      <c r="AR100" s="75"/>
      <c r="AS100" s="79">
        <v>0</v>
      </c>
      <c r="AT100" s="80">
        <f t="shared" si="1"/>
        <v>0</v>
      </c>
      <c r="AU100" s="81">
        <f>'303 - Vodovodní a kanaliz...'!P123</f>
        <v>0</v>
      </c>
      <c r="AV100" s="80">
        <f>'303 - Vodovodní a kanaliz...'!J33</f>
        <v>0</v>
      </c>
      <c r="AW100" s="80">
        <f>'303 - Vodovodní a kanaliz...'!J34</f>
        <v>0</v>
      </c>
      <c r="AX100" s="80">
        <f>'303 - Vodovodní a kanaliz...'!J35</f>
        <v>0</v>
      </c>
      <c r="AY100" s="80">
        <f>'303 - Vodovodní a kanaliz...'!J36</f>
        <v>0</v>
      </c>
      <c r="AZ100" s="80">
        <f>'303 - Vodovodní a kanaliz...'!F33</f>
        <v>0</v>
      </c>
      <c r="BA100" s="80">
        <f>'303 - Vodovodní a kanaliz...'!F34</f>
        <v>0</v>
      </c>
      <c r="BB100" s="80">
        <f>'303 - Vodovodní a kanaliz...'!F35</f>
        <v>0</v>
      </c>
      <c r="BC100" s="80">
        <f>'303 - Vodovodní a kanaliz...'!F36</f>
        <v>0</v>
      </c>
      <c r="BD100" s="82">
        <f>'303 - Vodovodní a kanaliz...'!F37</f>
        <v>0</v>
      </c>
      <c r="BT100" s="83" t="s">
        <v>84</v>
      </c>
      <c r="BV100" s="83" t="s">
        <v>78</v>
      </c>
      <c r="BW100" s="83" t="s">
        <v>104</v>
      </c>
      <c r="BX100" s="83" t="s">
        <v>5</v>
      </c>
      <c r="CL100" s="83" t="s">
        <v>1</v>
      </c>
      <c r="CM100" s="83" t="s">
        <v>86</v>
      </c>
    </row>
    <row r="101" spans="1:91" s="6" customFormat="1" ht="16.5" customHeight="1" x14ac:dyDescent="0.2">
      <c r="A101" s="74" t="s">
        <v>80</v>
      </c>
      <c r="B101" s="75"/>
      <c r="C101" s="76"/>
      <c r="D101" s="208" t="s">
        <v>105</v>
      </c>
      <c r="E101" s="208"/>
      <c r="F101" s="208"/>
      <c r="G101" s="208"/>
      <c r="H101" s="208"/>
      <c r="I101" s="77"/>
      <c r="J101" s="208" t="s">
        <v>106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9">
        <f>'401 - Veřejné osvětlení'!J30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78" t="s">
        <v>83</v>
      </c>
      <c r="AR101" s="75"/>
      <c r="AS101" s="79">
        <v>0</v>
      </c>
      <c r="AT101" s="80">
        <f t="shared" si="1"/>
        <v>0</v>
      </c>
      <c r="AU101" s="81">
        <f>'401 - Veřejné osvětlení'!P124</f>
        <v>0</v>
      </c>
      <c r="AV101" s="80">
        <f>'401 - Veřejné osvětlení'!J33</f>
        <v>0</v>
      </c>
      <c r="AW101" s="80">
        <f>'401 - Veřejné osvětlení'!J34</f>
        <v>0</v>
      </c>
      <c r="AX101" s="80">
        <f>'401 - Veřejné osvětlení'!J35</f>
        <v>0</v>
      </c>
      <c r="AY101" s="80">
        <f>'401 - Veřejné osvětlení'!J36</f>
        <v>0</v>
      </c>
      <c r="AZ101" s="80">
        <f>'401 - Veřejné osvětlení'!F33</f>
        <v>0</v>
      </c>
      <c r="BA101" s="80">
        <f>'401 - Veřejné osvětlení'!F34</f>
        <v>0</v>
      </c>
      <c r="BB101" s="80">
        <f>'401 - Veřejné osvětlení'!F35</f>
        <v>0</v>
      </c>
      <c r="BC101" s="80">
        <f>'401 - Veřejné osvětlení'!F36</f>
        <v>0</v>
      </c>
      <c r="BD101" s="82">
        <f>'401 - Veřejné osvětlení'!F37</f>
        <v>0</v>
      </c>
      <c r="BT101" s="83" t="s">
        <v>84</v>
      </c>
      <c r="BV101" s="83" t="s">
        <v>78</v>
      </c>
      <c r="BW101" s="83" t="s">
        <v>107</v>
      </c>
      <c r="BX101" s="83" t="s">
        <v>5</v>
      </c>
      <c r="CL101" s="83" t="s">
        <v>1</v>
      </c>
      <c r="CM101" s="83" t="s">
        <v>86</v>
      </c>
    </row>
    <row r="102" spans="1:91" s="6" customFormat="1" ht="16.5" customHeight="1" x14ac:dyDescent="0.2">
      <c r="A102" s="74" t="s">
        <v>80</v>
      </c>
      <c r="B102" s="75"/>
      <c r="C102" s="76"/>
      <c r="D102" s="208" t="s">
        <v>108</v>
      </c>
      <c r="E102" s="208"/>
      <c r="F102" s="208"/>
      <c r="G102" s="208"/>
      <c r="H102" s="208"/>
      <c r="I102" s="77"/>
      <c r="J102" s="208" t="s">
        <v>109</v>
      </c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9">
        <f>'801 - Výsadba'!J30</f>
        <v>0</v>
      </c>
      <c r="AH102" s="210"/>
      <c r="AI102" s="210"/>
      <c r="AJ102" s="210"/>
      <c r="AK102" s="210"/>
      <c r="AL102" s="210"/>
      <c r="AM102" s="210"/>
      <c r="AN102" s="209">
        <f t="shared" si="0"/>
        <v>0</v>
      </c>
      <c r="AO102" s="210"/>
      <c r="AP102" s="210"/>
      <c r="AQ102" s="78" t="s">
        <v>83</v>
      </c>
      <c r="AR102" s="75"/>
      <c r="AS102" s="84">
        <v>0</v>
      </c>
      <c r="AT102" s="85">
        <f t="shared" si="1"/>
        <v>0</v>
      </c>
      <c r="AU102" s="86">
        <f>'801 - Výsadba'!P119</f>
        <v>0</v>
      </c>
      <c r="AV102" s="85">
        <f>'801 - Výsadba'!J33</f>
        <v>0</v>
      </c>
      <c r="AW102" s="85">
        <f>'801 - Výsadba'!J34</f>
        <v>0</v>
      </c>
      <c r="AX102" s="85">
        <f>'801 - Výsadba'!J35</f>
        <v>0</v>
      </c>
      <c r="AY102" s="85">
        <f>'801 - Výsadba'!J36</f>
        <v>0</v>
      </c>
      <c r="AZ102" s="85">
        <f>'801 - Výsadba'!F33</f>
        <v>0</v>
      </c>
      <c r="BA102" s="85">
        <f>'801 - Výsadba'!F34</f>
        <v>0</v>
      </c>
      <c r="BB102" s="85">
        <f>'801 - Výsadba'!F35</f>
        <v>0</v>
      </c>
      <c r="BC102" s="85">
        <f>'801 - Výsadba'!F36</f>
        <v>0</v>
      </c>
      <c r="BD102" s="87">
        <f>'801 - Výsadba'!F37</f>
        <v>0</v>
      </c>
      <c r="BT102" s="83" t="s">
        <v>84</v>
      </c>
      <c r="BV102" s="83" t="s">
        <v>78</v>
      </c>
      <c r="BW102" s="83" t="s">
        <v>110</v>
      </c>
      <c r="BX102" s="83" t="s">
        <v>5</v>
      </c>
      <c r="CL102" s="83" t="s">
        <v>90</v>
      </c>
      <c r="CM102" s="83" t="s">
        <v>86</v>
      </c>
    </row>
    <row r="103" spans="1:91" s="1" customFormat="1" ht="30" customHeight="1" x14ac:dyDescent="0.2">
      <c r="B103" s="32"/>
      <c r="AR103" s="32"/>
    </row>
    <row r="104" spans="1:91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32"/>
    </row>
  </sheetData>
  <sheetProtection algorithmName="SHA-512" hashValue="EntT6Veprf/hyeBpAkJ9sUPEj2NfAB8t02qn6MCt4fhtL0hWYrzy+BOxgQCoY2rOPNPmeXsd4bwhUaPqn+hBgw==" saltValue="kJgD6hFU+qWDcXsX8LYBiGEI3l4hOWADV/A+am1X3UGxsHS6EdjQYTsWknrHXfw0y/yNSRTQ1pZAQZhcVy9flw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2 - Ostatní a vedlejší n...'!C2" display="/" xr:uid="{00000000-0004-0000-0000-000000000000}"/>
    <hyperlink ref="A96" location="'101 - Komunikace'!C2" display="/" xr:uid="{00000000-0004-0000-0000-000001000000}"/>
    <hyperlink ref="A97" location="'102 - Křižovatka ul. Pod ...'!C2" display="/" xr:uid="{00000000-0004-0000-0000-000002000000}"/>
    <hyperlink ref="A98" location="'301 - Vodovod'!C2" display="/" xr:uid="{00000000-0004-0000-0000-000003000000}"/>
    <hyperlink ref="A99" location="'302 - Jednotná kanalizace'!C2" display="/" xr:uid="{00000000-0004-0000-0000-000004000000}"/>
    <hyperlink ref="A100" location="'303 - Vodovodní a kanaliz...'!C2" display="/" xr:uid="{00000000-0004-0000-0000-000005000000}"/>
    <hyperlink ref="A101" location="'401 - Veřejné osvětlení'!C2" display="/" xr:uid="{00000000-0004-0000-0000-000006000000}"/>
    <hyperlink ref="A102" location="'801 - Výsadb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85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113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ROUND((SUM(BE123:BE190)),  2)</f>
        <v>0</v>
      </c>
      <c r="I33" s="92">
        <v>0.21</v>
      </c>
      <c r="J33" s="91">
        <f>ROUND(((SUM(BE123:BE190))*I33),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ROUND((SUM(BF123:BF190)),  2)</f>
        <v>0</v>
      </c>
      <c r="I34" s="92">
        <v>0.12</v>
      </c>
      <c r="J34" s="91">
        <f>ROUND(((SUM(BF123:BF190))*I34),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ROUND((SUM(BG123:BG190)),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ROUND((SUM(BH123:BH190)),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ROUND((SUM(BI123:BI190)),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02 - Ostatní a vedlejší náklady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J123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119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5" customHeight="1" x14ac:dyDescent="0.2">
      <c r="B98" s="104"/>
      <c r="D98" s="105" t="s">
        <v>120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899999999999999" customHeight="1" x14ac:dyDescent="0.2">
      <c r="B99" s="108"/>
      <c r="D99" s="109" t="s">
        <v>121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899999999999999" customHeight="1" x14ac:dyDescent="0.2">
      <c r="B100" s="108"/>
      <c r="D100" s="109" t="s">
        <v>122</v>
      </c>
      <c r="E100" s="110"/>
      <c r="F100" s="110"/>
      <c r="G100" s="110"/>
      <c r="H100" s="110"/>
      <c r="I100" s="110"/>
      <c r="J100" s="111">
        <f>J153</f>
        <v>0</v>
      </c>
      <c r="L100" s="108"/>
    </row>
    <row r="101" spans="2:12" s="9" customFormat="1" ht="19.899999999999999" customHeight="1" x14ac:dyDescent="0.2">
      <c r="B101" s="108"/>
      <c r="D101" s="109" t="s">
        <v>123</v>
      </c>
      <c r="E101" s="110"/>
      <c r="F101" s="110"/>
      <c r="G101" s="110"/>
      <c r="H101" s="110"/>
      <c r="I101" s="110"/>
      <c r="J101" s="111">
        <f>J164</f>
        <v>0</v>
      </c>
      <c r="L101" s="108"/>
    </row>
    <row r="102" spans="2:12" s="9" customFormat="1" ht="19.899999999999999" customHeight="1" x14ac:dyDescent="0.2">
      <c r="B102" s="108"/>
      <c r="D102" s="109" t="s">
        <v>124</v>
      </c>
      <c r="E102" s="110"/>
      <c r="F102" s="110"/>
      <c r="G102" s="110"/>
      <c r="H102" s="110"/>
      <c r="I102" s="110"/>
      <c r="J102" s="111">
        <f>J184</f>
        <v>0</v>
      </c>
      <c r="L102" s="108"/>
    </row>
    <row r="103" spans="2:12" s="9" customFormat="1" ht="19.899999999999999" customHeight="1" x14ac:dyDescent="0.2">
      <c r="B103" s="108"/>
      <c r="D103" s="109" t="s">
        <v>125</v>
      </c>
      <c r="E103" s="110"/>
      <c r="F103" s="110"/>
      <c r="G103" s="110"/>
      <c r="H103" s="110"/>
      <c r="I103" s="110"/>
      <c r="J103" s="111">
        <f>J188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126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2" t="str">
        <f>E7</f>
        <v>Rekonstrukce ul. Požárnická, Pelhřimov</v>
      </c>
      <c r="F113" s="233"/>
      <c r="G113" s="233"/>
      <c r="H113" s="233"/>
      <c r="L113" s="32"/>
    </row>
    <row r="114" spans="2:65" s="1" customFormat="1" ht="12" customHeight="1" x14ac:dyDescent="0.2">
      <c r="B114" s="32"/>
      <c r="C114" s="27" t="s">
        <v>112</v>
      </c>
      <c r="L114" s="32"/>
    </row>
    <row r="115" spans="2:65" s="1" customFormat="1" ht="16.5" customHeight="1" x14ac:dyDescent="0.2">
      <c r="B115" s="32"/>
      <c r="E115" s="194" t="str">
        <f>E9</f>
        <v>02 - Ostatní a vedlejší náklady</v>
      </c>
      <c r="F115" s="234"/>
      <c r="G115" s="234"/>
      <c r="H115" s="234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16. 12. 2025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127</v>
      </c>
      <c r="D122" s="114" t="s">
        <v>61</v>
      </c>
      <c r="E122" s="114" t="s">
        <v>57</v>
      </c>
      <c r="F122" s="114" t="s">
        <v>58</v>
      </c>
      <c r="G122" s="114" t="s">
        <v>128</v>
      </c>
      <c r="H122" s="114" t="s">
        <v>129</v>
      </c>
      <c r="I122" s="114" t="s">
        <v>130</v>
      </c>
      <c r="J122" s="114" t="s">
        <v>116</v>
      </c>
      <c r="K122" s="115" t="s">
        <v>131</v>
      </c>
      <c r="L122" s="112"/>
      <c r="M122" s="59" t="s">
        <v>1</v>
      </c>
      <c r="N122" s="60" t="s">
        <v>40</v>
      </c>
      <c r="O122" s="60" t="s">
        <v>132</v>
      </c>
      <c r="P122" s="60" t="s">
        <v>133</v>
      </c>
      <c r="Q122" s="60" t="s">
        <v>134</v>
      </c>
      <c r="R122" s="60" t="s">
        <v>135</v>
      </c>
      <c r="S122" s="60" t="s">
        <v>136</v>
      </c>
      <c r="T122" s="61" t="s">
        <v>137</v>
      </c>
    </row>
    <row r="123" spans="2:65" s="1" customFormat="1" ht="22.9" customHeight="1" x14ac:dyDescent="0.25">
      <c r="B123" s="32"/>
      <c r="C123" s="64" t="s">
        <v>138</v>
      </c>
      <c r="J123" s="116">
        <f>BK123</f>
        <v>0</v>
      </c>
      <c r="L123" s="32"/>
      <c r="M123" s="62"/>
      <c r="N123" s="53"/>
      <c r="O123" s="53"/>
      <c r="P123" s="117">
        <f>P124+P125</f>
        <v>0</v>
      </c>
      <c r="Q123" s="53"/>
      <c r="R123" s="117">
        <f>R124+R125</f>
        <v>0</v>
      </c>
      <c r="S123" s="53"/>
      <c r="T123" s="118">
        <f>T124+T125</f>
        <v>0</v>
      </c>
      <c r="AT123" s="17" t="s">
        <v>75</v>
      </c>
      <c r="AU123" s="17" t="s">
        <v>118</v>
      </c>
      <c r="BK123" s="119">
        <f>BK124+BK125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139</v>
      </c>
      <c r="F124" s="122" t="s">
        <v>140</v>
      </c>
      <c r="I124" s="123"/>
      <c r="J124" s="124">
        <f>BK124</f>
        <v>0</v>
      </c>
      <c r="L124" s="120"/>
      <c r="M124" s="125"/>
      <c r="P124" s="126">
        <v>0</v>
      </c>
      <c r="R124" s="126">
        <v>0</v>
      </c>
      <c r="T124" s="127">
        <v>0</v>
      </c>
      <c r="AR124" s="121" t="s">
        <v>141</v>
      </c>
      <c r="AT124" s="128" t="s">
        <v>75</v>
      </c>
      <c r="AU124" s="128" t="s">
        <v>76</v>
      </c>
      <c r="AY124" s="121" t="s">
        <v>142</v>
      </c>
      <c r="BK124" s="129">
        <v>0</v>
      </c>
    </row>
    <row r="125" spans="2:65" s="11" customFormat="1" ht="25.9" customHeight="1" x14ac:dyDescent="0.2">
      <c r="B125" s="120"/>
      <c r="D125" s="121" t="s">
        <v>75</v>
      </c>
      <c r="E125" s="122" t="s">
        <v>143</v>
      </c>
      <c r="F125" s="122" t="s">
        <v>144</v>
      </c>
      <c r="I125" s="123"/>
      <c r="J125" s="124">
        <f>BK125</f>
        <v>0</v>
      </c>
      <c r="L125" s="120"/>
      <c r="M125" s="125"/>
      <c r="P125" s="126">
        <f>P126+P153+P164+P184+P188</f>
        <v>0</v>
      </c>
      <c r="R125" s="126">
        <f>R126+R153+R164+R184+R188</f>
        <v>0</v>
      </c>
      <c r="T125" s="127">
        <f>T126+T153+T164+T184+T188</f>
        <v>0</v>
      </c>
      <c r="AR125" s="121" t="s">
        <v>145</v>
      </c>
      <c r="AT125" s="128" t="s">
        <v>75</v>
      </c>
      <c r="AU125" s="128" t="s">
        <v>76</v>
      </c>
      <c r="AY125" s="121" t="s">
        <v>142</v>
      </c>
      <c r="BK125" s="129">
        <f>BK126+BK153+BK164+BK184+BK188</f>
        <v>0</v>
      </c>
    </row>
    <row r="126" spans="2:65" s="11" customFormat="1" ht="22.9" customHeight="1" x14ac:dyDescent="0.2">
      <c r="B126" s="120"/>
      <c r="D126" s="121" t="s">
        <v>75</v>
      </c>
      <c r="E126" s="130" t="s">
        <v>146</v>
      </c>
      <c r="F126" s="130" t="s">
        <v>147</v>
      </c>
      <c r="I126" s="123"/>
      <c r="J126" s="131">
        <f>BK126</f>
        <v>0</v>
      </c>
      <c r="L126" s="120"/>
      <c r="M126" s="125"/>
      <c r="P126" s="126">
        <f>SUM(P127:P152)</f>
        <v>0</v>
      </c>
      <c r="R126" s="126">
        <f>SUM(R127:R152)</f>
        <v>0</v>
      </c>
      <c r="T126" s="127">
        <f>SUM(T127:T152)</f>
        <v>0</v>
      </c>
      <c r="AR126" s="121" t="s">
        <v>145</v>
      </c>
      <c r="AT126" s="128" t="s">
        <v>75</v>
      </c>
      <c r="AU126" s="128" t="s">
        <v>84</v>
      </c>
      <c r="AY126" s="121" t="s">
        <v>142</v>
      </c>
      <c r="BK126" s="129">
        <f>SUM(BK127:BK152)</f>
        <v>0</v>
      </c>
    </row>
    <row r="127" spans="2:65" s="1" customFormat="1" ht="16.5" customHeight="1" x14ac:dyDescent="0.2">
      <c r="B127" s="32"/>
      <c r="C127" s="132" t="s">
        <v>84</v>
      </c>
      <c r="D127" s="132" t="s">
        <v>148</v>
      </c>
      <c r="E127" s="133" t="s">
        <v>149</v>
      </c>
      <c r="F127" s="134" t="s">
        <v>150</v>
      </c>
      <c r="G127" s="135" t="s">
        <v>151</v>
      </c>
      <c r="H127" s="136">
        <v>1</v>
      </c>
      <c r="I127" s="137"/>
      <c r="J127" s="138">
        <f>ROUND(I127*H127,2)</f>
        <v>0</v>
      </c>
      <c r="K127" s="134" t="s">
        <v>152</v>
      </c>
      <c r="L127" s="32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153</v>
      </c>
      <c r="AT127" s="143" t="s">
        <v>148</v>
      </c>
      <c r="AU127" s="143" t="s">
        <v>86</v>
      </c>
      <c r="AY127" s="17" t="s">
        <v>142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84</v>
      </c>
      <c r="BK127" s="144">
        <f>ROUND(I127*H127,2)</f>
        <v>0</v>
      </c>
      <c r="BL127" s="17" t="s">
        <v>153</v>
      </c>
      <c r="BM127" s="143" t="s">
        <v>154</v>
      </c>
    </row>
    <row r="128" spans="2:65" s="12" customFormat="1" ht="11.25" x14ac:dyDescent="0.2">
      <c r="B128" s="145"/>
      <c r="D128" s="146" t="s">
        <v>155</v>
      </c>
      <c r="E128" s="147" t="s">
        <v>1</v>
      </c>
      <c r="F128" s="148" t="s">
        <v>156</v>
      </c>
      <c r="H128" s="147" t="s">
        <v>1</v>
      </c>
      <c r="I128" s="149"/>
      <c r="L128" s="145"/>
      <c r="M128" s="150"/>
      <c r="T128" s="151"/>
      <c r="AT128" s="147" t="s">
        <v>155</v>
      </c>
      <c r="AU128" s="147" t="s">
        <v>86</v>
      </c>
      <c r="AV128" s="12" t="s">
        <v>84</v>
      </c>
      <c r="AW128" s="12" t="s">
        <v>32</v>
      </c>
      <c r="AX128" s="12" t="s">
        <v>76</v>
      </c>
      <c r="AY128" s="147" t="s">
        <v>142</v>
      </c>
    </row>
    <row r="129" spans="2:65" s="12" customFormat="1" ht="11.25" x14ac:dyDescent="0.2">
      <c r="B129" s="145"/>
      <c r="D129" s="146" t="s">
        <v>155</v>
      </c>
      <c r="E129" s="147" t="s">
        <v>1</v>
      </c>
      <c r="F129" s="148" t="s">
        <v>157</v>
      </c>
      <c r="H129" s="147" t="s">
        <v>1</v>
      </c>
      <c r="I129" s="149"/>
      <c r="L129" s="145"/>
      <c r="M129" s="150"/>
      <c r="T129" s="151"/>
      <c r="AT129" s="147" t="s">
        <v>155</v>
      </c>
      <c r="AU129" s="147" t="s">
        <v>86</v>
      </c>
      <c r="AV129" s="12" t="s">
        <v>84</v>
      </c>
      <c r="AW129" s="12" t="s">
        <v>32</v>
      </c>
      <c r="AX129" s="12" t="s">
        <v>76</v>
      </c>
      <c r="AY129" s="147" t="s">
        <v>142</v>
      </c>
    </row>
    <row r="130" spans="2:65" s="13" customFormat="1" ht="11.25" x14ac:dyDescent="0.2">
      <c r="B130" s="152"/>
      <c r="D130" s="146" t="s">
        <v>155</v>
      </c>
      <c r="E130" s="153" t="s">
        <v>1</v>
      </c>
      <c r="F130" s="154" t="s">
        <v>158</v>
      </c>
      <c r="H130" s="155">
        <v>1</v>
      </c>
      <c r="I130" s="156"/>
      <c r="L130" s="152"/>
      <c r="M130" s="157"/>
      <c r="T130" s="158"/>
      <c r="AT130" s="153" t="s">
        <v>155</v>
      </c>
      <c r="AU130" s="153" t="s">
        <v>86</v>
      </c>
      <c r="AV130" s="13" t="s">
        <v>86</v>
      </c>
      <c r="AW130" s="13" t="s">
        <v>32</v>
      </c>
      <c r="AX130" s="13" t="s">
        <v>84</v>
      </c>
      <c r="AY130" s="153" t="s">
        <v>142</v>
      </c>
    </row>
    <row r="131" spans="2:65" s="1" customFormat="1" ht="16.5" customHeight="1" x14ac:dyDescent="0.2">
      <c r="B131" s="32"/>
      <c r="C131" s="132" t="s">
        <v>86</v>
      </c>
      <c r="D131" s="132" t="s">
        <v>148</v>
      </c>
      <c r="E131" s="133" t="s">
        <v>159</v>
      </c>
      <c r="F131" s="134" t="s">
        <v>160</v>
      </c>
      <c r="G131" s="135" t="s">
        <v>151</v>
      </c>
      <c r="H131" s="136">
        <v>1</v>
      </c>
      <c r="I131" s="137"/>
      <c r="J131" s="138">
        <f>ROUND(I131*H131,2)</f>
        <v>0</v>
      </c>
      <c r="K131" s="134" t="s">
        <v>152</v>
      </c>
      <c r="L131" s="32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153</v>
      </c>
      <c r="AT131" s="143" t="s">
        <v>148</v>
      </c>
      <c r="AU131" s="143" t="s">
        <v>86</v>
      </c>
      <c r="AY131" s="17" t="s">
        <v>142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84</v>
      </c>
      <c r="BK131" s="144">
        <f>ROUND(I131*H131,2)</f>
        <v>0</v>
      </c>
      <c r="BL131" s="17" t="s">
        <v>153</v>
      </c>
      <c r="BM131" s="143" t="s">
        <v>161</v>
      </c>
    </row>
    <row r="132" spans="2:65" s="12" customFormat="1" ht="11.25" x14ac:dyDescent="0.2">
      <c r="B132" s="145"/>
      <c r="D132" s="146" t="s">
        <v>155</v>
      </c>
      <c r="E132" s="147" t="s">
        <v>1</v>
      </c>
      <c r="F132" s="148" t="s">
        <v>162</v>
      </c>
      <c r="H132" s="147" t="s">
        <v>1</v>
      </c>
      <c r="I132" s="149"/>
      <c r="L132" s="145"/>
      <c r="M132" s="150"/>
      <c r="T132" s="151"/>
      <c r="AT132" s="147" t="s">
        <v>155</v>
      </c>
      <c r="AU132" s="147" t="s">
        <v>86</v>
      </c>
      <c r="AV132" s="12" t="s">
        <v>84</v>
      </c>
      <c r="AW132" s="12" t="s">
        <v>32</v>
      </c>
      <c r="AX132" s="12" t="s">
        <v>76</v>
      </c>
      <c r="AY132" s="147" t="s">
        <v>142</v>
      </c>
    </row>
    <row r="133" spans="2:65" s="12" customFormat="1" ht="11.25" x14ac:dyDescent="0.2">
      <c r="B133" s="145"/>
      <c r="D133" s="146" t="s">
        <v>155</v>
      </c>
      <c r="E133" s="147" t="s">
        <v>1</v>
      </c>
      <c r="F133" s="148" t="s">
        <v>163</v>
      </c>
      <c r="H133" s="147" t="s">
        <v>1</v>
      </c>
      <c r="I133" s="149"/>
      <c r="L133" s="145"/>
      <c r="M133" s="150"/>
      <c r="T133" s="151"/>
      <c r="AT133" s="147" t="s">
        <v>155</v>
      </c>
      <c r="AU133" s="147" t="s">
        <v>86</v>
      </c>
      <c r="AV133" s="12" t="s">
        <v>84</v>
      </c>
      <c r="AW133" s="12" t="s">
        <v>32</v>
      </c>
      <c r="AX133" s="12" t="s">
        <v>76</v>
      </c>
      <c r="AY133" s="147" t="s">
        <v>142</v>
      </c>
    </row>
    <row r="134" spans="2:65" s="13" customFormat="1" ht="11.25" x14ac:dyDescent="0.2">
      <c r="B134" s="152"/>
      <c r="D134" s="146" t="s">
        <v>155</v>
      </c>
      <c r="E134" s="153" t="s">
        <v>1</v>
      </c>
      <c r="F134" s="154" t="s">
        <v>158</v>
      </c>
      <c r="H134" s="155">
        <v>1</v>
      </c>
      <c r="I134" s="156"/>
      <c r="L134" s="152"/>
      <c r="M134" s="157"/>
      <c r="T134" s="158"/>
      <c r="AT134" s="153" t="s">
        <v>155</v>
      </c>
      <c r="AU134" s="153" t="s">
        <v>86</v>
      </c>
      <c r="AV134" s="13" t="s">
        <v>86</v>
      </c>
      <c r="AW134" s="13" t="s">
        <v>32</v>
      </c>
      <c r="AX134" s="13" t="s">
        <v>84</v>
      </c>
      <c r="AY134" s="153" t="s">
        <v>142</v>
      </c>
    </row>
    <row r="135" spans="2:65" s="1" customFormat="1" ht="16.5" customHeight="1" x14ac:dyDescent="0.2">
      <c r="B135" s="32"/>
      <c r="C135" s="132" t="s">
        <v>164</v>
      </c>
      <c r="D135" s="132" t="s">
        <v>148</v>
      </c>
      <c r="E135" s="133" t="s">
        <v>165</v>
      </c>
      <c r="F135" s="134" t="s">
        <v>166</v>
      </c>
      <c r="G135" s="135" t="s">
        <v>151</v>
      </c>
      <c r="H135" s="136">
        <v>1</v>
      </c>
      <c r="I135" s="137"/>
      <c r="J135" s="138">
        <f>ROUND(I135*H135,2)</f>
        <v>0</v>
      </c>
      <c r="K135" s="134" t="s">
        <v>152</v>
      </c>
      <c r="L135" s="32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153</v>
      </c>
      <c r="AT135" s="143" t="s">
        <v>148</v>
      </c>
      <c r="AU135" s="143" t="s">
        <v>86</v>
      </c>
      <c r="AY135" s="17" t="s">
        <v>142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84</v>
      </c>
      <c r="BK135" s="144">
        <f>ROUND(I135*H135,2)</f>
        <v>0</v>
      </c>
      <c r="BL135" s="17" t="s">
        <v>153</v>
      </c>
      <c r="BM135" s="143" t="s">
        <v>167</v>
      </c>
    </row>
    <row r="136" spans="2:65" s="12" customFormat="1" ht="11.25" x14ac:dyDescent="0.2">
      <c r="B136" s="145"/>
      <c r="D136" s="146" t="s">
        <v>155</v>
      </c>
      <c r="E136" s="147" t="s">
        <v>1</v>
      </c>
      <c r="F136" s="148" t="s">
        <v>168</v>
      </c>
      <c r="H136" s="147" t="s">
        <v>1</v>
      </c>
      <c r="I136" s="149"/>
      <c r="L136" s="145"/>
      <c r="M136" s="150"/>
      <c r="T136" s="151"/>
      <c r="AT136" s="147" t="s">
        <v>155</v>
      </c>
      <c r="AU136" s="147" t="s">
        <v>86</v>
      </c>
      <c r="AV136" s="12" t="s">
        <v>84</v>
      </c>
      <c r="AW136" s="12" t="s">
        <v>32</v>
      </c>
      <c r="AX136" s="12" t="s">
        <v>76</v>
      </c>
      <c r="AY136" s="147" t="s">
        <v>142</v>
      </c>
    </row>
    <row r="137" spans="2:65" s="13" customFormat="1" ht="11.25" x14ac:dyDescent="0.2">
      <c r="B137" s="152"/>
      <c r="D137" s="146" t="s">
        <v>155</v>
      </c>
      <c r="E137" s="153" t="s">
        <v>1</v>
      </c>
      <c r="F137" s="154" t="s">
        <v>158</v>
      </c>
      <c r="H137" s="155">
        <v>1</v>
      </c>
      <c r="I137" s="156"/>
      <c r="L137" s="152"/>
      <c r="M137" s="157"/>
      <c r="T137" s="158"/>
      <c r="AT137" s="153" t="s">
        <v>155</v>
      </c>
      <c r="AU137" s="153" t="s">
        <v>86</v>
      </c>
      <c r="AV137" s="13" t="s">
        <v>86</v>
      </c>
      <c r="AW137" s="13" t="s">
        <v>32</v>
      </c>
      <c r="AX137" s="13" t="s">
        <v>84</v>
      </c>
      <c r="AY137" s="153" t="s">
        <v>142</v>
      </c>
    </row>
    <row r="138" spans="2:65" s="12" customFormat="1" ht="11.25" x14ac:dyDescent="0.2">
      <c r="B138" s="145"/>
      <c r="D138" s="146" t="s">
        <v>155</v>
      </c>
      <c r="E138" s="147" t="s">
        <v>1</v>
      </c>
      <c r="F138" s="148" t="s">
        <v>169</v>
      </c>
      <c r="H138" s="147" t="s">
        <v>1</v>
      </c>
      <c r="I138" s="149"/>
      <c r="L138" s="145"/>
      <c r="M138" s="150"/>
      <c r="T138" s="151"/>
      <c r="AT138" s="147" t="s">
        <v>155</v>
      </c>
      <c r="AU138" s="147" t="s">
        <v>86</v>
      </c>
      <c r="AV138" s="12" t="s">
        <v>84</v>
      </c>
      <c r="AW138" s="12" t="s">
        <v>32</v>
      </c>
      <c r="AX138" s="12" t="s">
        <v>76</v>
      </c>
      <c r="AY138" s="147" t="s">
        <v>142</v>
      </c>
    </row>
    <row r="139" spans="2:65" s="1" customFormat="1" ht="16.5" customHeight="1" x14ac:dyDescent="0.2">
      <c r="B139" s="32"/>
      <c r="C139" s="132" t="s">
        <v>141</v>
      </c>
      <c r="D139" s="132" t="s">
        <v>148</v>
      </c>
      <c r="E139" s="133" t="s">
        <v>170</v>
      </c>
      <c r="F139" s="134" t="s">
        <v>171</v>
      </c>
      <c r="G139" s="135" t="s">
        <v>151</v>
      </c>
      <c r="H139" s="136">
        <v>1</v>
      </c>
      <c r="I139" s="137"/>
      <c r="J139" s="138">
        <f>ROUND(I139*H139,2)</f>
        <v>0</v>
      </c>
      <c r="K139" s="134" t="s">
        <v>152</v>
      </c>
      <c r="L139" s="32"/>
      <c r="M139" s="139" t="s">
        <v>1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153</v>
      </c>
      <c r="AT139" s="143" t="s">
        <v>148</v>
      </c>
      <c r="AU139" s="143" t="s">
        <v>86</v>
      </c>
      <c r="AY139" s="17" t="s">
        <v>142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84</v>
      </c>
      <c r="BK139" s="144">
        <f>ROUND(I139*H139,2)</f>
        <v>0</v>
      </c>
      <c r="BL139" s="17" t="s">
        <v>153</v>
      </c>
      <c r="BM139" s="143" t="s">
        <v>172</v>
      </c>
    </row>
    <row r="140" spans="2:65" s="12" customFormat="1" ht="11.25" x14ac:dyDescent="0.2">
      <c r="B140" s="145"/>
      <c r="D140" s="146" t="s">
        <v>155</v>
      </c>
      <c r="E140" s="147" t="s">
        <v>1</v>
      </c>
      <c r="F140" s="148" t="s">
        <v>173</v>
      </c>
      <c r="H140" s="147" t="s">
        <v>1</v>
      </c>
      <c r="I140" s="149"/>
      <c r="L140" s="145"/>
      <c r="M140" s="150"/>
      <c r="T140" s="151"/>
      <c r="AT140" s="147" t="s">
        <v>155</v>
      </c>
      <c r="AU140" s="147" t="s">
        <v>86</v>
      </c>
      <c r="AV140" s="12" t="s">
        <v>84</v>
      </c>
      <c r="AW140" s="12" t="s">
        <v>32</v>
      </c>
      <c r="AX140" s="12" t="s">
        <v>76</v>
      </c>
      <c r="AY140" s="147" t="s">
        <v>142</v>
      </c>
    </row>
    <row r="141" spans="2:65" s="12" customFormat="1" ht="11.25" x14ac:dyDescent="0.2">
      <c r="B141" s="145"/>
      <c r="D141" s="146" t="s">
        <v>155</v>
      </c>
      <c r="E141" s="147" t="s">
        <v>1</v>
      </c>
      <c r="F141" s="148" t="s">
        <v>174</v>
      </c>
      <c r="H141" s="147" t="s">
        <v>1</v>
      </c>
      <c r="I141" s="149"/>
      <c r="L141" s="145"/>
      <c r="M141" s="150"/>
      <c r="T141" s="151"/>
      <c r="AT141" s="147" t="s">
        <v>155</v>
      </c>
      <c r="AU141" s="147" t="s">
        <v>86</v>
      </c>
      <c r="AV141" s="12" t="s">
        <v>84</v>
      </c>
      <c r="AW141" s="12" t="s">
        <v>32</v>
      </c>
      <c r="AX141" s="12" t="s">
        <v>76</v>
      </c>
      <c r="AY141" s="147" t="s">
        <v>142</v>
      </c>
    </row>
    <row r="142" spans="2:65" s="13" customFormat="1" ht="11.25" x14ac:dyDescent="0.2">
      <c r="B142" s="152"/>
      <c r="D142" s="146" t="s">
        <v>155</v>
      </c>
      <c r="E142" s="153" t="s">
        <v>1</v>
      </c>
      <c r="F142" s="154" t="s">
        <v>158</v>
      </c>
      <c r="H142" s="155">
        <v>1</v>
      </c>
      <c r="I142" s="156"/>
      <c r="L142" s="152"/>
      <c r="M142" s="157"/>
      <c r="T142" s="158"/>
      <c r="AT142" s="153" t="s">
        <v>155</v>
      </c>
      <c r="AU142" s="153" t="s">
        <v>86</v>
      </c>
      <c r="AV142" s="13" t="s">
        <v>86</v>
      </c>
      <c r="AW142" s="13" t="s">
        <v>32</v>
      </c>
      <c r="AX142" s="13" t="s">
        <v>84</v>
      </c>
      <c r="AY142" s="153" t="s">
        <v>142</v>
      </c>
    </row>
    <row r="143" spans="2:65" s="1" customFormat="1" ht="16.5" customHeight="1" x14ac:dyDescent="0.2">
      <c r="B143" s="32"/>
      <c r="C143" s="132" t="s">
        <v>145</v>
      </c>
      <c r="D143" s="132" t="s">
        <v>148</v>
      </c>
      <c r="E143" s="133" t="s">
        <v>175</v>
      </c>
      <c r="F143" s="134" t="s">
        <v>171</v>
      </c>
      <c r="G143" s="135" t="s">
        <v>151</v>
      </c>
      <c r="H143" s="136">
        <v>1</v>
      </c>
      <c r="I143" s="137"/>
      <c r="J143" s="138">
        <f>ROUND(I143*H143,2)</f>
        <v>0</v>
      </c>
      <c r="K143" s="134" t="s">
        <v>1</v>
      </c>
      <c r="L143" s="32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153</v>
      </c>
      <c r="AT143" s="143" t="s">
        <v>148</v>
      </c>
      <c r="AU143" s="143" t="s">
        <v>86</v>
      </c>
      <c r="AY143" s="17" t="s">
        <v>142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7" t="s">
        <v>84</v>
      </c>
      <c r="BK143" s="144">
        <f>ROUND(I143*H143,2)</f>
        <v>0</v>
      </c>
      <c r="BL143" s="17" t="s">
        <v>153</v>
      </c>
      <c r="BM143" s="143" t="s">
        <v>176</v>
      </c>
    </row>
    <row r="144" spans="2:65" s="12" customFormat="1" ht="11.25" x14ac:dyDescent="0.2">
      <c r="B144" s="145"/>
      <c r="D144" s="146" t="s">
        <v>155</v>
      </c>
      <c r="E144" s="147" t="s">
        <v>1</v>
      </c>
      <c r="F144" s="148" t="s">
        <v>177</v>
      </c>
      <c r="H144" s="147" t="s">
        <v>1</v>
      </c>
      <c r="I144" s="149"/>
      <c r="L144" s="145"/>
      <c r="M144" s="150"/>
      <c r="T144" s="151"/>
      <c r="AT144" s="147" t="s">
        <v>155</v>
      </c>
      <c r="AU144" s="147" t="s">
        <v>86</v>
      </c>
      <c r="AV144" s="12" t="s">
        <v>84</v>
      </c>
      <c r="AW144" s="12" t="s">
        <v>32</v>
      </c>
      <c r="AX144" s="12" t="s">
        <v>76</v>
      </c>
      <c r="AY144" s="147" t="s">
        <v>142</v>
      </c>
    </row>
    <row r="145" spans="2:65" s="13" customFormat="1" ht="11.25" x14ac:dyDescent="0.2">
      <c r="B145" s="152"/>
      <c r="D145" s="146" t="s">
        <v>155</v>
      </c>
      <c r="E145" s="153" t="s">
        <v>1</v>
      </c>
      <c r="F145" s="154" t="s">
        <v>158</v>
      </c>
      <c r="H145" s="155">
        <v>1</v>
      </c>
      <c r="I145" s="156"/>
      <c r="L145" s="152"/>
      <c r="M145" s="157"/>
      <c r="T145" s="158"/>
      <c r="AT145" s="153" t="s">
        <v>155</v>
      </c>
      <c r="AU145" s="153" t="s">
        <v>86</v>
      </c>
      <c r="AV145" s="13" t="s">
        <v>86</v>
      </c>
      <c r="AW145" s="13" t="s">
        <v>32</v>
      </c>
      <c r="AX145" s="13" t="s">
        <v>84</v>
      </c>
      <c r="AY145" s="153" t="s">
        <v>142</v>
      </c>
    </row>
    <row r="146" spans="2:65" s="1" customFormat="1" ht="16.5" customHeight="1" x14ac:dyDescent="0.2">
      <c r="B146" s="32"/>
      <c r="C146" s="132" t="s">
        <v>178</v>
      </c>
      <c r="D146" s="132" t="s">
        <v>148</v>
      </c>
      <c r="E146" s="133" t="s">
        <v>179</v>
      </c>
      <c r="F146" s="134" t="s">
        <v>171</v>
      </c>
      <c r="G146" s="135" t="s">
        <v>151</v>
      </c>
      <c r="H146" s="136">
        <v>1</v>
      </c>
      <c r="I146" s="137"/>
      <c r="J146" s="138">
        <f>ROUND(I146*H146,2)</f>
        <v>0</v>
      </c>
      <c r="K146" s="134" t="s">
        <v>1</v>
      </c>
      <c r="L146" s="32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153</v>
      </c>
      <c r="AT146" s="143" t="s">
        <v>148</v>
      </c>
      <c r="AU146" s="143" t="s">
        <v>86</v>
      </c>
      <c r="AY146" s="17" t="s">
        <v>142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84</v>
      </c>
      <c r="BK146" s="144">
        <f>ROUND(I146*H146,2)</f>
        <v>0</v>
      </c>
      <c r="BL146" s="17" t="s">
        <v>153</v>
      </c>
      <c r="BM146" s="143" t="s">
        <v>180</v>
      </c>
    </row>
    <row r="147" spans="2:65" s="12" customFormat="1" ht="11.25" x14ac:dyDescent="0.2">
      <c r="B147" s="145"/>
      <c r="D147" s="146" t="s">
        <v>155</v>
      </c>
      <c r="E147" s="147" t="s">
        <v>1</v>
      </c>
      <c r="F147" s="148" t="s">
        <v>181</v>
      </c>
      <c r="H147" s="147" t="s">
        <v>1</v>
      </c>
      <c r="I147" s="149"/>
      <c r="L147" s="145"/>
      <c r="M147" s="150"/>
      <c r="T147" s="151"/>
      <c r="AT147" s="147" t="s">
        <v>155</v>
      </c>
      <c r="AU147" s="147" t="s">
        <v>86</v>
      </c>
      <c r="AV147" s="12" t="s">
        <v>84</v>
      </c>
      <c r="AW147" s="12" t="s">
        <v>32</v>
      </c>
      <c r="AX147" s="12" t="s">
        <v>76</v>
      </c>
      <c r="AY147" s="147" t="s">
        <v>142</v>
      </c>
    </row>
    <row r="148" spans="2:65" s="12" customFormat="1" ht="11.25" x14ac:dyDescent="0.2">
      <c r="B148" s="145"/>
      <c r="D148" s="146" t="s">
        <v>155</v>
      </c>
      <c r="E148" s="147" t="s">
        <v>1</v>
      </c>
      <c r="F148" s="148" t="s">
        <v>182</v>
      </c>
      <c r="H148" s="147" t="s">
        <v>1</v>
      </c>
      <c r="I148" s="149"/>
      <c r="L148" s="145"/>
      <c r="M148" s="150"/>
      <c r="T148" s="151"/>
      <c r="AT148" s="147" t="s">
        <v>155</v>
      </c>
      <c r="AU148" s="147" t="s">
        <v>86</v>
      </c>
      <c r="AV148" s="12" t="s">
        <v>84</v>
      </c>
      <c r="AW148" s="12" t="s">
        <v>32</v>
      </c>
      <c r="AX148" s="12" t="s">
        <v>76</v>
      </c>
      <c r="AY148" s="147" t="s">
        <v>142</v>
      </c>
    </row>
    <row r="149" spans="2:65" s="13" customFormat="1" ht="11.25" x14ac:dyDescent="0.2">
      <c r="B149" s="152"/>
      <c r="D149" s="146" t="s">
        <v>155</v>
      </c>
      <c r="E149" s="153" t="s">
        <v>1</v>
      </c>
      <c r="F149" s="154" t="s">
        <v>158</v>
      </c>
      <c r="H149" s="155">
        <v>1</v>
      </c>
      <c r="I149" s="156"/>
      <c r="L149" s="152"/>
      <c r="M149" s="157"/>
      <c r="T149" s="158"/>
      <c r="AT149" s="153" t="s">
        <v>155</v>
      </c>
      <c r="AU149" s="153" t="s">
        <v>86</v>
      </c>
      <c r="AV149" s="13" t="s">
        <v>86</v>
      </c>
      <c r="AW149" s="13" t="s">
        <v>32</v>
      </c>
      <c r="AX149" s="13" t="s">
        <v>84</v>
      </c>
      <c r="AY149" s="153" t="s">
        <v>142</v>
      </c>
    </row>
    <row r="150" spans="2:65" s="1" customFormat="1" ht="16.5" customHeight="1" x14ac:dyDescent="0.2">
      <c r="B150" s="32"/>
      <c r="C150" s="132" t="s">
        <v>183</v>
      </c>
      <c r="D150" s="132" t="s">
        <v>148</v>
      </c>
      <c r="E150" s="133" t="s">
        <v>184</v>
      </c>
      <c r="F150" s="134" t="s">
        <v>185</v>
      </c>
      <c r="G150" s="135" t="s">
        <v>151</v>
      </c>
      <c r="H150" s="136">
        <v>1</v>
      </c>
      <c r="I150" s="137"/>
      <c r="J150" s="138">
        <f>ROUND(I150*H150,2)</f>
        <v>0</v>
      </c>
      <c r="K150" s="134" t="s">
        <v>152</v>
      </c>
      <c r="L150" s="32"/>
      <c r="M150" s="139" t="s">
        <v>1</v>
      </c>
      <c r="N150" s="140" t="s">
        <v>41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153</v>
      </c>
      <c r="AT150" s="143" t="s">
        <v>148</v>
      </c>
      <c r="AU150" s="143" t="s">
        <v>86</v>
      </c>
      <c r="AY150" s="17" t="s">
        <v>142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84</v>
      </c>
      <c r="BK150" s="144">
        <f>ROUND(I150*H150,2)</f>
        <v>0</v>
      </c>
      <c r="BL150" s="17" t="s">
        <v>153</v>
      </c>
      <c r="BM150" s="143" t="s">
        <v>186</v>
      </c>
    </row>
    <row r="151" spans="2:65" s="12" customFormat="1" ht="11.25" x14ac:dyDescent="0.2">
      <c r="B151" s="145"/>
      <c r="D151" s="146" t="s">
        <v>155</v>
      </c>
      <c r="E151" s="147" t="s">
        <v>1</v>
      </c>
      <c r="F151" s="148" t="s">
        <v>187</v>
      </c>
      <c r="H151" s="147" t="s">
        <v>1</v>
      </c>
      <c r="I151" s="149"/>
      <c r="L151" s="145"/>
      <c r="M151" s="150"/>
      <c r="T151" s="151"/>
      <c r="AT151" s="147" t="s">
        <v>155</v>
      </c>
      <c r="AU151" s="147" t="s">
        <v>86</v>
      </c>
      <c r="AV151" s="12" t="s">
        <v>84</v>
      </c>
      <c r="AW151" s="12" t="s">
        <v>32</v>
      </c>
      <c r="AX151" s="12" t="s">
        <v>76</v>
      </c>
      <c r="AY151" s="147" t="s">
        <v>142</v>
      </c>
    </row>
    <row r="152" spans="2:65" s="13" customFormat="1" ht="11.25" x14ac:dyDescent="0.2">
      <c r="B152" s="152"/>
      <c r="D152" s="146" t="s">
        <v>155</v>
      </c>
      <c r="E152" s="153" t="s">
        <v>1</v>
      </c>
      <c r="F152" s="154" t="s">
        <v>158</v>
      </c>
      <c r="H152" s="155">
        <v>1</v>
      </c>
      <c r="I152" s="156"/>
      <c r="L152" s="152"/>
      <c r="M152" s="157"/>
      <c r="T152" s="158"/>
      <c r="AT152" s="153" t="s">
        <v>155</v>
      </c>
      <c r="AU152" s="153" t="s">
        <v>86</v>
      </c>
      <c r="AV152" s="13" t="s">
        <v>86</v>
      </c>
      <c r="AW152" s="13" t="s">
        <v>32</v>
      </c>
      <c r="AX152" s="13" t="s">
        <v>84</v>
      </c>
      <c r="AY152" s="153" t="s">
        <v>142</v>
      </c>
    </row>
    <row r="153" spans="2:65" s="11" customFormat="1" ht="22.9" customHeight="1" x14ac:dyDescent="0.2">
      <c r="B153" s="120"/>
      <c r="D153" s="121" t="s">
        <v>75</v>
      </c>
      <c r="E153" s="130" t="s">
        <v>188</v>
      </c>
      <c r="F153" s="130" t="s">
        <v>189</v>
      </c>
      <c r="I153" s="123"/>
      <c r="J153" s="131">
        <f>BK153</f>
        <v>0</v>
      </c>
      <c r="L153" s="120"/>
      <c r="M153" s="125"/>
      <c r="P153" s="126">
        <f>SUM(P154:P163)</f>
        <v>0</v>
      </c>
      <c r="R153" s="126">
        <f>SUM(R154:R163)</f>
        <v>0</v>
      </c>
      <c r="T153" s="127">
        <f>SUM(T154:T163)</f>
        <v>0</v>
      </c>
      <c r="AR153" s="121" t="s">
        <v>145</v>
      </c>
      <c r="AT153" s="128" t="s">
        <v>75</v>
      </c>
      <c r="AU153" s="128" t="s">
        <v>84</v>
      </c>
      <c r="AY153" s="121" t="s">
        <v>142</v>
      </c>
      <c r="BK153" s="129">
        <f>SUM(BK154:BK163)</f>
        <v>0</v>
      </c>
    </row>
    <row r="154" spans="2:65" s="1" customFormat="1" ht="16.5" customHeight="1" x14ac:dyDescent="0.2">
      <c r="B154" s="32"/>
      <c r="C154" s="132" t="s">
        <v>190</v>
      </c>
      <c r="D154" s="132" t="s">
        <v>148</v>
      </c>
      <c r="E154" s="133" t="s">
        <v>191</v>
      </c>
      <c r="F154" s="134" t="s">
        <v>192</v>
      </c>
      <c r="G154" s="135" t="s">
        <v>151</v>
      </c>
      <c r="H154" s="136">
        <v>1</v>
      </c>
      <c r="I154" s="137"/>
      <c r="J154" s="138">
        <f>ROUND(I154*H154,2)</f>
        <v>0</v>
      </c>
      <c r="K154" s="134" t="s">
        <v>152</v>
      </c>
      <c r="L154" s="32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153</v>
      </c>
      <c r="AT154" s="143" t="s">
        <v>148</v>
      </c>
      <c r="AU154" s="143" t="s">
        <v>86</v>
      </c>
      <c r="AY154" s="17" t="s">
        <v>142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84</v>
      </c>
      <c r="BK154" s="144">
        <f>ROUND(I154*H154,2)</f>
        <v>0</v>
      </c>
      <c r="BL154" s="17" t="s">
        <v>153</v>
      </c>
      <c r="BM154" s="143" t="s">
        <v>193</v>
      </c>
    </row>
    <row r="155" spans="2:65" s="12" customFormat="1" ht="11.25" x14ac:dyDescent="0.2">
      <c r="B155" s="145"/>
      <c r="D155" s="146" t="s">
        <v>155</v>
      </c>
      <c r="E155" s="147" t="s">
        <v>1</v>
      </c>
      <c r="F155" s="148" t="s">
        <v>194</v>
      </c>
      <c r="H155" s="147" t="s">
        <v>1</v>
      </c>
      <c r="I155" s="149"/>
      <c r="L155" s="145"/>
      <c r="M155" s="150"/>
      <c r="T155" s="151"/>
      <c r="AT155" s="147" t="s">
        <v>155</v>
      </c>
      <c r="AU155" s="147" t="s">
        <v>86</v>
      </c>
      <c r="AV155" s="12" t="s">
        <v>84</v>
      </c>
      <c r="AW155" s="12" t="s">
        <v>32</v>
      </c>
      <c r="AX155" s="12" t="s">
        <v>76</v>
      </c>
      <c r="AY155" s="147" t="s">
        <v>142</v>
      </c>
    </row>
    <row r="156" spans="2:65" s="13" customFormat="1" ht="11.25" x14ac:dyDescent="0.2">
      <c r="B156" s="152"/>
      <c r="D156" s="146" t="s">
        <v>155</v>
      </c>
      <c r="E156" s="153" t="s">
        <v>1</v>
      </c>
      <c r="F156" s="154" t="s">
        <v>195</v>
      </c>
      <c r="H156" s="155">
        <v>1</v>
      </c>
      <c r="I156" s="156"/>
      <c r="L156" s="152"/>
      <c r="M156" s="157"/>
      <c r="T156" s="158"/>
      <c r="AT156" s="153" t="s">
        <v>155</v>
      </c>
      <c r="AU156" s="153" t="s">
        <v>86</v>
      </c>
      <c r="AV156" s="13" t="s">
        <v>86</v>
      </c>
      <c r="AW156" s="13" t="s">
        <v>32</v>
      </c>
      <c r="AX156" s="13" t="s">
        <v>84</v>
      </c>
      <c r="AY156" s="153" t="s">
        <v>142</v>
      </c>
    </row>
    <row r="157" spans="2:65" s="1" customFormat="1" ht="16.5" customHeight="1" x14ac:dyDescent="0.2">
      <c r="B157" s="32"/>
      <c r="C157" s="132" t="s">
        <v>196</v>
      </c>
      <c r="D157" s="132" t="s">
        <v>148</v>
      </c>
      <c r="E157" s="133" t="s">
        <v>197</v>
      </c>
      <c r="F157" s="134" t="s">
        <v>198</v>
      </c>
      <c r="G157" s="135" t="s">
        <v>151</v>
      </c>
      <c r="H157" s="136">
        <v>1</v>
      </c>
      <c r="I157" s="137"/>
      <c r="J157" s="138">
        <f>ROUND(I157*H157,2)</f>
        <v>0</v>
      </c>
      <c r="K157" s="134" t="s">
        <v>152</v>
      </c>
      <c r="L157" s="32"/>
      <c r="M157" s="139" t="s">
        <v>1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153</v>
      </c>
      <c r="AT157" s="143" t="s">
        <v>148</v>
      </c>
      <c r="AU157" s="143" t="s">
        <v>86</v>
      </c>
      <c r="AY157" s="17" t="s">
        <v>142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84</v>
      </c>
      <c r="BK157" s="144">
        <f>ROUND(I157*H157,2)</f>
        <v>0</v>
      </c>
      <c r="BL157" s="17" t="s">
        <v>153</v>
      </c>
      <c r="BM157" s="143" t="s">
        <v>199</v>
      </c>
    </row>
    <row r="158" spans="2:65" s="12" customFormat="1" ht="11.25" x14ac:dyDescent="0.2">
      <c r="B158" s="145"/>
      <c r="D158" s="146" t="s">
        <v>155</v>
      </c>
      <c r="E158" s="147" t="s">
        <v>1</v>
      </c>
      <c r="F158" s="148" t="s">
        <v>200</v>
      </c>
      <c r="H158" s="147" t="s">
        <v>1</v>
      </c>
      <c r="I158" s="149"/>
      <c r="L158" s="145"/>
      <c r="M158" s="150"/>
      <c r="T158" s="151"/>
      <c r="AT158" s="147" t="s">
        <v>155</v>
      </c>
      <c r="AU158" s="147" t="s">
        <v>86</v>
      </c>
      <c r="AV158" s="12" t="s">
        <v>84</v>
      </c>
      <c r="AW158" s="12" t="s">
        <v>32</v>
      </c>
      <c r="AX158" s="12" t="s">
        <v>76</v>
      </c>
      <c r="AY158" s="147" t="s">
        <v>142</v>
      </c>
    </row>
    <row r="159" spans="2:65" s="13" customFormat="1" ht="11.25" x14ac:dyDescent="0.2">
      <c r="B159" s="152"/>
      <c r="D159" s="146" t="s">
        <v>155</v>
      </c>
      <c r="E159" s="153" t="s">
        <v>1</v>
      </c>
      <c r="F159" s="154" t="s">
        <v>195</v>
      </c>
      <c r="H159" s="155">
        <v>1</v>
      </c>
      <c r="I159" s="156"/>
      <c r="L159" s="152"/>
      <c r="M159" s="157"/>
      <c r="T159" s="158"/>
      <c r="AT159" s="153" t="s">
        <v>155</v>
      </c>
      <c r="AU159" s="153" t="s">
        <v>86</v>
      </c>
      <c r="AV159" s="13" t="s">
        <v>86</v>
      </c>
      <c r="AW159" s="13" t="s">
        <v>32</v>
      </c>
      <c r="AX159" s="13" t="s">
        <v>84</v>
      </c>
      <c r="AY159" s="153" t="s">
        <v>142</v>
      </c>
    </row>
    <row r="160" spans="2:65" s="1" customFormat="1" ht="16.5" customHeight="1" x14ac:dyDescent="0.2">
      <c r="B160" s="32"/>
      <c r="C160" s="132" t="s">
        <v>201</v>
      </c>
      <c r="D160" s="132" t="s">
        <v>148</v>
      </c>
      <c r="E160" s="133" t="s">
        <v>202</v>
      </c>
      <c r="F160" s="134" t="s">
        <v>203</v>
      </c>
      <c r="G160" s="135" t="s">
        <v>151</v>
      </c>
      <c r="H160" s="136">
        <v>1</v>
      </c>
      <c r="I160" s="137"/>
      <c r="J160" s="138">
        <f>ROUND(I160*H160,2)</f>
        <v>0</v>
      </c>
      <c r="K160" s="134" t="s">
        <v>152</v>
      </c>
      <c r="L160" s="32"/>
      <c r="M160" s="139" t="s">
        <v>1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153</v>
      </c>
      <c r="AT160" s="143" t="s">
        <v>148</v>
      </c>
      <c r="AU160" s="143" t="s">
        <v>86</v>
      </c>
      <c r="AY160" s="17" t="s">
        <v>142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84</v>
      </c>
      <c r="BK160" s="144">
        <f>ROUND(I160*H160,2)</f>
        <v>0</v>
      </c>
      <c r="BL160" s="17" t="s">
        <v>153</v>
      </c>
      <c r="BM160" s="143" t="s">
        <v>204</v>
      </c>
    </row>
    <row r="161" spans="2:65" s="12" customFormat="1" ht="11.25" x14ac:dyDescent="0.2">
      <c r="B161" s="145"/>
      <c r="D161" s="146" t="s">
        <v>155</v>
      </c>
      <c r="E161" s="147" t="s">
        <v>1</v>
      </c>
      <c r="F161" s="148" t="s">
        <v>205</v>
      </c>
      <c r="H161" s="147" t="s">
        <v>1</v>
      </c>
      <c r="I161" s="149"/>
      <c r="L161" s="145"/>
      <c r="M161" s="150"/>
      <c r="T161" s="151"/>
      <c r="AT161" s="147" t="s">
        <v>155</v>
      </c>
      <c r="AU161" s="147" t="s">
        <v>86</v>
      </c>
      <c r="AV161" s="12" t="s">
        <v>84</v>
      </c>
      <c r="AW161" s="12" t="s">
        <v>32</v>
      </c>
      <c r="AX161" s="12" t="s">
        <v>76</v>
      </c>
      <c r="AY161" s="147" t="s">
        <v>142</v>
      </c>
    </row>
    <row r="162" spans="2:65" s="12" customFormat="1" ht="11.25" x14ac:dyDescent="0.2">
      <c r="B162" s="145"/>
      <c r="D162" s="146" t="s">
        <v>155</v>
      </c>
      <c r="E162" s="147" t="s">
        <v>1</v>
      </c>
      <c r="F162" s="148" t="s">
        <v>206</v>
      </c>
      <c r="H162" s="147" t="s">
        <v>1</v>
      </c>
      <c r="I162" s="149"/>
      <c r="L162" s="145"/>
      <c r="M162" s="150"/>
      <c r="T162" s="151"/>
      <c r="AT162" s="147" t="s">
        <v>155</v>
      </c>
      <c r="AU162" s="147" t="s">
        <v>86</v>
      </c>
      <c r="AV162" s="12" t="s">
        <v>84</v>
      </c>
      <c r="AW162" s="12" t="s">
        <v>32</v>
      </c>
      <c r="AX162" s="12" t="s">
        <v>76</v>
      </c>
      <c r="AY162" s="147" t="s">
        <v>142</v>
      </c>
    </row>
    <row r="163" spans="2:65" s="13" customFormat="1" ht="11.25" x14ac:dyDescent="0.2">
      <c r="B163" s="152"/>
      <c r="D163" s="146" t="s">
        <v>155</v>
      </c>
      <c r="E163" s="153" t="s">
        <v>1</v>
      </c>
      <c r="F163" s="154" t="s">
        <v>195</v>
      </c>
      <c r="H163" s="155">
        <v>1</v>
      </c>
      <c r="I163" s="156"/>
      <c r="L163" s="152"/>
      <c r="M163" s="157"/>
      <c r="T163" s="158"/>
      <c r="AT163" s="153" t="s">
        <v>155</v>
      </c>
      <c r="AU163" s="153" t="s">
        <v>86</v>
      </c>
      <c r="AV163" s="13" t="s">
        <v>86</v>
      </c>
      <c r="AW163" s="13" t="s">
        <v>32</v>
      </c>
      <c r="AX163" s="13" t="s">
        <v>84</v>
      </c>
      <c r="AY163" s="153" t="s">
        <v>142</v>
      </c>
    </row>
    <row r="164" spans="2:65" s="11" customFormat="1" ht="22.9" customHeight="1" x14ac:dyDescent="0.2">
      <c r="B164" s="120"/>
      <c r="D164" s="121" t="s">
        <v>75</v>
      </c>
      <c r="E164" s="130" t="s">
        <v>207</v>
      </c>
      <c r="F164" s="130" t="s">
        <v>208</v>
      </c>
      <c r="I164" s="123"/>
      <c r="J164" s="131">
        <f>BK164</f>
        <v>0</v>
      </c>
      <c r="L164" s="120"/>
      <c r="M164" s="125"/>
      <c r="P164" s="126">
        <f>SUM(P165:P183)</f>
        <v>0</v>
      </c>
      <c r="R164" s="126">
        <f>SUM(R165:R183)</f>
        <v>0</v>
      </c>
      <c r="T164" s="127">
        <f>SUM(T165:T183)</f>
        <v>0</v>
      </c>
      <c r="AR164" s="121" t="s">
        <v>145</v>
      </c>
      <c r="AT164" s="128" t="s">
        <v>75</v>
      </c>
      <c r="AU164" s="128" t="s">
        <v>84</v>
      </c>
      <c r="AY164" s="121" t="s">
        <v>142</v>
      </c>
      <c r="BK164" s="129">
        <f>SUM(BK165:BK183)</f>
        <v>0</v>
      </c>
    </row>
    <row r="165" spans="2:65" s="1" customFormat="1" ht="16.5" customHeight="1" x14ac:dyDescent="0.2">
      <c r="B165" s="32"/>
      <c r="C165" s="132" t="s">
        <v>209</v>
      </c>
      <c r="D165" s="132" t="s">
        <v>148</v>
      </c>
      <c r="E165" s="133" t="s">
        <v>210</v>
      </c>
      <c r="F165" s="134" t="s">
        <v>211</v>
      </c>
      <c r="G165" s="135" t="s">
        <v>151</v>
      </c>
      <c r="H165" s="136">
        <v>1</v>
      </c>
      <c r="I165" s="137"/>
      <c r="J165" s="138">
        <f>ROUND(I165*H165,2)</f>
        <v>0</v>
      </c>
      <c r="K165" s="134" t="s">
        <v>1</v>
      </c>
      <c r="L165" s="32"/>
      <c r="M165" s="139" t="s">
        <v>1</v>
      </c>
      <c r="N165" s="140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153</v>
      </c>
      <c r="AT165" s="143" t="s">
        <v>148</v>
      </c>
      <c r="AU165" s="143" t="s">
        <v>86</v>
      </c>
      <c r="AY165" s="17" t="s">
        <v>142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84</v>
      </c>
      <c r="BK165" s="144">
        <f>ROUND(I165*H165,2)</f>
        <v>0</v>
      </c>
      <c r="BL165" s="17" t="s">
        <v>153</v>
      </c>
      <c r="BM165" s="143" t="s">
        <v>212</v>
      </c>
    </row>
    <row r="166" spans="2:65" s="12" customFormat="1" ht="11.25" x14ac:dyDescent="0.2">
      <c r="B166" s="145"/>
      <c r="D166" s="146" t="s">
        <v>155</v>
      </c>
      <c r="E166" s="147" t="s">
        <v>1</v>
      </c>
      <c r="F166" s="148" t="s">
        <v>213</v>
      </c>
      <c r="H166" s="147" t="s">
        <v>1</v>
      </c>
      <c r="I166" s="149"/>
      <c r="L166" s="145"/>
      <c r="M166" s="150"/>
      <c r="T166" s="151"/>
      <c r="AT166" s="147" t="s">
        <v>155</v>
      </c>
      <c r="AU166" s="147" t="s">
        <v>86</v>
      </c>
      <c r="AV166" s="12" t="s">
        <v>84</v>
      </c>
      <c r="AW166" s="12" t="s">
        <v>32</v>
      </c>
      <c r="AX166" s="12" t="s">
        <v>76</v>
      </c>
      <c r="AY166" s="147" t="s">
        <v>142</v>
      </c>
    </row>
    <row r="167" spans="2:65" s="13" customFormat="1" ht="11.25" x14ac:dyDescent="0.2">
      <c r="B167" s="152"/>
      <c r="D167" s="146" t="s">
        <v>155</v>
      </c>
      <c r="E167" s="153" t="s">
        <v>1</v>
      </c>
      <c r="F167" s="154" t="s">
        <v>214</v>
      </c>
      <c r="H167" s="155">
        <v>1</v>
      </c>
      <c r="I167" s="156"/>
      <c r="L167" s="152"/>
      <c r="M167" s="157"/>
      <c r="T167" s="158"/>
      <c r="AT167" s="153" t="s">
        <v>155</v>
      </c>
      <c r="AU167" s="153" t="s">
        <v>86</v>
      </c>
      <c r="AV167" s="13" t="s">
        <v>86</v>
      </c>
      <c r="AW167" s="13" t="s">
        <v>32</v>
      </c>
      <c r="AX167" s="13" t="s">
        <v>84</v>
      </c>
      <c r="AY167" s="153" t="s">
        <v>142</v>
      </c>
    </row>
    <row r="168" spans="2:65" s="12" customFormat="1" ht="11.25" x14ac:dyDescent="0.2">
      <c r="B168" s="145"/>
      <c r="D168" s="146" t="s">
        <v>155</v>
      </c>
      <c r="E168" s="147" t="s">
        <v>1</v>
      </c>
      <c r="F168" s="148" t="s">
        <v>215</v>
      </c>
      <c r="H168" s="147" t="s">
        <v>1</v>
      </c>
      <c r="I168" s="149"/>
      <c r="L168" s="145"/>
      <c r="M168" s="150"/>
      <c r="T168" s="151"/>
      <c r="AT168" s="147" t="s">
        <v>155</v>
      </c>
      <c r="AU168" s="147" t="s">
        <v>86</v>
      </c>
      <c r="AV168" s="12" t="s">
        <v>84</v>
      </c>
      <c r="AW168" s="12" t="s">
        <v>32</v>
      </c>
      <c r="AX168" s="12" t="s">
        <v>76</v>
      </c>
      <c r="AY168" s="147" t="s">
        <v>142</v>
      </c>
    </row>
    <row r="169" spans="2:65" s="12" customFormat="1" ht="11.25" x14ac:dyDescent="0.2">
      <c r="B169" s="145"/>
      <c r="D169" s="146" t="s">
        <v>155</v>
      </c>
      <c r="E169" s="147" t="s">
        <v>1</v>
      </c>
      <c r="F169" s="148" t="s">
        <v>216</v>
      </c>
      <c r="H169" s="147" t="s">
        <v>1</v>
      </c>
      <c r="I169" s="149"/>
      <c r="L169" s="145"/>
      <c r="M169" s="150"/>
      <c r="T169" s="151"/>
      <c r="AT169" s="147" t="s">
        <v>155</v>
      </c>
      <c r="AU169" s="147" t="s">
        <v>86</v>
      </c>
      <c r="AV169" s="12" t="s">
        <v>84</v>
      </c>
      <c r="AW169" s="12" t="s">
        <v>32</v>
      </c>
      <c r="AX169" s="12" t="s">
        <v>76</v>
      </c>
      <c r="AY169" s="147" t="s">
        <v>142</v>
      </c>
    </row>
    <row r="170" spans="2:65" s="12" customFormat="1" ht="11.25" x14ac:dyDescent="0.2">
      <c r="B170" s="145"/>
      <c r="D170" s="146" t="s">
        <v>155</v>
      </c>
      <c r="E170" s="147" t="s">
        <v>1</v>
      </c>
      <c r="F170" s="148" t="s">
        <v>217</v>
      </c>
      <c r="H170" s="147" t="s">
        <v>1</v>
      </c>
      <c r="I170" s="149"/>
      <c r="L170" s="145"/>
      <c r="M170" s="150"/>
      <c r="T170" s="151"/>
      <c r="AT170" s="147" t="s">
        <v>155</v>
      </c>
      <c r="AU170" s="147" t="s">
        <v>86</v>
      </c>
      <c r="AV170" s="12" t="s">
        <v>84</v>
      </c>
      <c r="AW170" s="12" t="s">
        <v>32</v>
      </c>
      <c r="AX170" s="12" t="s">
        <v>76</v>
      </c>
      <c r="AY170" s="147" t="s">
        <v>142</v>
      </c>
    </row>
    <row r="171" spans="2:65" s="1" customFormat="1" ht="16.5" customHeight="1" x14ac:dyDescent="0.2">
      <c r="B171" s="32"/>
      <c r="C171" s="132" t="s">
        <v>8</v>
      </c>
      <c r="D171" s="132" t="s">
        <v>148</v>
      </c>
      <c r="E171" s="133" t="s">
        <v>218</v>
      </c>
      <c r="F171" s="134" t="s">
        <v>219</v>
      </c>
      <c r="G171" s="135" t="s">
        <v>220</v>
      </c>
      <c r="H171" s="136">
        <v>10000</v>
      </c>
      <c r="I171" s="137"/>
      <c r="J171" s="138">
        <f>ROUND(I171*H171,2)</f>
        <v>0</v>
      </c>
      <c r="K171" s="134" t="s">
        <v>1</v>
      </c>
      <c r="L171" s="32"/>
      <c r="M171" s="139" t="s">
        <v>1</v>
      </c>
      <c r="N171" s="140" t="s">
        <v>41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153</v>
      </c>
      <c r="AT171" s="143" t="s">
        <v>148</v>
      </c>
      <c r="AU171" s="143" t="s">
        <v>86</v>
      </c>
      <c r="AY171" s="17" t="s">
        <v>142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84</v>
      </c>
      <c r="BK171" s="144">
        <f>ROUND(I171*H171,2)</f>
        <v>0</v>
      </c>
      <c r="BL171" s="17" t="s">
        <v>153</v>
      </c>
      <c r="BM171" s="143" t="s">
        <v>221</v>
      </c>
    </row>
    <row r="172" spans="2:65" s="12" customFormat="1" ht="11.25" x14ac:dyDescent="0.2">
      <c r="B172" s="145"/>
      <c r="D172" s="146" t="s">
        <v>155</v>
      </c>
      <c r="E172" s="147" t="s">
        <v>1</v>
      </c>
      <c r="F172" s="148" t="s">
        <v>213</v>
      </c>
      <c r="H172" s="147" t="s">
        <v>1</v>
      </c>
      <c r="I172" s="149"/>
      <c r="L172" s="145"/>
      <c r="M172" s="150"/>
      <c r="T172" s="151"/>
      <c r="AT172" s="147" t="s">
        <v>155</v>
      </c>
      <c r="AU172" s="147" t="s">
        <v>86</v>
      </c>
      <c r="AV172" s="12" t="s">
        <v>84</v>
      </c>
      <c r="AW172" s="12" t="s">
        <v>32</v>
      </c>
      <c r="AX172" s="12" t="s">
        <v>76</v>
      </c>
      <c r="AY172" s="147" t="s">
        <v>142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222</v>
      </c>
      <c r="H173" s="155">
        <v>10000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84</v>
      </c>
      <c r="AY173" s="153" t="s">
        <v>142</v>
      </c>
    </row>
    <row r="174" spans="2:65" s="12" customFormat="1" ht="11.25" x14ac:dyDescent="0.2">
      <c r="B174" s="145"/>
      <c r="D174" s="146" t="s">
        <v>155</v>
      </c>
      <c r="E174" s="147" t="s">
        <v>1</v>
      </c>
      <c r="F174" s="148" t="s">
        <v>223</v>
      </c>
      <c r="H174" s="147" t="s">
        <v>1</v>
      </c>
      <c r="I174" s="149"/>
      <c r="L174" s="145"/>
      <c r="M174" s="150"/>
      <c r="T174" s="151"/>
      <c r="AT174" s="147" t="s">
        <v>155</v>
      </c>
      <c r="AU174" s="147" t="s">
        <v>86</v>
      </c>
      <c r="AV174" s="12" t="s">
        <v>84</v>
      </c>
      <c r="AW174" s="12" t="s">
        <v>32</v>
      </c>
      <c r="AX174" s="12" t="s">
        <v>76</v>
      </c>
      <c r="AY174" s="147" t="s">
        <v>142</v>
      </c>
    </row>
    <row r="175" spans="2:65" s="1" customFormat="1" ht="16.5" customHeight="1" x14ac:dyDescent="0.2">
      <c r="B175" s="32"/>
      <c r="C175" s="132" t="s">
        <v>224</v>
      </c>
      <c r="D175" s="132" t="s">
        <v>148</v>
      </c>
      <c r="E175" s="133" t="s">
        <v>225</v>
      </c>
      <c r="F175" s="134" t="s">
        <v>226</v>
      </c>
      <c r="G175" s="135" t="s">
        <v>151</v>
      </c>
      <c r="H175" s="136">
        <v>1</v>
      </c>
      <c r="I175" s="137"/>
      <c r="J175" s="138">
        <f>ROUND(I175*H175,2)</f>
        <v>0</v>
      </c>
      <c r="K175" s="134" t="s">
        <v>1</v>
      </c>
      <c r="L175" s="32"/>
      <c r="M175" s="139" t="s">
        <v>1</v>
      </c>
      <c r="N175" s="140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153</v>
      </c>
      <c r="AT175" s="143" t="s">
        <v>148</v>
      </c>
      <c r="AU175" s="143" t="s">
        <v>86</v>
      </c>
      <c r="AY175" s="17" t="s">
        <v>142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84</v>
      </c>
      <c r="BK175" s="144">
        <f>ROUND(I175*H175,2)</f>
        <v>0</v>
      </c>
      <c r="BL175" s="17" t="s">
        <v>153</v>
      </c>
      <c r="BM175" s="143" t="s">
        <v>227</v>
      </c>
    </row>
    <row r="176" spans="2:65" s="12" customFormat="1" ht="11.25" x14ac:dyDescent="0.2">
      <c r="B176" s="145"/>
      <c r="D176" s="146" t="s">
        <v>155</v>
      </c>
      <c r="E176" s="147" t="s">
        <v>1</v>
      </c>
      <c r="F176" s="148" t="s">
        <v>228</v>
      </c>
      <c r="H176" s="147" t="s">
        <v>1</v>
      </c>
      <c r="I176" s="149"/>
      <c r="L176" s="145"/>
      <c r="M176" s="150"/>
      <c r="T176" s="151"/>
      <c r="AT176" s="147" t="s">
        <v>155</v>
      </c>
      <c r="AU176" s="147" t="s">
        <v>86</v>
      </c>
      <c r="AV176" s="12" t="s">
        <v>84</v>
      </c>
      <c r="AW176" s="12" t="s">
        <v>32</v>
      </c>
      <c r="AX176" s="12" t="s">
        <v>76</v>
      </c>
      <c r="AY176" s="147" t="s">
        <v>142</v>
      </c>
    </row>
    <row r="177" spans="2:65" s="13" customFormat="1" ht="11.25" x14ac:dyDescent="0.2">
      <c r="B177" s="152"/>
      <c r="D177" s="146" t="s">
        <v>155</v>
      </c>
      <c r="E177" s="153" t="s">
        <v>1</v>
      </c>
      <c r="F177" s="154" t="s">
        <v>229</v>
      </c>
      <c r="H177" s="155">
        <v>1</v>
      </c>
      <c r="I177" s="156"/>
      <c r="L177" s="152"/>
      <c r="M177" s="157"/>
      <c r="T177" s="158"/>
      <c r="AT177" s="153" t="s">
        <v>155</v>
      </c>
      <c r="AU177" s="153" t="s">
        <v>86</v>
      </c>
      <c r="AV177" s="13" t="s">
        <v>86</v>
      </c>
      <c r="AW177" s="13" t="s">
        <v>32</v>
      </c>
      <c r="AX177" s="13" t="s">
        <v>84</v>
      </c>
      <c r="AY177" s="153" t="s">
        <v>142</v>
      </c>
    </row>
    <row r="178" spans="2:65" s="12" customFormat="1" ht="11.25" x14ac:dyDescent="0.2">
      <c r="B178" s="145"/>
      <c r="D178" s="146" t="s">
        <v>155</v>
      </c>
      <c r="E178" s="147" t="s">
        <v>1</v>
      </c>
      <c r="F178" s="148" t="s">
        <v>216</v>
      </c>
      <c r="H178" s="147" t="s">
        <v>1</v>
      </c>
      <c r="I178" s="149"/>
      <c r="L178" s="145"/>
      <c r="M178" s="150"/>
      <c r="T178" s="151"/>
      <c r="AT178" s="147" t="s">
        <v>155</v>
      </c>
      <c r="AU178" s="147" t="s">
        <v>86</v>
      </c>
      <c r="AV178" s="12" t="s">
        <v>84</v>
      </c>
      <c r="AW178" s="12" t="s">
        <v>32</v>
      </c>
      <c r="AX178" s="12" t="s">
        <v>76</v>
      </c>
      <c r="AY178" s="147" t="s">
        <v>142</v>
      </c>
    </row>
    <row r="179" spans="2:65" s="12" customFormat="1" ht="11.25" x14ac:dyDescent="0.2">
      <c r="B179" s="145"/>
      <c r="D179" s="146" t="s">
        <v>155</v>
      </c>
      <c r="E179" s="147" t="s">
        <v>1</v>
      </c>
      <c r="F179" s="148" t="s">
        <v>217</v>
      </c>
      <c r="H179" s="147" t="s">
        <v>1</v>
      </c>
      <c r="I179" s="149"/>
      <c r="L179" s="145"/>
      <c r="M179" s="150"/>
      <c r="T179" s="151"/>
      <c r="AT179" s="147" t="s">
        <v>155</v>
      </c>
      <c r="AU179" s="147" t="s">
        <v>86</v>
      </c>
      <c r="AV179" s="12" t="s">
        <v>84</v>
      </c>
      <c r="AW179" s="12" t="s">
        <v>32</v>
      </c>
      <c r="AX179" s="12" t="s">
        <v>76</v>
      </c>
      <c r="AY179" s="147" t="s">
        <v>142</v>
      </c>
    </row>
    <row r="180" spans="2:65" s="1" customFormat="1" ht="16.5" customHeight="1" x14ac:dyDescent="0.2">
      <c r="B180" s="32"/>
      <c r="C180" s="132" t="s">
        <v>230</v>
      </c>
      <c r="D180" s="132" t="s">
        <v>148</v>
      </c>
      <c r="E180" s="133" t="s">
        <v>231</v>
      </c>
      <c r="F180" s="134" t="s">
        <v>232</v>
      </c>
      <c r="G180" s="135" t="s">
        <v>220</v>
      </c>
      <c r="H180" s="136">
        <v>10000</v>
      </c>
      <c r="I180" s="137"/>
      <c r="J180" s="138">
        <f>ROUND(I180*H180,2)</f>
        <v>0</v>
      </c>
      <c r="K180" s="134" t="s">
        <v>1</v>
      </c>
      <c r="L180" s="32"/>
      <c r="M180" s="139" t="s">
        <v>1</v>
      </c>
      <c r="N180" s="140" t="s">
        <v>41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153</v>
      </c>
      <c r="AT180" s="143" t="s">
        <v>148</v>
      </c>
      <c r="AU180" s="143" t="s">
        <v>86</v>
      </c>
      <c r="AY180" s="17" t="s">
        <v>142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84</v>
      </c>
      <c r="BK180" s="144">
        <f>ROUND(I180*H180,2)</f>
        <v>0</v>
      </c>
      <c r="BL180" s="17" t="s">
        <v>153</v>
      </c>
      <c r="BM180" s="143" t="s">
        <v>233</v>
      </c>
    </row>
    <row r="181" spans="2:65" s="12" customFormat="1" ht="11.25" x14ac:dyDescent="0.2">
      <c r="B181" s="145"/>
      <c r="D181" s="146" t="s">
        <v>155</v>
      </c>
      <c r="E181" s="147" t="s">
        <v>1</v>
      </c>
      <c r="F181" s="148" t="s">
        <v>228</v>
      </c>
      <c r="H181" s="147" t="s">
        <v>1</v>
      </c>
      <c r="I181" s="149"/>
      <c r="L181" s="145"/>
      <c r="M181" s="150"/>
      <c r="T181" s="151"/>
      <c r="AT181" s="147" t="s">
        <v>155</v>
      </c>
      <c r="AU181" s="147" t="s">
        <v>86</v>
      </c>
      <c r="AV181" s="12" t="s">
        <v>84</v>
      </c>
      <c r="AW181" s="12" t="s">
        <v>32</v>
      </c>
      <c r="AX181" s="12" t="s">
        <v>76</v>
      </c>
      <c r="AY181" s="147" t="s">
        <v>142</v>
      </c>
    </row>
    <row r="182" spans="2:65" s="13" customFormat="1" ht="11.25" x14ac:dyDescent="0.2">
      <c r="B182" s="152"/>
      <c r="D182" s="146" t="s">
        <v>155</v>
      </c>
      <c r="E182" s="153" t="s">
        <v>1</v>
      </c>
      <c r="F182" s="154" t="s">
        <v>234</v>
      </c>
      <c r="H182" s="155">
        <v>10000</v>
      </c>
      <c r="I182" s="156"/>
      <c r="L182" s="152"/>
      <c r="M182" s="157"/>
      <c r="T182" s="158"/>
      <c r="AT182" s="153" t="s">
        <v>155</v>
      </c>
      <c r="AU182" s="153" t="s">
        <v>86</v>
      </c>
      <c r="AV182" s="13" t="s">
        <v>86</v>
      </c>
      <c r="AW182" s="13" t="s">
        <v>32</v>
      </c>
      <c r="AX182" s="13" t="s">
        <v>84</v>
      </c>
      <c r="AY182" s="153" t="s">
        <v>142</v>
      </c>
    </row>
    <row r="183" spans="2:65" s="12" customFormat="1" ht="11.25" x14ac:dyDescent="0.2">
      <c r="B183" s="145"/>
      <c r="D183" s="146" t="s">
        <v>155</v>
      </c>
      <c r="E183" s="147" t="s">
        <v>1</v>
      </c>
      <c r="F183" s="148" t="s">
        <v>223</v>
      </c>
      <c r="H183" s="147" t="s">
        <v>1</v>
      </c>
      <c r="I183" s="149"/>
      <c r="L183" s="145"/>
      <c r="M183" s="150"/>
      <c r="T183" s="151"/>
      <c r="AT183" s="147" t="s">
        <v>155</v>
      </c>
      <c r="AU183" s="147" t="s">
        <v>86</v>
      </c>
      <c r="AV183" s="12" t="s">
        <v>84</v>
      </c>
      <c r="AW183" s="12" t="s">
        <v>32</v>
      </c>
      <c r="AX183" s="12" t="s">
        <v>76</v>
      </c>
      <c r="AY183" s="147" t="s">
        <v>142</v>
      </c>
    </row>
    <row r="184" spans="2:65" s="11" customFormat="1" ht="22.9" customHeight="1" x14ac:dyDescent="0.2">
      <c r="B184" s="120"/>
      <c r="D184" s="121" t="s">
        <v>75</v>
      </c>
      <c r="E184" s="130" t="s">
        <v>235</v>
      </c>
      <c r="F184" s="130" t="s">
        <v>236</v>
      </c>
      <c r="I184" s="123"/>
      <c r="J184" s="131">
        <f>BK184</f>
        <v>0</v>
      </c>
      <c r="L184" s="120"/>
      <c r="M184" s="125"/>
      <c r="P184" s="126">
        <f>SUM(P185:P187)</f>
        <v>0</v>
      </c>
      <c r="R184" s="126">
        <f>SUM(R185:R187)</f>
        <v>0</v>
      </c>
      <c r="T184" s="127">
        <f>SUM(T185:T187)</f>
        <v>0</v>
      </c>
      <c r="AR184" s="121" t="s">
        <v>145</v>
      </c>
      <c r="AT184" s="128" t="s">
        <v>75</v>
      </c>
      <c r="AU184" s="128" t="s">
        <v>84</v>
      </c>
      <c r="AY184" s="121" t="s">
        <v>142</v>
      </c>
      <c r="BK184" s="129">
        <f>SUM(BK185:BK187)</f>
        <v>0</v>
      </c>
    </row>
    <row r="185" spans="2:65" s="1" customFormat="1" ht="16.5" customHeight="1" x14ac:dyDescent="0.2">
      <c r="B185" s="32"/>
      <c r="C185" s="132" t="s">
        <v>237</v>
      </c>
      <c r="D185" s="132" t="s">
        <v>148</v>
      </c>
      <c r="E185" s="133" t="s">
        <v>238</v>
      </c>
      <c r="F185" s="134" t="s">
        <v>239</v>
      </c>
      <c r="G185" s="135" t="s">
        <v>151</v>
      </c>
      <c r="H185" s="136">
        <v>1</v>
      </c>
      <c r="I185" s="137"/>
      <c r="J185" s="138">
        <f>ROUND(I185*H185,2)</f>
        <v>0</v>
      </c>
      <c r="K185" s="134" t="s">
        <v>152</v>
      </c>
      <c r="L185" s="32"/>
      <c r="M185" s="139" t="s">
        <v>1</v>
      </c>
      <c r="N185" s="140" t="s">
        <v>41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153</v>
      </c>
      <c r="AT185" s="143" t="s">
        <v>148</v>
      </c>
      <c r="AU185" s="143" t="s">
        <v>86</v>
      </c>
      <c r="AY185" s="17" t="s">
        <v>142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84</v>
      </c>
      <c r="BK185" s="144">
        <f>ROUND(I185*H185,2)</f>
        <v>0</v>
      </c>
      <c r="BL185" s="17" t="s">
        <v>153</v>
      </c>
      <c r="BM185" s="143" t="s">
        <v>240</v>
      </c>
    </row>
    <row r="186" spans="2:65" s="13" customFormat="1" ht="11.25" x14ac:dyDescent="0.2">
      <c r="B186" s="152"/>
      <c r="D186" s="146" t="s">
        <v>155</v>
      </c>
      <c r="E186" s="153" t="s">
        <v>1</v>
      </c>
      <c r="F186" s="154" t="s">
        <v>241</v>
      </c>
      <c r="H186" s="155">
        <v>1</v>
      </c>
      <c r="I186" s="156"/>
      <c r="L186" s="152"/>
      <c r="M186" s="157"/>
      <c r="T186" s="158"/>
      <c r="AT186" s="153" t="s">
        <v>155</v>
      </c>
      <c r="AU186" s="153" t="s">
        <v>86</v>
      </c>
      <c r="AV186" s="13" t="s">
        <v>86</v>
      </c>
      <c r="AW186" s="13" t="s">
        <v>32</v>
      </c>
      <c r="AX186" s="13" t="s">
        <v>84</v>
      </c>
      <c r="AY186" s="153" t="s">
        <v>142</v>
      </c>
    </row>
    <row r="187" spans="2:65" s="12" customFormat="1" ht="11.25" x14ac:dyDescent="0.2">
      <c r="B187" s="145"/>
      <c r="D187" s="146" t="s">
        <v>155</v>
      </c>
      <c r="E187" s="147" t="s">
        <v>1</v>
      </c>
      <c r="F187" s="148" t="s">
        <v>242</v>
      </c>
      <c r="H187" s="147" t="s">
        <v>1</v>
      </c>
      <c r="I187" s="149"/>
      <c r="L187" s="145"/>
      <c r="M187" s="150"/>
      <c r="T187" s="151"/>
      <c r="AT187" s="147" t="s">
        <v>155</v>
      </c>
      <c r="AU187" s="147" t="s">
        <v>86</v>
      </c>
      <c r="AV187" s="12" t="s">
        <v>84</v>
      </c>
      <c r="AW187" s="12" t="s">
        <v>32</v>
      </c>
      <c r="AX187" s="12" t="s">
        <v>76</v>
      </c>
      <c r="AY187" s="147" t="s">
        <v>142</v>
      </c>
    </row>
    <row r="188" spans="2:65" s="11" customFormat="1" ht="22.9" customHeight="1" x14ac:dyDescent="0.2">
      <c r="B188" s="120"/>
      <c r="D188" s="121" t="s">
        <v>75</v>
      </c>
      <c r="E188" s="130" t="s">
        <v>243</v>
      </c>
      <c r="F188" s="130" t="s">
        <v>244</v>
      </c>
      <c r="I188" s="123"/>
      <c r="J188" s="131">
        <f>BK188</f>
        <v>0</v>
      </c>
      <c r="L188" s="120"/>
      <c r="M188" s="125"/>
      <c r="P188" s="126">
        <f>SUM(P189:P190)</f>
        <v>0</v>
      </c>
      <c r="R188" s="126">
        <f>SUM(R189:R190)</f>
        <v>0</v>
      </c>
      <c r="T188" s="127">
        <f>SUM(T189:T190)</f>
        <v>0</v>
      </c>
      <c r="AR188" s="121" t="s">
        <v>145</v>
      </c>
      <c r="AT188" s="128" t="s">
        <v>75</v>
      </c>
      <c r="AU188" s="128" t="s">
        <v>84</v>
      </c>
      <c r="AY188" s="121" t="s">
        <v>142</v>
      </c>
      <c r="BK188" s="129">
        <f>SUM(BK189:BK190)</f>
        <v>0</v>
      </c>
    </row>
    <row r="189" spans="2:65" s="1" customFormat="1" ht="16.5" customHeight="1" x14ac:dyDescent="0.2">
      <c r="B189" s="32"/>
      <c r="C189" s="132" t="s">
        <v>245</v>
      </c>
      <c r="D189" s="132" t="s">
        <v>148</v>
      </c>
      <c r="E189" s="133" t="s">
        <v>246</v>
      </c>
      <c r="F189" s="134" t="s">
        <v>247</v>
      </c>
      <c r="G189" s="135" t="s">
        <v>151</v>
      </c>
      <c r="H189" s="136">
        <v>1</v>
      </c>
      <c r="I189" s="137"/>
      <c r="J189" s="138">
        <f>ROUND(I189*H189,2)</f>
        <v>0</v>
      </c>
      <c r="K189" s="134" t="s">
        <v>1</v>
      </c>
      <c r="L189" s="32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153</v>
      </c>
      <c r="AT189" s="143" t="s">
        <v>148</v>
      </c>
      <c r="AU189" s="143" t="s">
        <v>86</v>
      </c>
      <c r="AY189" s="17" t="s">
        <v>142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84</v>
      </c>
      <c r="BK189" s="144">
        <f>ROUND(I189*H189,2)</f>
        <v>0</v>
      </c>
      <c r="BL189" s="17" t="s">
        <v>153</v>
      </c>
      <c r="BM189" s="143" t="s">
        <v>248</v>
      </c>
    </row>
    <row r="190" spans="2:65" s="13" customFormat="1" ht="11.25" x14ac:dyDescent="0.2">
      <c r="B190" s="152"/>
      <c r="D190" s="146" t="s">
        <v>155</v>
      </c>
      <c r="E190" s="153" t="s">
        <v>1</v>
      </c>
      <c r="F190" s="154" t="s">
        <v>195</v>
      </c>
      <c r="H190" s="155">
        <v>1</v>
      </c>
      <c r="I190" s="156"/>
      <c r="L190" s="152"/>
      <c r="M190" s="159"/>
      <c r="N190" s="160"/>
      <c r="O190" s="160"/>
      <c r="P190" s="160"/>
      <c r="Q190" s="160"/>
      <c r="R190" s="160"/>
      <c r="S190" s="160"/>
      <c r="T190" s="161"/>
      <c r="AT190" s="153" t="s">
        <v>155</v>
      </c>
      <c r="AU190" s="153" t="s">
        <v>86</v>
      </c>
      <c r="AV190" s="13" t="s">
        <v>86</v>
      </c>
      <c r="AW190" s="13" t="s">
        <v>32</v>
      </c>
      <c r="AX190" s="13" t="s">
        <v>84</v>
      </c>
      <c r="AY190" s="153" t="s">
        <v>142</v>
      </c>
    </row>
    <row r="191" spans="2:65" s="1" customFormat="1" ht="6.95" customHeight="1" x14ac:dyDescent="0.2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sheetProtection algorithmName="SHA-512" hashValue="CDOjGBPklsLYWUEWhunwWDu0g70wNL3A8Ok27oZ4o21rt09wWVNXueBEuDyI3fNos0l6mqA5Q1GYyvxT+EaW1Q==" saltValue="Reejt38BiImwLOQv+B8NNcAHS//sVYhyQSUwX77TC7I3lZrRafoditP0Nsvd23lOB7CKBlIo4N/rgATmNudX6g==" spinCount="100000" sheet="1" objects="1" scenarios="1" formatColumns="0" formatRows="0" autoFilter="0"/>
  <autoFilter ref="C122:K19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5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89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249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90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ROUND(J127,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ROUND((SUM(BE127:BE849)),  2)</f>
        <v>0</v>
      </c>
      <c r="I33" s="92">
        <v>0.21</v>
      </c>
      <c r="J33" s="91">
        <f>ROUND(((SUM(BE127:BE849))*I33),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ROUND((SUM(BF127:BF849)),  2)</f>
        <v>0</v>
      </c>
      <c r="I34" s="92">
        <v>0.12</v>
      </c>
      <c r="J34" s="91">
        <f>ROUND(((SUM(BF127:BF849))*I34),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ROUND((SUM(BG127:BG849)),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ROUND((SUM(BH127:BH849)),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ROUND((SUM(BI127:BI849)),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101 - Komunikace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J127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J128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9" customFormat="1" ht="19.899999999999999" customHeight="1" x14ac:dyDescent="0.2">
      <c r="B99" s="108"/>
      <c r="D99" s="109" t="s">
        <v>252</v>
      </c>
      <c r="E99" s="110"/>
      <c r="F99" s="110"/>
      <c r="G99" s="110"/>
      <c r="H99" s="110"/>
      <c r="I99" s="110"/>
      <c r="J99" s="111">
        <f>J316</f>
        <v>0</v>
      </c>
      <c r="L99" s="108"/>
    </row>
    <row r="100" spans="2:12" s="9" customFormat="1" ht="19.899999999999999" customHeight="1" x14ac:dyDescent="0.2">
      <c r="B100" s="108"/>
      <c r="D100" s="109" t="s">
        <v>253</v>
      </c>
      <c r="E100" s="110"/>
      <c r="F100" s="110"/>
      <c r="G100" s="110"/>
      <c r="H100" s="110"/>
      <c r="I100" s="110"/>
      <c r="J100" s="111">
        <f>J330</f>
        <v>0</v>
      </c>
      <c r="L100" s="108"/>
    </row>
    <row r="101" spans="2:12" s="9" customFormat="1" ht="19.899999999999999" customHeight="1" x14ac:dyDescent="0.2">
      <c r="B101" s="108"/>
      <c r="D101" s="109" t="s">
        <v>254</v>
      </c>
      <c r="E101" s="110"/>
      <c r="F101" s="110"/>
      <c r="G101" s="110"/>
      <c r="H101" s="110"/>
      <c r="I101" s="110"/>
      <c r="J101" s="111">
        <f>J345</f>
        <v>0</v>
      </c>
      <c r="L101" s="108"/>
    </row>
    <row r="102" spans="2:12" s="9" customFormat="1" ht="19.899999999999999" customHeight="1" x14ac:dyDescent="0.2">
      <c r="B102" s="108"/>
      <c r="D102" s="109" t="s">
        <v>255</v>
      </c>
      <c r="E102" s="110"/>
      <c r="F102" s="110"/>
      <c r="G102" s="110"/>
      <c r="H102" s="110"/>
      <c r="I102" s="110"/>
      <c r="J102" s="111">
        <f>J479</f>
        <v>0</v>
      </c>
      <c r="L102" s="108"/>
    </row>
    <row r="103" spans="2:12" s="9" customFormat="1" ht="19.899999999999999" customHeight="1" x14ac:dyDescent="0.2">
      <c r="B103" s="108"/>
      <c r="D103" s="109" t="s">
        <v>256</v>
      </c>
      <c r="E103" s="110"/>
      <c r="F103" s="110"/>
      <c r="G103" s="110"/>
      <c r="H103" s="110"/>
      <c r="I103" s="110"/>
      <c r="J103" s="111">
        <f>J555</f>
        <v>0</v>
      </c>
      <c r="L103" s="108"/>
    </row>
    <row r="104" spans="2:12" s="9" customFormat="1" ht="19.899999999999999" customHeight="1" x14ac:dyDescent="0.2">
      <c r="B104" s="108"/>
      <c r="D104" s="109" t="s">
        <v>257</v>
      </c>
      <c r="E104" s="110"/>
      <c r="F104" s="110"/>
      <c r="G104" s="110"/>
      <c r="H104" s="110"/>
      <c r="I104" s="110"/>
      <c r="J104" s="111">
        <f>J746</f>
        <v>0</v>
      </c>
      <c r="L104" s="108"/>
    </row>
    <row r="105" spans="2:12" s="9" customFormat="1" ht="19.899999999999999" customHeight="1" x14ac:dyDescent="0.2">
      <c r="B105" s="108"/>
      <c r="D105" s="109" t="s">
        <v>258</v>
      </c>
      <c r="E105" s="110"/>
      <c r="F105" s="110"/>
      <c r="G105" s="110"/>
      <c r="H105" s="110"/>
      <c r="I105" s="110"/>
      <c r="J105" s="111">
        <f>J831</f>
        <v>0</v>
      </c>
      <c r="L105" s="108"/>
    </row>
    <row r="106" spans="2:12" s="8" customFormat="1" ht="24.95" customHeight="1" x14ac:dyDescent="0.2">
      <c r="B106" s="104"/>
      <c r="D106" s="105" t="s">
        <v>259</v>
      </c>
      <c r="E106" s="106"/>
      <c r="F106" s="106"/>
      <c r="G106" s="106"/>
      <c r="H106" s="106"/>
      <c r="I106" s="106"/>
      <c r="J106" s="107">
        <f>J845</f>
        <v>0</v>
      </c>
      <c r="L106" s="104"/>
    </row>
    <row r="107" spans="2:12" s="9" customFormat="1" ht="19.899999999999999" customHeight="1" x14ac:dyDescent="0.2">
      <c r="B107" s="108"/>
      <c r="D107" s="109" t="s">
        <v>260</v>
      </c>
      <c r="E107" s="110"/>
      <c r="F107" s="110"/>
      <c r="G107" s="110"/>
      <c r="H107" s="110"/>
      <c r="I107" s="110"/>
      <c r="J107" s="111">
        <f>J846</f>
        <v>0</v>
      </c>
      <c r="L107" s="108"/>
    </row>
    <row r="108" spans="2:12" s="1" customFormat="1" ht="21.75" customHeight="1" x14ac:dyDescent="0.2">
      <c r="B108" s="32"/>
      <c r="L108" s="32"/>
    </row>
    <row r="109" spans="2:12" s="1" customFormat="1" ht="6.95" customHeight="1" x14ac:dyDescent="0.2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5" customHeight="1" x14ac:dyDescent="0.2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5" customHeight="1" x14ac:dyDescent="0.2">
      <c r="B114" s="32"/>
      <c r="C114" s="21" t="s">
        <v>126</v>
      </c>
      <c r="L114" s="32"/>
    </row>
    <row r="115" spans="2:63" s="1" customFormat="1" ht="6.95" customHeight="1" x14ac:dyDescent="0.2">
      <c r="B115" s="32"/>
      <c r="L115" s="32"/>
    </row>
    <row r="116" spans="2:63" s="1" customFormat="1" ht="12" customHeight="1" x14ac:dyDescent="0.2">
      <c r="B116" s="32"/>
      <c r="C116" s="27" t="s">
        <v>16</v>
      </c>
      <c r="L116" s="32"/>
    </row>
    <row r="117" spans="2:63" s="1" customFormat="1" ht="16.5" customHeight="1" x14ac:dyDescent="0.2">
      <c r="B117" s="32"/>
      <c r="E117" s="232" t="str">
        <f>E7</f>
        <v>Rekonstrukce ul. Požárnická, Pelhřimov</v>
      </c>
      <c r="F117" s="233"/>
      <c r="G117" s="233"/>
      <c r="H117" s="233"/>
      <c r="L117" s="32"/>
    </row>
    <row r="118" spans="2:63" s="1" customFormat="1" ht="12" customHeight="1" x14ac:dyDescent="0.2">
      <c r="B118" s="32"/>
      <c r="C118" s="27" t="s">
        <v>112</v>
      </c>
      <c r="L118" s="32"/>
    </row>
    <row r="119" spans="2:63" s="1" customFormat="1" ht="16.5" customHeight="1" x14ac:dyDescent="0.2">
      <c r="B119" s="32"/>
      <c r="E119" s="194" t="str">
        <f>E9</f>
        <v>101 - Komunikace</v>
      </c>
      <c r="F119" s="234"/>
      <c r="G119" s="234"/>
      <c r="H119" s="234"/>
      <c r="L119" s="32"/>
    </row>
    <row r="120" spans="2:63" s="1" customFormat="1" ht="6.95" customHeight="1" x14ac:dyDescent="0.2">
      <c r="B120" s="32"/>
      <c r="L120" s="32"/>
    </row>
    <row r="121" spans="2:63" s="1" customFormat="1" ht="12" customHeight="1" x14ac:dyDescent="0.2">
      <c r="B121" s="32"/>
      <c r="C121" s="27" t="s">
        <v>20</v>
      </c>
      <c r="F121" s="25" t="str">
        <f>F12</f>
        <v>Pelhřimov</v>
      </c>
      <c r="I121" s="27" t="s">
        <v>22</v>
      </c>
      <c r="J121" s="52" t="str">
        <f>IF(J12="","",J12)</f>
        <v>16. 12. 2025</v>
      </c>
      <c r="L121" s="32"/>
    </row>
    <row r="122" spans="2:63" s="1" customFormat="1" ht="6.95" customHeight="1" x14ac:dyDescent="0.2">
      <c r="B122" s="32"/>
      <c r="L122" s="32"/>
    </row>
    <row r="123" spans="2:63" s="1" customFormat="1" ht="15.2" customHeight="1" x14ac:dyDescent="0.2">
      <c r="B123" s="32"/>
      <c r="C123" s="27" t="s">
        <v>24</v>
      </c>
      <c r="F123" s="25" t="str">
        <f>E15</f>
        <v>Město Pelhřimov</v>
      </c>
      <c r="I123" s="27" t="s">
        <v>30</v>
      </c>
      <c r="J123" s="30" t="str">
        <f>E21</f>
        <v>WAY project s.r.o.</v>
      </c>
      <c r="L123" s="32"/>
    </row>
    <row r="124" spans="2:63" s="1" customFormat="1" ht="15.2" customHeight="1" x14ac:dyDescent="0.2">
      <c r="B124" s="32"/>
      <c r="C124" s="27" t="s">
        <v>28</v>
      </c>
      <c r="F124" s="25" t="str">
        <f>IF(E18="","",E18)</f>
        <v>Vyplň údaj</v>
      </c>
      <c r="I124" s="27" t="s">
        <v>33</v>
      </c>
      <c r="J124" s="30" t="str">
        <f>E24</f>
        <v xml:space="preserve"> </v>
      </c>
      <c r="L124" s="32"/>
    </row>
    <row r="125" spans="2:63" s="1" customFormat="1" ht="10.35" customHeight="1" x14ac:dyDescent="0.2">
      <c r="B125" s="32"/>
      <c r="L125" s="32"/>
    </row>
    <row r="126" spans="2:63" s="10" customFormat="1" ht="29.25" customHeight="1" x14ac:dyDescent="0.2">
      <c r="B126" s="112"/>
      <c r="C126" s="113" t="s">
        <v>127</v>
      </c>
      <c r="D126" s="114" t="s">
        <v>61</v>
      </c>
      <c r="E126" s="114" t="s">
        <v>57</v>
      </c>
      <c r="F126" s="114" t="s">
        <v>58</v>
      </c>
      <c r="G126" s="114" t="s">
        <v>128</v>
      </c>
      <c r="H126" s="114" t="s">
        <v>129</v>
      </c>
      <c r="I126" s="114" t="s">
        <v>130</v>
      </c>
      <c r="J126" s="114" t="s">
        <v>116</v>
      </c>
      <c r="K126" s="115" t="s">
        <v>131</v>
      </c>
      <c r="L126" s="112"/>
      <c r="M126" s="59" t="s">
        <v>1</v>
      </c>
      <c r="N126" s="60" t="s">
        <v>40</v>
      </c>
      <c r="O126" s="60" t="s">
        <v>132</v>
      </c>
      <c r="P126" s="60" t="s">
        <v>133</v>
      </c>
      <c r="Q126" s="60" t="s">
        <v>134</v>
      </c>
      <c r="R126" s="60" t="s">
        <v>135</v>
      </c>
      <c r="S126" s="60" t="s">
        <v>136</v>
      </c>
      <c r="T126" s="61" t="s">
        <v>137</v>
      </c>
    </row>
    <row r="127" spans="2:63" s="1" customFormat="1" ht="22.9" customHeight="1" x14ac:dyDescent="0.25">
      <c r="B127" s="32"/>
      <c r="C127" s="64" t="s">
        <v>138</v>
      </c>
      <c r="J127" s="116">
        <f>BK127</f>
        <v>0</v>
      </c>
      <c r="L127" s="32"/>
      <c r="M127" s="62"/>
      <c r="N127" s="53"/>
      <c r="O127" s="53"/>
      <c r="P127" s="117">
        <f>P128+P845</f>
        <v>0</v>
      </c>
      <c r="Q127" s="53"/>
      <c r="R127" s="117">
        <f>R128+R845</f>
        <v>2713.9717205799998</v>
      </c>
      <c r="S127" s="53"/>
      <c r="T127" s="118">
        <f>T128+T845</f>
        <v>2008.42884</v>
      </c>
      <c r="AT127" s="17" t="s">
        <v>75</v>
      </c>
      <c r="AU127" s="17" t="s">
        <v>118</v>
      </c>
      <c r="BK127" s="119">
        <f>BK128+BK845</f>
        <v>0</v>
      </c>
    </row>
    <row r="128" spans="2:63" s="11" customFormat="1" ht="25.9" customHeight="1" x14ac:dyDescent="0.2">
      <c r="B128" s="120"/>
      <c r="D128" s="121" t="s">
        <v>75</v>
      </c>
      <c r="E128" s="122" t="s">
        <v>261</v>
      </c>
      <c r="F128" s="122" t="s">
        <v>262</v>
      </c>
      <c r="I128" s="123"/>
      <c r="J128" s="124">
        <f>BK128</f>
        <v>0</v>
      </c>
      <c r="L128" s="120"/>
      <c r="M128" s="125"/>
      <c r="P128" s="126">
        <f>P129+P316+P330+P345+P479+P555+P746+P831</f>
        <v>0</v>
      </c>
      <c r="R128" s="126">
        <f>R129+R316+R330+R345+R479+R555+R746+R831</f>
        <v>2713.9482405799999</v>
      </c>
      <c r="T128" s="127">
        <f>T129+T316+T330+T345+T479+T555+T746+T831</f>
        <v>2008.42884</v>
      </c>
      <c r="AR128" s="121" t="s">
        <v>84</v>
      </c>
      <c r="AT128" s="128" t="s">
        <v>75</v>
      </c>
      <c r="AU128" s="128" t="s">
        <v>76</v>
      </c>
      <c r="AY128" s="121" t="s">
        <v>142</v>
      </c>
      <c r="BK128" s="129">
        <f>BK129+BK316+BK330+BK345+BK479+BK555+BK746+BK831</f>
        <v>0</v>
      </c>
    </row>
    <row r="129" spans="2:65" s="11" customFormat="1" ht="22.9" customHeight="1" x14ac:dyDescent="0.2">
      <c r="B129" s="120"/>
      <c r="D129" s="121" t="s">
        <v>75</v>
      </c>
      <c r="E129" s="130" t="s">
        <v>84</v>
      </c>
      <c r="F129" s="130" t="s">
        <v>263</v>
      </c>
      <c r="I129" s="123"/>
      <c r="J129" s="131">
        <f>BK129</f>
        <v>0</v>
      </c>
      <c r="L129" s="120"/>
      <c r="M129" s="125"/>
      <c r="P129" s="126">
        <f>SUM(P130:P315)</f>
        <v>0</v>
      </c>
      <c r="R129" s="126">
        <f>SUM(R130:R315)</f>
        <v>1738.9597006000001</v>
      </c>
      <c r="T129" s="127">
        <f>SUM(T130:T315)</f>
        <v>1979.1592000000001</v>
      </c>
      <c r="AR129" s="121" t="s">
        <v>84</v>
      </c>
      <c r="AT129" s="128" t="s">
        <v>75</v>
      </c>
      <c r="AU129" s="128" t="s">
        <v>84</v>
      </c>
      <c r="AY129" s="121" t="s">
        <v>142</v>
      </c>
      <c r="BK129" s="129">
        <f>SUM(BK130:BK315)</f>
        <v>0</v>
      </c>
    </row>
    <row r="130" spans="2:65" s="1" customFormat="1" ht="37.9" customHeight="1" x14ac:dyDescent="0.2">
      <c r="B130" s="32"/>
      <c r="C130" s="132" t="s">
        <v>84</v>
      </c>
      <c r="D130" s="132" t="s">
        <v>148</v>
      </c>
      <c r="E130" s="133" t="s">
        <v>264</v>
      </c>
      <c r="F130" s="134" t="s">
        <v>265</v>
      </c>
      <c r="G130" s="135" t="s">
        <v>266</v>
      </c>
      <c r="H130" s="136">
        <v>796.4</v>
      </c>
      <c r="I130" s="137"/>
      <c r="J130" s="138">
        <f>ROUND(I130*H130,2)</f>
        <v>0</v>
      </c>
      <c r="K130" s="134" t="s">
        <v>152</v>
      </c>
      <c r="L130" s="32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0.26</v>
      </c>
      <c r="T130" s="142">
        <f>S130*H130</f>
        <v>207.06399999999999</v>
      </c>
      <c r="AR130" s="143" t="s">
        <v>141</v>
      </c>
      <c r="AT130" s="143" t="s">
        <v>148</v>
      </c>
      <c r="AU130" s="143" t="s">
        <v>86</v>
      </c>
      <c r="AY130" s="17" t="s">
        <v>142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84</v>
      </c>
      <c r="BK130" s="144">
        <f>ROUND(I130*H130,2)</f>
        <v>0</v>
      </c>
      <c r="BL130" s="17" t="s">
        <v>141</v>
      </c>
      <c r="BM130" s="143" t="s">
        <v>267</v>
      </c>
    </row>
    <row r="131" spans="2:65" s="12" customFormat="1" ht="11.25" x14ac:dyDescent="0.2">
      <c r="B131" s="145"/>
      <c r="D131" s="146" t="s">
        <v>155</v>
      </c>
      <c r="E131" s="147" t="s">
        <v>1</v>
      </c>
      <c r="F131" s="148" t="s">
        <v>268</v>
      </c>
      <c r="H131" s="147" t="s">
        <v>1</v>
      </c>
      <c r="I131" s="149"/>
      <c r="L131" s="145"/>
      <c r="M131" s="150"/>
      <c r="T131" s="151"/>
      <c r="AT131" s="147" t="s">
        <v>155</v>
      </c>
      <c r="AU131" s="147" t="s">
        <v>86</v>
      </c>
      <c r="AV131" s="12" t="s">
        <v>84</v>
      </c>
      <c r="AW131" s="12" t="s">
        <v>32</v>
      </c>
      <c r="AX131" s="12" t="s">
        <v>76</v>
      </c>
      <c r="AY131" s="147" t="s">
        <v>142</v>
      </c>
    </row>
    <row r="132" spans="2:65" s="12" customFormat="1" ht="11.25" x14ac:dyDescent="0.2">
      <c r="B132" s="145"/>
      <c r="D132" s="146" t="s">
        <v>155</v>
      </c>
      <c r="E132" s="147" t="s">
        <v>1</v>
      </c>
      <c r="F132" s="148" t="s">
        <v>269</v>
      </c>
      <c r="H132" s="147" t="s">
        <v>1</v>
      </c>
      <c r="I132" s="149"/>
      <c r="L132" s="145"/>
      <c r="M132" s="150"/>
      <c r="T132" s="151"/>
      <c r="AT132" s="147" t="s">
        <v>155</v>
      </c>
      <c r="AU132" s="147" t="s">
        <v>86</v>
      </c>
      <c r="AV132" s="12" t="s">
        <v>84</v>
      </c>
      <c r="AW132" s="12" t="s">
        <v>32</v>
      </c>
      <c r="AX132" s="12" t="s">
        <v>76</v>
      </c>
      <c r="AY132" s="147" t="s">
        <v>142</v>
      </c>
    </row>
    <row r="133" spans="2:65" s="13" customFormat="1" ht="11.25" x14ac:dyDescent="0.2">
      <c r="B133" s="152"/>
      <c r="D133" s="146" t="s">
        <v>155</v>
      </c>
      <c r="E133" s="153" t="s">
        <v>1</v>
      </c>
      <c r="F133" s="154" t="s">
        <v>270</v>
      </c>
      <c r="H133" s="155">
        <v>796.4</v>
      </c>
      <c r="I133" s="156"/>
      <c r="L133" s="152"/>
      <c r="M133" s="157"/>
      <c r="T133" s="158"/>
      <c r="AT133" s="153" t="s">
        <v>155</v>
      </c>
      <c r="AU133" s="153" t="s">
        <v>86</v>
      </c>
      <c r="AV133" s="13" t="s">
        <v>86</v>
      </c>
      <c r="AW133" s="13" t="s">
        <v>32</v>
      </c>
      <c r="AX133" s="13" t="s">
        <v>84</v>
      </c>
      <c r="AY133" s="153" t="s">
        <v>142</v>
      </c>
    </row>
    <row r="134" spans="2:65" s="12" customFormat="1" ht="11.25" x14ac:dyDescent="0.2">
      <c r="B134" s="145"/>
      <c r="D134" s="146" t="s">
        <v>155</v>
      </c>
      <c r="E134" s="147" t="s">
        <v>1</v>
      </c>
      <c r="F134" s="148" t="s">
        <v>271</v>
      </c>
      <c r="H134" s="147" t="s">
        <v>1</v>
      </c>
      <c r="I134" s="149"/>
      <c r="L134" s="145"/>
      <c r="M134" s="150"/>
      <c r="T134" s="151"/>
      <c r="AT134" s="147" t="s">
        <v>155</v>
      </c>
      <c r="AU134" s="147" t="s">
        <v>86</v>
      </c>
      <c r="AV134" s="12" t="s">
        <v>84</v>
      </c>
      <c r="AW134" s="12" t="s">
        <v>32</v>
      </c>
      <c r="AX134" s="12" t="s">
        <v>76</v>
      </c>
      <c r="AY134" s="147" t="s">
        <v>142</v>
      </c>
    </row>
    <row r="135" spans="2:65" s="1" customFormat="1" ht="37.9" customHeight="1" x14ac:dyDescent="0.2">
      <c r="B135" s="32"/>
      <c r="C135" s="132" t="s">
        <v>86</v>
      </c>
      <c r="D135" s="132" t="s">
        <v>148</v>
      </c>
      <c r="E135" s="133" t="s">
        <v>272</v>
      </c>
      <c r="F135" s="134" t="s">
        <v>273</v>
      </c>
      <c r="G135" s="135" t="s">
        <v>266</v>
      </c>
      <c r="H135" s="136">
        <v>69.7</v>
      </c>
      <c r="I135" s="137"/>
      <c r="J135" s="138">
        <f>ROUND(I135*H135,2)</f>
        <v>0</v>
      </c>
      <c r="K135" s="134" t="s">
        <v>152</v>
      </c>
      <c r="L135" s="32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0.255</v>
      </c>
      <c r="T135" s="142">
        <f>S135*H135</f>
        <v>17.773500000000002</v>
      </c>
      <c r="AR135" s="143" t="s">
        <v>141</v>
      </c>
      <c r="AT135" s="143" t="s">
        <v>148</v>
      </c>
      <c r="AU135" s="143" t="s">
        <v>86</v>
      </c>
      <c r="AY135" s="17" t="s">
        <v>142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84</v>
      </c>
      <c r="BK135" s="144">
        <f>ROUND(I135*H135,2)</f>
        <v>0</v>
      </c>
      <c r="BL135" s="17" t="s">
        <v>141</v>
      </c>
      <c r="BM135" s="143" t="s">
        <v>274</v>
      </c>
    </row>
    <row r="136" spans="2:65" s="12" customFormat="1" ht="11.25" x14ac:dyDescent="0.2">
      <c r="B136" s="145"/>
      <c r="D136" s="146" t="s">
        <v>155</v>
      </c>
      <c r="E136" s="147" t="s">
        <v>1</v>
      </c>
      <c r="F136" s="148" t="s">
        <v>275</v>
      </c>
      <c r="H136" s="147" t="s">
        <v>1</v>
      </c>
      <c r="I136" s="149"/>
      <c r="L136" s="145"/>
      <c r="M136" s="150"/>
      <c r="T136" s="151"/>
      <c r="AT136" s="147" t="s">
        <v>155</v>
      </c>
      <c r="AU136" s="147" t="s">
        <v>86</v>
      </c>
      <c r="AV136" s="12" t="s">
        <v>84</v>
      </c>
      <c r="AW136" s="12" t="s">
        <v>32</v>
      </c>
      <c r="AX136" s="12" t="s">
        <v>76</v>
      </c>
      <c r="AY136" s="147" t="s">
        <v>142</v>
      </c>
    </row>
    <row r="137" spans="2:65" s="13" customFormat="1" ht="11.25" x14ac:dyDescent="0.2">
      <c r="B137" s="152"/>
      <c r="D137" s="146" t="s">
        <v>155</v>
      </c>
      <c r="E137" s="153" t="s">
        <v>1</v>
      </c>
      <c r="F137" s="154" t="s">
        <v>276</v>
      </c>
      <c r="H137" s="155">
        <v>53.5</v>
      </c>
      <c r="I137" s="156"/>
      <c r="L137" s="152"/>
      <c r="M137" s="157"/>
      <c r="T137" s="158"/>
      <c r="AT137" s="153" t="s">
        <v>155</v>
      </c>
      <c r="AU137" s="153" t="s">
        <v>86</v>
      </c>
      <c r="AV137" s="13" t="s">
        <v>86</v>
      </c>
      <c r="AW137" s="13" t="s">
        <v>32</v>
      </c>
      <c r="AX137" s="13" t="s">
        <v>76</v>
      </c>
      <c r="AY137" s="153" t="s">
        <v>142</v>
      </c>
    </row>
    <row r="138" spans="2:65" s="13" customFormat="1" ht="11.25" x14ac:dyDescent="0.2">
      <c r="B138" s="152"/>
      <c r="D138" s="146" t="s">
        <v>155</v>
      </c>
      <c r="E138" s="153" t="s">
        <v>1</v>
      </c>
      <c r="F138" s="154" t="s">
        <v>277</v>
      </c>
      <c r="H138" s="155">
        <v>16.2</v>
      </c>
      <c r="I138" s="156"/>
      <c r="L138" s="152"/>
      <c r="M138" s="157"/>
      <c r="T138" s="158"/>
      <c r="AT138" s="153" t="s">
        <v>155</v>
      </c>
      <c r="AU138" s="153" t="s">
        <v>86</v>
      </c>
      <c r="AV138" s="13" t="s">
        <v>86</v>
      </c>
      <c r="AW138" s="13" t="s">
        <v>32</v>
      </c>
      <c r="AX138" s="13" t="s">
        <v>76</v>
      </c>
      <c r="AY138" s="153" t="s">
        <v>142</v>
      </c>
    </row>
    <row r="139" spans="2:65" s="12" customFormat="1" ht="11.25" x14ac:dyDescent="0.2">
      <c r="B139" s="145"/>
      <c r="D139" s="146" t="s">
        <v>155</v>
      </c>
      <c r="E139" s="147" t="s">
        <v>1</v>
      </c>
      <c r="F139" s="148" t="s">
        <v>271</v>
      </c>
      <c r="H139" s="147" t="s">
        <v>1</v>
      </c>
      <c r="I139" s="149"/>
      <c r="L139" s="145"/>
      <c r="M139" s="150"/>
      <c r="T139" s="151"/>
      <c r="AT139" s="147" t="s">
        <v>155</v>
      </c>
      <c r="AU139" s="147" t="s">
        <v>86</v>
      </c>
      <c r="AV139" s="12" t="s">
        <v>84</v>
      </c>
      <c r="AW139" s="12" t="s">
        <v>32</v>
      </c>
      <c r="AX139" s="12" t="s">
        <v>76</v>
      </c>
      <c r="AY139" s="147" t="s">
        <v>142</v>
      </c>
    </row>
    <row r="140" spans="2:65" s="14" customFormat="1" ht="11.25" x14ac:dyDescent="0.2">
      <c r="B140" s="162"/>
      <c r="D140" s="146" t="s">
        <v>155</v>
      </c>
      <c r="E140" s="163" t="s">
        <v>1</v>
      </c>
      <c r="F140" s="164" t="s">
        <v>278</v>
      </c>
      <c r="H140" s="165">
        <v>69.7</v>
      </c>
      <c r="I140" s="166"/>
      <c r="L140" s="162"/>
      <c r="M140" s="167"/>
      <c r="T140" s="168"/>
      <c r="AT140" s="163" t="s">
        <v>155</v>
      </c>
      <c r="AU140" s="163" t="s">
        <v>86</v>
      </c>
      <c r="AV140" s="14" t="s">
        <v>141</v>
      </c>
      <c r="AW140" s="14" t="s">
        <v>32</v>
      </c>
      <c r="AX140" s="14" t="s">
        <v>84</v>
      </c>
      <c r="AY140" s="163" t="s">
        <v>142</v>
      </c>
    </row>
    <row r="141" spans="2:65" s="1" customFormat="1" ht="37.9" customHeight="1" x14ac:dyDescent="0.2">
      <c r="B141" s="32"/>
      <c r="C141" s="132" t="s">
        <v>164</v>
      </c>
      <c r="D141" s="132" t="s">
        <v>148</v>
      </c>
      <c r="E141" s="133" t="s">
        <v>279</v>
      </c>
      <c r="F141" s="134" t="s">
        <v>280</v>
      </c>
      <c r="G141" s="135" t="s">
        <v>266</v>
      </c>
      <c r="H141" s="136">
        <v>69.7</v>
      </c>
      <c r="I141" s="137"/>
      <c r="J141" s="138">
        <f>ROUND(I141*H141,2)</f>
        <v>0</v>
      </c>
      <c r="K141" s="134" t="s">
        <v>152</v>
      </c>
      <c r="L141" s="32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0.17</v>
      </c>
      <c r="T141" s="142">
        <f>S141*H141</f>
        <v>11.849000000000002</v>
      </c>
      <c r="AR141" s="143" t="s">
        <v>141</v>
      </c>
      <c r="AT141" s="143" t="s">
        <v>148</v>
      </c>
      <c r="AU141" s="143" t="s">
        <v>86</v>
      </c>
      <c r="AY141" s="17" t="s">
        <v>142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84</v>
      </c>
      <c r="BK141" s="144">
        <f>ROUND(I141*H141,2)</f>
        <v>0</v>
      </c>
      <c r="BL141" s="17" t="s">
        <v>141</v>
      </c>
      <c r="BM141" s="143" t="s">
        <v>281</v>
      </c>
    </row>
    <row r="142" spans="2:65" s="12" customFormat="1" ht="11.25" x14ac:dyDescent="0.2">
      <c r="B142" s="145"/>
      <c r="D142" s="146" t="s">
        <v>155</v>
      </c>
      <c r="E142" s="147" t="s">
        <v>1</v>
      </c>
      <c r="F142" s="148" t="s">
        <v>282</v>
      </c>
      <c r="H142" s="147" t="s">
        <v>1</v>
      </c>
      <c r="I142" s="149"/>
      <c r="L142" s="145"/>
      <c r="M142" s="150"/>
      <c r="T142" s="151"/>
      <c r="AT142" s="147" t="s">
        <v>155</v>
      </c>
      <c r="AU142" s="147" t="s">
        <v>86</v>
      </c>
      <c r="AV142" s="12" t="s">
        <v>84</v>
      </c>
      <c r="AW142" s="12" t="s">
        <v>32</v>
      </c>
      <c r="AX142" s="12" t="s">
        <v>76</v>
      </c>
      <c r="AY142" s="147" t="s">
        <v>142</v>
      </c>
    </row>
    <row r="143" spans="2:65" s="13" customFormat="1" ht="11.25" x14ac:dyDescent="0.2">
      <c r="B143" s="152"/>
      <c r="D143" s="146" t="s">
        <v>155</v>
      </c>
      <c r="E143" s="153" t="s">
        <v>1</v>
      </c>
      <c r="F143" s="154" t="s">
        <v>276</v>
      </c>
      <c r="H143" s="155">
        <v>53.5</v>
      </c>
      <c r="I143" s="156"/>
      <c r="L143" s="152"/>
      <c r="M143" s="157"/>
      <c r="T143" s="158"/>
      <c r="AT143" s="153" t="s">
        <v>155</v>
      </c>
      <c r="AU143" s="153" t="s">
        <v>86</v>
      </c>
      <c r="AV143" s="13" t="s">
        <v>86</v>
      </c>
      <c r="AW143" s="13" t="s">
        <v>32</v>
      </c>
      <c r="AX143" s="13" t="s">
        <v>76</v>
      </c>
      <c r="AY143" s="153" t="s">
        <v>142</v>
      </c>
    </row>
    <row r="144" spans="2:65" s="13" customFormat="1" ht="11.25" x14ac:dyDescent="0.2">
      <c r="B144" s="152"/>
      <c r="D144" s="146" t="s">
        <v>155</v>
      </c>
      <c r="E144" s="153" t="s">
        <v>1</v>
      </c>
      <c r="F144" s="154" t="s">
        <v>277</v>
      </c>
      <c r="H144" s="155">
        <v>16.2</v>
      </c>
      <c r="I144" s="156"/>
      <c r="L144" s="152"/>
      <c r="M144" s="157"/>
      <c r="T144" s="158"/>
      <c r="AT144" s="153" t="s">
        <v>155</v>
      </c>
      <c r="AU144" s="153" t="s">
        <v>86</v>
      </c>
      <c r="AV144" s="13" t="s">
        <v>86</v>
      </c>
      <c r="AW144" s="13" t="s">
        <v>32</v>
      </c>
      <c r="AX144" s="13" t="s">
        <v>76</v>
      </c>
      <c r="AY144" s="153" t="s">
        <v>142</v>
      </c>
    </row>
    <row r="145" spans="2:65" s="14" customFormat="1" ht="11.25" x14ac:dyDescent="0.2">
      <c r="B145" s="162"/>
      <c r="D145" s="146" t="s">
        <v>155</v>
      </c>
      <c r="E145" s="163" t="s">
        <v>1</v>
      </c>
      <c r="F145" s="164" t="s">
        <v>278</v>
      </c>
      <c r="H145" s="165">
        <v>69.7</v>
      </c>
      <c r="I145" s="166"/>
      <c r="L145" s="162"/>
      <c r="M145" s="167"/>
      <c r="T145" s="168"/>
      <c r="AT145" s="163" t="s">
        <v>155</v>
      </c>
      <c r="AU145" s="163" t="s">
        <v>86</v>
      </c>
      <c r="AV145" s="14" t="s">
        <v>141</v>
      </c>
      <c r="AW145" s="14" t="s">
        <v>32</v>
      </c>
      <c r="AX145" s="14" t="s">
        <v>84</v>
      </c>
      <c r="AY145" s="163" t="s">
        <v>142</v>
      </c>
    </row>
    <row r="146" spans="2:65" s="1" customFormat="1" ht="37.9" customHeight="1" x14ac:dyDescent="0.2">
      <c r="B146" s="32"/>
      <c r="C146" s="132" t="s">
        <v>141</v>
      </c>
      <c r="D146" s="132" t="s">
        <v>148</v>
      </c>
      <c r="E146" s="133" t="s">
        <v>283</v>
      </c>
      <c r="F146" s="134" t="s">
        <v>284</v>
      </c>
      <c r="G146" s="135" t="s">
        <v>266</v>
      </c>
      <c r="H146" s="136">
        <v>1895</v>
      </c>
      <c r="I146" s="137"/>
      <c r="J146" s="138">
        <f>ROUND(I146*H146,2)</f>
        <v>0</v>
      </c>
      <c r="K146" s="134" t="s">
        <v>152</v>
      </c>
      <c r="L146" s="32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0.17</v>
      </c>
      <c r="T146" s="142">
        <f>S146*H146</f>
        <v>322.15000000000003</v>
      </c>
      <c r="AR146" s="143" t="s">
        <v>141</v>
      </c>
      <c r="AT146" s="143" t="s">
        <v>148</v>
      </c>
      <c r="AU146" s="143" t="s">
        <v>86</v>
      </c>
      <c r="AY146" s="17" t="s">
        <v>142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84</v>
      </c>
      <c r="BK146" s="144">
        <f>ROUND(I146*H146,2)</f>
        <v>0</v>
      </c>
      <c r="BL146" s="17" t="s">
        <v>141</v>
      </c>
      <c r="BM146" s="143" t="s">
        <v>285</v>
      </c>
    </row>
    <row r="147" spans="2:65" s="12" customFormat="1" ht="11.25" x14ac:dyDescent="0.2">
      <c r="B147" s="145"/>
      <c r="D147" s="146" t="s">
        <v>155</v>
      </c>
      <c r="E147" s="147" t="s">
        <v>1</v>
      </c>
      <c r="F147" s="148" t="s">
        <v>286</v>
      </c>
      <c r="H147" s="147" t="s">
        <v>1</v>
      </c>
      <c r="I147" s="149"/>
      <c r="L147" s="145"/>
      <c r="M147" s="150"/>
      <c r="T147" s="151"/>
      <c r="AT147" s="147" t="s">
        <v>155</v>
      </c>
      <c r="AU147" s="147" t="s">
        <v>86</v>
      </c>
      <c r="AV147" s="12" t="s">
        <v>84</v>
      </c>
      <c r="AW147" s="12" t="s">
        <v>32</v>
      </c>
      <c r="AX147" s="12" t="s">
        <v>76</v>
      </c>
      <c r="AY147" s="147" t="s">
        <v>142</v>
      </c>
    </row>
    <row r="148" spans="2:65" s="13" customFormat="1" ht="11.25" x14ac:dyDescent="0.2">
      <c r="B148" s="152"/>
      <c r="D148" s="146" t="s">
        <v>155</v>
      </c>
      <c r="E148" s="153" t="s">
        <v>1</v>
      </c>
      <c r="F148" s="154" t="s">
        <v>287</v>
      </c>
      <c r="H148" s="155">
        <v>1895</v>
      </c>
      <c r="I148" s="156"/>
      <c r="L148" s="152"/>
      <c r="M148" s="157"/>
      <c r="T148" s="158"/>
      <c r="AT148" s="153" t="s">
        <v>155</v>
      </c>
      <c r="AU148" s="153" t="s">
        <v>86</v>
      </c>
      <c r="AV148" s="13" t="s">
        <v>86</v>
      </c>
      <c r="AW148" s="13" t="s">
        <v>32</v>
      </c>
      <c r="AX148" s="13" t="s">
        <v>84</v>
      </c>
      <c r="AY148" s="153" t="s">
        <v>142</v>
      </c>
    </row>
    <row r="149" spans="2:65" s="12" customFormat="1" ht="11.25" x14ac:dyDescent="0.2">
      <c r="B149" s="145"/>
      <c r="D149" s="146" t="s">
        <v>155</v>
      </c>
      <c r="E149" s="147" t="s">
        <v>1</v>
      </c>
      <c r="F149" s="148" t="s">
        <v>288</v>
      </c>
      <c r="H149" s="147" t="s">
        <v>1</v>
      </c>
      <c r="I149" s="149"/>
      <c r="L149" s="145"/>
      <c r="M149" s="150"/>
      <c r="T149" s="151"/>
      <c r="AT149" s="147" t="s">
        <v>155</v>
      </c>
      <c r="AU149" s="147" t="s">
        <v>86</v>
      </c>
      <c r="AV149" s="12" t="s">
        <v>84</v>
      </c>
      <c r="AW149" s="12" t="s">
        <v>32</v>
      </c>
      <c r="AX149" s="12" t="s">
        <v>76</v>
      </c>
      <c r="AY149" s="147" t="s">
        <v>142</v>
      </c>
    </row>
    <row r="150" spans="2:65" s="1" customFormat="1" ht="37.9" customHeight="1" x14ac:dyDescent="0.2">
      <c r="B150" s="32"/>
      <c r="C150" s="132" t="s">
        <v>145</v>
      </c>
      <c r="D150" s="132" t="s">
        <v>148</v>
      </c>
      <c r="E150" s="133" t="s">
        <v>289</v>
      </c>
      <c r="F150" s="134" t="s">
        <v>290</v>
      </c>
      <c r="G150" s="135" t="s">
        <v>266</v>
      </c>
      <c r="H150" s="136">
        <v>493</v>
      </c>
      <c r="I150" s="137"/>
      <c r="J150" s="138">
        <f>ROUND(I150*H150,2)</f>
        <v>0</v>
      </c>
      <c r="K150" s="134" t="s">
        <v>152</v>
      </c>
      <c r="L150" s="32"/>
      <c r="M150" s="139" t="s">
        <v>1</v>
      </c>
      <c r="N150" s="140" t="s">
        <v>41</v>
      </c>
      <c r="P150" s="141">
        <f>O150*H150</f>
        <v>0</v>
      </c>
      <c r="Q150" s="141">
        <v>0</v>
      </c>
      <c r="R150" s="141">
        <f>Q150*H150</f>
        <v>0</v>
      </c>
      <c r="S150" s="141">
        <v>0.17</v>
      </c>
      <c r="T150" s="142">
        <f>S150*H150</f>
        <v>83.81</v>
      </c>
      <c r="AR150" s="143" t="s">
        <v>141</v>
      </c>
      <c r="AT150" s="143" t="s">
        <v>148</v>
      </c>
      <c r="AU150" s="143" t="s">
        <v>86</v>
      </c>
      <c r="AY150" s="17" t="s">
        <v>142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84</v>
      </c>
      <c r="BK150" s="144">
        <f>ROUND(I150*H150,2)</f>
        <v>0</v>
      </c>
      <c r="BL150" s="17" t="s">
        <v>141</v>
      </c>
      <c r="BM150" s="143" t="s">
        <v>291</v>
      </c>
    </row>
    <row r="151" spans="2:65" s="12" customFormat="1" ht="11.25" x14ac:dyDescent="0.2">
      <c r="B151" s="145"/>
      <c r="D151" s="146" t="s">
        <v>155</v>
      </c>
      <c r="E151" s="147" t="s">
        <v>1</v>
      </c>
      <c r="F151" s="148" t="s">
        <v>292</v>
      </c>
      <c r="H151" s="147" t="s">
        <v>1</v>
      </c>
      <c r="I151" s="149"/>
      <c r="L151" s="145"/>
      <c r="M151" s="150"/>
      <c r="T151" s="151"/>
      <c r="AT151" s="147" t="s">
        <v>155</v>
      </c>
      <c r="AU151" s="147" t="s">
        <v>86</v>
      </c>
      <c r="AV151" s="12" t="s">
        <v>84</v>
      </c>
      <c r="AW151" s="12" t="s">
        <v>32</v>
      </c>
      <c r="AX151" s="12" t="s">
        <v>76</v>
      </c>
      <c r="AY151" s="147" t="s">
        <v>142</v>
      </c>
    </row>
    <row r="152" spans="2:65" s="13" customFormat="1" ht="11.25" x14ac:dyDescent="0.2">
      <c r="B152" s="152"/>
      <c r="D152" s="146" t="s">
        <v>155</v>
      </c>
      <c r="E152" s="153" t="s">
        <v>1</v>
      </c>
      <c r="F152" s="154" t="s">
        <v>293</v>
      </c>
      <c r="H152" s="155">
        <v>493</v>
      </c>
      <c r="I152" s="156"/>
      <c r="L152" s="152"/>
      <c r="M152" s="157"/>
      <c r="T152" s="158"/>
      <c r="AT152" s="153" t="s">
        <v>155</v>
      </c>
      <c r="AU152" s="153" t="s">
        <v>86</v>
      </c>
      <c r="AV152" s="13" t="s">
        <v>86</v>
      </c>
      <c r="AW152" s="13" t="s">
        <v>32</v>
      </c>
      <c r="AX152" s="13" t="s">
        <v>84</v>
      </c>
      <c r="AY152" s="153" t="s">
        <v>142</v>
      </c>
    </row>
    <row r="153" spans="2:65" s="1" customFormat="1" ht="37.9" customHeight="1" x14ac:dyDescent="0.2">
      <c r="B153" s="32"/>
      <c r="C153" s="132" t="s">
        <v>178</v>
      </c>
      <c r="D153" s="132" t="s">
        <v>148</v>
      </c>
      <c r="E153" s="133" t="s">
        <v>294</v>
      </c>
      <c r="F153" s="134" t="s">
        <v>295</v>
      </c>
      <c r="G153" s="135" t="s">
        <v>266</v>
      </c>
      <c r="H153" s="136">
        <v>51</v>
      </c>
      <c r="I153" s="137"/>
      <c r="J153" s="138">
        <f>ROUND(I153*H153,2)</f>
        <v>0</v>
      </c>
      <c r="K153" s="134" t="s">
        <v>152</v>
      </c>
      <c r="L153" s="32"/>
      <c r="M153" s="139" t="s">
        <v>1</v>
      </c>
      <c r="N153" s="140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0.28999999999999998</v>
      </c>
      <c r="T153" s="142">
        <f>S153*H153</f>
        <v>14.79</v>
      </c>
      <c r="AR153" s="143" t="s">
        <v>141</v>
      </c>
      <c r="AT153" s="143" t="s">
        <v>148</v>
      </c>
      <c r="AU153" s="143" t="s">
        <v>86</v>
      </c>
      <c r="AY153" s="17" t="s">
        <v>142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141</v>
      </c>
      <c r="BM153" s="143" t="s">
        <v>296</v>
      </c>
    </row>
    <row r="154" spans="2:65" s="12" customFormat="1" ht="11.25" x14ac:dyDescent="0.2">
      <c r="B154" s="145"/>
      <c r="D154" s="146" t="s">
        <v>155</v>
      </c>
      <c r="E154" s="147" t="s">
        <v>1</v>
      </c>
      <c r="F154" s="148" t="s">
        <v>297</v>
      </c>
      <c r="H154" s="147" t="s">
        <v>1</v>
      </c>
      <c r="I154" s="149"/>
      <c r="L154" s="145"/>
      <c r="M154" s="150"/>
      <c r="T154" s="151"/>
      <c r="AT154" s="147" t="s">
        <v>155</v>
      </c>
      <c r="AU154" s="147" t="s">
        <v>86</v>
      </c>
      <c r="AV154" s="12" t="s">
        <v>84</v>
      </c>
      <c r="AW154" s="12" t="s">
        <v>32</v>
      </c>
      <c r="AX154" s="12" t="s">
        <v>76</v>
      </c>
      <c r="AY154" s="147" t="s">
        <v>142</v>
      </c>
    </row>
    <row r="155" spans="2:65" s="13" customFormat="1" ht="11.25" x14ac:dyDescent="0.2">
      <c r="B155" s="152"/>
      <c r="D155" s="146" t="s">
        <v>155</v>
      </c>
      <c r="E155" s="153" t="s">
        <v>1</v>
      </c>
      <c r="F155" s="154" t="s">
        <v>298</v>
      </c>
      <c r="H155" s="155">
        <v>51</v>
      </c>
      <c r="I155" s="156"/>
      <c r="L155" s="152"/>
      <c r="M155" s="157"/>
      <c r="T155" s="158"/>
      <c r="AT155" s="153" t="s">
        <v>155</v>
      </c>
      <c r="AU155" s="153" t="s">
        <v>86</v>
      </c>
      <c r="AV155" s="13" t="s">
        <v>86</v>
      </c>
      <c r="AW155" s="13" t="s">
        <v>32</v>
      </c>
      <c r="AX155" s="13" t="s">
        <v>84</v>
      </c>
      <c r="AY155" s="153" t="s">
        <v>142</v>
      </c>
    </row>
    <row r="156" spans="2:65" s="1" customFormat="1" ht="33" customHeight="1" x14ac:dyDescent="0.2">
      <c r="B156" s="32"/>
      <c r="C156" s="132" t="s">
        <v>183</v>
      </c>
      <c r="D156" s="132" t="s">
        <v>148</v>
      </c>
      <c r="E156" s="133" t="s">
        <v>299</v>
      </c>
      <c r="F156" s="134" t="s">
        <v>300</v>
      </c>
      <c r="G156" s="135" t="s">
        <v>266</v>
      </c>
      <c r="H156" s="136">
        <v>23.8</v>
      </c>
      <c r="I156" s="137"/>
      <c r="J156" s="138">
        <f>ROUND(I156*H156,2)</f>
        <v>0</v>
      </c>
      <c r="K156" s="134" t="s">
        <v>152</v>
      </c>
      <c r="L156" s="32"/>
      <c r="M156" s="139" t="s">
        <v>1</v>
      </c>
      <c r="N156" s="140" t="s">
        <v>41</v>
      </c>
      <c r="P156" s="141">
        <f>O156*H156</f>
        <v>0</v>
      </c>
      <c r="Q156" s="141">
        <v>0</v>
      </c>
      <c r="R156" s="141">
        <f>Q156*H156</f>
        <v>0</v>
      </c>
      <c r="S156" s="141">
        <v>0.625</v>
      </c>
      <c r="T156" s="142">
        <f>S156*H156</f>
        <v>14.875</v>
      </c>
      <c r="AR156" s="143" t="s">
        <v>141</v>
      </c>
      <c r="AT156" s="143" t="s">
        <v>148</v>
      </c>
      <c r="AU156" s="143" t="s">
        <v>86</v>
      </c>
      <c r="AY156" s="17" t="s">
        <v>142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84</v>
      </c>
      <c r="BK156" s="144">
        <f>ROUND(I156*H156,2)</f>
        <v>0</v>
      </c>
      <c r="BL156" s="17" t="s">
        <v>141</v>
      </c>
      <c r="BM156" s="143" t="s">
        <v>301</v>
      </c>
    </row>
    <row r="157" spans="2:65" s="12" customFormat="1" ht="11.25" x14ac:dyDescent="0.2">
      <c r="B157" s="145"/>
      <c r="D157" s="146" t="s">
        <v>155</v>
      </c>
      <c r="E157" s="147" t="s">
        <v>1</v>
      </c>
      <c r="F157" s="148" t="s">
        <v>302</v>
      </c>
      <c r="H157" s="147" t="s">
        <v>1</v>
      </c>
      <c r="I157" s="149"/>
      <c r="L157" s="145"/>
      <c r="M157" s="150"/>
      <c r="T157" s="151"/>
      <c r="AT157" s="147" t="s">
        <v>155</v>
      </c>
      <c r="AU157" s="147" t="s">
        <v>86</v>
      </c>
      <c r="AV157" s="12" t="s">
        <v>84</v>
      </c>
      <c r="AW157" s="12" t="s">
        <v>32</v>
      </c>
      <c r="AX157" s="12" t="s">
        <v>76</v>
      </c>
      <c r="AY157" s="147" t="s">
        <v>142</v>
      </c>
    </row>
    <row r="158" spans="2:65" s="13" customFormat="1" ht="11.25" x14ac:dyDescent="0.2">
      <c r="B158" s="152"/>
      <c r="D158" s="146" t="s">
        <v>155</v>
      </c>
      <c r="E158" s="153" t="s">
        <v>1</v>
      </c>
      <c r="F158" s="154" t="s">
        <v>303</v>
      </c>
      <c r="H158" s="155">
        <v>23.8</v>
      </c>
      <c r="I158" s="156"/>
      <c r="L158" s="152"/>
      <c r="M158" s="157"/>
      <c r="T158" s="158"/>
      <c r="AT158" s="153" t="s">
        <v>155</v>
      </c>
      <c r="AU158" s="153" t="s">
        <v>86</v>
      </c>
      <c r="AV158" s="13" t="s">
        <v>86</v>
      </c>
      <c r="AW158" s="13" t="s">
        <v>32</v>
      </c>
      <c r="AX158" s="13" t="s">
        <v>84</v>
      </c>
      <c r="AY158" s="153" t="s">
        <v>142</v>
      </c>
    </row>
    <row r="159" spans="2:65" s="1" customFormat="1" ht="33" customHeight="1" x14ac:dyDescent="0.2">
      <c r="B159" s="32"/>
      <c r="C159" s="132" t="s">
        <v>190</v>
      </c>
      <c r="D159" s="132" t="s">
        <v>148</v>
      </c>
      <c r="E159" s="133" t="s">
        <v>304</v>
      </c>
      <c r="F159" s="134" t="s">
        <v>305</v>
      </c>
      <c r="G159" s="135" t="s">
        <v>266</v>
      </c>
      <c r="H159" s="136">
        <v>4.2</v>
      </c>
      <c r="I159" s="137"/>
      <c r="J159" s="138">
        <f>ROUND(I159*H159,2)</f>
        <v>0</v>
      </c>
      <c r="K159" s="134" t="s">
        <v>152</v>
      </c>
      <c r="L159" s="32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0.24</v>
      </c>
      <c r="T159" s="142">
        <f>S159*H159</f>
        <v>1.008</v>
      </c>
      <c r="AR159" s="143" t="s">
        <v>141</v>
      </c>
      <c r="AT159" s="143" t="s">
        <v>148</v>
      </c>
      <c r="AU159" s="143" t="s">
        <v>86</v>
      </c>
      <c r="AY159" s="17" t="s">
        <v>142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141</v>
      </c>
      <c r="BM159" s="143" t="s">
        <v>306</v>
      </c>
    </row>
    <row r="160" spans="2:65" s="13" customFormat="1" ht="11.25" x14ac:dyDescent="0.2">
      <c r="B160" s="152"/>
      <c r="D160" s="146" t="s">
        <v>155</v>
      </c>
      <c r="E160" s="153" t="s">
        <v>1</v>
      </c>
      <c r="F160" s="154" t="s">
        <v>307</v>
      </c>
      <c r="H160" s="155">
        <v>4.2</v>
      </c>
      <c r="I160" s="156"/>
      <c r="L160" s="152"/>
      <c r="M160" s="157"/>
      <c r="T160" s="158"/>
      <c r="AT160" s="153" t="s">
        <v>155</v>
      </c>
      <c r="AU160" s="153" t="s">
        <v>86</v>
      </c>
      <c r="AV160" s="13" t="s">
        <v>86</v>
      </c>
      <c r="AW160" s="13" t="s">
        <v>32</v>
      </c>
      <c r="AX160" s="13" t="s">
        <v>84</v>
      </c>
      <c r="AY160" s="153" t="s">
        <v>142</v>
      </c>
    </row>
    <row r="161" spans="2:65" s="1" customFormat="1" ht="37.9" customHeight="1" x14ac:dyDescent="0.2">
      <c r="B161" s="32"/>
      <c r="C161" s="132" t="s">
        <v>196</v>
      </c>
      <c r="D161" s="132" t="s">
        <v>148</v>
      </c>
      <c r="E161" s="133" t="s">
        <v>308</v>
      </c>
      <c r="F161" s="134" t="s">
        <v>309</v>
      </c>
      <c r="G161" s="135" t="s">
        <v>266</v>
      </c>
      <c r="H161" s="136">
        <v>796.4</v>
      </c>
      <c r="I161" s="137"/>
      <c r="J161" s="138">
        <f>ROUND(I161*H161,2)</f>
        <v>0</v>
      </c>
      <c r="K161" s="134" t="s">
        <v>152</v>
      </c>
      <c r="L161" s="32"/>
      <c r="M161" s="139" t="s">
        <v>1</v>
      </c>
      <c r="N161" s="140" t="s">
        <v>41</v>
      </c>
      <c r="P161" s="141">
        <f>O161*H161</f>
        <v>0</v>
      </c>
      <c r="Q161" s="141">
        <v>0</v>
      </c>
      <c r="R161" s="141">
        <f>Q161*H161</f>
        <v>0</v>
      </c>
      <c r="S161" s="141">
        <v>0.24</v>
      </c>
      <c r="T161" s="142">
        <f>S161*H161</f>
        <v>191.136</v>
      </c>
      <c r="AR161" s="143" t="s">
        <v>141</v>
      </c>
      <c r="AT161" s="143" t="s">
        <v>148</v>
      </c>
      <c r="AU161" s="143" t="s">
        <v>86</v>
      </c>
      <c r="AY161" s="17" t="s">
        <v>142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84</v>
      </c>
      <c r="BK161" s="144">
        <f>ROUND(I161*H161,2)</f>
        <v>0</v>
      </c>
      <c r="BL161" s="17" t="s">
        <v>141</v>
      </c>
      <c r="BM161" s="143" t="s">
        <v>310</v>
      </c>
    </row>
    <row r="162" spans="2:65" s="12" customFormat="1" ht="11.25" x14ac:dyDescent="0.2">
      <c r="B162" s="145"/>
      <c r="D162" s="146" t="s">
        <v>155</v>
      </c>
      <c r="E162" s="147" t="s">
        <v>1</v>
      </c>
      <c r="F162" s="148" t="s">
        <v>311</v>
      </c>
      <c r="H162" s="147" t="s">
        <v>1</v>
      </c>
      <c r="I162" s="149"/>
      <c r="L162" s="145"/>
      <c r="M162" s="150"/>
      <c r="T162" s="151"/>
      <c r="AT162" s="147" t="s">
        <v>155</v>
      </c>
      <c r="AU162" s="147" t="s">
        <v>86</v>
      </c>
      <c r="AV162" s="12" t="s">
        <v>84</v>
      </c>
      <c r="AW162" s="12" t="s">
        <v>32</v>
      </c>
      <c r="AX162" s="12" t="s">
        <v>76</v>
      </c>
      <c r="AY162" s="147" t="s">
        <v>142</v>
      </c>
    </row>
    <row r="163" spans="2:65" s="13" customFormat="1" ht="11.25" x14ac:dyDescent="0.2">
      <c r="B163" s="152"/>
      <c r="D163" s="146" t="s">
        <v>155</v>
      </c>
      <c r="E163" s="153" t="s">
        <v>1</v>
      </c>
      <c r="F163" s="154" t="s">
        <v>312</v>
      </c>
      <c r="H163" s="155">
        <v>796.4</v>
      </c>
      <c r="I163" s="156"/>
      <c r="L163" s="152"/>
      <c r="M163" s="157"/>
      <c r="T163" s="158"/>
      <c r="AT163" s="153" t="s">
        <v>155</v>
      </c>
      <c r="AU163" s="153" t="s">
        <v>86</v>
      </c>
      <c r="AV163" s="13" t="s">
        <v>86</v>
      </c>
      <c r="AW163" s="13" t="s">
        <v>32</v>
      </c>
      <c r="AX163" s="13" t="s">
        <v>84</v>
      </c>
      <c r="AY163" s="153" t="s">
        <v>142</v>
      </c>
    </row>
    <row r="164" spans="2:65" s="1" customFormat="1" ht="33" customHeight="1" x14ac:dyDescent="0.2">
      <c r="B164" s="32"/>
      <c r="C164" s="132" t="s">
        <v>201</v>
      </c>
      <c r="D164" s="132" t="s">
        <v>148</v>
      </c>
      <c r="E164" s="133" t="s">
        <v>313</v>
      </c>
      <c r="F164" s="134" t="s">
        <v>314</v>
      </c>
      <c r="G164" s="135" t="s">
        <v>266</v>
      </c>
      <c r="H164" s="136">
        <v>1895</v>
      </c>
      <c r="I164" s="137"/>
      <c r="J164" s="138">
        <f>ROUND(I164*H164,2)</f>
        <v>0</v>
      </c>
      <c r="K164" s="134" t="s">
        <v>152</v>
      </c>
      <c r="L164" s="32"/>
      <c r="M164" s="139" t="s">
        <v>1</v>
      </c>
      <c r="N164" s="140" t="s">
        <v>41</v>
      </c>
      <c r="P164" s="141">
        <f>O164*H164</f>
        <v>0</v>
      </c>
      <c r="Q164" s="141">
        <v>0</v>
      </c>
      <c r="R164" s="141">
        <f>Q164*H164</f>
        <v>0</v>
      </c>
      <c r="S164" s="141">
        <v>0.316</v>
      </c>
      <c r="T164" s="142">
        <f>S164*H164</f>
        <v>598.82000000000005</v>
      </c>
      <c r="AR164" s="143" t="s">
        <v>141</v>
      </c>
      <c r="AT164" s="143" t="s">
        <v>148</v>
      </c>
      <c r="AU164" s="143" t="s">
        <v>86</v>
      </c>
      <c r="AY164" s="17" t="s">
        <v>142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84</v>
      </c>
      <c r="BK164" s="144">
        <f>ROUND(I164*H164,2)</f>
        <v>0</v>
      </c>
      <c r="BL164" s="17" t="s">
        <v>141</v>
      </c>
      <c r="BM164" s="143" t="s">
        <v>315</v>
      </c>
    </row>
    <row r="165" spans="2:65" s="12" customFormat="1" ht="11.25" x14ac:dyDescent="0.2">
      <c r="B165" s="145"/>
      <c r="D165" s="146" t="s">
        <v>155</v>
      </c>
      <c r="E165" s="147" t="s">
        <v>1</v>
      </c>
      <c r="F165" s="148" t="s">
        <v>316</v>
      </c>
      <c r="H165" s="147" t="s">
        <v>1</v>
      </c>
      <c r="I165" s="149"/>
      <c r="L165" s="145"/>
      <c r="M165" s="150"/>
      <c r="T165" s="151"/>
      <c r="AT165" s="147" t="s">
        <v>155</v>
      </c>
      <c r="AU165" s="147" t="s">
        <v>86</v>
      </c>
      <c r="AV165" s="12" t="s">
        <v>84</v>
      </c>
      <c r="AW165" s="12" t="s">
        <v>32</v>
      </c>
      <c r="AX165" s="12" t="s">
        <v>76</v>
      </c>
      <c r="AY165" s="147" t="s">
        <v>142</v>
      </c>
    </row>
    <row r="166" spans="2:65" s="13" customFormat="1" ht="11.25" x14ac:dyDescent="0.2">
      <c r="B166" s="152"/>
      <c r="D166" s="146" t="s">
        <v>155</v>
      </c>
      <c r="E166" s="153" t="s">
        <v>1</v>
      </c>
      <c r="F166" s="154" t="s">
        <v>287</v>
      </c>
      <c r="H166" s="155">
        <v>1895</v>
      </c>
      <c r="I166" s="156"/>
      <c r="L166" s="152"/>
      <c r="M166" s="157"/>
      <c r="T166" s="158"/>
      <c r="AT166" s="153" t="s">
        <v>155</v>
      </c>
      <c r="AU166" s="153" t="s">
        <v>86</v>
      </c>
      <c r="AV166" s="13" t="s">
        <v>86</v>
      </c>
      <c r="AW166" s="13" t="s">
        <v>32</v>
      </c>
      <c r="AX166" s="13" t="s">
        <v>84</v>
      </c>
      <c r="AY166" s="153" t="s">
        <v>142</v>
      </c>
    </row>
    <row r="167" spans="2:65" s="12" customFormat="1" ht="11.25" x14ac:dyDescent="0.2">
      <c r="B167" s="145"/>
      <c r="D167" s="146" t="s">
        <v>155</v>
      </c>
      <c r="E167" s="147" t="s">
        <v>1</v>
      </c>
      <c r="F167" s="148" t="s">
        <v>317</v>
      </c>
      <c r="H167" s="147" t="s">
        <v>1</v>
      </c>
      <c r="I167" s="149"/>
      <c r="L167" s="145"/>
      <c r="M167" s="150"/>
      <c r="T167" s="151"/>
      <c r="AT167" s="147" t="s">
        <v>155</v>
      </c>
      <c r="AU167" s="147" t="s">
        <v>86</v>
      </c>
      <c r="AV167" s="12" t="s">
        <v>84</v>
      </c>
      <c r="AW167" s="12" t="s">
        <v>32</v>
      </c>
      <c r="AX167" s="12" t="s">
        <v>76</v>
      </c>
      <c r="AY167" s="147" t="s">
        <v>142</v>
      </c>
    </row>
    <row r="168" spans="2:65" s="12" customFormat="1" ht="11.25" x14ac:dyDescent="0.2">
      <c r="B168" s="145"/>
      <c r="D168" s="146" t="s">
        <v>155</v>
      </c>
      <c r="E168" s="147" t="s">
        <v>1</v>
      </c>
      <c r="F168" s="148" t="s">
        <v>318</v>
      </c>
      <c r="H168" s="147" t="s">
        <v>1</v>
      </c>
      <c r="I168" s="149"/>
      <c r="L168" s="145"/>
      <c r="M168" s="150"/>
      <c r="T168" s="151"/>
      <c r="AT168" s="147" t="s">
        <v>155</v>
      </c>
      <c r="AU168" s="147" t="s">
        <v>86</v>
      </c>
      <c r="AV168" s="12" t="s">
        <v>84</v>
      </c>
      <c r="AW168" s="12" t="s">
        <v>32</v>
      </c>
      <c r="AX168" s="12" t="s">
        <v>76</v>
      </c>
      <c r="AY168" s="147" t="s">
        <v>142</v>
      </c>
    </row>
    <row r="169" spans="2:65" s="1" customFormat="1" ht="37.9" customHeight="1" x14ac:dyDescent="0.2">
      <c r="B169" s="32"/>
      <c r="C169" s="132" t="s">
        <v>209</v>
      </c>
      <c r="D169" s="132" t="s">
        <v>148</v>
      </c>
      <c r="E169" s="133" t="s">
        <v>319</v>
      </c>
      <c r="F169" s="134" t="s">
        <v>320</v>
      </c>
      <c r="G169" s="135" t="s">
        <v>266</v>
      </c>
      <c r="H169" s="136">
        <v>493</v>
      </c>
      <c r="I169" s="137"/>
      <c r="J169" s="138">
        <f>ROUND(I169*H169,2)</f>
        <v>0</v>
      </c>
      <c r="K169" s="134" t="s">
        <v>152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0.22</v>
      </c>
      <c r="T169" s="142">
        <f>S169*H169</f>
        <v>108.46</v>
      </c>
      <c r="AR169" s="143" t="s">
        <v>141</v>
      </c>
      <c r="AT169" s="143" t="s">
        <v>148</v>
      </c>
      <c r="AU169" s="143" t="s">
        <v>86</v>
      </c>
      <c r="AY169" s="17" t="s">
        <v>142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141</v>
      </c>
      <c r="BM169" s="143" t="s">
        <v>321</v>
      </c>
    </row>
    <row r="170" spans="2:65" s="12" customFormat="1" ht="11.25" x14ac:dyDescent="0.2">
      <c r="B170" s="145"/>
      <c r="D170" s="146" t="s">
        <v>155</v>
      </c>
      <c r="E170" s="147" t="s">
        <v>1</v>
      </c>
      <c r="F170" s="148" t="s">
        <v>322</v>
      </c>
      <c r="H170" s="147" t="s">
        <v>1</v>
      </c>
      <c r="I170" s="149"/>
      <c r="L170" s="145"/>
      <c r="M170" s="150"/>
      <c r="T170" s="151"/>
      <c r="AT170" s="147" t="s">
        <v>155</v>
      </c>
      <c r="AU170" s="147" t="s">
        <v>86</v>
      </c>
      <c r="AV170" s="12" t="s">
        <v>84</v>
      </c>
      <c r="AW170" s="12" t="s">
        <v>32</v>
      </c>
      <c r="AX170" s="12" t="s">
        <v>76</v>
      </c>
      <c r="AY170" s="147" t="s">
        <v>142</v>
      </c>
    </row>
    <row r="171" spans="2:65" s="13" customFormat="1" ht="11.25" x14ac:dyDescent="0.2">
      <c r="B171" s="152"/>
      <c r="D171" s="146" t="s">
        <v>155</v>
      </c>
      <c r="E171" s="153" t="s">
        <v>1</v>
      </c>
      <c r="F171" s="154" t="s">
        <v>293</v>
      </c>
      <c r="H171" s="155">
        <v>493</v>
      </c>
      <c r="I171" s="156"/>
      <c r="L171" s="152"/>
      <c r="M171" s="157"/>
      <c r="T171" s="158"/>
      <c r="AT171" s="153" t="s">
        <v>155</v>
      </c>
      <c r="AU171" s="153" t="s">
        <v>86</v>
      </c>
      <c r="AV171" s="13" t="s">
        <v>86</v>
      </c>
      <c r="AW171" s="13" t="s">
        <v>32</v>
      </c>
      <c r="AX171" s="13" t="s">
        <v>84</v>
      </c>
      <c r="AY171" s="153" t="s">
        <v>142</v>
      </c>
    </row>
    <row r="172" spans="2:65" s="1" customFormat="1" ht="33" customHeight="1" x14ac:dyDescent="0.2">
      <c r="B172" s="32"/>
      <c r="C172" s="132" t="s">
        <v>8</v>
      </c>
      <c r="D172" s="132" t="s">
        <v>148</v>
      </c>
      <c r="E172" s="133" t="s">
        <v>323</v>
      </c>
      <c r="F172" s="134" t="s">
        <v>324</v>
      </c>
      <c r="G172" s="135" t="s">
        <v>266</v>
      </c>
      <c r="H172" s="136">
        <v>51</v>
      </c>
      <c r="I172" s="137"/>
      <c r="J172" s="138">
        <f>ROUND(I172*H172,2)</f>
        <v>0</v>
      </c>
      <c r="K172" s="134" t="s">
        <v>152</v>
      </c>
      <c r="L172" s="32"/>
      <c r="M172" s="139" t="s">
        <v>1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9.8000000000000004E-2</v>
      </c>
      <c r="T172" s="142">
        <f>S172*H172</f>
        <v>4.9980000000000002</v>
      </c>
      <c r="AR172" s="143" t="s">
        <v>141</v>
      </c>
      <c r="AT172" s="143" t="s">
        <v>148</v>
      </c>
      <c r="AU172" s="143" t="s">
        <v>86</v>
      </c>
      <c r="AY172" s="17" t="s">
        <v>142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84</v>
      </c>
      <c r="BK172" s="144">
        <f>ROUND(I172*H172,2)</f>
        <v>0</v>
      </c>
      <c r="BL172" s="17" t="s">
        <v>141</v>
      </c>
      <c r="BM172" s="143" t="s">
        <v>325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298</v>
      </c>
      <c r="H173" s="155">
        <v>51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84</v>
      </c>
      <c r="AY173" s="153" t="s">
        <v>142</v>
      </c>
    </row>
    <row r="174" spans="2:65" s="1" customFormat="1" ht="24.2" customHeight="1" x14ac:dyDescent="0.2">
      <c r="B174" s="32"/>
      <c r="C174" s="132" t="s">
        <v>224</v>
      </c>
      <c r="D174" s="132" t="s">
        <v>148</v>
      </c>
      <c r="E174" s="133" t="s">
        <v>326</v>
      </c>
      <c r="F174" s="134" t="s">
        <v>327</v>
      </c>
      <c r="G174" s="135" t="s">
        <v>266</v>
      </c>
      <c r="H174" s="136">
        <v>188.6</v>
      </c>
      <c r="I174" s="137"/>
      <c r="J174" s="138">
        <f>ROUND(I174*H174,2)</f>
        <v>0</v>
      </c>
      <c r="K174" s="134" t="s">
        <v>152</v>
      </c>
      <c r="L174" s="32"/>
      <c r="M174" s="139" t="s">
        <v>1</v>
      </c>
      <c r="N174" s="140" t="s">
        <v>41</v>
      </c>
      <c r="P174" s="141">
        <f>O174*H174</f>
        <v>0</v>
      </c>
      <c r="Q174" s="141">
        <v>1.0000000000000001E-5</v>
      </c>
      <c r="R174" s="141">
        <f>Q174*H174</f>
        <v>1.8860000000000001E-3</v>
      </c>
      <c r="S174" s="141">
        <v>9.1999999999999998E-2</v>
      </c>
      <c r="T174" s="142">
        <f>S174*H174</f>
        <v>17.351199999999999</v>
      </c>
      <c r="AR174" s="143" t="s">
        <v>141</v>
      </c>
      <c r="AT174" s="143" t="s">
        <v>148</v>
      </c>
      <c r="AU174" s="143" t="s">
        <v>86</v>
      </c>
      <c r="AY174" s="17" t="s">
        <v>142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84</v>
      </c>
      <c r="BK174" s="144">
        <f>ROUND(I174*H174,2)</f>
        <v>0</v>
      </c>
      <c r="BL174" s="17" t="s">
        <v>141</v>
      </c>
      <c r="BM174" s="143" t="s">
        <v>328</v>
      </c>
    </row>
    <row r="175" spans="2:65" s="13" customFormat="1" ht="11.25" x14ac:dyDescent="0.2">
      <c r="B175" s="152"/>
      <c r="D175" s="146" t="s">
        <v>155</v>
      </c>
      <c r="E175" s="153" t="s">
        <v>1</v>
      </c>
      <c r="F175" s="154" t="s">
        <v>329</v>
      </c>
      <c r="H175" s="155">
        <v>188.6</v>
      </c>
      <c r="I175" s="156"/>
      <c r="L175" s="152"/>
      <c r="M175" s="157"/>
      <c r="T175" s="158"/>
      <c r="AT175" s="153" t="s">
        <v>155</v>
      </c>
      <c r="AU175" s="153" t="s">
        <v>86</v>
      </c>
      <c r="AV175" s="13" t="s">
        <v>86</v>
      </c>
      <c r="AW175" s="13" t="s">
        <v>32</v>
      </c>
      <c r="AX175" s="13" t="s">
        <v>84</v>
      </c>
      <c r="AY175" s="153" t="s">
        <v>142</v>
      </c>
    </row>
    <row r="176" spans="2:65" s="12" customFormat="1" ht="11.25" x14ac:dyDescent="0.2">
      <c r="B176" s="145"/>
      <c r="D176" s="146" t="s">
        <v>155</v>
      </c>
      <c r="E176" s="147" t="s">
        <v>1</v>
      </c>
      <c r="F176" s="148" t="s">
        <v>318</v>
      </c>
      <c r="H176" s="147" t="s">
        <v>1</v>
      </c>
      <c r="I176" s="149"/>
      <c r="L176" s="145"/>
      <c r="M176" s="150"/>
      <c r="T176" s="151"/>
      <c r="AT176" s="147" t="s">
        <v>155</v>
      </c>
      <c r="AU176" s="147" t="s">
        <v>86</v>
      </c>
      <c r="AV176" s="12" t="s">
        <v>84</v>
      </c>
      <c r="AW176" s="12" t="s">
        <v>32</v>
      </c>
      <c r="AX176" s="12" t="s">
        <v>76</v>
      </c>
      <c r="AY176" s="147" t="s">
        <v>142</v>
      </c>
    </row>
    <row r="177" spans="2:65" s="1" customFormat="1" ht="24.2" customHeight="1" x14ac:dyDescent="0.2">
      <c r="B177" s="32"/>
      <c r="C177" s="132" t="s">
        <v>230</v>
      </c>
      <c r="D177" s="132" t="s">
        <v>148</v>
      </c>
      <c r="E177" s="133" t="s">
        <v>330</v>
      </c>
      <c r="F177" s="134" t="s">
        <v>331</v>
      </c>
      <c r="G177" s="135" t="s">
        <v>266</v>
      </c>
      <c r="H177" s="136">
        <v>1895</v>
      </c>
      <c r="I177" s="137"/>
      <c r="J177" s="138">
        <f>ROUND(I177*H177,2)</f>
        <v>0</v>
      </c>
      <c r="K177" s="134" t="s">
        <v>152</v>
      </c>
      <c r="L177" s="32"/>
      <c r="M177" s="139" t="s">
        <v>1</v>
      </c>
      <c r="N177" s="140" t="s">
        <v>41</v>
      </c>
      <c r="P177" s="141">
        <f>O177*H177</f>
        <v>0</v>
      </c>
      <c r="Q177" s="141">
        <v>1.0000000000000001E-5</v>
      </c>
      <c r="R177" s="141">
        <f>Q177*H177</f>
        <v>1.8950000000000002E-2</v>
      </c>
      <c r="S177" s="141">
        <v>0.115</v>
      </c>
      <c r="T177" s="142">
        <f>S177*H177</f>
        <v>217.92500000000001</v>
      </c>
      <c r="AR177" s="143" t="s">
        <v>141</v>
      </c>
      <c r="AT177" s="143" t="s">
        <v>148</v>
      </c>
      <c r="AU177" s="143" t="s">
        <v>86</v>
      </c>
      <c r="AY177" s="17" t="s">
        <v>142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84</v>
      </c>
      <c r="BK177" s="144">
        <f>ROUND(I177*H177,2)</f>
        <v>0</v>
      </c>
      <c r="BL177" s="17" t="s">
        <v>141</v>
      </c>
      <c r="BM177" s="143" t="s">
        <v>332</v>
      </c>
    </row>
    <row r="178" spans="2:65" s="12" customFormat="1" ht="11.25" x14ac:dyDescent="0.2">
      <c r="B178" s="145"/>
      <c r="D178" s="146" t="s">
        <v>155</v>
      </c>
      <c r="E178" s="147" t="s">
        <v>1</v>
      </c>
      <c r="F178" s="148" t="s">
        <v>333</v>
      </c>
      <c r="H178" s="147" t="s">
        <v>1</v>
      </c>
      <c r="I178" s="149"/>
      <c r="L178" s="145"/>
      <c r="M178" s="150"/>
      <c r="T178" s="151"/>
      <c r="AT178" s="147" t="s">
        <v>155</v>
      </c>
      <c r="AU178" s="147" t="s">
        <v>86</v>
      </c>
      <c r="AV178" s="12" t="s">
        <v>84</v>
      </c>
      <c r="AW178" s="12" t="s">
        <v>32</v>
      </c>
      <c r="AX178" s="12" t="s">
        <v>76</v>
      </c>
      <c r="AY178" s="147" t="s">
        <v>142</v>
      </c>
    </row>
    <row r="179" spans="2:65" s="13" customFormat="1" ht="11.25" x14ac:dyDescent="0.2">
      <c r="B179" s="152"/>
      <c r="D179" s="146" t="s">
        <v>155</v>
      </c>
      <c r="E179" s="153" t="s">
        <v>1</v>
      </c>
      <c r="F179" s="154" t="s">
        <v>287</v>
      </c>
      <c r="H179" s="155">
        <v>1895</v>
      </c>
      <c r="I179" s="156"/>
      <c r="L179" s="152"/>
      <c r="M179" s="157"/>
      <c r="T179" s="158"/>
      <c r="AT179" s="153" t="s">
        <v>155</v>
      </c>
      <c r="AU179" s="153" t="s">
        <v>86</v>
      </c>
      <c r="AV179" s="13" t="s">
        <v>86</v>
      </c>
      <c r="AW179" s="13" t="s">
        <v>32</v>
      </c>
      <c r="AX179" s="13" t="s">
        <v>84</v>
      </c>
      <c r="AY179" s="153" t="s">
        <v>142</v>
      </c>
    </row>
    <row r="180" spans="2:65" s="12" customFormat="1" ht="11.25" x14ac:dyDescent="0.2">
      <c r="B180" s="145"/>
      <c r="D180" s="146" t="s">
        <v>155</v>
      </c>
      <c r="E180" s="147" t="s">
        <v>1</v>
      </c>
      <c r="F180" s="148" t="s">
        <v>318</v>
      </c>
      <c r="H180" s="147" t="s">
        <v>1</v>
      </c>
      <c r="I180" s="149"/>
      <c r="L180" s="145"/>
      <c r="M180" s="150"/>
      <c r="T180" s="151"/>
      <c r="AT180" s="147" t="s">
        <v>155</v>
      </c>
      <c r="AU180" s="147" t="s">
        <v>86</v>
      </c>
      <c r="AV180" s="12" t="s">
        <v>84</v>
      </c>
      <c r="AW180" s="12" t="s">
        <v>32</v>
      </c>
      <c r="AX180" s="12" t="s">
        <v>76</v>
      </c>
      <c r="AY180" s="147" t="s">
        <v>142</v>
      </c>
    </row>
    <row r="181" spans="2:65" s="1" customFormat="1" ht="24.2" customHeight="1" x14ac:dyDescent="0.2">
      <c r="B181" s="32"/>
      <c r="C181" s="132" t="s">
        <v>237</v>
      </c>
      <c r="D181" s="132" t="s">
        <v>148</v>
      </c>
      <c r="E181" s="133" t="s">
        <v>334</v>
      </c>
      <c r="F181" s="134" t="s">
        <v>335</v>
      </c>
      <c r="G181" s="135" t="s">
        <v>336</v>
      </c>
      <c r="H181" s="136">
        <v>603.70000000000005</v>
      </c>
      <c r="I181" s="137"/>
      <c r="J181" s="138">
        <f>ROUND(I181*H181,2)</f>
        <v>0</v>
      </c>
      <c r="K181" s="134" t="s">
        <v>152</v>
      </c>
      <c r="L181" s="32"/>
      <c r="M181" s="139" t="s">
        <v>1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0.20499999999999999</v>
      </c>
      <c r="T181" s="142">
        <f>S181*H181</f>
        <v>123.7585</v>
      </c>
      <c r="AR181" s="143" t="s">
        <v>141</v>
      </c>
      <c r="AT181" s="143" t="s">
        <v>148</v>
      </c>
      <c r="AU181" s="143" t="s">
        <v>86</v>
      </c>
      <c r="AY181" s="17" t="s">
        <v>142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84</v>
      </c>
      <c r="BK181" s="144">
        <f>ROUND(I181*H181,2)</f>
        <v>0</v>
      </c>
      <c r="BL181" s="17" t="s">
        <v>141</v>
      </c>
      <c r="BM181" s="143" t="s">
        <v>337</v>
      </c>
    </row>
    <row r="182" spans="2:65" s="13" customFormat="1" ht="11.25" x14ac:dyDescent="0.2">
      <c r="B182" s="152"/>
      <c r="D182" s="146" t="s">
        <v>155</v>
      </c>
      <c r="E182" s="153" t="s">
        <v>1</v>
      </c>
      <c r="F182" s="154" t="s">
        <v>338</v>
      </c>
      <c r="H182" s="155">
        <v>603.70000000000005</v>
      </c>
      <c r="I182" s="156"/>
      <c r="L182" s="152"/>
      <c r="M182" s="157"/>
      <c r="T182" s="158"/>
      <c r="AT182" s="153" t="s">
        <v>155</v>
      </c>
      <c r="AU182" s="153" t="s">
        <v>86</v>
      </c>
      <c r="AV182" s="13" t="s">
        <v>86</v>
      </c>
      <c r="AW182" s="13" t="s">
        <v>32</v>
      </c>
      <c r="AX182" s="13" t="s">
        <v>84</v>
      </c>
      <c r="AY182" s="153" t="s">
        <v>142</v>
      </c>
    </row>
    <row r="183" spans="2:65" s="1" customFormat="1" ht="24.2" customHeight="1" x14ac:dyDescent="0.2">
      <c r="B183" s="32"/>
      <c r="C183" s="132" t="s">
        <v>245</v>
      </c>
      <c r="D183" s="132" t="s">
        <v>148</v>
      </c>
      <c r="E183" s="133" t="s">
        <v>339</v>
      </c>
      <c r="F183" s="134" t="s">
        <v>340</v>
      </c>
      <c r="G183" s="135" t="s">
        <v>336</v>
      </c>
      <c r="H183" s="136">
        <v>89.9</v>
      </c>
      <c r="I183" s="137"/>
      <c r="J183" s="138">
        <f>ROUND(I183*H183,2)</f>
        <v>0</v>
      </c>
      <c r="K183" s="134" t="s">
        <v>152</v>
      </c>
      <c r="L183" s="32"/>
      <c r="M183" s="139" t="s">
        <v>1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0.28999999999999998</v>
      </c>
      <c r="T183" s="142">
        <f>S183*H183</f>
        <v>26.071000000000002</v>
      </c>
      <c r="AR183" s="143" t="s">
        <v>141</v>
      </c>
      <c r="AT183" s="143" t="s">
        <v>148</v>
      </c>
      <c r="AU183" s="143" t="s">
        <v>86</v>
      </c>
      <c r="AY183" s="17" t="s">
        <v>142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84</v>
      </c>
      <c r="BK183" s="144">
        <f>ROUND(I183*H183,2)</f>
        <v>0</v>
      </c>
      <c r="BL183" s="17" t="s">
        <v>141</v>
      </c>
      <c r="BM183" s="143" t="s">
        <v>341</v>
      </c>
    </row>
    <row r="184" spans="2:65" s="13" customFormat="1" ht="11.25" x14ac:dyDescent="0.2">
      <c r="B184" s="152"/>
      <c r="D184" s="146" t="s">
        <v>155</v>
      </c>
      <c r="E184" s="153" t="s">
        <v>1</v>
      </c>
      <c r="F184" s="154" t="s">
        <v>342</v>
      </c>
      <c r="H184" s="155">
        <v>8.1999999999999993</v>
      </c>
      <c r="I184" s="156"/>
      <c r="L184" s="152"/>
      <c r="M184" s="157"/>
      <c r="T184" s="158"/>
      <c r="AT184" s="153" t="s">
        <v>155</v>
      </c>
      <c r="AU184" s="153" t="s">
        <v>86</v>
      </c>
      <c r="AV184" s="13" t="s">
        <v>86</v>
      </c>
      <c r="AW184" s="13" t="s">
        <v>32</v>
      </c>
      <c r="AX184" s="13" t="s">
        <v>76</v>
      </c>
      <c r="AY184" s="153" t="s">
        <v>142</v>
      </c>
    </row>
    <row r="185" spans="2:65" s="13" customFormat="1" ht="11.25" x14ac:dyDescent="0.2">
      <c r="B185" s="152"/>
      <c r="D185" s="146" t="s">
        <v>155</v>
      </c>
      <c r="E185" s="153" t="s">
        <v>1</v>
      </c>
      <c r="F185" s="154" t="s">
        <v>343</v>
      </c>
      <c r="H185" s="155">
        <v>81.7</v>
      </c>
      <c r="I185" s="156"/>
      <c r="L185" s="152"/>
      <c r="M185" s="157"/>
      <c r="T185" s="158"/>
      <c r="AT185" s="153" t="s">
        <v>155</v>
      </c>
      <c r="AU185" s="153" t="s">
        <v>86</v>
      </c>
      <c r="AV185" s="13" t="s">
        <v>86</v>
      </c>
      <c r="AW185" s="13" t="s">
        <v>32</v>
      </c>
      <c r="AX185" s="13" t="s">
        <v>76</v>
      </c>
      <c r="AY185" s="153" t="s">
        <v>142</v>
      </c>
    </row>
    <row r="186" spans="2:65" s="14" customFormat="1" ht="11.25" x14ac:dyDescent="0.2">
      <c r="B186" s="162"/>
      <c r="D186" s="146" t="s">
        <v>155</v>
      </c>
      <c r="E186" s="163" t="s">
        <v>1</v>
      </c>
      <c r="F186" s="164" t="s">
        <v>278</v>
      </c>
      <c r="H186" s="165">
        <v>89.9</v>
      </c>
      <c r="I186" s="166"/>
      <c r="L186" s="162"/>
      <c r="M186" s="167"/>
      <c r="T186" s="168"/>
      <c r="AT186" s="163" t="s">
        <v>155</v>
      </c>
      <c r="AU186" s="163" t="s">
        <v>86</v>
      </c>
      <c r="AV186" s="14" t="s">
        <v>141</v>
      </c>
      <c r="AW186" s="14" t="s">
        <v>32</v>
      </c>
      <c r="AX186" s="14" t="s">
        <v>84</v>
      </c>
      <c r="AY186" s="163" t="s">
        <v>142</v>
      </c>
    </row>
    <row r="187" spans="2:65" s="1" customFormat="1" ht="24.2" customHeight="1" x14ac:dyDescent="0.2">
      <c r="B187" s="32"/>
      <c r="C187" s="132" t="s">
        <v>344</v>
      </c>
      <c r="D187" s="132" t="s">
        <v>148</v>
      </c>
      <c r="E187" s="133" t="s">
        <v>345</v>
      </c>
      <c r="F187" s="134" t="s">
        <v>346</v>
      </c>
      <c r="G187" s="135" t="s">
        <v>336</v>
      </c>
      <c r="H187" s="136">
        <v>433</v>
      </c>
      <c r="I187" s="137"/>
      <c r="J187" s="138">
        <f>ROUND(I187*H187,2)</f>
        <v>0</v>
      </c>
      <c r="K187" s="134" t="s">
        <v>152</v>
      </c>
      <c r="L187" s="32"/>
      <c r="M187" s="139" t="s">
        <v>1</v>
      </c>
      <c r="N187" s="140" t="s">
        <v>41</v>
      </c>
      <c r="P187" s="141">
        <f>O187*H187</f>
        <v>0</v>
      </c>
      <c r="Q187" s="141">
        <v>0</v>
      </c>
      <c r="R187" s="141">
        <f>Q187*H187</f>
        <v>0</v>
      </c>
      <c r="S187" s="141">
        <v>0.04</v>
      </c>
      <c r="T187" s="142">
        <f>S187*H187</f>
        <v>17.32</v>
      </c>
      <c r="AR187" s="143" t="s">
        <v>141</v>
      </c>
      <c r="AT187" s="143" t="s">
        <v>148</v>
      </c>
      <c r="AU187" s="143" t="s">
        <v>86</v>
      </c>
      <c r="AY187" s="17" t="s">
        <v>142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84</v>
      </c>
      <c r="BK187" s="144">
        <f>ROUND(I187*H187,2)</f>
        <v>0</v>
      </c>
      <c r="BL187" s="17" t="s">
        <v>141</v>
      </c>
      <c r="BM187" s="143" t="s">
        <v>347</v>
      </c>
    </row>
    <row r="188" spans="2:65" s="13" customFormat="1" ht="11.25" x14ac:dyDescent="0.2">
      <c r="B188" s="152"/>
      <c r="D188" s="146" t="s">
        <v>155</v>
      </c>
      <c r="E188" s="153" t="s">
        <v>1</v>
      </c>
      <c r="F188" s="154" t="s">
        <v>348</v>
      </c>
      <c r="H188" s="155">
        <v>433</v>
      </c>
      <c r="I188" s="156"/>
      <c r="L188" s="152"/>
      <c r="M188" s="157"/>
      <c r="T188" s="158"/>
      <c r="AT188" s="153" t="s">
        <v>155</v>
      </c>
      <c r="AU188" s="153" t="s">
        <v>86</v>
      </c>
      <c r="AV188" s="13" t="s">
        <v>86</v>
      </c>
      <c r="AW188" s="13" t="s">
        <v>32</v>
      </c>
      <c r="AX188" s="13" t="s">
        <v>84</v>
      </c>
      <c r="AY188" s="153" t="s">
        <v>142</v>
      </c>
    </row>
    <row r="189" spans="2:65" s="1" customFormat="1" ht="16.5" customHeight="1" x14ac:dyDescent="0.2">
      <c r="B189" s="32"/>
      <c r="C189" s="132" t="s">
        <v>349</v>
      </c>
      <c r="D189" s="132" t="s">
        <v>148</v>
      </c>
      <c r="E189" s="133" t="s">
        <v>350</v>
      </c>
      <c r="F189" s="134" t="s">
        <v>351</v>
      </c>
      <c r="G189" s="135" t="s">
        <v>266</v>
      </c>
      <c r="H189" s="136">
        <v>2309.0500000000002</v>
      </c>
      <c r="I189" s="137"/>
      <c r="J189" s="138">
        <f>ROUND(I189*H189,2)</f>
        <v>0</v>
      </c>
      <c r="K189" s="134" t="s">
        <v>152</v>
      </c>
      <c r="L189" s="32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141</v>
      </c>
      <c r="AT189" s="143" t="s">
        <v>148</v>
      </c>
      <c r="AU189" s="143" t="s">
        <v>86</v>
      </c>
      <c r="AY189" s="17" t="s">
        <v>142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84</v>
      </c>
      <c r="BK189" s="144">
        <f>ROUND(I189*H189,2)</f>
        <v>0</v>
      </c>
      <c r="BL189" s="17" t="s">
        <v>141</v>
      </c>
      <c r="BM189" s="143" t="s">
        <v>352</v>
      </c>
    </row>
    <row r="190" spans="2:65" s="13" customFormat="1" ht="11.25" x14ac:dyDescent="0.2">
      <c r="B190" s="152"/>
      <c r="D190" s="146" t="s">
        <v>155</v>
      </c>
      <c r="E190" s="153" t="s">
        <v>1</v>
      </c>
      <c r="F190" s="154" t="s">
        <v>353</v>
      </c>
      <c r="H190" s="155">
        <v>2309.0500000000002</v>
      </c>
      <c r="I190" s="156"/>
      <c r="L190" s="152"/>
      <c r="M190" s="157"/>
      <c r="T190" s="158"/>
      <c r="AT190" s="153" t="s">
        <v>155</v>
      </c>
      <c r="AU190" s="153" t="s">
        <v>86</v>
      </c>
      <c r="AV190" s="13" t="s">
        <v>86</v>
      </c>
      <c r="AW190" s="13" t="s">
        <v>32</v>
      </c>
      <c r="AX190" s="13" t="s">
        <v>84</v>
      </c>
      <c r="AY190" s="153" t="s">
        <v>142</v>
      </c>
    </row>
    <row r="191" spans="2:65" s="1" customFormat="1" ht="21.75" customHeight="1" x14ac:dyDescent="0.2">
      <c r="B191" s="32"/>
      <c r="C191" s="132" t="s">
        <v>354</v>
      </c>
      <c r="D191" s="132" t="s">
        <v>148</v>
      </c>
      <c r="E191" s="133" t="s">
        <v>355</v>
      </c>
      <c r="F191" s="134" t="s">
        <v>356</v>
      </c>
      <c r="G191" s="135" t="s">
        <v>357</v>
      </c>
      <c r="H191" s="136">
        <v>2489.12</v>
      </c>
      <c r="I191" s="137"/>
      <c r="J191" s="138">
        <f>ROUND(I191*H191,2)</f>
        <v>0</v>
      </c>
      <c r="K191" s="134" t="s">
        <v>152</v>
      </c>
      <c r="L191" s="32"/>
      <c r="M191" s="139" t="s">
        <v>1</v>
      </c>
      <c r="N191" s="140" t="s">
        <v>41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141</v>
      </c>
      <c r="AT191" s="143" t="s">
        <v>148</v>
      </c>
      <c r="AU191" s="143" t="s">
        <v>86</v>
      </c>
      <c r="AY191" s="17" t="s">
        <v>142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7" t="s">
        <v>84</v>
      </c>
      <c r="BK191" s="144">
        <f>ROUND(I191*H191,2)</f>
        <v>0</v>
      </c>
      <c r="BL191" s="17" t="s">
        <v>141</v>
      </c>
      <c r="BM191" s="143" t="s">
        <v>358</v>
      </c>
    </row>
    <row r="192" spans="2:65" s="13" customFormat="1" ht="11.25" x14ac:dyDescent="0.2">
      <c r="B192" s="152"/>
      <c r="D192" s="146" t="s">
        <v>155</v>
      </c>
      <c r="E192" s="153" t="s">
        <v>1</v>
      </c>
      <c r="F192" s="154" t="s">
        <v>359</v>
      </c>
      <c r="H192" s="155">
        <v>1106.8800000000001</v>
      </c>
      <c r="I192" s="156"/>
      <c r="L192" s="152"/>
      <c r="M192" s="157"/>
      <c r="T192" s="158"/>
      <c r="AT192" s="153" t="s">
        <v>155</v>
      </c>
      <c r="AU192" s="153" t="s">
        <v>86</v>
      </c>
      <c r="AV192" s="13" t="s">
        <v>86</v>
      </c>
      <c r="AW192" s="13" t="s">
        <v>32</v>
      </c>
      <c r="AX192" s="13" t="s">
        <v>76</v>
      </c>
      <c r="AY192" s="153" t="s">
        <v>142</v>
      </c>
    </row>
    <row r="193" spans="2:65" s="13" customFormat="1" ht="11.25" x14ac:dyDescent="0.2">
      <c r="B193" s="152"/>
      <c r="D193" s="146" t="s">
        <v>155</v>
      </c>
      <c r="E193" s="153" t="s">
        <v>1</v>
      </c>
      <c r="F193" s="154" t="s">
        <v>360</v>
      </c>
      <c r="H193" s="155">
        <v>1382.24</v>
      </c>
      <c r="I193" s="156"/>
      <c r="L193" s="152"/>
      <c r="M193" s="157"/>
      <c r="T193" s="158"/>
      <c r="AT193" s="153" t="s">
        <v>155</v>
      </c>
      <c r="AU193" s="153" t="s">
        <v>86</v>
      </c>
      <c r="AV193" s="13" t="s">
        <v>86</v>
      </c>
      <c r="AW193" s="13" t="s">
        <v>32</v>
      </c>
      <c r="AX193" s="13" t="s">
        <v>76</v>
      </c>
      <c r="AY193" s="153" t="s">
        <v>142</v>
      </c>
    </row>
    <row r="194" spans="2:65" s="14" customFormat="1" ht="11.25" x14ac:dyDescent="0.2">
      <c r="B194" s="162"/>
      <c r="D194" s="146" t="s">
        <v>155</v>
      </c>
      <c r="E194" s="163" t="s">
        <v>1</v>
      </c>
      <c r="F194" s="164" t="s">
        <v>278</v>
      </c>
      <c r="H194" s="165">
        <v>2489.12</v>
      </c>
      <c r="I194" s="166"/>
      <c r="L194" s="162"/>
      <c r="M194" s="167"/>
      <c r="T194" s="168"/>
      <c r="AT194" s="163" t="s">
        <v>155</v>
      </c>
      <c r="AU194" s="163" t="s">
        <v>86</v>
      </c>
      <c r="AV194" s="14" t="s">
        <v>141</v>
      </c>
      <c r="AW194" s="14" t="s">
        <v>32</v>
      </c>
      <c r="AX194" s="14" t="s">
        <v>84</v>
      </c>
      <c r="AY194" s="163" t="s">
        <v>142</v>
      </c>
    </row>
    <row r="195" spans="2:65" s="1" customFormat="1" ht="24.2" customHeight="1" x14ac:dyDescent="0.2">
      <c r="B195" s="32"/>
      <c r="C195" s="132" t="s">
        <v>361</v>
      </c>
      <c r="D195" s="132" t="s">
        <v>148</v>
      </c>
      <c r="E195" s="133" t="s">
        <v>362</v>
      </c>
      <c r="F195" s="134" t="s">
        <v>363</v>
      </c>
      <c r="G195" s="135" t="s">
        <v>357</v>
      </c>
      <c r="H195" s="136">
        <v>746.73599999999999</v>
      </c>
      <c r="I195" s="137"/>
      <c r="J195" s="138">
        <f>ROUND(I195*H195,2)</f>
        <v>0</v>
      </c>
      <c r="K195" s="134" t="s">
        <v>152</v>
      </c>
      <c r="L195" s="32"/>
      <c r="M195" s="139" t="s">
        <v>1</v>
      </c>
      <c r="N195" s="140" t="s">
        <v>41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141</v>
      </c>
      <c r="AT195" s="143" t="s">
        <v>148</v>
      </c>
      <c r="AU195" s="143" t="s">
        <v>86</v>
      </c>
      <c r="AY195" s="17" t="s">
        <v>142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84</v>
      </c>
      <c r="BK195" s="144">
        <f>ROUND(I195*H195,2)</f>
        <v>0</v>
      </c>
      <c r="BL195" s="17" t="s">
        <v>141</v>
      </c>
      <c r="BM195" s="143" t="s">
        <v>364</v>
      </c>
    </row>
    <row r="196" spans="2:65" s="13" customFormat="1" ht="11.25" x14ac:dyDescent="0.2">
      <c r="B196" s="152"/>
      <c r="D196" s="146" t="s">
        <v>155</v>
      </c>
      <c r="E196" s="153" t="s">
        <v>1</v>
      </c>
      <c r="F196" s="154" t="s">
        <v>365</v>
      </c>
      <c r="H196" s="155">
        <v>746.73599999999999</v>
      </c>
      <c r="I196" s="156"/>
      <c r="L196" s="152"/>
      <c r="M196" s="157"/>
      <c r="T196" s="158"/>
      <c r="AT196" s="153" t="s">
        <v>155</v>
      </c>
      <c r="AU196" s="153" t="s">
        <v>86</v>
      </c>
      <c r="AV196" s="13" t="s">
        <v>86</v>
      </c>
      <c r="AW196" s="13" t="s">
        <v>32</v>
      </c>
      <c r="AX196" s="13" t="s">
        <v>84</v>
      </c>
      <c r="AY196" s="153" t="s">
        <v>142</v>
      </c>
    </row>
    <row r="197" spans="2:65" s="1" customFormat="1" ht="33" customHeight="1" x14ac:dyDescent="0.2">
      <c r="B197" s="32"/>
      <c r="C197" s="132" t="s">
        <v>7</v>
      </c>
      <c r="D197" s="132" t="s">
        <v>148</v>
      </c>
      <c r="E197" s="133" t="s">
        <v>366</v>
      </c>
      <c r="F197" s="134" t="s">
        <v>367</v>
      </c>
      <c r="G197" s="135" t="s">
        <v>357</v>
      </c>
      <c r="H197" s="136">
        <v>0.375</v>
      </c>
      <c r="I197" s="137"/>
      <c r="J197" s="138">
        <f>ROUND(I197*H197,2)</f>
        <v>0</v>
      </c>
      <c r="K197" s="134" t="s">
        <v>152</v>
      </c>
      <c r="L197" s="32"/>
      <c r="M197" s="139" t="s">
        <v>1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141</v>
      </c>
      <c r="AT197" s="143" t="s">
        <v>148</v>
      </c>
      <c r="AU197" s="143" t="s">
        <v>86</v>
      </c>
      <c r="AY197" s="17" t="s">
        <v>142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84</v>
      </c>
      <c r="BK197" s="144">
        <f>ROUND(I197*H197,2)</f>
        <v>0</v>
      </c>
      <c r="BL197" s="17" t="s">
        <v>141</v>
      </c>
      <c r="BM197" s="143" t="s">
        <v>368</v>
      </c>
    </row>
    <row r="198" spans="2:65" s="13" customFormat="1" ht="11.25" x14ac:dyDescent="0.2">
      <c r="B198" s="152"/>
      <c r="D198" s="146" t="s">
        <v>155</v>
      </c>
      <c r="E198" s="153" t="s">
        <v>1</v>
      </c>
      <c r="F198" s="154" t="s">
        <v>369</v>
      </c>
      <c r="H198" s="155">
        <v>0.375</v>
      </c>
      <c r="I198" s="156"/>
      <c r="L198" s="152"/>
      <c r="M198" s="157"/>
      <c r="T198" s="158"/>
      <c r="AT198" s="153" t="s">
        <v>155</v>
      </c>
      <c r="AU198" s="153" t="s">
        <v>86</v>
      </c>
      <c r="AV198" s="13" t="s">
        <v>86</v>
      </c>
      <c r="AW198" s="13" t="s">
        <v>32</v>
      </c>
      <c r="AX198" s="13" t="s">
        <v>84</v>
      </c>
      <c r="AY198" s="153" t="s">
        <v>142</v>
      </c>
    </row>
    <row r="199" spans="2:65" s="1" customFormat="1" ht="24.2" customHeight="1" x14ac:dyDescent="0.2">
      <c r="B199" s="32"/>
      <c r="C199" s="132" t="s">
        <v>370</v>
      </c>
      <c r="D199" s="132" t="s">
        <v>148</v>
      </c>
      <c r="E199" s="133" t="s">
        <v>371</v>
      </c>
      <c r="F199" s="134" t="s">
        <v>372</v>
      </c>
      <c r="G199" s="135" t="s">
        <v>357</v>
      </c>
      <c r="H199" s="136">
        <v>166.63</v>
      </c>
      <c r="I199" s="137"/>
      <c r="J199" s="138">
        <f>ROUND(I199*H199,2)</f>
        <v>0</v>
      </c>
      <c r="K199" s="134" t="s">
        <v>152</v>
      </c>
      <c r="L199" s="32"/>
      <c r="M199" s="139" t="s">
        <v>1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141</v>
      </c>
      <c r="AT199" s="143" t="s">
        <v>148</v>
      </c>
      <c r="AU199" s="143" t="s">
        <v>86</v>
      </c>
      <c r="AY199" s="17" t="s">
        <v>142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84</v>
      </c>
      <c r="BK199" s="144">
        <f>ROUND(I199*H199,2)</f>
        <v>0</v>
      </c>
      <c r="BL199" s="17" t="s">
        <v>141</v>
      </c>
      <c r="BM199" s="143" t="s">
        <v>373</v>
      </c>
    </row>
    <row r="200" spans="2:65" s="13" customFormat="1" ht="11.25" x14ac:dyDescent="0.2">
      <c r="B200" s="152"/>
      <c r="D200" s="146" t="s">
        <v>155</v>
      </c>
      <c r="E200" s="153" t="s">
        <v>1</v>
      </c>
      <c r="F200" s="154" t="s">
        <v>374</v>
      </c>
      <c r="H200" s="155">
        <v>34.725000000000001</v>
      </c>
      <c r="I200" s="156"/>
      <c r="L200" s="152"/>
      <c r="M200" s="157"/>
      <c r="T200" s="158"/>
      <c r="AT200" s="153" t="s">
        <v>155</v>
      </c>
      <c r="AU200" s="153" t="s">
        <v>86</v>
      </c>
      <c r="AV200" s="13" t="s">
        <v>86</v>
      </c>
      <c r="AW200" s="13" t="s">
        <v>32</v>
      </c>
      <c r="AX200" s="13" t="s">
        <v>76</v>
      </c>
      <c r="AY200" s="153" t="s">
        <v>142</v>
      </c>
    </row>
    <row r="201" spans="2:65" s="13" customFormat="1" ht="11.25" x14ac:dyDescent="0.2">
      <c r="B201" s="152"/>
      <c r="D201" s="146" t="s">
        <v>155</v>
      </c>
      <c r="E201" s="153" t="s">
        <v>1</v>
      </c>
      <c r="F201" s="154" t="s">
        <v>375</v>
      </c>
      <c r="H201" s="155">
        <v>131.42500000000001</v>
      </c>
      <c r="I201" s="156"/>
      <c r="L201" s="152"/>
      <c r="M201" s="157"/>
      <c r="T201" s="158"/>
      <c r="AT201" s="153" t="s">
        <v>155</v>
      </c>
      <c r="AU201" s="153" t="s">
        <v>86</v>
      </c>
      <c r="AV201" s="13" t="s">
        <v>86</v>
      </c>
      <c r="AW201" s="13" t="s">
        <v>32</v>
      </c>
      <c r="AX201" s="13" t="s">
        <v>76</v>
      </c>
      <c r="AY201" s="153" t="s">
        <v>142</v>
      </c>
    </row>
    <row r="202" spans="2:65" s="13" customFormat="1" ht="11.25" x14ac:dyDescent="0.2">
      <c r="B202" s="152"/>
      <c r="D202" s="146" t="s">
        <v>155</v>
      </c>
      <c r="E202" s="153" t="s">
        <v>1</v>
      </c>
      <c r="F202" s="154" t="s">
        <v>376</v>
      </c>
      <c r="H202" s="155">
        <v>0.48</v>
      </c>
      <c r="I202" s="156"/>
      <c r="L202" s="152"/>
      <c r="M202" s="157"/>
      <c r="T202" s="158"/>
      <c r="AT202" s="153" t="s">
        <v>155</v>
      </c>
      <c r="AU202" s="153" t="s">
        <v>86</v>
      </c>
      <c r="AV202" s="13" t="s">
        <v>86</v>
      </c>
      <c r="AW202" s="13" t="s">
        <v>32</v>
      </c>
      <c r="AX202" s="13" t="s">
        <v>76</v>
      </c>
      <c r="AY202" s="153" t="s">
        <v>142</v>
      </c>
    </row>
    <row r="203" spans="2:65" s="14" customFormat="1" ht="11.25" x14ac:dyDescent="0.2">
      <c r="B203" s="162"/>
      <c r="D203" s="146" t="s">
        <v>155</v>
      </c>
      <c r="E203" s="163" t="s">
        <v>1</v>
      </c>
      <c r="F203" s="164" t="s">
        <v>278</v>
      </c>
      <c r="H203" s="165">
        <v>166.63</v>
      </c>
      <c r="I203" s="166"/>
      <c r="L203" s="162"/>
      <c r="M203" s="167"/>
      <c r="T203" s="168"/>
      <c r="AT203" s="163" t="s">
        <v>155</v>
      </c>
      <c r="AU203" s="163" t="s">
        <v>86</v>
      </c>
      <c r="AV203" s="14" t="s">
        <v>141</v>
      </c>
      <c r="AW203" s="14" t="s">
        <v>32</v>
      </c>
      <c r="AX203" s="14" t="s">
        <v>84</v>
      </c>
      <c r="AY203" s="163" t="s">
        <v>142</v>
      </c>
    </row>
    <row r="204" spans="2:65" s="1" customFormat="1" ht="24.2" customHeight="1" x14ac:dyDescent="0.2">
      <c r="B204" s="32"/>
      <c r="C204" s="132" t="s">
        <v>377</v>
      </c>
      <c r="D204" s="132" t="s">
        <v>148</v>
      </c>
      <c r="E204" s="133" t="s">
        <v>378</v>
      </c>
      <c r="F204" s="134" t="s">
        <v>379</v>
      </c>
      <c r="G204" s="135" t="s">
        <v>357</v>
      </c>
      <c r="H204" s="136">
        <v>286.04199999999997</v>
      </c>
      <c r="I204" s="137"/>
      <c r="J204" s="138">
        <f>ROUND(I204*H204,2)</f>
        <v>0</v>
      </c>
      <c r="K204" s="134" t="s">
        <v>152</v>
      </c>
      <c r="L204" s="32"/>
      <c r="M204" s="139" t="s">
        <v>1</v>
      </c>
      <c r="N204" s="140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141</v>
      </c>
      <c r="AT204" s="143" t="s">
        <v>148</v>
      </c>
      <c r="AU204" s="143" t="s">
        <v>86</v>
      </c>
      <c r="AY204" s="17" t="s">
        <v>142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84</v>
      </c>
      <c r="BK204" s="144">
        <f>ROUND(I204*H204,2)</f>
        <v>0</v>
      </c>
      <c r="BL204" s="17" t="s">
        <v>141</v>
      </c>
      <c r="BM204" s="143" t="s">
        <v>380</v>
      </c>
    </row>
    <row r="205" spans="2:65" s="12" customFormat="1" ht="11.25" x14ac:dyDescent="0.2">
      <c r="B205" s="145"/>
      <c r="D205" s="146" t="s">
        <v>155</v>
      </c>
      <c r="E205" s="147" t="s">
        <v>1</v>
      </c>
      <c r="F205" s="148" t="s">
        <v>381</v>
      </c>
      <c r="H205" s="147" t="s">
        <v>1</v>
      </c>
      <c r="I205" s="149"/>
      <c r="L205" s="145"/>
      <c r="M205" s="150"/>
      <c r="T205" s="151"/>
      <c r="AT205" s="147" t="s">
        <v>155</v>
      </c>
      <c r="AU205" s="147" t="s">
        <v>86</v>
      </c>
      <c r="AV205" s="12" t="s">
        <v>84</v>
      </c>
      <c r="AW205" s="12" t="s">
        <v>32</v>
      </c>
      <c r="AX205" s="12" t="s">
        <v>76</v>
      </c>
      <c r="AY205" s="147" t="s">
        <v>142</v>
      </c>
    </row>
    <row r="206" spans="2:65" s="12" customFormat="1" ht="11.25" x14ac:dyDescent="0.2">
      <c r="B206" s="145"/>
      <c r="D206" s="146" t="s">
        <v>155</v>
      </c>
      <c r="E206" s="147" t="s">
        <v>1</v>
      </c>
      <c r="F206" s="148" t="s">
        <v>382</v>
      </c>
      <c r="H206" s="147" t="s">
        <v>1</v>
      </c>
      <c r="I206" s="149"/>
      <c r="L206" s="145"/>
      <c r="M206" s="150"/>
      <c r="T206" s="151"/>
      <c r="AT206" s="147" t="s">
        <v>155</v>
      </c>
      <c r="AU206" s="147" t="s">
        <v>86</v>
      </c>
      <c r="AV206" s="12" t="s">
        <v>84</v>
      </c>
      <c r="AW206" s="12" t="s">
        <v>32</v>
      </c>
      <c r="AX206" s="12" t="s">
        <v>76</v>
      </c>
      <c r="AY206" s="147" t="s">
        <v>142</v>
      </c>
    </row>
    <row r="207" spans="2:65" s="13" customFormat="1" ht="11.25" x14ac:dyDescent="0.2">
      <c r="B207" s="152"/>
      <c r="D207" s="146" t="s">
        <v>155</v>
      </c>
      <c r="E207" s="153" t="s">
        <v>1</v>
      </c>
      <c r="F207" s="154" t="s">
        <v>383</v>
      </c>
      <c r="H207" s="155">
        <v>286.04199999999997</v>
      </c>
      <c r="I207" s="156"/>
      <c r="L207" s="152"/>
      <c r="M207" s="157"/>
      <c r="T207" s="158"/>
      <c r="AT207" s="153" t="s">
        <v>155</v>
      </c>
      <c r="AU207" s="153" t="s">
        <v>86</v>
      </c>
      <c r="AV207" s="13" t="s">
        <v>86</v>
      </c>
      <c r="AW207" s="13" t="s">
        <v>32</v>
      </c>
      <c r="AX207" s="13" t="s">
        <v>84</v>
      </c>
      <c r="AY207" s="153" t="s">
        <v>142</v>
      </c>
    </row>
    <row r="208" spans="2:65" s="1" customFormat="1" ht="24.2" customHeight="1" x14ac:dyDescent="0.2">
      <c r="B208" s="32"/>
      <c r="C208" s="132" t="s">
        <v>384</v>
      </c>
      <c r="D208" s="132" t="s">
        <v>148</v>
      </c>
      <c r="E208" s="133" t="s">
        <v>385</v>
      </c>
      <c r="F208" s="134" t="s">
        <v>386</v>
      </c>
      <c r="G208" s="135" t="s">
        <v>357</v>
      </c>
      <c r="H208" s="136">
        <v>71.510000000000005</v>
      </c>
      <c r="I208" s="137"/>
      <c r="J208" s="138">
        <f>ROUND(I208*H208,2)</f>
        <v>0</v>
      </c>
      <c r="K208" s="134" t="s">
        <v>152</v>
      </c>
      <c r="L208" s="32"/>
      <c r="M208" s="139" t="s">
        <v>1</v>
      </c>
      <c r="N208" s="140" t="s">
        <v>41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141</v>
      </c>
      <c r="AT208" s="143" t="s">
        <v>148</v>
      </c>
      <c r="AU208" s="143" t="s">
        <v>86</v>
      </c>
      <c r="AY208" s="17" t="s">
        <v>142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84</v>
      </c>
      <c r="BK208" s="144">
        <f>ROUND(I208*H208,2)</f>
        <v>0</v>
      </c>
      <c r="BL208" s="17" t="s">
        <v>141</v>
      </c>
      <c r="BM208" s="143" t="s">
        <v>387</v>
      </c>
    </row>
    <row r="209" spans="2:65" s="12" customFormat="1" ht="11.25" x14ac:dyDescent="0.2">
      <c r="B209" s="145"/>
      <c r="D209" s="146" t="s">
        <v>155</v>
      </c>
      <c r="E209" s="147" t="s">
        <v>1</v>
      </c>
      <c r="F209" s="148" t="s">
        <v>381</v>
      </c>
      <c r="H209" s="147" t="s">
        <v>1</v>
      </c>
      <c r="I209" s="149"/>
      <c r="L209" s="145"/>
      <c r="M209" s="150"/>
      <c r="T209" s="151"/>
      <c r="AT209" s="147" t="s">
        <v>155</v>
      </c>
      <c r="AU209" s="147" t="s">
        <v>86</v>
      </c>
      <c r="AV209" s="12" t="s">
        <v>84</v>
      </c>
      <c r="AW209" s="12" t="s">
        <v>32</v>
      </c>
      <c r="AX209" s="12" t="s">
        <v>76</v>
      </c>
      <c r="AY209" s="147" t="s">
        <v>142</v>
      </c>
    </row>
    <row r="210" spans="2:65" s="12" customFormat="1" ht="11.25" x14ac:dyDescent="0.2">
      <c r="B210" s="145"/>
      <c r="D210" s="146" t="s">
        <v>155</v>
      </c>
      <c r="E210" s="147" t="s">
        <v>1</v>
      </c>
      <c r="F210" s="148" t="s">
        <v>382</v>
      </c>
      <c r="H210" s="147" t="s">
        <v>1</v>
      </c>
      <c r="I210" s="149"/>
      <c r="L210" s="145"/>
      <c r="M210" s="150"/>
      <c r="T210" s="151"/>
      <c r="AT210" s="147" t="s">
        <v>155</v>
      </c>
      <c r="AU210" s="147" t="s">
        <v>86</v>
      </c>
      <c r="AV210" s="12" t="s">
        <v>84</v>
      </c>
      <c r="AW210" s="12" t="s">
        <v>32</v>
      </c>
      <c r="AX210" s="12" t="s">
        <v>76</v>
      </c>
      <c r="AY210" s="147" t="s">
        <v>142</v>
      </c>
    </row>
    <row r="211" spans="2:65" s="13" customFormat="1" ht="11.25" x14ac:dyDescent="0.2">
      <c r="B211" s="152"/>
      <c r="D211" s="146" t="s">
        <v>155</v>
      </c>
      <c r="E211" s="153" t="s">
        <v>1</v>
      </c>
      <c r="F211" s="154" t="s">
        <v>388</v>
      </c>
      <c r="H211" s="155">
        <v>71.510000000000005</v>
      </c>
      <c r="I211" s="156"/>
      <c r="L211" s="152"/>
      <c r="M211" s="157"/>
      <c r="T211" s="158"/>
      <c r="AT211" s="153" t="s">
        <v>155</v>
      </c>
      <c r="AU211" s="153" t="s">
        <v>86</v>
      </c>
      <c r="AV211" s="13" t="s">
        <v>86</v>
      </c>
      <c r="AW211" s="13" t="s">
        <v>32</v>
      </c>
      <c r="AX211" s="13" t="s">
        <v>84</v>
      </c>
      <c r="AY211" s="153" t="s">
        <v>142</v>
      </c>
    </row>
    <row r="212" spans="2:65" s="1" customFormat="1" ht="16.5" customHeight="1" x14ac:dyDescent="0.2">
      <c r="B212" s="32"/>
      <c r="C212" s="132" t="s">
        <v>389</v>
      </c>
      <c r="D212" s="132" t="s">
        <v>148</v>
      </c>
      <c r="E212" s="133" t="s">
        <v>390</v>
      </c>
      <c r="F212" s="134" t="s">
        <v>391</v>
      </c>
      <c r="G212" s="135" t="s">
        <v>357</v>
      </c>
      <c r="H212" s="136">
        <v>64.888000000000005</v>
      </c>
      <c r="I212" s="137"/>
      <c r="J212" s="138">
        <f>ROUND(I212*H212,2)</f>
        <v>0</v>
      </c>
      <c r="K212" s="134" t="s">
        <v>152</v>
      </c>
      <c r="L212" s="32"/>
      <c r="M212" s="139" t="s">
        <v>1</v>
      </c>
      <c r="N212" s="140" t="s">
        <v>41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141</v>
      </c>
      <c r="AT212" s="143" t="s">
        <v>148</v>
      </c>
      <c r="AU212" s="143" t="s">
        <v>86</v>
      </c>
      <c r="AY212" s="17" t="s">
        <v>142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84</v>
      </c>
      <c r="BK212" s="144">
        <f>ROUND(I212*H212,2)</f>
        <v>0</v>
      </c>
      <c r="BL212" s="17" t="s">
        <v>141</v>
      </c>
      <c r="BM212" s="143" t="s">
        <v>392</v>
      </c>
    </row>
    <row r="213" spans="2:65" s="13" customFormat="1" ht="11.25" x14ac:dyDescent="0.2">
      <c r="B213" s="152"/>
      <c r="D213" s="146" t="s">
        <v>155</v>
      </c>
      <c r="E213" s="153" t="s">
        <v>1</v>
      </c>
      <c r="F213" s="154" t="s">
        <v>393</v>
      </c>
      <c r="H213" s="155">
        <v>62.927999999999997</v>
      </c>
      <c r="I213" s="156"/>
      <c r="L213" s="152"/>
      <c r="M213" s="157"/>
      <c r="T213" s="158"/>
      <c r="AT213" s="153" t="s">
        <v>155</v>
      </c>
      <c r="AU213" s="153" t="s">
        <v>86</v>
      </c>
      <c r="AV213" s="13" t="s">
        <v>86</v>
      </c>
      <c r="AW213" s="13" t="s">
        <v>32</v>
      </c>
      <c r="AX213" s="13" t="s">
        <v>76</v>
      </c>
      <c r="AY213" s="153" t="s">
        <v>142</v>
      </c>
    </row>
    <row r="214" spans="2:65" s="13" customFormat="1" ht="11.25" x14ac:dyDescent="0.2">
      <c r="B214" s="152"/>
      <c r="D214" s="146" t="s">
        <v>155</v>
      </c>
      <c r="E214" s="153" t="s">
        <v>1</v>
      </c>
      <c r="F214" s="154" t="s">
        <v>394</v>
      </c>
      <c r="H214" s="155">
        <v>1.96</v>
      </c>
      <c r="I214" s="156"/>
      <c r="L214" s="152"/>
      <c r="M214" s="157"/>
      <c r="T214" s="158"/>
      <c r="AT214" s="153" t="s">
        <v>155</v>
      </c>
      <c r="AU214" s="153" t="s">
        <v>86</v>
      </c>
      <c r="AV214" s="13" t="s">
        <v>86</v>
      </c>
      <c r="AW214" s="13" t="s">
        <v>32</v>
      </c>
      <c r="AX214" s="13" t="s">
        <v>76</v>
      </c>
      <c r="AY214" s="153" t="s">
        <v>142</v>
      </c>
    </row>
    <row r="215" spans="2:65" s="14" customFormat="1" ht="11.25" x14ac:dyDescent="0.2">
      <c r="B215" s="162"/>
      <c r="D215" s="146" t="s">
        <v>155</v>
      </c>
      <c r="E215" s="163" t="s">
        <v>1</v>
      </c>
      <c r="F215" s="164" t="s">
        <v>278</v>
      </c>
      <c r="H215" s="165">
        <v>64.888000000000005</v>
      </c>
      <c r="I215" s="166"/>
      <c r="L215" s="162"/>
      <c r="M215" s="167"/>
      <c r="T215" s="168"/>
      <c r="AT215" s="163" t="s">
        <v>155</v>
      </c>
      <c r="AU215" s="163" t="s">
        <v>86</v>
      </c>
      <c r="AV215" s="14" t="s">
        <v>141</v>
      </c>
      <c r="AW215" s="14" t="s">
        <v>32</v>
      </c>
      <c r="AX215" s="14" t="s">
        <v>84</v>
      </c>
      <c r="AY215" s="163" t="s">
        <v>142</v>
      </c>
    </row>
    <row r="216" spans="2:65" s="1" customFormat="1" ht="21.75" customHeight="1" x14ac:dyDescent="0.2">
      <c r="B216" s="32"/>
      <c r="C216" s="132" t="s">
        <v>395</v>
      </c>
      <c r="D216" s="132" t="s">
        <v>148</v>
      </c>
      <c r="E216" s="133" t="s">
        <v>396</v>
      </c>
      <c r="F216" s="134" t="s">
        <v>397</v>
      </c>
      <c r="G216" s="135" t="s">
        <v>266</v>
      </c>
      <c r="H216" s="136">
        <v>607.04</v>
      </c>
      <c r="I216" s="137"/>
      <c r="J216" s="138">
        <f>ROUND(I216*H216,2)</f>
        <v>0</v>
      </c>
      <c r="K216" s="134" t="s">
        <v>152</v>
      </c>
      <c r="L216" s="32"/>
      <c r="M216" s="139" t="s">
        <v>1</v>
      </c>
      <c r="N216" s="140" t="s">
        <v>41</v>
      </c>
      <c r="P216" s="141">
        <f>O216*H216</f>
        <v>0</v>
      </c>
      <c r="Q216" s="141">
        <v>8.4000000000000003E-4</v>
      </c>
      <c r="R216" s="141">
        <f>Q216*H216</f>
        <v>0.50991359999999997</v>
      </c>
      <c r="S216" s="141">
        <v>0</v>
      </c>
      <c r="T216" s="142">
        <f>S216*H216</f>
        <v>0</v>
      </c>
      <c r="AR216" s="143" t="s">
        <v>141</v>
      </c>
      <c r="AT216" s="143" t="s">
        <v>148</v>
      </c>
      <c r="AU216" s="143" t="s">
        <v>86</v>
      </c>
      <c r="AY216" s="17" t="s">
        <v>142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84</v>
      </c>
      <c r="BK216" s="144">
        <f>ROUND(I216*H216,2)</f>
        <v>0</v>
      </c>
      <c r="BL216" s="17" t="s">
        <v>141</v>
      </c>
      <c r="BM216" s="143" t="s">
        <v>398</v>
      </c>
    </row>
    <row r="217" spans="2:65" s="13" customFormat="1" ht="11.25" x14ac:dyDescent="0.2">
      <c r="B217" s="152"/>
      <c r="D217" s="146" t="s">
        <v>155</v>
      </c>
      <c r="E217" s="153" t="s">
        <v>1</v>
      </c>
      <c r="F217" s="154" t="s">
        <v>399</v>
      </c>
      <c r="H217" s="155">
        <v>209.76</v>
      </c>
      <c r="I217" s="156"/>
      <c r="L217" s="152"/>
      <c r="M217" s="157"/>
      <c r="T217" s="158"/>
      <c r="AT217" s="153" t="s">
        <v>155</v>
      </c>
      <c r="AU217" s="153" t="s">
        <v>86</v>
      </c>
      <c r="AV217" s="13" t="s">
        <v>86</v>
      </c>
      <c r="AW217" s="13" t="s">
        <v>32</v>
      </c>
      <c r="AX217" s="13" t="s">
        <v>76</v>
      </c>
      <c r="AY217" s="153" t="s">
        <v>142</v>
      </c>
    </row>
    <row r="218" spans="2:65" s="13" customFormat="1" ht="11.25" x14ac:dyDescent="0.2">
      <c r="B218" s="152"/>
      <c r="D218" s="146" t="s">
        <v>155</v>
      </c>
      <c r="E218" s="153" t="s">
        <v>1</v>
      </c>
      <c r="F218" s="154" t="s">
        <v>400</v>
      </c>
      <c r="H218" s="155">
        <v>397.28</v>
      </c>
      <c r="I218" s="156"/>
      <c r="L218" s="152"/>
      <c r="M218" s="157"/>
      <c r="T218" s="158"/>
      <c r="AT218" s="153" t="s">
        <v>155</v>
      </c>
      <c r="AU218" s="153" t="s">
        <v>86</v>
      </c>
      <c r="AV218" s="13" t="s">
        <v>86</v>
      </c>
      <c r="AW218" s="13" t="s">
        <v>32</v>
      </c>
      <c r="AX218" s="13" t="s">
        <v>76</v>
      </c>
      <c r="AY218" s="153" t="s">
        <v>142</v>
      </c>
    </row>
    <row r="219" spans="2:65" s="14" customFormat="1" ht="11.25" x14ac:dyDescent="0.2">
      <c r="B219" s="162"/>
      <c r="D219" s="146" t="s">
        <v>155</v>
      </c>
      <c r="E219" s="163" t="s">
        <v>1</v>
      </c>
      <c r="F219" s="164" t="s">
        <v>278</v>
      </c>
      <c r="H219" s="165">
        <v>607.04</v>
      </c>
      <c r="I219" s="166"/>
      <c r="L219" s="162"/>
      <c r="M219" s="167"/>
      <c r="T219" s="168"/>
      <c r="AT219" s="163" t="s">
        <v>155</v>
      </c>
      <c r="AU219" s="163" t="s">
        <v>86</v>
      </c>
      <c r="AV219" s="14" t="s">
        <v>141</v>
      </c>
      <c r="AW219" s="14" t="s">
        <v>32</v>
      </c>
      <c r="AX219" s="14" t="s">
        <v>84</v>
      </c>
      <c r="AY219" s="163" t="s">
        <v>142</v>
      </c>
    </row>
    <row r="220" spans="2:65" s="1" customFormat="1" ht="24.2" customHeight="1" x14ac:dyDescent="0.2">
      <c r="B220" s="32"/>
      <c r="C220" s="132" t="s">
        <v>401</v>
      </c>
      <c r="D220" s="132" t="s">
        <v>148</v>
      </c>
      <c r="E220" s="133" t="s">
        <v>402</v>
      </c>
      <c r="F220" s="134" t="s">
        <v>403</v>
      </c>
      <c r="G220" s="135" t="s">
        <v>266</v>
      </c>
      <c r="H220" s="136">
        <v>397.28</v>
      </c>
      <c r="I220" s="137"/>
      <c r="J220" s="138">
        <f>ROUND(I220*H220,2)</f>
        <v>0</v>
      </c>
      <c r="K220" s="134" t="s">
        <v>152</v>
      </c>
      <c r="L220" s="32"/>
      <c r="M220" s="139" t="s">
        <v>1</v>
      </c>
      <c r="N220" s="140" t="s">
        <v>41</v>
      </c>
      <c r="P220" s="141">
        <f>O220*H220</f>
        <v>0</v>
      </c>
      <c r="Q220" s="141">
        <v>8.4999999999999995E-4</v>
      </c>
      <c r="R220" s="141">
        <f>Q220*H220</f>
        <v>0.33768799999999993</v>
      </c>
      <c r="S220" s="141">
        <v>0</v>
      </c>
      <c r="T220" s="142">
        <f>S220*H220</f>
        <v>0</v>
      </c>
      <c r="AR220" s="143" t="s">
        <v>141</v>
      </c>
      <c r="AT220" s="143" t="s">
        <v>148</v>
      </c>
      <c r="AU220" s="143" t="s">
        <v>86</v>
      </c>
      <c r="AY220" s="17" t="s">
        <v>142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84</v>
      </c>
      <c r="BK220" s="144">
        <f>ROUND(I220*H220,2)</f>
        <v>0</v>
      </c>
      <c r="BL220" s="17" t="s">
        <v>141</v>
      </c>
      <c r="BM220" s="143" t="s">
        <v>404</v>
      </c>
    </row>
    <row r="221" spans="2:65" s="13" customFormat="1" ht="11.25" x14ac:dyDescent="0.2">
      <c r="B221" s="152"/>
      <c r="D221" s="146" t="s">
        <v>155</v>
      </c>
      <c r="E221" s="153" t="s">
        <v>1</v>
      </c>
      <c r="F221" s="154" t="s">
        <v>400</v>
      </c>
      <c r="H221" s="155">
        <v>397.28</v>
      </c>
      <c r="I221" s="156"/>
      <c r="L221" s="152"/>
      <c r="M221" s="157"/>
      <c r="T221" s="158"/>
      <c r="AT221" s="153" t="s">
        <v>155</v>
      </c>
      <c r="AU221" s="153" t="s">
        <v>86</v>
      </c>
      <c r="AV221" s="13" t="s">
        <v>86</v>
      </c>
      <c r="AW221" s="13" t="s">
        <v>32</v>
      </c>
      <c r="AX221" s="13" t="s">
        <v>84</v>
      </c>
      <c r="AY221" s="153" t="s">
        <v>142</v>
      </c>
    </row>
    <row r="222" spans="2:65" s="1" customFormat="1" ht="24.2" customHeight="1" x14ac:dyDescent="0.2">
      <c r="B222" s="32"/>
      <c r="C222" s="132" t="s">
        <v>405</v>
      </c>
      <c r="D222" s="132" t="s">
        <v>148</v>
      </c>
      <c r="E222" s="133" t="s">
        <v>406</v>
      </c>
      <c r="F222" s="134" t="s">
        <v>407</v>
      </c>
      <c r="G222" s="135" t="s">
        <v>266</v>
      </c>
      <c r="H222" s="136">
        <v>607.04</v>
      </c>
      <c r="I222" s="137"/>
      <c r="J222" s="138">
        <f>ROUND(I222*H222,2)</f>
        <v>0</v>
      </c>
      <c r="K222" s="134" t="s">
        <v>152</v>
      </c>
      <c r="L222" s="32"/>
      <c r="M222" s="139" t="s">
        <v>1</v>
      </c>
      <c r="N222" s="140" t="s">
        <v>41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141</v>
      </c>
      <c r="AT222" s="143" t="s">
        <v>148</v>
      </c>
      <c r="AU222" s="143" t="s">
        <v>86</v>
      </c>
      <c r="AY222" s="17" t="s">
        <v>142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84</v>
      </c>
      <c r="BK222" s="144">
        <f>ROUND(I222*H222,2)</f>
        <v>0</v>
      </c>
      <c r="BL222" s="17" t="s">
        <v>141</v>
      </c>
      <c r="BM222" s="143" t="s">
        <v>408</v>
      </c>
    </row>
    <row r="223" spans="2:65" s="13" customFormat="1" ht="11.25" x14ac:dyDescent="0.2">
      <c r="B223" s="152"/>
      <c r="D223" s="146" t="s">
        <v>155</v>
      </c>
      <c r="E223" s="153" t="s">
        <v>1</v>
      </c>
      <c r="F223" s="154" t="s">
        <v>409</v>
      </c>
      <c r="H223" s="155">
        <v>607.04</v>
      </c>
      <c r="I223" s="156"/>
      <c r="L223" s="152"/>
      <c r="M223" s="157"/>
      <c r="T223" s="158"/>
      <c r="AT223" s="153" t="s">
        <v>155</v>
      </c>
      <c r="AU223" s="153" t="s">
        <v>86</v>
      </c>
      <c r="AV223" s="13" t="s">
        <v>86</v>
      </c>
      <c r="AW223" s="13" t="s">
        <v>32</v>
      </c>
      <c r="AX223" s="13" t="s">
        <v>84</v>
      </c>
      <c r="AY223" s="153" t="s">
        <v>142</v>
      </c>
    </row>
    <row r="224" spans="2:65" s="1" customFormat="1" ht="24.2" customHeight="1" x14ac:dyDescent="0.2">
      <c r="B224" s="32"/>
      <c r="C224" s="132" t="s">
        <v>410</v>
      </c>
      <c r="D224" s="132" t="s">
        <v>148</v>
      </c>
      <c r="E224" s="133" t="s">
        <v>411</v>
      </c>
      <c r="F224" s="134" t="s">
        <v>412</v>
      </c>
      <c r="G224" s="135" t="s">
        <v>266</v>
      </c>
      <c r="H224" s="136">
        <v>397.28</v>
      </c>
      <c r="I224" s="137"/>
      <c r="J224" s="138">
        <f>ROUND(I224*H224,2)</f>
        <v>0</v>
      </c>
      <c r="K224" s="134" t="s">
        <v>152</v>
      </c>
      <c r="L224" s="32"/>
      <c r="M224" s="139" t="s">
        <v>1</v>
      </c>
      <c r="N224" s="140" t="s">
        <v>41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141</v>
      </c>
      <c r="AT224" s="143" t="s">
        <v>148</v>
      </c>
      <c r="AU224" s="143" t="s">
        <v>86</v>
      </c>
      <c r="AY224" s="17" t="s">
        <v>142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7" t="s">
        <v>84</v>
      </c>
      <c r="BK224" s="144">
        <f>ROUND(I224*H224,2)</f>
        <v>0</v>
      </c>
      <c r="BL224" s="17" t="s">
        <v>141</v>
      </c>
      <c r="BM224" s="143" t="s">
        <v>413</v>
      </c>
    </row>
    <row r="225" spans="2:65" s="13" customFormat="1" ht="11.25" x14ac:dyDescent="0.2">
      <c r="B225" s="152"/>
      <c r="D225" s="146" t="s">
        <v>155</v>
      </c>
      <c r="E225" s="153" t="s">
        <v>1</v>
      </c>
      <c r="F225" s="154" t="s">
        <v>414</v>
      </c>
      <c r="H225" s="155">
        <v>397.28</v>
      </c>
      <c r="I225" s="156"/>
      <c r="L225" s="152"/>
      <c r="M225" s="157"/>
      <c r="T225" s="158"/>
      <c r="AT225" s="153" t="s">
        <v>155</v>
      </c>
      <c r="AU225" s="153" t="s">
        <v>86</v>
      </c>
      <c r="AV225" s="13" t="s">
        <v>86</v>
      </c>
      <c r="AW225" s="13" t="s">
        <v>32</v>
      </c>
      <c r="AX225" s="13" t="s">
        <v>84</v>
      </c>
      <c r="AY225" s="153" t="s">
        <v>142</v>
      </c>
    </row>
    <row r="226" spans="2:65" s="1" customFormat="1" ht="37.9" customHeight="1" x14ac:dyDescent="0.2">
      <c r="B226" s="32"/>
      <c r="C226" s="132" t="s">
        <v>415</v>
      </c>
      <c r="D226" s="132" t="s">
        <v>148</v>
      </c>
      <c r="E226" s="133" t="s">
        <v>416</v>
      </c>
      <c r="F226" s="134" t="s">
        <v>417</v>
      </c>
      <c r="G226" s="135" t="s">
        <v>357</v>
      </c>
      <c r="H226" s="136">
        <v>73.363</v>
      </c>
      <c r="I226" s="137"/>
      <c r="J226" s="138">
        <f>ROUND(I226*H226,2)</f>
        <v>0</v>
      </c>
      <c r="K226" s="134" t="s">
        <v>152</v>
      </c>
      <c r="L226" s="32"/>
      <c r="M226" s="139" t="s">
        <v>1</v>
      </c>
      <c r="N226" s="140" t="s">
        <v>41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141</v>
      </c>
      <c r="AT226" s="143" t="s">
        <v>148</v>
      </c>
      <c r="AU226" s="143" t="s">
        <v>86</v>
      </c>
      <c r="AY226" s="17" t="s">
        <v>142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84</v>
      </c>
      <c r="BK226" s="144">
        <f>ROUND(I226*H226,2)</f>
        <v>0</v>
      </c>
      <c r="BL226" s="17" t="s">
        <v>141</v>
      </c>
      <c r="BM226" s="143" t="s">
        <v>418</v>
      </c>
    </row>
    <row r="227" spans="2:65" s="12" customFormat="1" ht="11.25" x14ac:dyDescent="0.2">
      <c r="B227" s="145"/>
      <c r="D227" s="146" t="s">
        <v>155</v>
      </c>
      <c r="E227" s="147" t="s">
        <v>1</v>
      </c>
      <c r="F227" s="148" t="s">
        <v>419</v>
      </c>
      <c r="H227" s="147" t="s">
        <v>1</v>
      </c>
      <c r="I227" s="149"/>
      <c r="L227" s="145"/>
      <c r="M227" s="150"/>
      <c r="T227" s="151"/>
      <c r="AT227" s="147" t="s">
        <v>155</v>
      </c>
      <c r="AU227" s="147" t="s">
        <v>86</v>
      </c>
      <c r="AV227" s="12" t="s">
        <v>84</v>
      </c>
      <c r="AW227" s="12" t="s">
        <v>32</v>
      </c>
      <c r="AX227" s="12" t="s">
        <v>76</v>
      </c>
      <c r="AY227" s="147" t="s">
        <v>142</v>
      </c>
    </row>
    <row r="228" spans="2:65" s="13" customFormat="1" ht="11.25" x14ac:dyDescent="0.2">
      <c r="B228" s="152"/>
      <c r="D228" s="146" t="s">
        <v>155</v>
      </c>
      <c r="E228" s="153" t="s">
        <v>1</v>
      </c>
      <c r="F228" s="154" t="s">
        <v>420</v>
      </c>
      <c r="H228" s="155">
        <v>73.363</v>
      </c>
      <c r="I228" s="156"/>
      <c r="L228" s="152"/>
      <c r="M228" s="157"/>
      <c r="T228" s="158"/>
      <c r="AT228" s="153" t="s">
        <v>155</v>
      </c>
      <c r="AU228" s="153" t="s">
        <v>86</v>
      </c>
      <c r="AV228" s="13" t="s">
        <v>86</v>
      </c>
      <c r="AW228" s="13" t="s">
        <v>32</v>
      </c>
      <c r="AX228" s="13" t="s">
        <v>84</v>
      </c>
      <c r="AY228" s="153" t="s">
        <v>142</v>
      </c>
    </row>
    <row r="229" spans="2:65" s="1" customFormat="1" ht="24.2" customHeight="1" x14ac:dyDescent="0.2">
      <c r="B229" s="32"/>
      <c r="C229" s="132" t="s">
        <v>421</v>
      </c>
      <c r="D229" s="132" t="s">
        <v>148</v>
      </c>
      <c r="E229" s="133" t="s">
        <v>422</v>
      </c>
      <c r="F229" s="134" t="s">
        <v>423</v>
      </c>
      <c r="G229" s="135" t="s">
        <v>357</v>
      </c>
      <c r="H229" s="136">
        <v>73.363</v>
      </c>
      <c r="I229" s="137"/>
      <c r="J229" s="138">
        <f>ROUND(I229*H229,2)</f>
        <v>0</v>
      </c>
      <c r="K229" s="134" t="s">
        <v>152</v>
      </c>
      <c r="L229" s="32"/>
      <c r="M229" s="139" t="s">
        <v>1</v>
      </c>
      <c r="N229" s="140" t="s">
        <v>41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141</v>
      </c>
      <c r="AT229" s="143" t="s">
        <v>148</v>
      </c>
      <c r="AU229" s="143" t="s">
        <v>86</v>
      </c>
      <c r="AY229" s="17" t="s">
        <v>142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84</v>
      </c>
      <c r="BK229" s="144">
        <f>ROUND(I229*H229,2)</f>
        <v>0</v>
      </c>
      <c r="BL229" s="17" t="s">
        <v>141</v>
      </c>
      <c r="BM229" s="143" t="s">
        <v>424</v>
      </c>
    </row>
    <row r="230" spans="2:65" s="13" customFormat="1" ht="11.25" x14ac:dyDescent="0.2">
      <c r="B230" s="152"/>
      <c r="D230" s="146" t="s">
        <v>155</v>
      </c>
      <c r="E230" s="153" t="s">
        <v>1</v>
      </c>
      <c r="F230" s="154" t="s">
        <v>425</v>
      </c>
      <c r="H230" s="155">
        <v>73.363</v>
      </c>
      <c r="I230" s="156"/>
      <c r="L230" s="152"/>
      <c r="M230" s="157"/>
      <c r="T230" s="158"/>
      <c r="AT230" s="153" t="s">
        <v>155</v>
      </c>
      <c r="AU230" s="153" t="s">
        <v>86</v>
      </c>
      <c r="AV230" s="13" t="s">
        <v>86</v>
      </c>
      <c r="AW230" s="13" t="s">
        <v>32</v>
      </c>
      <c r="AX230" s="13" t="s">
        <v>84</v>
      </c>
      <c r="AY230" s="153" t="s">
        <v>142</v>
      </c>
    </row>
    <row r="231" spans="2:65" s="1" customFormat="1" ht="37.9" customHeight="1" x14ac:dyDescent="0.2">
      <c r="B231" s="32"/>
      <c r="C231" s="132" t="s">
        <v>426</v>
      </c>
      <c r="D231" s="132" t="s">
        <v>148</v>
      </c>
      <c r="E231" s="133" t="s">
        <v>427</v>
      </c>
      <c r="F231" s="134" t="s">
        <v>428</v>
      </c>
      <c r="G231" s="135" t="s">
        <v>357</v>
      </c>
      <c r="H231" s="136">
        <v>2182.7710000000002</v>
      </c>
      <c r="I231" s="137"/>
      <c r="J231" s="138">
        <f>ROUND(I231*H231,2)</f>
        <v>0</v>
      </c>
      <c r="K231" s="134" t="s">
        <v>152</v>
      </c>
      <c r="L231" s="32"/>
      <c r="M231" s="139" t="s">
        <v>1</v>
      </c>
      <c r="N231" s="140" t="s">
        <v>41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141</v>
      </c>
      <c r="AT231" s="143" t="s">
        <v>148</v>
      </c>
      <c r="AU231" s="143" t="s">
        <v>86</v>
      </c>
      <c r="AY231" s="17" t="s">
        <v>142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141</v>
      </c>
      <c r="BM231" s="143" t="s">
        <v>429</v>
      </c>
    </row>
    <row r="232" spans="2:65" s="12" customFormat="1" ht="11.25" x14ac:dyDescent="0.2">
      <c r="B232" s="145"/>
      <c r="D232" s="146" t="s">
        <v>155</v>
      </c>
      <c r="E232" s="147" t="s">
        <v>1</v>
      </c>
      <c r="F232" s="148" t="s">
        <v>430</v>
      </c>
      <c r="H232" s="147" t="s">
        <v>1</v>
      </c>
      <c r="I232" s="149"/>
      <c r="L232" s="145"/>
      <c r="M232" s="150"/>
      <c r="T232" s="151"/>
      <c r="AT232" s="147" t="s">
        <v>155</v>
      </c>
      <c r="AU232" s="147" t="s">
        <v>86</v>
      </c>
      <c r="AV232" s="12" t="s">
        <v>84</v>
      </c>
      <c r="AW232" s="12" t="s">
        <v>32</v>
      </c>
      <c r="AX232" s="12" t="s">
        <v>76</v>
      </c>
      <c r="AY232" s="147" t="s">
        <v>142</v>
      </c>
    </row>
    <row r="233" spans="2:65" s="12" customFormat="1" ht="11.25" x14ac:dyDescent="0.2">
      <c r="B233" s="145"/>
      <c r="D233" s="146" t="s">
        <v>155</v>
      </c>
      <c r="E233" s="147" t="s">
        <v>1</v>
      </c>
      <c r="F233" s="148" t="s">
        <v>431</v>
      </c>
      <c r="H233" s="147" t="s">
        <v>1</v>
      </c>
      <c r="I233" s="149"/>
      <c r="L233" s="145"/>
      <c r="M233" s="150"/>
      <c r="T233" s="151"/>
      <c r="AT233" s="147" t="s">
        <v>155</v>
      </c>
      <c r="AU233" s="147" t="s">
        <v>86</v>
      </c>
      <c r="AV233" s="12" t="s">
        <v>84</v>
      </c>
      <c r="AW233" s="12" t="s">
        <v>32</v>
      </c>
      <c r="AX233" s="12" t="s">
        <v>76</v>
      </c>
      <c r="AY233" s="147" t="s">
        <v>142</v>
      </c>
    </row>
    <row r="234" spans="2:65" s="13" customFormat="1" ht="11.25" x14ac:dyDescent="0.2">
      <c r="B234" s="152"/>
      <c r="D234" s="146" t="s">
        <v>155</v>
      </c>
      <c r="E234" s="153" t="s">
        <v>1</v>
      </c>
      <c r="F234" s="154" t="s">
        <v>432</v>
      </c>
      <c r="H234" s="155">
        <v>2489.12</v>
      </c>
      <c r="I234" s="156"/>
      <c r="L234" s="152"/>
      <c r="M234" s="157"/>
      <c r="T234" s="158"/>
      <c r="AT234" s="153" t="s">
        <v>155</v>
      </c>
      <c r="AU234" s="153" t="s">
        <v>86</v>
      </c>
      <c r="AV234" s="13" t="s">
        <v>86</v>
      </c>
      <c r="AW234" s="13" t="s">
        <v>32</v>
      </c>
      <c r="AX234" s="13" t="s">
        <v>76</v>
      </c>
      <c r="AY234" s="153" t="s">
        <v>142</v>
      </c>
    </row>
    <row r="235" spans="2:65" s="13" customFormat="1" ht="11.25" x14ac:dyDescent="0.2">
      <c r="B235" s="152"/>
      <c r="D235" s="146" t="s">
        <v>155</v>
      </c>
      <c r="E235" s="153" t="s">
        <v>1</v>
      </c>
      <c r="F235" s="154" t="s">
        <v>433</v>
      </c>
      <c r="H235" s="155">
        <v>166.63</v>
      </c>
      <c r="I235" s="156"/>
      <c r="L235" s="152"/>
      <c r="M235" s="157"/>
      <c r="T235" s="158"/>
      <c r="AT235" s="153" t="s">
        <v>155</v>
      </c>
      <c r="AU235" s="153" t="s">
        <v>86</v>
      </c>
      <c r="AV235" s="13" t="s">
        <v>86</v>
      </c>
      <c r="AW235" s="13" t="s">
        <v>32</v>
      </c>
      <c r="AX235" s="13" t="s">
        <v>76</v>
      </c>
      <c r="AY235" s="153" t="s">
        <v>142</v>
      </c>
    </row>
    <row r="236" spans="2:65" s="13" customFormat="1" ht="11.25" x14ac:dyDescent="0.2">
      <c r="B236" s="152"/>
      <c r="D236" s="146" t="s">
        <v>155</v>
      </c>
      <c r="E236" s="153" t="s">
        <v>1</v>
      </c>
      <c r="F236" s="154" t="s">
        <v>434</v>
      </c>
      <c r="H236" s="155">
        <v>-332.34899999999999</v>
      </c>
      <c r="I236" s="156"/>
      <c r="L236" s="152"/>
      <c r="M236" s="157"/>
      <c r="T236" s="158"/>
      <c r="AT236" s="153" t="s">
        <v>155</v>
      </c>
      <c r="AU236" s="153" t="s">
        <v>86</v>
      </c>
      <c r="AV236" s="13" t="s">
        <v>86</v>
      </c>
      <c r="AW236" s="13" t="s">
        <v>32</v>
      </c>
      <c r="AX236" s="13" t="s">
        <v>76</v>
      </c>
      <c r="AY236" s="153" t="s">
        <v>142</v>
      </c>
    </row>
    <row r="237" spans="2:65" s="13" customFormat="1" ht="11.25" x14ac:dyDescent="0.2">
      <c r="B237" s="152"/>
      <c r="D237" s="146" t="s">
        <v>155</v>
      </c>
      <c r="E237" s="153" t="s">
        <v>1</v>
      </c>
      <c r="F237" s="154" t="s">
        <v>435</v>
      </c>
      <c r="H237" s="155">
        <v>-140.63</v>
      </c>
      <c r="I237" s="156"/>
      <c r="L237" s="152"/>
      <c r="M237" s="157"/>
      <c r="T237" s="158"/>
      <c r="AT237" s="153" t="s">
        <v>155</v>
      </c>
      <c r="AU237" s="153" t="s">
        <v>86</v>
      </c>
      <c r="AV237" s="13" t="s">
        <v>86</v>
      </c>
      <c r="AW237" s="13" t="s">
        <v>32</v>
      </c>
      <c r="AX237" s="13" t="s">
        <v>76</v>
      </c>
      <c r="AY237" s="153" t="s">
        <v>142</v>
      </c>
    </row>
    <row r="238" spans="2:65" s="14" customFormat="1" ht="11.25" x14ac:dyDescent="0.2">
      <c r="B238" s="162"/>
      <c r="D238" s="146" t="s">
        <v>155</v>
      </c>
      <c r="E238" s="163" t="s">
        <v>1</v>
      </c>
      <c r="F238" s="164" t="s">
        <v>278</v>
      </c>
      <c r="H238" s="165">
        <v>2182.7710000000002</v>
      </c>
      <c r="I238" s="166"/>
      <c r="L238" s="162"/>
      <c r="M238" s="167"/>
      <c r="T238" s="168"/>
      <c r="AT238" s="163" t="s">
        <v>155</v>
      </c>
      <c r="AU238" s="163" t="s">
        <v>86</v>
      </c>
      <c r="AV238" s="14" t="s">
        <v>141</v>
      </c>
      <c r="AW238" s="14" t="s">
        <v>32</v>
      </c>
      <c r="AX238" s="14" t="s">
        <v>84</v>
      </c>
      <c r="AY238" s="163" t="s">
        <v>142</v>
      </c>
    </row>
    <row r="239" spans="2:65" s="1" customFormat="1" ht="37.9" customHeight="1" x14ac:dyDescent="0.2">
      <c r="B239" s="32"/>
      <c r="C239" s="132" t="s">
        <v>436</v>
      </c>
      <c r="D239" s="132" t="s">
        <v>148</v>
      </c>
      <c r="E239" s="133" t="s">
        <v>437</v>
      </c>
      <c r="F239" s="134" t="s">
        <v>438</v>
      </c>
      <c r="G239" s="135" t="s">
        <v>357</v>
      </c>
      <c r="H239" s="136">
        <v>32741.564999999999</v>
      </c>
      <c r="I239" s="137"/>
      <c r="J239" s="138">
        <f>ROUND(I239*H239,2)</f>
        <v>0</v>
      </c>
      <c r="K239" s="134" t="s">
        <v>152</v>
      </c>
      <c r="L239" s="32"/>
      <c r="M239" s="139" t="s">
        <v>1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141</v>
      </c>
      <c r="AT239" s="143" t="s">
        <v>148</v>
      </c>
      <c r="AU239" s="143" t="s">
        <v>86</v>
      </c>
      <c r="AY239" s="17" t="s">
        <v>142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141</v>
      </c>
      <c r="BM239" s="143" t="s">
        <v>439</v>
      </c>
    </row>
    <row r="240" spans="2:65" s="12" customFormat="1" ht="11.25" x14ac:dyDescent="0.2">
      <c r="B240" s="145"/>
      <c r="D240" s="146" t="s">
        <v>155</v>
      </c>
      <c r="E240" s="147" t="s">
        <v>1</v>
      </c>
      <c r="F240" s="148" t="s">
        <v>430</v>
      </c>
      <c r="H240" s="147" t="s">
        <v>1</v>
      </c>
      <c r="I240" s="149"/>
      <c r="L240" s="145"/>
      <c r="M240" s="150"/>
      <c r="T240" s="151"/>
      <c r="AT240" s="147" t="s">
        <v>155</v>
      </c>
      <c r="AU240" s="147" t="s">
        <v>86</v>
      </c>
      <c r="AV240" s="12" t="s">
        <v>84</v>
      </c>
      <c r="AW240" s="12" t="s">
        <v>32</v>
      </c>
      <c r="AX240" s="12" t="s">
        <v>76</v>
      </c>
      <c r="AY240" s="147" t="s">
        <v>142</v>
      </c>
    </row>
    <row r="241" spans="2:65" s="12" customFormat="1" ht="11.25" x14ac:dyDescent="0.2">
      <c r="B241" s="145"/>
      <c r="D241" s="146" t="s">
        <v>155</v>
      </c>
      <c r="E241" s="147" t="s">
        <v>1</v>
      </c>
      <c r="F241" s="148" t="s">
        <v>431</v>
      </c>
      <c r="H241" s="147" t="s">
        <v>1</v>
      </c>
      <c r="I241" s="149"/>
      <c r="L241" s="145"/>
      <c r="M241" s="150"/>
      <c r="T241" s="151"/>
      <c r="AT241" s="147" t="s">
        <v>155</v>
      </c>
      <c r="AU241" s="147" t="s">
        <v>86</v>
      </c>
      <c r="AV241" s="12" t="s">
        <v>84</v>
      </c>
      <c r="AW241" s="12" t="s">
        <v>32</v>
      </c>
      <c r="AX241" s="12" t="s">
        <v>76</v>
      </c>
      <c r="AY241" s="147" t="s">
        <v>142</v>
      </c>
    </row>
    <row r="242" spans="2:65" s="13" customFormat="1" ht="11.25" x14ac:dyDescent="0.2">
      <c r="B242" s="152"/>
      <c r="D242" s="146" t="s">
        <v>155</v>
      </c>
      <c r="E242" s="153" t="s">
        <v>1</v>
      </c>
      <c r="F242" s="154" t="s">
        <v>440</v>
      </c>
      <c r="H242" s="155">
        <v>32741.564999999999</v>
      </c>
      <c r="I242" s="156"/>
      <c r="L242" s="152"/>
      <c r="M242" s="157"/>
      <c r="T242" s="158"/>
      <c r="AT242" s="153" t="s">
        <v>155</v>
      </c>
      <c r="AU242" s="153" t="s">
        <v>86</v>
      </c>
      <c r="AV242" s="13" t="s">
        <v>86</v>
      </c>
      <c r="AW242" s="13" t="s">
        <v>32</v>
      </c>
      <c r="AX242" s="13" t="s">
        <v>84</v>
      </c>
      <c r="AY242" s="153" t="s">
        <v>142</v>
      </c>
    </row>
    <row r="243" spans="2:65" s="1" customFormat="1" ht="37.9" customHeight="1" x14ac:dyDescent="0.2">
      <c r="B243" s="32"/>
      <c r="C243" s="132" t="s">
        <v>441</v>
      </c>
      <c r="D243" s="132" t="s">
        <v>148</v>
      </c>
      <c r="E243" s="133" t="s">
        <v>442</v>
      </c>
      <c r="F243" s="134" t="s">
        <v>443</v>
      </c>
      <c r="G243" s="135" t="s">
        <v>357</v>
      </c>
      <c r="H243" s="136">
        <v>422.44</v>
      </c>
      <c r="I243" s="137"/>
      <c r="J243" s="138">
        <f>ROUND(I243*H243,2)</f>
        <v>0</v>
      </c>
      <c r="K243" s="134" t="s">
        <v>152</v>
      </c>
      <c r="L243" s="32"/>
      <c r="M243" s="139" t="s">
        <v>1</v>
      </c>
      <c r="N243" s="140" t="s">
        <v>41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141</v>
      </c>
      <c r="AT243" s="143" t="s">
        <v>148</v>
      </c>
      <c r="AU243" s="143" t="s">
        <v>86</v>
      </c>
      <c r="AY243" s="17" t="s">
        <v>142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84</v>
      </c>
      <c r="BK243" s="144">
        <f>ROUND(I243*H243,2)</f>
        <v>0</v>
      </c>
      <c r="BL243" s="17" t="s">
        <v>141</v>
      </c>
      <c r="BM243" s="143" t="s">
        <v>444</v>
      </c>
    </row>
    <row r="244" spans="2:65" s="12" customFormat="1" ht="11.25" x14ac:dyDescent="0.2">
      <c r="B244" s="145"/>
      <c r="D244" s="146" t="s">
        <v>155</v>
      </c>
      <c r="E244" s="147" t="s">
        <v>1</v>
      </c>
      <c r="F244" s="148" t="s">
        <v>430</v>
      </c>
      <c r="H244" s="147" t="s">
        <v>1</v>
      </c>
      <c r="I244" s="149"/>
      <c r="L244" s="145"/>
      <c r="M244" s="150"/>
      <c r="T244" s="151"/>
      <c r="AT244" s="147" t="s">
        <v>155</v>
      </c>
      <c r="AU244" s="147" t="s">
        <v>86</v>
      </c>
      <c r="AV244" s="12" t="s">
        <v>84</v>
      </c>
      <c r="AW244" s="12" t="s">
        <v>32</v>
      </c>
      <c r="AX244" s="12" t="s">
        <v>76</v>
      </c>
      <c r="AY244" s="147" t="s">
        <v>142</v>
      </c>
    </row>
    <row r="245" spans="2:65" s="12" customFormat="1" ht="11.25" x14ac:dyDescent="0.2">
      <c r="B245" s="145"/>
      <c r="D245" s="146" t="s">
        <v>155</v>
      </c>
      <c r="E245" s="147" t="s">
        <v>1</v>
      </c>
      <c r="F245" s="148" t="s">
        <v>445</v>
      </c>
      <c r="H245" s="147" t="s">
        <v>1</v>
      </c>
      <c r="I245" s="149"/>
      <c r="L245" s="145"/>
      <c r="M245" s="150"/>
      <c r="T245" s="151"/>
      <c r="AT245" s="147" t="s">
        <v>155</v>
      </c>
      <c r="AU245" s="147" t="s">
        <v>86</v>
      </c>
      <c r="AV245" s="12" t="s">
        <v>84</v>
      </c>
      <c r="AW245" s="12" t="s">
        <v>32</v>
      </c>
      <c r="AX245" s="12" t="s">
        <v>76</v>
      </c>
      <c r="AY245" s="147" t="s">
        <v>142</v>
      </c>
    </row>
    <row r="246" spans="2:65" s="13" customFormat="1" ht="11.25" x14ac:dyDescent="0.2">
      <c r="B246" s="152"/>
      <c r="D246" s="146" t="s">
        <v>155</v>
      </c>
      <c r="E246" s="153" t="s">
        <v>1</v>
      </c>
      <c r="F246" s="154" t="s">
        <v>446</v>
      </c>
      <c r="H246" s="155">
        <v>357.55200000000002</v>
      </c>
      <c r="I246" s="156"/>
      <c r="L246" s="152"/>
      <c r="M246" s="157"/>
      <c r="T246" s="158"/>
      <c r="AT246" s="153" t="s">
        <v>155</v>
      </c>
      <c r="AU246" s="153" t="s">
        <v>86</v>
      </c>
      <c r="AV246" s="13" t="s">
        <v>86</v>
      </c>
      <c r="AW246" s="13" t="s">
        <v>32</v>
      </c>
      <c r="AX246" s="13" t="s">
        <v>76</v>
      </c>
      <c r="AY246" s="153" t="s">
        <v>142</v>
      </c>
    </row>
    <row r="247" spans="2:65" s="13" customFormat="1" ht="11.25" x14ac:dyDescent="0.2">
      <c r="B247" s="152"/>
      <c r="D247" s="146" t="s">
        <v>155</v>
      </c>
      <c r="E247" s="153" t="s">
        <v>1</v>
      </c>
      <c r="F247" s="154" t="s">
        <v>447</v>
      </c>
      <c r="H247" s="155">
        <v>64.888000000000005</v>
      </c>
      <c r="I247" s="156"/>
      <c r="L247" s="152"/>
      <c r="M247" s="157"/>
      <c r="T247" s="158"/>
      <c r="AT247" s="153" t="s">
        <v>155</v>
      </c>
      <c r="AU247" s="153" t="s">
        <v>86</v>
      </c>
      <c r="AV247" s="13" t="s">
        <v>86</v>
      </c>
      <c r="AW247" s="13" t="s">
        <v>32</v>
      </c>
      <c r="AX247" s="13" t="s">
        <v>76</v>
      </c>
      <c r="AY247" s="153" t="s">
        <v>142</v>
      </c>
    </row>
    <row r="248" spans="2:65" s="14" customFormat="1" ht="11.25" x14ac:dyDescent="0.2">
      <c r="B248" s="162"/>
      <c r="D248" s="146" t="s">
        <v>155</v>
      </c>
      <c r="E248" s="163" t="s">
        <v>1</v>
      </c>
      <c r="F248" s="164" t="s">
        <v>278</v>
      </c>
      <c r="H248" s="165">
        <v>422.44</v>
      </c>
      <c r="I248" s="166"/>
      <c r="L248" s="162"/>
      <c r="M248" s="167"/>
      <c r="T248" s="168"/>
      <c r="AT248" s="163" t="s">
        <v>155</v>
      </c>
      <c r="AU248" s="163" t="s">
        <v>86</v>
      </c>
      <c r="AV248" s="14" t="s">
        <v>141</v>
      </c>
      <c r="AW248" s="14" t="s">
        <v>32</v>
      </c>
      <c r="AX248" s="14" t="s">
        <v>84</v>
      </c>
      <c r="AY248" s="163" t="s">
        <v>142</v>
      </c>
    </row>
    <row r="249" spans="2:65" s="1" customFormat="1" ht="37.9" customHeight="1" x14ac:dyDescent="0.2">
      <c r="B249" s="32"/>
      <c r="C249" s="132" t="s">
        <v>448</v>
      </c>
      <c r="D249" s="132" t="s">
        <v>148</v>
      </c>
      <c r="E249" s="133" t="s">
        <v>449</v>
      </c>
      <c r="F249" s="134" t="s">
        <v>450</v>
      </c>
      <c r="G249" s="135" t="s">
        <v>357</v>
      </c>
      <c r="H249" s="136">
        <v>6336.6</v>
      </c>
      <c r="I249" s="137"/>
      <c r="J249" s="138">
        <f>ROUND(I249*H249,2)</f>
        <v>0</v>
      </c>
      <c r="K249" s="134" t="s">
        <v>152</v>
      </c>
      <c r="L249" s="32"/>
      <c r="M249" s="139" t="s">
        <v>1</v>
      </c>
      <c r="N249" s="140" t="s">
        <v>41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141</v>
      </c>
      <c r="AT249" s="143" t="s">
        <v>148</v>
      </c>
      <c r="AU249" s="143" t="s">
        <v>86</v>
      </c>
      <c r="AY249" s="17" t="s">
        <v>142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84</v>
      </c>
      <c r="BK249" s="144">
        <f>ROUND(I249*H249,2)</f>
        <v>0</v>
      </c>
      <c r="BL249" s="17" t="s">
        <v>141</v>
      </c>
      <c r="BM249" s="143" t="s">
        <v>451</v>
      </c>
    </row>
    <row r="250" spans="2:65" s="12" customFormat="1" ht="11.25" x14ac:dyDescent="0.2">
      <c r="B250" s="145"/>
      <c r="D250" s="146" t="s">
        <v>155</v>
      </c>
      <c r="E250" s="147" t="s">
        <v>1</v>
      </c>
      <c r="F250" s="148" t="s">
        <v>430</v>
      </c>
      <c r="H250" s="147" t="s">
        <v>1</v>
      </c>
      <c r="I250" s="149"/>
      <c r="L250" s="145"/>
      <c r="M250" s="150"/>
      <c r="T250" s="151"/>
      <c r="AT250" s="147" t="s">
        <v>155</v>
      </c>
      <c r="AU250" s="147" t="s">
        <v>86</v>
      </c>
      <c r="AV250" s="12" t="s">
        <v>84</v>
      </c>
      <c r="AW250" s="12" t="s">
        <v>32</v>
      </c>
      <c r="AX250" s="12" t="s">
        <v>76</v>
      </c>
      <c r="AY250" s="147" t="s">
        <v>142</v>
      </c>
    </row>
    <row r="251" spans="2:65" s="12" customFormat="1" ht="11.25" x14ac:dyDescent="0.2">
      <c r="B251" s="145"/>
      <c r="D251" s="146" t="s">
        <v>155</v>
      </c>
      <c r="E251" s="147" t="s">
        <v>1</v>
      </c>
      <c r="F251" s="148" t="s">
        <v>431</v>
      </c>
      <c r="H251" s="147" t="s">
        <v>1</v>
      </c>
      <c r="I251" s="149"/>
      <c r="L251" s="145"/>
      <c r="M251" s="150"/>
      <c r="T251" s="151"/>
      <c r="AT251" s="147" t="s">
        <v>155</v>
      </c>
      <c r="AU251" s="147" t="s">
        <v>86</v>
      </c>
      <c r="AV251" s="12" t="s">
        <v>84</v>
      </c>
      <c r="AW251" s="12" t="s">
        <v>32</v>
      </c>
      <c r="AX251" s="12" t="s">
        <v>76</v>
      </c>
      <c r="AY251" s="147" t="s">
        <v>142</v>
      </c>
    </row>
    <row r="252" spans="2:65" s="13" customFormat="1" ht="11.25" x14ac:dyDescent="0.2">
      <c r="B252" s="152"/>
      <c r="D252" s="146" t="s">
        <v>155</v>
      </c>
      <c r="E252" s="153" t="s">
        <v>1</v>
      </c>
      <c r="F252" s="154" t="s">
        <v>452</v>
      </c>
      <c r="H252" s="155">
        <v>6336.6</v>
      </c>
      <c r="I252" s="156"/>
      <c r="L252" s="152"/>
      <c r="M252" s="157"/>
      <c r="T252" s="158"/>
      <c r="AT252" s="153" t="s">
        <v>155</v>
      </c>
      <c r="AU252" s="153" t="s">
        <v>86</v>
      </c>
      <c r="AV252" s="13" t="s">
        <v>86</v>
      </c>
      <c r="AW252" s="13" t="s">
        <v>32</v>
      </c>
      <c r="AX252" s="13" t="s">
        <v>84</v>
      </c>
      <c r="AY252" s="153" t="s">
        <v>142</v>
      </c>
    </row>
    <row r="253" spans="2:65" s="1" customFormat="1" ht="24.2" customHeight="1" x14ac:dyDescent="0.2">
      <c r="B253" s="32"/>
      <c r="C253" s="132" t="s">
        <v>453</v>
      </c>
      <c r="D253" s="132" t="s">
        <v>148</v>
      </c>
      <c r="E253" s="133" t="s">
        <v>454</v>
      </c>
      <c r="F253" s="134" t="s">
        <v>455</v>
      </c>
      <c r="G253" s="135" t="s">
        <v>456</v>
      </c>
      <c r="H253" s="136">
        <v>4689.38</v>
      </c>
      <c r="I253" s="137"/>
      <c r="J253" s="138">
        <f>ROUND(I253*H253,2)</f>
        <v>0</v>
      </c>
      <c r="K253" s="134" t="s">
        <v>152</v>
      </c>
      <c r="L253" s="32"/>
      <c r="M253" s="139" t="s">
        <v>1</v>
      </c>
      <c r="N253" s="140" t="s">
        <v>41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141</v>
      </c>
      <c r="AT253" s="143" t="s">
        <v>148</v>
      </c>
      <c r="AU253" s="143" t="s">
        <v>86</v>
      </c>
      <c r="AY253" s="17" t="s">
        <v>142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84</v>
      </c>
      <c r="BK253" s="144">
        <f>ROUND(I253*H253,2)</f>
        <v>0</v>
      </c>
      <c r="BL253" s="17" t="s">
        <v>141</v>
      </c>
      <c r="BM253" s="143" t="s">
        <v>457</v>
      </c>
    </row>
    <row r="254" spans="2:65" s="13" customFormat="1" ht="11.25" x14ac:dyDescent="0.2">
      <c r="B254" s="152"/>
      <c r="D254" s="146" t="s">
        <v>155</v>
      </c>
      <c r="E254" s="153" t="s">
        <v>1</v>
      </c>
      <c r="F254" s="154" t="s">
        <v>458</v>
      </c>
      <c r="H254" s="155">
        <v>4689.38</v>
      </c>
      <c r="I254" s="156"/>
      <c r="L254" s="152"/>
      <c r="M254" s="157"/>
      <c r="T254" s="158"/>
      <c r="AT254" s="153" t="s">
        <v>155</v>
      </c>
      <c r="AU254" s="153" t="s">
        <v>86</v>
      </c>
      <c r="AV254" s="13" t="s">
        <v>86</v>
      </c>
      <c r="AW254" s="13" t="s">
        <v>32</v>
      </c>
      <c r="AX254" s="13" t="s">
        <v>84</v>
      </c>
      <c r="AY254" s="153" t="s">
        <v>142</v>
      </c>
    </row>
    <row r="255" spans="2:65" s="1" customFormat="1" ht="33" customHeight="1" x14ac:dyDescent="0.2">
      <c r="B255" s="32"/>
      <c r="C255" s="132" t="s">
        <v>459</v>
      </c>
      <c r="D255" s="132" t="s">
        <v>148</v>
      </c>
      <c r="E255" s="133" t="s">
        <v>460</v>
      </c>
      <c r="F255" s="134" t="s">
        <v>461</v>
      </c>
      <c r="G255" s="135" t="s">
        <v>357</v>
      </c>
      <c r="H255" s="136">
        <v>140.63</v>
      </c>
      <c r="I255" s="137"/>
      <c r="J255" s="138">
        <f>ROUND(I255*H255,2)</f>
        <v>0</v>
      </c>
      <c r="K255" s="134" t="s">
        <v>152</v>
      </c>
      <c r="L255" s="32"/>
      <c r="M255" s="139" t="s">
        <v>1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141</v>
      </c>
      <c r="AT255" s="143" t="s">
        <v>148</v>
      </c>
      <c r="AU255" s="143" t="s">
        <v>86</v>
      </c>
      <c r="AY255" s="17" t="s">
        <v>142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141</v>
      </c>
      <c r="BM255" s="143" t="s">
        <v>462</v>
      </c>
    </row>
    <row r="256" spans="2:65" s="13" customFormat="1" ht="11.25" x14ac:dyDescent="0.2">
      <c r="B256" s="152"/>
      <c r="D256" s="146" t="s">
        <v>155</v>
      </c>
      <c r="E256" s="153" t="s">
        <v>1</v>
      </c>
      <c r="F256" s="154" t="s">
        <v>463</v>
      </c>
      <c r="H256" s="155">
        <v>140.63</v>
      </c>
      <c r="I256" s="156"/>
      <c r="L256" s="152"/>
      <c r="M256" s="157"/>
      <c r="T256" s="158"/>
      <c r="AT256" s="153" t="s">
        <v>155</v>
      </c>
      <c r="AU256" s="153" t="s">
        <v>86</v>
      </c>
      <c r="AV256" s="13" t="s">
        <v>86</v>
      </c>
      <c r="AW256" s="13" t="s">
        <v>32</v>
      </c>
      <c r="AX256" s="13" t="s">
        <v>84</v>
      </c>
      <c r="AY256" s="153" t="s">
        <v>142</v>
      </c>
    </row>
    <row r="257" spans="2:65" s="12" customFormat="1" ht="11.25" x14ac:dyDescent="0.2">
      <c r="B257" s="145"/>
      <c r="D257" s="146" t="s">
        <v>155</v>
      </c>
      <c r="E257" s="147" t="s">
        <v>1</v>
      </c>
      <c r="F257" s="148" t="s">
        <v>464</v>
      </c>
      <c r="H257" s="147" t="s">
        <v>1</v>
      </c>
      <c r="I257" s="149"/>
      <c r="L257" s="145"/>
      <c r="M257" s="150"/>
      <c r="T257" s="151"/>
      <c r="AT257" s="147" t="s">
        <v>155</v>
      </c>
      <c r="AU257" s="147" t="s">
        <v>86</v>
      </c>
      <c r="AV257" s="12" t="s">
        <v>84</v>
      </c>
      <c r="AW257" s="12" t="s">
        <v>32</v>
      </c>
      <c r="AX257" s="12" t="s">
        <v>76</v>
      </c>
      <c r="AY257" s="147" t="s">
        <v>142</v>
      </c>
    </row>
    <row r="258" spans="2:65" s="1" customFormat="1" ht="33" customHeight="1" x14ac:dyDescent="0.2">
      <c r="B258" s="32"/>
      <c r="C258" s="132" t="s">
        <v>465</v>
      </c>
      <c r="D258" s="132" t="s">
        <v>148</v>
      </c>
      <c r="E258" s="133" t="s">
        <v>466</v>
      </c>
      <c r="F258" s="134" t="s">
        <v>467</v>
      </c>
      <c r="G258" s="135" t="s">
        <v>357</v>
      </c>
      <c r="H258" s="136">
        <v>1414.93</v>
      </c>
      <c r="I258" s="137"/>
      <c r="J258" s="138">
        <f>ROUND(I258*H258,2)</f>
        <v>0</v>
      </c>
      <c r="K258" s="134" t="s">
        <v>152</v>
      </c>
      <c r="L258" s="32"/>
      <c r="M258" s="139" t="s">
        <v>1</v>
      </c>
      <c r="N258" s="140" t="s">
        <v>41</v>
      </c>
      <c r="P258" s="141">
        <f>O258*H258</f>
        <v>0</v>
      </c>
      <c r="Q258" s="141">
        <v>0</v>
      </c>
      <c r="R258" s="141">
        <f>Q258*H258</f>
        <v>0</v>
      </c>
      <c r="S258" s="141">
        <v>0</v>
      </c>
      <c r="T258" s="142">
        <f>S258*H258</f>
        <v>0</v>
      </c>
      <c r="AR258" s="143" t="s">
        <v>141</v>
      </c>
      <c r="AT258" s="143" t="s">
        <v>148</v>
      </c>
      <c r="AU258" s="143" t="s">
        <v>86</v>
      </c>
      <c r="AY258" s="17" t="s">
        <v>142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7" t="s">
        <v>84</v>
      </c>
      <c r="BK258" s="144">
        <f>ROUND(I258*H258,2)</f>
        <v>0</v>
      </c>
      <c r="BL258" s="17" t="s">
        <v>141</v>
      </c>
      <c r="BM258" s="143" t="s">
        <v>468</v>
      </c>
    </row>
    <row r="259" spans="2:65" s="13" customFormat="1" ht="11.25" x14ac:dyDescent="0.2">
      <c r="B259" s="152"/>
      <c r="D259" s="146" t="s">
        <v>155</v>
      </c>
      <c r="E259" s="153" t="s">
        <v>1</v>
      </c>
      <c r="F259" s="154" t="s">
        <v>469</v>
      </c>
      <c r="H259" s="155">
        <v>147.38999999999999</v>
      </c>
      <c r="I259" s="156"/>
      <c r="L259" s="152"/>
      <c r="M259" s="157"/>
      <c r="T259" s="158"/>
      <c r="AT259" s="153" t="s">
        <v>155</v>
      </c>
      <c r="AU259" s="153" t="s">
        <v>86</v>
      </c>
      <c r="AV259" s="13" t="s">
        <v>86</v>
      </c>
      <c r="AW259" s="13" t="s">
        <v>32</v>
      </c>
      <c r="AX259" s="13" t="s">
        <v>76</v>
      </c>
      <c r="AY259" s="153" t="s">
        <v>142</v>
      </c>
    </row>
    <row r="260" spans="2:65" s="13" customFormat="1" ht="11.25" x14ac:dyDescent="0.2">
      <c r="B260" s="152"/>
      <c r="D260" s="146" t="s">
        <v>155</v>
      </c>
      <c r="E260" s="153" t="s">
        <v>1</v>
      </c>
      <c r="F260" s="154" t="s">
        <v>470</v>
      </c>
      <c r="H260" s="155">
        <v>1267.54</v>
      </c>
      <c r="I260" s="156"/>
      <c r="L260" s="152"/>
      <c r="M260" s="157"/>
      <c r="T260" s="158"/>
      <c r="AT260" s="153" t="s">
        <v>155</v>
      </c>
      <c r="AU260" s="153" t="s">
        <v>86</v>
      </c>
      <c r="AV260" s="13" t="s">
        <v>86</v>
      </c>
      <c r="AW260" s="13" t="s">
        <v>32</v>
      </c>
      <c r="AX260" s="13" t="s">
        <v>76</v>
      </c>
      <c r="AY260" s="153" t="s">
        <v>142</v>
      </c>
    </row>
    <row r="261" spans="2:65" s="14" customFormat="1" ht="11.25" x14ac:dyDescent="0.2">
      <c r="B261" s="162"/>
      <c r="D261" s="146" t="s">
        <v>155</v>
      </c>
      <c r="E261" s="163" t="s">
        <v>1</v>
      </c>
      <c r="F261" s="164" t="s">
        <v>278</v>
      </c>
      <c r="H261" s="165">
        <v>1414.93</v>
      </c>
      <c r="I261" s="166"/>
      <c r="L261" s="162"/>
      <c r="M261" s="167"/>
      <c r="T261" s="168"/>
      <c r="AT261" s="163" t="s">
        <v>155</v>
      </c>
      <c r="AU261" s="163" t="s">
        <v>86</v>
      </c>
      <c r="AV261" s="14" t="s">
        <v>141</v>
      </c>
      <c r="AW261" s="14" t="s">
        <v>32</v>
      </c>
      <c r="AX261" s="14" t="s">
        <v>84</v>
      </c>
      <c r="AY261" s="163" t="s">
        <v>142</v>
      </c>
    </row>
    <row r="262" spans="2:65" s="1" customFormat="1" ht="16.5" customHeight="1" x14ac:dyDescent="0.2">
      <c r="B262" s="32"/>
      <c r="C262" s="169" t="s">
        <v>471</v>
      </c>
      <c r="D262" s="169" t="s">
        <v>472</v>
      </c>
      <c r="E262" s="170" t="s">
        <v>473</v>
      </c>
      <c r="F262" s="171" t="s">
        <v>474</v>
      </c>
      <c r="G262" s="172" t="s">
        <v>456</v>
      </c>
      <c r="H262" s="173">
        <v>1738.0440000000001</v>
      </c>
      <c r="I262" s="174"/>
      <c r="J262" s="175">
        <f>ROUND(I262*H262,2)</f>
        <v>0</v>
      </c>
      <c r="K262" s="171" t="s">
        <v>152</v>
      </c>
      <c r="L262" s="176"/>
      <c r="M262" s="177" t="s">
        <v>1</v>
      </c>
      <c r="N262" s="178" t="s">
        <v>41</v>
      </c>
      <c r="P262" s="141">
        <f>O262*H262</f>
        <v>0</v>
      </c>
      <c r="Q262" s="141">
        <v>1</v>
      </c>
      <c r="R262" s="141">
        <f>Q262*H262</f>
        <v>1738.0440000000001</v>
      </c>
      <c r="S262" s="141">
        <v>0</v>
      </c>
      <c r="T262" s="142">
        <f>S262*H262</f>
        <v>0</v>
      </c>
      <c r="AR262" s="143" t="s">
        <v>190</v>
      </c>
      <c r="AT262" s="143" t="s">
        <v>472</v>
      </c>
      <c r="AU262" s="143" t="s">
        <v>86</v>
      </c>
      <c r="AY262" s="17" t="s">
        <v>142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141</v>
      </c>
      <c r="BM262" s="143" t="s">
        <v>475</v>
      </c>
    </row>
    <row r="263" spans="2:65" s="12" customFormat="1" ht="11.25" x14ac:dyDescent="0.2">
      <c r="B263" s="145"/>
      <c r="D263" s="146" t="s">
        <v>155</v>
      </c>
      <c r="E263" s="147" t="s">
        <v>1</v>
      </c>
      <c r="F263" s="148" t="s">
        <v>476</v>
      </c>
      <c r="H263" s="147" t="s">
        <v>1</v>
      </c>
      <c r="I263" s="149"/>
      <c r="L263" s="145"/>
      <c r="M263" s="150"/>
      <c r="T263" s="151"/>
      <c r="AT263" s="147" t="s">
        <v>155</v>
      </c>
      <c r="AU263" s="147" t="s">
        <v>86</v>
      </c>
      <c r="AV263" s="12" t="s">
        <v>84</v>
      </c>
      <c r="AW263" s="12" t="s">
        <v>32</v>
      </c>
      <c r="AX263" s="12" t="s">
        <v>76</v>
      </c>
      <c r="AY263" s="147" t="s">
        <v>142</v>
      </c>
    </row>
    <row r="264" spans="2:65" s="13" customFormat="1" ht="11.25" x14ac:dyDescent="0.2">
      <c r="B264" s="152"/>
      <c r="D264" s="146" t="s">
        <v>155</v>
      </c>
      <c r="E264" s="153" t="s">
        <v>1</v>
      </c>
      <c r="F264" s="154" t="s">
        <v>477</v>
      </c>
      <c r="H264" s="155">
        <v>2829.86</v>
      </c>
      <c r="I264" s="156"/>
      <c r="L264" s="152"/>
      <c r="M264" s="157"/>
      <c r="T264" s="158"/>
      <c r="AT264" s="153" t="s">
        <v>155</v>
      </c>
      <c r="AU264" s="153" t="s">
        <v>86</v>
      </c>
      <c r="AV264" s="13" t="s">
        <v>86</v>
      </c>
      <c r="AW264" s="13" t="s">
        <v>32</v>
      </c>
      <c r="AX264" s="13" t="s">
        <v>76</v>
      </c>
      <c r="AY264" s="153" t="s">
        <v>142</v>
      </c>
    </row>
    <row r="265" spans="2:65" s="12" customFormat="1" ht="11.25" x14ac:dyDescent="0.2">
      <c r="B265" s="145"/>
      <c r="D265" s="146" t="s">
        <v>155</v>
      </c>
      <c r="E265" s="147" t="s">
        <v>1</v>
      </c>
      <c r="F265" s="148" t="s">
        <v>478</v>
      </c>
      <c r="H265" s="147" t="s">
        <v>1</v>
      </c>
      <c r="I265" s="149"/>
      <c r="L265" s="145"/>
      <c r="M265" s="150"/>
      <c r="T265" s="151"/>
      <c r="AT265" s="147" t="s">
        <v>155</v>
      </c>
      <c r="AU265" s="147" t="s">
        <v>86</v>
      </c>
      <c r="AV265" s="12" t="s">
        <v>84</v>
      </c>
      <c r="AW265" s="12" t="s">
        <v>32</v>
      </c>
      <c r="AX265" s="12" t="s">
        <v>76</v>
      </c>
      <c r="AY265" s="147" t="s">
        <v>142</v>
      </c>
    </row>
    <row r="266" spans="2:65" s="13" customFormat="1" ht="11.25" x14ac:dyDescent="0.2">
      <c r="B266" s="152"/>
      <c r="D266" s="146" t="s">
        <v>155</v>
      </c>
      <c r="E266" s="153" t="s">
        <v>1</v>
      </c>
      <c r="F266" s="154" t="s">
        <v>479</v>
      </c>
      <c r="H266" s="155">
        <v>-257.72000000000003</v>
      </c>
      <c r="I266" s="156"/>
      <c r="L266" s="152"/>
      <c r="M266" s="157"/>
      <c r="T266" s="158"/>
      <c r="AT266" s="153" t="s">
        <v>155</v>
      </c>
      <c r="AU266" s="153" t="s">
        <v>86</v>
      </c>
      <c r="AV266" s="13" t="s">
        <v>86</v>
      </c>
      <c r="AW266" s="13" t="s">
        <v>32</v>
      </c>
      <c r="AX266" s="13" t="s">
        <v>76</v>
      </c>
      <c r="AY266" s="153" t="s">
        <v>142</v>
      </c>
    </row>
    <row r="267" spans="2:65" s="13" customFormat="1" ht="11.25" x14ac:dyDescent="0.2">
      <c r="B267" s="152"/>
      <c r="D267" s="146" t="s">
        <v>155</v>
      </c>
      <c r="E267" s="153" t="s">
        <v>1</v>
      </c>
      <c r="F267" s="154" t="s">
        <v>480</v>
      </c>
      <c r="H267" s="155">
        <v>-598.82000000000005</v>
      </c>
      <c r="I267" s="156"/>
      <c r="L267" s="152"/>
      <c r="M267" s="157"/>
      <c r="T267" s="158"/>
      <c r="AT267" s="153" t="s">
        <v>155</v>
      </c>
      <c r="AU267" s="153" t="s">
        <v>86</v>
      </c>
      <c r="AV267" s="13" t="s">
        <v>86</v>
      </c>
      <c r="AW267" s="13" t="s">
        <v>32</v>
      </c>
      <c r="AX267" s="13" t="s">
        <v>76</v>
      </c>
      <c r="AY267" s="153" t="s">
        <v>142</v>
      </c>
    </row>
    <row r="268" spans="2:65" s="13" customFormat="1" ht="11.25" x14ac:dyDescent="0.2">
      <c r="B268" s="152"/>
      <c r="D268" s="146" t="s">
        <v>155</v>
      </c>
      <c r="E268" s="153" t="s">
        <v>1</v>
      </c>
      <c r="F268" s="154" t="s">
        <v>481</v>
      </c>
      <c r="H268" s="155">
        <v>-235.27600000000001</v>
      </c>
      <c r="I268" s="156"/>
      <c r="L268" s="152"/>
      <c r="M268" s="157"/>
      <c r="T268" s="158"/>
      <c r="AT268" s="153" t="s">
        <v>155</v>
      </c>
      <c r="AU268" s="153" t="s">
        <v>86</v>
      </c>
      <c r="AV268" s="13" t="s">
        <v>86</v>
      </c>
      <c r="AW268" s="13" t="s">
        <v>32</v>
      </c>
      <c r="AX268" s="13" t="s">
        <v>76</v>
      </c>
      <c r="AY268" s="153" t="s">
        <v>142</v>
      </c>
    </row>
    <row r="269" spans="2:65" s="14" customFormat="1" ht="11.25" x14ac:dyDescent="0.2">
      <c r="B269" s="162"/>
      <c r="D269" s="146" t="s">
        <v>155</v>
      </c>
      <c r="E269" s="163" t="s">
        <v>1</v>
      </c>
      <c r="F269" s="164" t="s">
        <v>278</v>
      </c>
      <c r="H269" s="165">
        <v>1738.0440000000001</v>
      </c>
      <c r="I269" s="166"/>
      <c r="L269" s="162"/>
      <c r="M269" s="167"/>
      <c r="T269" s="168"/>
      <c r="AT269" s="163" t="s">
        <v>155</v>
      </c>
      <c r="AU269" s="163" t="s">
        <v>86</v>
      </c>
      <c r="AV269" s="14" t="s">
        <v>141</v>
      </c>
      <c r="AW269" s="14" t="s">
        <v>32</v>
      </c>
      <c r="AX269" s="14" t="s">
        <v>84</v>
      </c>
      <c r="AY269" s="163" t="s">
        <v>142</v>
      </c>
    </row>
    <row r="270" spans="2:65" s="1" customFormat="1" ht="24.2" customHeight="1" x14ac:dyDescent="0.2">
      <c r="B270" s="32"/>
      <c r="C270" s="132" t="s">
        <v>482</v>
      </c>
      <c r="D270" s="132" t="s">
        <v>148</v>
      </c>
      <c r="E270" s="133" t="s">
        <v>483</v>
      </c>
      <c r="F270" s="134" t="s">
        <v>484</v>
      </c>
      <c r="G270" s="135" t="s">
        <v>357</v>
      </c>
      <c r="H270" s="136">
        <v>332.34899999999999</v>
      </c>
      <c r="I270" s="137"/>
      <c r="J270" s="138">
        <f>ROUND(I270*H270,2)</f>
        <v>0</v>
      </c>
      <c r="K270" s="134" t="s">
        <v>152</v>
      </c>
      <c r="L270" s="32"/>
      <c r="M270" s="139" t="s">
        <v>1</v>
      </c>
      <c r="N270" s="140" t="s">
        <v>41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141</v>
      </c>
      <c r="AT270" s="143" t="s">
        <v>148</v>
      </c>
      <c r="AU270" s="143" t="s">
        <v>86</v>
      </c>
      <c r="AY270" s="17" t="s">
        <v>142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84</v>
      </c>
      <c r="BK270" s="144">
        <f>ROUND(I270*H270,2)</f>
        <v>0</v>
      </c>
      <c r="BL270" s="17" t="s">
        <v>141</v>
      </c>
      <c r="BM270" s="143" t="s">
        <v>485</v>
      </c>
    </row>
    <row r="271" spans="2:65" s="13" customFormat="1" ht="11.25" x14ac:dyDescent="0.2">
      <c r="B271" s="152"/>
      <c r="D271" s="146" t="s">
        <v>155</v>
      </c>
      <c r="E271" s="153" t="s">
        <v>1</v>
      </c>
      <c r="F271" s="154" t="s">
        <v>486</v>
      </c>
      <c r="H271" s="155">
        <v>357.55200000000002</v>
      </c>
      <c r="I271" s="156"/>
      <c r="L271" s="152"/>
      <c r="M271" s="157"/>
      <c r="T271" s="158"/>
      <c r="AT271" s="153" t="s">
        <v>155</v>
      </c>
      <c r="AU271" s="153" t="s">
        <v>86</v>
      </c>
      <c r="AV271" s="13" t="s">
        <v>86</v>
      </c>
      <c r="AW271" s="13" t="s">
        <v>32</v>
      </c>
      <c r="AX271" s="13" t="s">
        <v>76</v>
      </c>
      <c r="AY271" s="153" t="s">
        <v>142</v>
      </c>
    </row>
    <row r="272" spans="2:65" s="13" customFormat="1" ht="11.25" x14ac:dyDescent="0.2">
      <c r="B272" s="152"/>
      <c r="D272" s="146" t="s">
        <v>155</v>
      </c>
      <c r="E272" s="153" t="s">
        <v>1</v>
      </c>
      <c r="F272" s="154" t="s">
        <v>487</v>
      </c>
      <c r="H272" s="155">
        <v>64.888000000000005</v>
      </c>
      <c r="I272" s="156"/>
      <c r="L272" s="152"/>
      <c r="M272" s="157"/>
      <c r="T272" s="158"/>
      <c r="AT272" s="153" t="s">
        <v>155</v>
      </c>
      <c r="AU272" s="153" t="s">
        <v>86</v>
      </c>
      <c r="AV272" s="13" t="s">
        <v>86</v>
      </c>
      <c r="AW272" s="13" t="s">
        <v>32</v>
      </c>
      <c r="AX272" s="13" t="s">
        <v>76</v>
      </c>
      <c r="AY272" s="153" t="s">
        <v>142</v>
      </c>
    </row>
    <row r="273" spans="2:65" s="13" customFormat="1" ht="11.25" x14ac:dyDescent="0.2">
      <c r="B273" s="152"/>
      <c r="D273" s="146" t="s">
        <v>155</v>
      </c>
      <c r="E273" s="153" t="s">
        <v>1</v>
      </c>
      <c r="F273" s="154" t="s">
        <v>488</v>
      </c>
      <c r="H273" s="155">
        <v>3.73</v>
      </c>
      <c r="I273" s="156"/>
      <c r="L273" s="152"/>
      <c r="M273" s="157"/>
      <c r="T273" s="158"/>
      <c r="AT273" s="153" t="s">
        <v>155</v>
      </c>
      <c r="AU273" s="153" t="s">
        <v>86</v>
      </c>
      <c r="AV273" s="13" t="s">
        <v>86</v>
      </c>
      <c r="AW273" s="13" t="s">
        <v>32</v>
      </c>
      <c r="AX273" s="13" t="s">
        <v>76</v>
      </c>
      <c r="AY273" s="153" t="s">
        <v>142</v>
      </c>
    </row>
    <row r="274" spans="2:65" s="13" customFormat="1" ht="11.25" x14ac:dyDescent="0.2">
      <c r="B274" s="152"/>
      <c r="D274" s="146" t="s">
        <v>155</v>
      </c>
      <c r="E274" s="153" t="s">
        <v>1</v>
      </c>
      <c r="F274" s="154" t="s">
        <v>489</v>
      </c>
      <c r="H274" s="155">
        <v>-68.760000000000005</v>
      </c>
      <c r="I274" s="156"/>
      <c r="L274" s="152"/>
      <c r="M274" s="157"/>
      <c r="T274" s="158"/>
      <c r="AT274" s="153" t="s">
        <v>155</v>
      </c>
      <c r="AU274" s="153" t="s">
        <v>86</v>
      </c>
      <c r="AV274" s="13" t="s">
        <v>86</v>
      </c>
      <c r="AW274" s="13" t="s">
        <v>32</v>
      </c>
      <c r="AX274" s="13" t="s">
        <v>76</v>
      </c>
      <c r="AY274" s="153" t="s">
        <v>142</v>
      </c>
    </row>
    <row r="275" spans="2:65" s="12" customFormat="1" ht="11.25" x14ac:dyDescent="0.2">
      <c r="B275" s="145"/>
      <c r="D275" s="146" t="s">
        <v>155</v>
      </c>
      <c r="E275" s="147" t="s">
        <v>1</v>
      </c>
      <c r="F275" s="148" t="s">
        <v>490</v>
      </c>
      <c r="H275" s="147" t="s">
        <v>1</v>
      </c>
      <c r="I275" s="149"/>
      <c r="L275" s="145"/>
      <c r="M275" s="150"/>
      <c r="T275" s="151"/>
      <c r="AT275" s="147" t="s">
        <v>155</v>
      </c>
      <c r="AU275" s="147" t="s">
        <v>86</v>
      </c>
      <c r="AV275" s="12" t="s">
        <v>84</v>
      </c>
      <c r="AW275" s="12" t="s">
        <v>32</v>
      </c>
      <c r="AX275" s="12" t="s">
        <v>76</v>
      </c>
      <c r="AY275" s="147" t="s">
        <v>142</v>
      </c>
    </row>
    <row r="276" spans="2:65" s="13" customFormat="1" ht="11.25" x14ac:dyDescent="0.2">
      <c r="B276" s="152"/>
      <c r="D276" s="146" t="s">
        <v>155</v>
      </c>
      <c r="E276" s="153" t="s">
        <v>1</v>
      </c>
      <c r="F276" s="154" t="s">
        <v>491</v>
      </c>
      <c r="H276" s="155">
        <v>-10.377000000000001</v>
      </c>
      <c r="I276" s="156"/>
      <c r="L276" s="152"/>
      <c r="M276" s="157"/>
      <c r="T276" s="158"/>
      <c r="AT276" s="153" t="s">
        <v>155</v>
      </c>
      <c r="AU276" s="153" t="s">
        <v>86</v>
      </c>
      <c r="AV276" s="13" t="s">
        <v>86</v>
      </c>
      <c r="AW276" s="13" t="s">
        <v>32</v>
      </c>
      <c r="AX276" s="13" t="s">
        <v>76</v>
      </c>
      <c r="AY276" s="153" t="s">
        <v>142</v>
      </c>
    </row>
    <row r="277" spans="2:65" s="12" customFormat="1" ht="11.25" x14ac:dyDescent="0.2">
      <c r="B277" s="145"/>
      <c r="D277" s="146" t="s">
        <v>155</v>
      </c>
      <c r="E277" s="147" t="s">
        <v>1</v>
      </c>
      <c r="F277" s="148" t="s">
        <v>492</v>
      </c>
      <c r="H277" s="147" t="s">
        <v>1</v>
      </c>
      <c r="I277" s="149"/>
      <c r="L277" s="145"/>
      <c r="M277" s="150"/>
      <c r="T277" s="151"/>
      <c r="AT277" s="147" t="s">
        <v>155</v>
      </c>
      <c r="AU277" s="147" t="s">
        <v>86</v>
      </c>
      <c r="AV277" s="12" t="s">
        <v>84</v>
      </c>
      <c r="AW277" s="12" t="s">
        <v>32</v>
      </c>
      <c r="AX277" s="12" t="s">
        <v>76</v>
      </c>
      <c r="AY277" s="147" t="s">
        <v>142</v>
      </c>
    </row>
    <row r="278" spans="2:65" s="13" customFormat="1" ht="11.25" x14ac:dyDescent="0.2">
      <c r="B278" s="152"/>
      <c r="D278" s="146" t="s">
        <v>155</v>
      </c>
      <c r="E278" s="153" t="s">
        <v>1</v>
      </c>
      <c r="F278" s="154" t="s">
        <v>493</v>
      </c>
      <c r="H278" s="155">
        <v>-0.43</v>
      </c>
      <c r="I278" s="156"/>
      <c r="L278" s="152"/>
      <c r="M278" s="157"/>
      <c r="T278" s="158"/>
      <c r="AT278" s="153" t="s">
        <v>155</v>
      </c>
      <c r="AU278" s="153" t="s">
        <v>86</v>
      </c>
      <c r="AV278" s="13" t="s">
        <v>86</v>
      </c>
      <c r="AW278" s="13" t="s">
        <v>32</v>
      </c>
      <c r="AX278" s="13" t="s">
        <v>76</v>
      </c>
      <c r="AY278" s="153" t="s">
        <v>142</v>
      </c>
    </row>
    <row r="279" spans="2:65" s="12" customFormat="1" ht="11.25" x14ac:dyDescent="0.2">
      <c r="B279" s="145"/>
      <c r="D279" s="146" t="s">
        <v>155</v>
      </c>
      <c r="E279" s="147" t="s">
        <v>1</v>
      </c>
      <c r="F279" s="148" t="s">
        <v>494</v>
      </c>
      <c r="H279" s="147" t="s">
        <v>1</v>
      </c>
      <c r="I279" s="149"/>
      <c r="L279" s="145"/>
      <c r="M279" s="150"/>
      <c r="T279" s="151"/>
      <c r="AT279" s="147" t="s">
        <v>155</v>
      </c>
      <c r="AU279" s="147" t="s">
        <v>86</v>
      </c>
      <c r="AV279" s="12" t="s">
        <v>84</v>
      </c>
      <c r="AW279" s="12" t="s">
        <v>32</v>
      </c>
      <c r="AX279" s="12" t="s">
        <v>76</v>
      </c>
      <c r="AY279" s="147" t="s">
        <v>142</v>
      </c>
    </row>
    <row r="280" spans="2:65" s="13" customFormat="1" ht="11.25" x14ac:dyDescent="0.2">
      <c r="B280" s="152"/>
      <c r="D280" s="146" t="s">
        <v>155</v>
      </c>
      <c r="E280" s="153" t="s">
        <v>1</v>
      </c>
      <c r="F280" s="154" t="s">
        <v>495</v>
      </c>
      <c r="H280" s="155">
        <v>-0.502</v>
      </c>
      <c r="I280" s="156"/>
      <c r="L280" s="152"/>
      <c r="M280" s="157"/>
      <c r="T280" s="158"/>
      <c r="AT280" s="153" t="s">
        <v>155</v>
      </c>
      <c r="AU280" s="153" t="s">
        <v>86</v>
      </c>
      <c r="AV280" s="13" t="s">
        <v>86</v>
      </c>
      <c r="AW280" s="13" t="s">
        <v>32</v>
      </c>
      <c r="AX280" s="13" t="s">
        <v>76</v>
      </c>
      <c r="AY280" s="153" t="s">
        <v>142</v>
      </c>
    </row>
    <row r="281" spans="2:65" s="12" customFormat="1" ht="11.25" x14ac:dyDescent="0.2">
      <c r="B281" s="145"/>
      <c r="D281" s="146" t="s">
        <v>155</v>
      </c>
      <c r="E281" s="147" t="s">
        <v>1</v>
      </c>
      <c r="F281" s="148" t="s">
        <v>496</v>
      </c>
      <c r="H281" s="147" t="s">
        <v>1</v>
      </c>
      <c r="I281" s="149"/>
      <c r="L281" s="145"/>
      <c r="M281" s="150"/>
      <c r="T281" s="151"/>
      <c r="AT281" s="147" t="s">
        <v>155</v>
      </c>
      <c r="AU281" s="147" t="s">
        <v>86</v>
      </c>
      <c r="AV281" s="12" t="s">
        <v>84</v>
      </c>
      <c r="AW281" s="12" t="s">
        <v>32</v>
      </c>
      <c r="AX281" s="12" t="s">
        <v>76</v>
      </c>
      <c r="AY281" s="147" t="s">
        <v>142</v>
      </c>
    </row>
    <row r="282" spans="2:65" s="13" customFormat="1" ht="11.25" x14ac:dyDescent="0.2">
      <c r="B282" s="152"/>
      <c r="D282" s="146" t="s">
        <v>155</v>
      </c>
      <c r="E282" s="153" t="s">
        <v>1</v>
      </c>
      <c r="F282" s="154" t="s">
        <v>497</v>
      </c>
      <c r="H282" s="155">
        <v>-13.752000000000001</v>
      </c>
      <c r="I282" s="156"/>
      <c r="L282" s="152"/>
      <c r="M282" s="157"/>
      <c r="T282" s="158"/>
      <c r="AT282" s="153" t="s">
        <v>155</v>
      </c>
      <c r="AU282" s="153" t="s">
        <v>86</v>
      </c>
      <c r="AV282" s="13" t="s">
        <v>86</v>
      </c>
      <c r="AW282" s="13" t="s">
        <v>32</v>
      </c>
      <c r="AX282" s="13" t="s">
        <v>76</v>
      </c>
      <c r="AY282" s="153" t="s">
        <v>142</v>
      </c>
    </row>
    <row r="283" spans="2:65" s="14" customFormat="1" ht="11.25" x14ac:dyDescent="0.2">
      <c r="B283" s="162"/>
      <c r="D283" s="146" t="s">
        <v>155</v>
      </c>
      <c r="E283" s="163" t="s">
        <v>1</v>
      </c>
      <c r="F283" s="164" t="s">
        <v>278</v>
      </c>
      <c r="H283" s="165">
        <v>332.34899999999999</v>
      </c>
      <c r="I283" s="166"/>
      <c r="L283" s="162"/>
      <c r="M283" s="167"/>
      <c r="T283" s="168"/>
      <c r="AT283" s="163" t="s">
        <v>155</v>
      </c>
      <c r="AU283" s="163" t="s">
        <v>86</v>
      </c>
      <c r="AV283" s="14" t="s">
        <v>141</v>
      </c>
      <c r="AW283" s="14" t="s">
        <v>32</v>
      </c>
      <c r="AX283" s="14" t="s">
        <v>84</v>
      </c>
      <c r="AY283" s="163" t="s">
        <v>142</v>
      </c>
    </row>
    <row r="284" spans="2:65" s="1" customFormat="1" ht="37.9" customHeight="1" x14ac:dyDescent="0.2">
      <c r="B284" s="32"/>
      <c r="C284" s="132" t="s">
        <v>498</v>
      </c>
      <c r="D284" s="132" t="s">
        <v>148</v>
      </c>
      <c r="E284" s="133" t="s">
        <v>499</v>
      </c>
      <c r="F284" s="134" t="s">
        <v>500</v>
      </c>
      <c r="G284" s="135" t="s">
        <v>357</v>
      </c>
      <c r="H284" s="136">
        <v>63.962000000000003</v>
      </c>
      <c r="I284" s="137"/>
      <c r="J284" s="138">
        <f>ROUND(I284*H284,2)</f>
        <v>0</v>
      </c>
      <c r="K284" s="134" t="s">
        <v>152</v>
      </c>
      <c r="L284" s="32"/>
      <c r="M284" s="139" t="s">
        <v>1</v>
      </c>
      <c r="N284" s="140" t="s">
        <v>41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141</v>
      </c>
      <c r="AT284" s="143" t="s">
        <v>148</v>
      </c>
      <c r="AU284" s="143" t="s">
        <v>86</v>
      </c>
      <c r="AY284" s="17" t="s">
        <v>142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7" t="s">
        <v>84</v>
      </c>
      <c r="BK284" s="144">
        <f>ROUND(I284*H284,2)</f>
        <v>0</v>
      </c>
      <c r="BL284" s="17" t="s">
        <v>141</v>
      </c>
      <c r="BM284" s="143" t="s">
        <v>501</v>
      </c>
    </row>
    <row r="285" spans="2:65" s="12" customFormat="1" ht="11.25" x14ac:dyDescent="0.2">
      <c r="B285" s="145"/>
      <c r="D285" s="146" t="s">
        <v>155</v>
      </c>
      <c r="E285" s="147" t="s">
        <v>1</v>
      </c>
      <c r="F285" s="148" t="s">
        <v>502</v>
      </c>
      <c r="H285" s="147" t="s">
        <v>1</v>
      </c>
      <c r="I285" s="149"/>
      <c r="L285" s="145"/>
      <c r="M285" s="150"/>
      <c r="T285" s="151"/>
      <c r="AT285" s="147" t="s">
        <v>155</v>
      </c>
      <c r="AU285" s="147" t="s">
        <v>86</v>
      </c>
      <c r="AV285" s="12" t="s">
        <v>84</v>
      </c>
      <c r="AW285" s="12" t="s">
        <v>32</v>
      </c>
      <c r="AX285" s="12" t="s">
        <v>76</v>
      </c>
      <c r="AY285" s="147" t="s">
        <v>142</v>
      </c>
    </row>
    <row r="286" spans="2:65" s="13" customFormat="1" ht="11.25" x14ac:dyDescent="0.2">
      <c r="B286" s="152"/>
      <c r="D286" s="146" t="s">
        <v>155</v>
      </c>
      <c r="E286" s="153" t="s">
        <v>1</v>
      </c>
      <c r="F286" s="154" t="s">
        <v>503</v>
      </c>
      <c r="H286" s="155">
        <v>68.760000000000005</v>
      </c>
      <c r="I286" s="156"/>
      <c r="L286" s="152"/>
      <c r="M286" s="157"/>
      <c r="T286" s="158"/>
      <c r="AT286" s="153" t="s">
        <v>155</v>
      </c>
      <c r="AU286" s="153" t="s">
        <v>86</v>
      </c>
      <c r="AV286" s="13" t="s">
        <v>86</v>
      </c>
      <c r="AW286" s="13" t="s">
        <v>32</v>
      </c>
      <c r="AX286" s="13" t="s">
        <v>76</v>
      </c>
      <c r="AY286" s="153" t="s">
        <v>142</v>
      </c>
    </row>
    <row r="287" spans="2:65" s="12" customFormat="1" ht="11.25" x14ac:dyDescent="0.2">
      <c r="B287" s="145"/>
      <c r="D287" s="146" t="s">
        <v>155</v>
      </c>
      <c r="E287" s="147" t="s">
        <v>1</v>
      </c>
      <c r="F287" s="148" t="s">
        <v>504</v>
      </c>
      <c r="H287" s="147" t="s">
        <v>1</v>
      </c>
      <c r="I287" s="149"/>
      <c r="L287" s="145"/>
      <c r="M287" s="150"/>
      <c r="T287" s="151"/>
      <c r="AT287" s="147" t="s">
        <v>155</v>
      </c>
      <c r="AU287" s="147" t="s">
        <v>86</v>
      </c>
      <c r="AV287" s="12" t="s">
        <v>84</v>
      </c>
      <c r="AW287" s="12" t="s">
        <v>32</v>
      </c>
      <c r="AX287" s="12" t="s">
        <v>76</v>
      </c>
      <c r="AY287" s="147" t="s">
        <v>142</v>
      </c>
    </row>
    <row r="288" spans="2:65" s="13" customFormat="1" ht="11.25" x14ac:dyDescent="0.2">
      <c r="B288" s="152"/>
      <c r="D288" s="146" t="s">
        <v>155</v>
      </c>
      <c r="E288" s="153" t="s">
        <v>1</v>
      </c>
      <c r="F288" s="154" t="s">
        <v>505</v>
      </c>
      <c r="H288" s="155">
        <v>-4.798</v>
      </c>
      <c r="I288" s="156"/>
      <c r="L288" s="152"/>
      <c r="M288" s="157"/>
      <c r="T288" s="158"/>
      <c r="AT288" s="153" t="s">
        <v>155</v>
      </c>
      <c r="AU288" s="153" t="s">
        <v>86</v>
      </c>
      <c r="AV288" s="13" t="s">
        <v>86</v>
      </c>
      <c r="AW288" s="13" t="s">
        <v>32</v>
      </c>
      <c r="AX288" s="13" t="s">
        <v>76</v>
      </c>
      <c r="AY288" s="153" t="s">
        <v>142</v>
      </c>
    </row>
    <row r="289" spans="2:65" s="12" customFormat="1" ht="11.25" x14ac:dyDescent="0.2">
      <c r="B289" s="145"/>
      <c r="D289" s="146" t="s">
        <v>155</v>
      </c>
      <c r="E289" s="147" t="s">
        <v>1</v>
      </c>
      <c r="F289" s="148" t="s">
        <v>506</v>
      </c>
      <c r="H289" s="147" t="s">
        <v>1</v>
      </c>
      <c r="I289" s="149"/>
      <c r="L289" s="145"/>
      <c r="M289" s="150"/>
      <c r="T289" s="151"/>
      <c r="AT289" s="147" t="s">
        <v>155</v>
      </c>
      <c r="AU289" s="147" t="s">
        <v>86</v>
      </c>
      <c r="AV289" s="12" t="s">
        <v>84</v>
      </c>
      <c r="AW289" s="12" t="s">
        <v>32</v>
      </c>
      <c r="AX289" s="12" t="s">
        <v>76</v>
      </c>
      <c r="AY289" s="147" t="s">
        <v>142</v>
      </c>
    </row>
    <row r="290" spans="2:65" s="12" customFormat="1" ht="11.25" x14ac:dyDescent="0.2">
      <c r="B290" s="145"/>
      <c r="D290" s="146" t="s">
        <v>155</v>
      </c>
      <c r="E290" s="147" t="s">
        <v>1</v>
      </c>
      <c r="F290" s="148" t="s">
        <v>507</v>
      </c>
      <c r="H290" s="147" t="s">
        <v>1</v>
      </c>
      <c r="I290" s="149"/>
      <c r="L290" s="145"/>
      <c r="M290" s="150"/>
      <c r="T290" s="151"/>
      <c r="AT290" s="147" t="s">
        <v>155</v>
      </c>
      <c r="AU290" s="147" t="s">
        <v>86</v>
      </c>
      <c r="AV290" s="12" t="s">
        <v>84</v>
      </c>
      <c r="AW290" s="12" t="s">
        <v>32</v>
      </c>
      <c r="AX290" s="12" t="s">
        <v>76</v>
      </c>
      <c r="AY290" s="147" t="s">
        <v>142</v>
      </c>
    </row>
    <row r="291" spans="2:65" s="14" customFormat="1" ht="11.25" x14ac:dyDescent="0.2">
      <c r="B291" s="162"/>
      <c r="D291" s="146" t="s">
        <v>155</v>
      </c>
      <c r="E291" s="163" t="s">
        <v>1</v>
      </c>
      <c r="F291" s="164" t="s">
        <v>278</v>
      </c>
      <c r="H291" s="165">
        <v>63.962000000000003</v>
      </c>
      <c r="I291" s="166"/>
      <c r="L291" s="162"/>
      <c r="M291" s="167"/>
      <c r="T291" s="168"/>
      <c r="AT291" s="163" t="s">
        <v>155</v>
      </c>
      <c r="AU291" s="163" t="s">
        <v>86</v>
      </c>
      <c r="AV291" s="14" t="s">
        <v>141</v>
      </c>
      <c r="AW291" s="14" t="s">
        <v>32</v>
      </c>
      <c r="AX291" s="14" t="s">
        <v>84</v>
      </c>
      <c r="AY291" s="163" t="s">
        <v>142</v>
      </c>
    </row>
    <row r="292" spans="2:65" s="1" customFormat="1" ht="24.2" customHeight="1" x14ac:dyDescent="0.2">
      <c r="B292" s="32"/>
      <c r="C292" s="132" t="s">
        <v>508</v>
      </c>
      <c r="D292" s="132" t="s">
        <v>148</v>
      </c>
      <c r="E292" s="133" t="s">
        <v>509</v>
      </c>
      <c r="F292" s="134" t="s">
        <v>510</v>
      </c>
      <c r="G292" s="135" t="s">
        <v>266</v>
      </c>
      <c r="H292" s="136">
        <v>1265.7</v>
      </c>
      <c r="I292" s="137"/>
      <c r="J292" s="138">
        <f>ROUND(I292*H292,2)</f>
        <v>0</v>
      </c>
      <c r="K292" s="134" t="s">
        <v>152</v>
      </c>
      <c r="L292" s="32"/>
      <c r="M292" s="139" t="s">
        <v>1</v>
      </c>
      <c r="N292" s="140" t="s">
        <v>41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141</v>
      </c>
      <c r="AT292" s="143" t="s">
        <v>148</v>
      </c>
      <c r="AU292" s="143" t="s">
        <v>86</v>
      </c>
      <c r="AY292" s="17" t="s">
        <v>142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84</v>
      </c>
      <c r="BK292" s="144">
        <f>ROUND(I292*H292,2)</f>
        <v>0</v>
      </c>
      <c r="BL292" s="17" t="s">
        <v>141</v>
      </c>
      <c r="BM292" s="143" t="s">
        <v>511</v>
      </c>
    </row>
    <row r="293" spans="2:65" s="13" customFormat="1" ht="11.25" x14ac:dyDescent="0.2">
      <c r="B293" s="152"/>
      <c r="D293" s="146" t="s">
        <v>155</v>
      </c>
      <c r="E293" s="153" t="s">
        <v>1</v>
      </c>
      <c r="F293" s="154" t="s">
        <v>512</v>
      </c>
      <c r="H293" s="155">
        <v>1265.7</v>
      </c>
      <c r="I293" s="156"/>
      <c r="L293" s="152"/>
      <c r="M293" s="157"/>
      <c r="T293" s="158"/>
      <c r="AT293" s="153" t="s">
        <v>155</v>
      </c>
      <c r="AU293" s="153" t="s">
        <v>86</v>
      </c>
      <c r="AV293" s="13" t="s">
        <v>86</v>
      </c>
      <c r="AW293" s="13" t="s">
        <v>32</v>
      </c>
      <c r="AX293" s="13" t="s">
        <v>84</v>
      </c>
      <c r="AY293" s="153" t="s">
        <v>142</v>
      </c>
    </row>
    <row r="294" spans="2:65" s="1" customFormat="1" ht="24.2" customHeight="1" x14ac:dyDescent="0.2">
      <c r="B294" s="32"/>
      <c r="C294" s="132" t="s">
        <v>513</v>
      </c>
      <c r="D294" s="132" t="s">
        <v>148</v>
      </c>
      <c r="E294" s="133" t="s">
        <v>514</v>
      </c>
      <c r="F294" s="134" t="s">
        <v>515</v>
      </c>
      <c r="G294" s="135" t="s">
        <v>266</v>
      </c>
      <c r="H294" s="136">
        <v>309.72000000000003</v>
      </c>
      <c r="I294" s="137"/>
      <c r="J294" s="138">
        <f>ROUND(I294*H294,2)</f>
        <v>0</v>
      </c>
      <c r="K294" s="134" t="s">
        <v>152</v>
      </c>
      <c r="L294" s="32"/>
      <c r="M294" s="139" t="s">
        <v>1</v>
      </c>
      <c r="N294" s="140" t="s">
        <v>41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141</v>
      </c>
      <c r="AT294" s="143" t="s">
        <v>148</v>
      </c>
      <c r="AU294" s="143" t="s">
        <v>86</v>
      </c>
      <c r="AY294" s="17" t="s">
        <v>142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84</v>
      </c>
      <c r="BK294" s="144">
        <f>ROUND(I294*H294,2)</f>
        <v>0</v>
      </c>
      <c r="BL294" s="17" t="s">
        <v>141</v>
      </c>
      <c r="BM294" s="143" t="s">
        <v>516</v>
      </c>
    </row>
    <row r="295" spans="2:65" s="13" customFormat="1" ht="11.25" x14ac:dyDescent="0.2">
      <c r="B295" s="152"/>
      <c r="D295" s="146" t="s">
        <v>155</v>
      </c>
      <c r="E295" s="153" t="s">
        <v>1</v>
      </c>
      <c r="F295" s="154" t="s">
        <v>517</v>
      </c>
      <c r="H295" s="155">
        <v>309.72000000000003</v>
      </c>
      <c r="I295" s="156"/>
      <c r="L295" s="152"/>
      <c r="M295" s="157"/>
      <c r="T295" s="158"/>
      <c r="AT295" s="153" t="s">
        <v>155</v>
      </c>
      <c r="AU295" s="153" t="s">
        <v>86</v>
      </c>
      <c r="AV295" s="13" t="s">
        <v>86</v>
      </c>
      <c r="AW295" s="13" t="s">
        <v>32</v>
      </c>
      <c r="AX295" s="13" t="s">
        <v>84</v>
      </c>
      <c r="AY295" s="153" t="s">
        <v>142</v>
      </c>
    </row>
    <row r="296" spans="2:65" s="1" customFormat="1" ht="24.2" customHeight="1" x14ac:dyDescent="0.2">
      <c r="B296" s="32"/>
      <c r="C296" s="132" t="s">
        <v>518</v>
      </c>
      <c r="D296" s="132" t="s">
        <v>148</v>
      </c>
      <c r="E296" s="133" t="s">
        <v>519</v>
      </c>
      <c r="F296" s="134" t="s">
        <v>520</v>
      </c>
      <c r="G296" s="135" t="s">
        <v>266</v>
      </c>
      <c r="H296" s="136">
        <v>309.72000000000003</v>
      </c>
      <c r="I296" s="137"/>
      <c r="J296" s="138">
        <f>ROUND(I296*H296,2)</f>
        <v>0</v>
      </c>
      <c r="K296" s="134" t="s">
        <v>152</v>
      </c>
      <c r="L296" s="32"/>
      <c r="M296" s="139" t="s">
        <v>1</v>
      </c>
      <c r="N296" s="140" t="s">
        <v>41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141</v>
      </c>
      <c r="AT296" s="143" t="s">
        <v>148</v>
      </c>
      <c r="AU296" s="143" t="s">
        <v>86</v>
      </c>
      <c r="AY296" s="17" t="s">
        <v>142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7" t="s">
        <v>84</v>
      </c>
      <c r="BK296" s="144">
        <f>ROUND(I296*H296,2)</f>
        <v>0</v>
      </c>
      <c r="BL296" s="17" t="s">
        <v>141</v>
      </c>
      <c r="BM296" s="143" t="s">
        <v>521</v>
      </c>
    </row>
    <row r="297" spans="2:65" s="13" customFormat="1" ht="11.25" x14ac:dyDescent="0.2">
      <c r="B297" s="152"/>
      <c r="D297" s="146" t="s">
        <v>155</v>
      </c>
      <c r="E297" s="153" t="s">
        <v>1</v>
      </c>
      <c r="F297" s="154" t="s">
        <v>522</v>
      </c>
      <c r="H297" s="155">
        <v>309.72000000000003</v>
      </c>
      <c r="I297" s="156"/>
      <c r="L297" s="152"/>
      <c r="M297" s="157"/>
      <c r="T297" s="158"/>
      <c r="AT297" s="153" t="s">
        <v>155</v>
      </c>
      <c r="AU297" s="153" t="s">
        <v>86</v>
      </c>
      <c r="AV297" s="13" t="s">
        <v>86</v>
      </c>
      <c r="AW297" s="13" t="s">
        <v>32</v>
      </c>
      <c r="AX297" s="13" t="s">
        <v>84</v>
      </c>
      <c r="AY297" s="153" t="s">
        <v>142</v>
      </c>
    </row>
    <row r="298" spans="2:65" s="1" customFormat="1" ht="24.2" customHeight="1" x14ac:dyDescent="0.2">
      <c r="B298" s="32"/>
      <c r="C298" s="132" t="s">
        <v>523</v>
      </c>
      <c r="D298" s="132" t="s">
        <v>148</v>
      </c>
      <c r="E298" s="133" t="s">
        <v>524</v>
      </c>
      <c r="F298" s="134" t="s">
        <v>525</v>
      </c>
      <c r="G298" s="135" t="s">
        <v>266</v>
      </c>
      <c r="H298" s="136">
        <v>1265.7</v>
      </c>
      <c r="I298" s="137"/>
      <c r="J298" s="138">
        <f>ROUND(I298*H298,2)</f>
        <v>0</v>
      </c>
      <c r="K298" s="134" t="s">
        <v>152</v>
      </c>
      <c r="L298" s="32"/>
      <c r="M298" s="139" t="s">
        <v>1</v>
      </c>
      <c r="N298" s="140" t="s">
        <v>41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141</v>
      </c>
      <c r="AT298" s="143" t="s">
        <v>148</v>
      </c>
      <c r="AU298" s="143" t="s">
        <v>86</v>
      </c>
      <c r="AY298" s="17" t="s">
        <v>142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7" t="s">
        <v>84</v>
      </c>
      <c r="BK298" s="144">
        <f>ROUND(I298*H298,2)</f>
        <v>0</v>
      </c>
      <c r="BL298" s="17" t="s">
        <v>141</v>
      </c>
      <c r="BM298" s="143" t="s">
        <v>526</v>
      </c>
    </row>
    <row r="299" spans="2:65" s="13" customFormat="1" ht="11.25" x14ac:dyDescent="0.2">
      <c r="B299" s="152"/>
      <c r="D299" s="146" t="s">
        <v>155</v>
      </c>
      <c r="E299" s="153" t="s">
        <v>1</v>
      </c>
      <c r="F299" s="154" t="s">
        <v>527</v>
      </c>
      <c r="H299" s="155">
        <v>1265.7</v>
      </c>
      <c r="I299" s="156"/>
      <c r="L299" s="152"/>
      <c r="M299" s="157"/>
      <c r="T299" s="158"/>
      <c r="AT299" s="153" t="s">
        <v>155</v>
      </c>
      <c r="AU299" s="153" t="s">
        <v>86</v>
      </c>
      <c r="AV299" s="13" t="s">
        <v>86</v>
      </c>
      <c r="AW299" s="13" t="s">
        <v>32</v>
      </c>
      <c r="AX299" s="13" t="s">
        <v>84</v>
      </c>
      <c r="AY299" s="153" t="s">
        <v>142</v>
      </c>
    </row>
    <row r="300" spans="2:65" s="1" customFormat="1" ht="24.2" customHeight="1" x14ac:dyDescent="0.2">
      <c r="B300" s="32"/>
      <c r="C300" s="132" t="s">
        <v>528</v>
      </c>
      <c r="D300" s="132" t="s">
        <v>148</v>
      </c>
      <c r="E300" s="133" t="s">
        <v>529</v>
      </c>
      <c r="F300" s="134" t="s">
        <v>530</v>
      </c>
      <c r="G300" s="135" t="s">
        <v>266</v>
      </c>
      <c r="H300" s="136">
        <v>309.72000000000003</v>
      </c>
      <c r="I300" s="137"/>
      <c r="J300" s="138">
        <f>ROUND(I300*H300,2)</f>
        <v>0</v>
      </c>
      <c r="K300" s="134" t="s">
        <v>152</v>
      </c>
      <c r="L300" s="32"/>
      <c r="M300" s="139" t="s">
        <v>1</v>
      </c>
      <c r="N300" s="140" t="s">
        <v>41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141</v>
      </c>
      <c r="AT300" s="143" t="s">
        <v>148</v>
      </c>
      <c r="AU300" s="143" t="s">
        <v>86</v>
      </c>
      <c r="AY300" s="17" t="s">
        <v>142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7" t="s">
        <v>84</v>
      </c>
      <c r="BK300" s="144">
        <f>ROUND(I300*H300,2)</f>
        <v>0</v>
      </c>
      <c r="BL300" s="17" t="s">
        <v>141</v>
      </c>
      <c r="BM300" s="143" t="s">
        <v>531</v>
      </c>
    </row>
    <row r="301" spans="2:65" s="13" customFormat="1" ht="11.25" x14ac:dyDescent="0.2">
      <c r="B301" s="152"/>
      <c r="D301" s="146" t="s">
        <v>155</v>
      </c>
      <c r="E301" s="153" t="s">
        <v>1</v>
      </c>
      <c r="F301" s="154" t="s">
        <v>522</v>
      </c>
      <c r="H301" s="155">
        <v>309.72000000000003</v>
      </c>
      <c r="I301" s="156"/>
      <c r="L301" s="152"/>
      <c r="M301" s="157"/>
      <c r="T301" s="158"/>
      <c r="AT301" s="153" t="s">
        <v>155</v>
      </c>
      <c r="AU301" s="153" t="s">
        <v>86</v>
      </c>
      <c r="AV301" s="13" t="s">
        <v>86</v>
      </c>
      <c r="AW301" s="13" t="s">
        <v>32</v>
      </c>
      <c r="AX301" s="13" t="s">
        <v>84</v>
      </c>
      <c r="AY301" s="153" t="s">
        <v>142</v>
      </c>
    </row>
    <row r="302" spans="2:65" s="1" customFormat="1" ht="16.5" customHeight="1" x14ac:dyDescent="0.2">
      <c r="B302" s="32"/>
      <c r="C302" s="169" t="s">
        <v>532</v>
      </c>
      <c r="D302" s="169" t="s">
        <v>472</v>
      </c>
      <c r="E302" s="170" t="s">
        <v>533</v>
      </c>
      <c r="F302" s="171" t="s">
        <v>534</v>
      </c>
      <c r="G302" s="172" t="s">
        <v>535</v>
      </c>
      <c r="H302" s="173">
        <v>47.262999999999998</v>
      </c>
      <c r="I302" s="174"/>
      <c r="J302" s="175">
        <f>ROUND(I302*H302,2)</f>
        <v>0</v>
      </c>
      <c r="K302" s="171" t="s">
        <v>152</v>
      </c>
      <c r="L302" s="176"/>
      <c r="M302" s="177" t="s">
        <v>1</v>
      </c>
      <c r="N302" s="178" t="s">
        <v>41</v>
      </c>
      <c r="P302" s="141">
        <f>O302*H302</f>
        <v>0</v>
      </c>
      <c r="Q302" s="141">
        <v>1E-3</v>
      </c>
      <c r="R302" s="141">
        <f>Q302*H302</f>
        <v>4.7262999999999999E-2</v>
      </c>
      <c r="S302" s="141">
        <v>0</v>
      </c>
      <c r="T302" s="142">
        <f>S302*H302</f>
        <v>0</v>
      </c>
      <c r="AR302" s="143" t="s">
        <v>190</v>
      </c>
      <c r="AT302" s="143" t="s">
        <v>472</v>
      </c>
      <c r="AU302" s="143" t="s">
        <v>86</v>
      </c>
      <c r="AY302" s="17" t="s">
        <v>142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7" t="s">
        <v>84</v>
      </c>
      <c r="BK302" s="144">
        <f>ROUND(I302*H302,2)</f>
        <v>0</v>
      </c>
      <c r="BL302" s="17" t="s">
        <v>141</v>
      </c>
      <c r="BM302" s="143" t="s">
        <v>536</v>
      </c>
    </row>
    <row r="303" spans="2:65" s="12" customFormat="1" ht="11.25" x14ac:dyDescent="0.2">
      <c r="B303" s="145"/>
      <c r="D303" s="146" t="s">
        <v>155</v>
      </c>
      <c r="E303" s="147" t="s">
        <v>1</v>
      </c>
      <c r="F303" s="148" t="s">
        <v>537</v>
      </c>
      <c r="H303" s="147" t="s">
        <v>1</v>
      </c>
      <c r="I303" s="149"/>
      <c r="L303" s="145"/>
      <c r="M303" s="150"/>
      <c r="T303" s="151"/>
      <c r="AT303" s="147" t="s">
        <v>155</v>
      </c>
      <c r="AU303" s="147" t="s">
        <v>86</v>
      </c>
      <c r="AV303" s="12" t="s">
        <v>84</v>
      </c>
      <c r="AW303" s="12" t="s">
        <v>32</v>
      </c>
      <c r="AX303" s="12" t="s">
        <v>76</v>
      </c>
      <c r="AY303" s="147" t="s">
        <v>142</v>
      </c>
    </row>
    <row r="304" spans="2:65" s="13" customFormat="1" ht="11.25" x14ac:dyDescent="0.2">
      <c r="B304" s="152"/>
      <c r="D304" s="146" t="s">
        <v>155</v>
      </c>
      <c r="E304" s="153" t="s">
        <v>1</v>
      </c>
      <c r="F304" s="154" t="s">
        <v>538</v>
      </c>
      <c r="H304" s="155">
        <v>47.262999999999998</v>
      </c>
      <c r="I304" s="156"/>
      <c r="L304" s="152"/>
      <c r="M304" s="157"/>
      <c r="T304" s="158"/>
      <c r="AT304" s="153" t="s">
        <v>155</v>
      </c>
      <c r="AU304" s="153" t="s">
        <v>86</v>
      </c>
      <c r="AV304" s="13" t="s">
        <v>86</v>
      </c>
      <c r="AW304" s="13" t="s">
        <v>32</v>
      </c>
      <c r="AX304" s="13" t="s">
        <v>84</v>
      </c>
      <c r="AY304" s="153" t="s">
        <v>142</v>
      </c>
    </row>
    <row r="305" spans="2:65" s="1" customFormat="1" ht="21.75" customHeight="1" x14ac:dyDescent="0.2">
      <c r="B305" s="32"/>
      <c r="C305" s="132" t="s">
        <v>539</v>
      </c>
      <c r="D305" s="132" t="s">
        <v>148</v>
      </c>
      <c r="E305" s="133" t="s">
        <v>540</v>
      </c>
      <c r="F305" s="134" t="s">
        <v>541</v>
      </c>
      <c r="G305" s="135" t="s">
        <v>266</v>
      </c>
      <c r="H305" s="136">
        <v>1265.7</v>
      </c>
      <c r="I305" s="137"/>
      <c r="J305" s="138">
        <f>ROUND(I305*H305,2)</f>
        <v>0</v>
      </c>
      <c r="K305" s="134" t="s">
        <v>152</v>
      </c>
      <c r="L305" s="32"/>
      <c r="M305" s="139" t="s">
        <v>1</v>
      </c>
      <c r="N305" s="140" t="s">
        <v>41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141</v>
      </c>
      <c r="AT305" s="143" t="s">
        <v>148</v>
      </c>
      <c r="AU305" s="143" t="s">
        <v>86</v>
      </c>
      <c r="AY305" s="17" t="s">
        <v>142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84</v>
      </c>
      <c r="BK305" s="144">
        <f>ROUND(I305*H305,2)</f>
        <v>0</v>
      </c>
      <c r="BL305" s="17" t="s">
        <v>141</v>
      </c>
      <c r="BM305" s="143" t="s">
        <v>542</v>
      </c>
    </row>
    <row r="306" spans="2:65" s="13" customFormat="1" ht="11.25" x14ac:dyDescent="0.2">
      <c r="B306" s="152"/>
      <c r="D306" s="146" t="s">
        <v>155</v>
      </c>
      <c r="E306" s="153" t="s">
        <v>1</v>
      </c>
      <c r="F306" s="154" t="s">
        <v>543</v>
      </c>
      <c r="H306" s="155">
        <v>1265.7</v>
      </c>
      <c r="I306" s="156"/>
      <c r="L306" s="152"/>
      <c r="M306" s="157"/>
      <c r="T306" s="158"/>
      <c r="AT306" s="153" t="s">
        <v>155</v>
      </c>
      <c r="AU306" s="153" t="s">
        <v>86</v>
      </c>
      <c r="AV306" s="13" t="s">
        <v>86</v>
      </c>
      <c r="AW306" s="13" t="s">
        <v>32</v>
      </c>
      <c r="AX306" s="13" t="s">
        <v>84</v>
      </c>
      <c r="AY306" s="153" t="s">
        <v>142</v>
      </c>
    </row>
    <row r="307" spans="2:65" s="1" customFormat="1" ht="21.75" customHeight="1" x14ac:dyDescent="0.2">
      <c r="B307" s="32"/>
      <c r="C307" s="132" t="s">
        <v>544</v>
      </c>
      <c r="D307" s="132" t="s">
        <v>148</v>
      </c>
      <c r="E307" s="133" t="s">
        <v>545</v>
      </c>
      <c r="F307" s="134" t="s">
        <v>546</v>
      </c>
      <c r="G307" s="135" t="s">
        <v>266</v>
      </c>
      <c r="H307" s="136">
        <v>7919.6</v>
      </c>
      <c r="I307" s="137"/>
      <c r="J307" s="138">
        <f>ROUND(I307*H307,2)</f>
        <v>0</v>
      </c>
      <c r="K307" s="134" t="s">
        <v>152</v>
      </c>
      <c r="L307" s="32"/>
      <c r="M307" s="139" t="s">
        <v>1</v>
      </c>
      <c r="N307" s="140" t="s">
        <v>41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141</v>
      </c>
      <c r="AT307" s="143" t="s">
        <v>148</v>
      </c>
      <c r="AU307" s="143" t="s">
        <v>86</v>
      </c>
      <c r="AY307" s="17" t="s">
        <v>142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7" t="s">
        <v>84</v>
      </c>
      <c r="BK307" s="144">
        <f>ROUND(I307*H307,2)</f>
        <v>0</v>
      </c>
      <c r="BL307" s="17" t="s">
        <v>141</v>
      </c>
      <c r="BM307" s="143" t="s">
        <v>547</v>
      </c>
    </row>
    <row r="308" spans="2:65" s="13" customFormat="1" ht="11.25" x14ac:dyDescent="0.2">
      <c r="B308" s="152"/>
      <c r="D308" s="146" t="s">
        <v>155</v>
      </c>
      <c r="E308" s="153" t="s">
        <v>1</v>
      </c>
      <c r="F308" s="154" t="s">
        <v>548</v>
      </c>
      <c r="H308" s="155">
        <v>2822.6</v>
      </c>
      <c r="I308" s="156"/>
      <c r="L308" s="152"/>
      <c r="M308" s="157"/>
      <c r="T308" s="158"/>
      <c r="AT308" s="153" t="s">
        <v>155</v>
      </c>
      <c r="AU308" s="153" t="s">
        <v>86</v>
      </c>
      <c r="AV308" s="13" t="s">
        <v>86</v>
      </c>
      <c r="AW308" s="13" t="s">
        <v>32</v>
      </c>
      <c r="AX308" s="13" t="s">
        <v>76</v>
      </c>
      <c r="AY308" s="153" t="s">
        <v>142</v>
      </c>
    </row>
    <row r="309" spans="2:65" s="13" customFormat="1" ht="11.25" x14ac:dyDescent="0.2">
      <c r="B309" s="152"/>
      <c r="D309" s="146" t="s">
        <v>155</v>
      </c>
      <c r="E309" s="153" t="s">
        <v>1</v>
      </c>
      <c r="F309" s="154" t="s">
        <v>549</v>
      </c>
      <c r="H309" s="155">
        <v>3835.4</v>
      </c>
      <c r="I309" s="156"/>
      <c r="L309" s="152"/>
      <c r="M309" s="157"/>
      <c r="T309" s="158"/>
      <c r="AT309" s="153" t="s">
        <v>155</v>
      </c>
      <c r="AU309" s="153" t="s">
        <v>86</v>
      </c>
      <c r="AV309" s="13" t="s">
        <v>86</v>
      </c>
      <c r="AW309" s="13" t="s">
        <v>32</v>
      </c>
      <c r="AX309" s="13" t="s">
        <v>76</v>
      </c>
      <c r="AY309" s="153" t="s">
        <v>142</v>
      </c>
    </row>
    <row r="310" spans="2:65" s="13" customFormat="1" ht="11.25" x14ac:dyDescent="0.2">
      <c r="B310" s="152"/>
      <c r="D310" s="146" t="s">
        <v>155</v>
      </c>
      <c r="E310" s="153" t="s">
        <v>1</v>
      </c>
      <c r="F310" s="154" t="s">
        <v>550</v>
      </c>
      <c r="H310" s="155">
        <v>1205.9000000000001</v>
      </c>
      <c r="I310" s="156"/>
      <c r="L310" s="152"/>
      <c r="M310" s="157"/>
      <c r="T310" s="158"/>
      <c r="AT310" s="153" t="s">
        <v>155</v>
      </c>
      <c r="AU310" s="153" t="s">
        <v>86</v>
      </c>
      <c r="AV310" s="13" t="s">
        <v>86</v>
      </c>
      <c r="AW310" s="13" t="s">
        <v>32</v>
      </c>
      <c r="AX310" s="13" t="s">
        <v>76</v>
      </c>
      <c r="AY310" s="153" t="s">
        <v>142</v>
      </c>
    </row>
    <row r="311" spans="2:65" s="13" customFormat="1" ht="11.25" x14ac:dyDescent="0.2">
      <c r="B311" s="152"/>
      <c r="D311" s="146" t="s">
        <v>155</v>
      </c>
      <c r="E311" s="153" t="s">
        <v>1</v>
      </c>
      <c r="F311" s="154" t="s">
        <v>551</v>
      </c>
      <c r="H311" s="155">
        <v>55.7</v>
      </c>
      <c r="I311" s="156"/>
      <c r="L311" s="152"/>
      <c r="M311" s="157"/>
      <c r="T311" s="158"/>
      <c r="AT311" s="153" t="s">
        <v>155</v>
      </c>
      <c r="AU311" s="153" t="s">
        <v>86</v>
      </c>
      <c r="AV311" s="13" t="s">
        <v>86</v>
      </c>
      <c r="AW311" s="13" t="s">
        <v>32</v>
      </c>
      <c r="AX311" s="13" t="s">
        <v>76</v>
      </c>
      <c r="AY311" s="153" t="s">
        <v>142</v>
      </c>
    </row>
    <row r="312" spans="2:65" s="14" customFormat="1" ht="11.25" x14ac:dyDescent="0.2">
      <c r="B312" s="162"/>
      <c r="D312" s="146" t="s">
        <v>155</v>
      </c>
      <c r="E312" s="163" t="s">
        <v>1</v>
      </c>
      <c r="F312" s="164" t="s">
        <v>278</v>
      </c>
      <c r="H312" s="165">
        <v>7919.6</v>
      </c>
      <c r="I312" s="166"/>
      <c r="L312" s="162"/>
      <c r="M312" s="167"/>
      <c r="T312" s="168"/>
      <c r="AT312" s="163" t="s">
        <v>155</v>
      </c>
      <c r="AU312" s="163" t="s">
        <v>86</v>
      </c>
      <c r="AV312" s="14" t="s">
        <v>141</v>
      </c>
      <c r="AW312" s="14" t="s">
        <v>32</v>
      </c>
      <c r="AX312" s="14" t="s">
        <v>84</v>
      </c>
      <c r="AY312" s="163" t="s">
        <v>142</v>
      </c>
    </row>
    <row r="313" spans="2:65" s="1" customFormat="1" ht="16.5" customHeight="1" x14ac:dyDescent="0.2">
      <c r="B313" s="32"/>
      <c r="C313" s="132" t="s">
        <v>552</v>
      </c>
      <c r="D313" s="132" t="s">
        <v>148</v>
      </c>
      <c r="E313" s="133" t="s">
        <v>553</v>
      </c>
      <c r="F313" s="134" t="s">
        <v>554</v>
      </c>
      <c r="G313" s="135" t="s">
        <v>357</v>
      </c>
      <c r="H313" s="136">
        <v>157.542</v>
      </c>
      <c r="I313" s="137"/>
      <c r="J313" s="138">
        <f>ROUND(I313*H313,2)</f>
        <v>0</v>
      </c>
      <c r="K313" s="134" t="s">
        <v>152</v>
      </c>
      <c r="L313" s="32"/>
      <c r="M313" s="139" t="s">
        <v>1</v>
      </c>
      <c r="N313" s="140" t="s">
        <v>41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141</v>
      </c>
      <c r="AT313" s="143" t="s">
        <v>148</v>
      </c>
      <c r="AU313" s="143" t="s">
        <v>86</v>
      </c>
      <c r="AY313" s="17" t="s">
        <v>142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84</v>
      </c>
      <c r="BK313" s="144">
        <f>ROUND(I313*H313,2)</f>
        <v>0</v>
      </c>
      <c r="BL313" s="17" t="s">
        <v>141</v>
      </c>
      <c r="BM313" s="143" t="s">
        <v>555</v>
      </c>
    </row>
    <row r="314" spans="2:65" s="12" customFormat="1" ht="11.25" x14ac:dyDescent="0.2">
      <c r="B314" s="145"/>
      <c r="D314" s="146" t="s">
        <v>155</v>
      </c>
      <c r="E314" s="147" t="s">
        <v>1</v>
      </c>
      <c r="F314" s="148" t="s">
        <v>556</v>
      </c>
      <c r="H314" s="147" t="s">
        <v>1</v>
      </c>
      <c r="I314" s="149"/>
      <c r="L314" s="145"/>
      <c r="M314" s="150"/>
      <c r="T314" s="151"/>
      <c r="AT314" s="147" t="s">
        <v>155</v>
      </c>
      <c r="AU314" s="147" t="s">
        <v>86</v>
      </c>
      <c r="AV314" s="12" t="s">
        <v>84</v>
      </c>
      <c r="AW314" s="12" t="s">
        <v>32</v>
      </c>
      <c r="AX314" s="12" t="s">
        <v>76</v>
      </c>
      <c r="AY314" s="147" t="s">
        <v>142</v>
      </c>
    </row>
    <row r="315" spans="2:65" s="13" customFormat="1" ht="11.25" x14ac:dyDescent="0.2">
      <c r="B315" s="152"/>
      <c r="D315" s="146" t="s">
        <v>155</v>
      </c>
      <c r="E315" s="153" t="s">
        <v>1</v>
      </c>
      <c r="F315" s="154" t="s">
        <v>557</v>
      </c>
      <c r="H315" s="155">
        <v>157.542</v>
      </c>
      <c r="I315" s="156"/>
      <c r="L315" s="152"/>
      <c r="M315" s="157"/>
      <c r="T315" s="158"/>
      <c r="AT315" s="153" t="s">
        <v>155</v>
      </c>
      <c r="AU315" s="153" t="s">
        <v>86</v>
      </c>
      <c r="AV315" s="13" t="s">
        <v>86</v>
      </c>
      <c r="AW315" s="13" t="s">
        <v>32</v>
      </c>
      <c r="AX315" s="13" t="s">
        <v>84</v>
      </c>
      <c r="AY315" s="153" t="s">
        <v>142</v>
      </c>
    </row>
    <row r="316" spans="2:65" s="11" customFormat="1" ht="22.9" customHeight="1" x14ac:dyDescent="0.2">
      <c r="B316" s="120"/>
      <c r="D316" s="121" t="s">
        <v>75</v>
      </c>
      <c r="E316" s="130" t="s">
        <v>86</v>
      </c>
      <c r="F316" s="130" t="s">
        <v>558</v>
      </c>
      <c r="I316" s="123"/>
      <c r="J316" s="131">
        <f>BK316</f>
        <v>0</v>
      </c>
      <c r="L316" s="120"/>
      <c r="M316" s="125"/>
      <c r="P316" s="126">
        <f>SUM(P317:P329)</f>
        <v>0</v>
      </c>
      <c r="R316" s="126">
        <f>SUM(R317:R329)</f>
        <v>106.55347848</v>
      </c>
      <c r="T316" s="127">
        <f>SUM(T317:T329)</f>
        <v>0</v>
      </c>
      <c r="AR316" s="121" t="s">
        <v>84</v>
      </c>
      <c r="AT316" s="128" t="s">
        <v>75</v>
      </c>
      <c r="AU316" s="128" t="s">
        <v>84</v>
      </c>
      <c r="AY316" s="121" t="s">
        <v>142</v>
      </c>
      <c r="BK316" s="129">
        <f>SUM(BK317:BK329)</f>
        <v>0</v>
      </c>
    </row>
    <row r="317" spans="2:65" s="1" customFormat="1" ht="24.2" customHeight="1" x14ac:dyDescent="0.2">
      <c r="B317" s="32"/>
      <c r="C317" s="132" t="s">
        <v>559</v>
      </c>
      <c r="D317" s="132" t="s">
        <v>148</v>
      </c>
      <c r="E317" s="133" t="s">
        <v>560</v>
      </c>
      <c r="F317" s="134" t="s">
        <v>561</v>
      </c>
      <c r="G317" s="135" t="s">
        <v>357</v>
      </c>
      <c r="H317" s="136">
        <v>114.71</v>
      </c>
      <c r="I317" s="137"/>
      <c r="J317" s="138">
        <f>ROUND(I317*H317,2)</f>
        <v>0</v>
      </c>
      <c r="K317" s="134" t="s">
        <v>152</v>
      </c>
      <c r="L317" s="32"/>
      <c r="M317" s="139" t="s">
        <v>1</v>
      </c>
      <c r="N317" s="140" t="s">
        <v>41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141</v>
      </c>
      <c r="AT317" s="143" t="s">
        <v>148</v>
      </c>
      <c r="AU317" s="143" t="s">
        <v>86</v>
      </c>
      <c r="AY317" s="17" t="s">
        <v>142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7" t="s">
        <v>84</v>
      </c>
      <c r="BK317" s="144">
        <f>ROUND(I317*H317,2)</f>
        <v>0</v>
      </c>
      <c r="BL317" s="17" t="s">
        <v>141</v>
      </c>
      <c r="BM317" s="143" t="s">
        <v>562</v>
      </c>
    </row>
    <row r="318" spans="2:65" s="12" customFormat="1" ht="11.25" x14ac:dyDescent="0.2">
      <c r="B318" s="145"/>
      <c r="D318" s="146" t="s">
        <v>155</v>
      </c>
      <c r="E318" s="147" t="s">
        <v>1</v>
      </c>
      <c r="F318" s="148" t="s">
        <v>563</v>
      </c>
      <c r="H318" s="147" t="s">
        <v>1</v>
      </c>
      <c r="I318" s="149"/>
      <c r="L318" s="145"/>
      <c r="M318" s="150"/>
      <c r="T318" s="151"/>
      <c r="AT318" s="147" t="s">
        <v>155</v>
      </c>
      <c r="AU318" s="147" t="s">
        <v>86</v>
      </c>
      <c r="AV318" s="12" t="s">
        <v>84</v>
      </c>
      <c r="AW318" s="12" t="s">
        <v>32</v>
      </c>
      <c r="AX318" s="12" t="s">
        <v>76</v>
      </c>
      <c r="AY318" s="147" t="s">
        <v>142</v>
      </c>
    </row>
    <row r="319" spans="2:65" s="12" customFormat="1" ht="11.25" x14ac:dyDescent="0.2">
      <c r="B319" s="145"/>
      <c r="D319" s="146" t="s">
        <v>155</v>
      </c>
      <c r="E319" s="147" t="s">
        <v>1</v>
      </c>
      <c r="F319" s="148" t="s">
        <v>564</v>
      </c>
      <c r="H319" s="147" t="s">
        <v>1</v>
      </c>
      <c r="I319" s="149"/>
      <c r="L319" s="145"/>
      <c r="M319" s="150"/>
      <c r="T319" s="151"/>
      <c r="AT319" s="147" t="s">
        <v>155</v>
      </c>
      <c r="AU319" s="147" t="s">
        <v>86</v>
      </c>
      <c r="AV319" s="12" t="s">
        <v>84</v>
      </c>
      <c r="AW319" s="12" t="s">
        <v>32</v>
      </c>
      <c r="AX319" s="12" t="s">
        <v>76</v>
      </c>
      <c r="AY319" s="147" t="s">
        <v>142</v>
      </c>
    </row>
    <row r="320" spans="2:65" s="13" customFormat="1" ht="11.25" x14ac:dyDescent="0.2">
      <c r="B320" s="152"/>
      <c r="D320" s="146" t="s">
        <v>155</v>
      </c>
      <c r="E320" s="153" t="s">
        <v>1</v>
      </c>
      <c r="F320" s="154" t="s">
        <v>565</v>
      </c>
      <c r="H320" s="155">
        <v>166.15</v>
      </c>
      <c r="I320" s="156"/>
      <c r="L320" s="152"/>
      <c r="M320" s="157"/>
      <c r="T320" s="158"/>
      <c r="AT320" s="153" t="s">
        <v>155</v>
      </c>
      <c r="AU320" s="153" t="s">
        <v>86</v>
      </c>
      <c r="AV320" s="13" t="s">
        <v>86</v>
      </c>
      <c r="AW320" s="13" t="s">
        <v>32</v>
      </c>
      <c r="AX320" s="13" t="s">
        <v>76</v>
      </c>
      <c r="AY320" s="153" t="s">
        <v>142</v>
      </c>
    </row>
    <row r="321" spans="2:65" s="12" customFormat="1" ht="11.25" x14ac:dyDescent="0.2">
      <c r="B321" s="145"/>
      <c r="D321" s="146" t="s">
        <v>155</v>
      </c>
      <c r="E321" s="147" t="s">
        <v>1</v>
      </c>
      <c r="F321" s="148" t="s">
        <v>566</v>
      </c>
      <c r="H321" s="147" t="s">
        <v>1</v>
      </c>
      <c r="I321" s="149"/>
      <c r="L321" s="145"/>
      <c r="M321" s="150"/>
      <c r="T321" s="151"/>
      <c r="AT321" s="147" t="s">
        <v>155</v>
      </c>
      <c r="AU321" s="147" t="s">
        <v>86</v>
      </c>
      <c r="AV321" s="12" t="s">
        <v>84</v>
      </c>
      <c r="AW321" s="12" t="s">
        <v>32</v>
      </c>
      <c r="AX321" s="12" t="s">
        <v>76</v>
      </c>
      <c r="AY321" s="147" t="s">
        <v>142</v>
      </c>
    </row>
    <row r="322" spans="2:65" s="13" customFormat="1" ht="11.25" x14ac:dyDescent="0.2">
      <c r="B322" s="152"/>
      <c r="D322" s="146" t="s">
        <v>155</v>
      </c>
      <c r="E322" s="153" t="s">
        <v>1</v>
      </c>
      <c r="F322" s="154" t="s">
        <v>567</v>
      </c>
      <c r="H322" s="155">
        <v>-51.44</v>
      </c>
      <c r="I322" s="156"/>
      <c r="L322" s="152"/>
      <c r="M322" s="157"/>
      <c r="T322" s="158"/>
      <c r="AT322" s="153" t="s">
        <v>155</v>
      </c>
      <c r="AU322" s="153" t="s">
        <v>86</v>
      </c>
      <c r="AV322" s="13" t="s">
        <v>86</v>
      </c>
      <c r="AW322" s="13" t="s">
        <v>32</v>
      </c>
      <c r="AX322" s="13" t="s">
        <v>76</v>
      </c>
      <c r="AY322" s="153" t="s">
        <v>142</v>
      </c>
    </row>
    <row r="323" spans="2:65" s="14" customFormat="1" ht="11.25" x14ac:dyDescent="0.2">
      <c r="B323" s="162"/>
      <c r="D323" s="146" t="s">
        <v>155</v>
      </c>
      <c r="E323" s="163" t="s">
        <v>1</v>
      </c>
      <c r="F323" s="164" t="s">
        <v>278</v>
      </c>
      <c r="H323" s="165">
        <v>114.71</v>
      </c>
      <c r="I323" s="166"/>
      <c r="L323" s="162"/>
      <c r="M323" s="167"/>
      <c r="T323" s="168"/>
      <c r="AT323" s="163" t="s">
        <v>155</v>
      </c>
      <c r="AU323" s="163" t="s">
        <v>86</v>
      </c>
      <c r="AV323" s="14" t="s">
        <v>141</v>
      </c>
      <c r="AW323" s="14" t="s">
        <v>32</v>
      </c>
      <c r="AX323" s="14" t="s">
        <v>84</v>
      </c>
      <c r="AY323" s="163" t="s">
        <v>142</v>
      </c>
    </row>
    <row r="324" spans="2:65" s="1" customFormat="1" ht="33" customHeight="1" x14ac:dyDescent="0.2">
      <c r="B324" s="32"/>
      <c r="C324" s="132" t="s">
        <v>568</v>
      </c>
      <c r="D324" s="132" t="s">
        <v>148</v>
      </c>
      <c r="E324" s="133" t="s">
        <v>569</v>
      </c>
      <c r="F324" s="134" t="s">
        <v>570</v>
      </c>
      <c r="G324" s="135" t="s">
        <v>336</v>
      </c>
      <c r="H324" s="136">
        <v>514.4</v>
      </c>
      <c r="I324" s="137"/>
      <c r="J324" s="138">
        <f>ROUND(I324*H324,2)</f>
        <v>0</v>
      </c>
      <c r="K324" s="134" t="s">
        <v>152</v>
      </c>
      <c r="L324" s="32"/>
      <c r="M324" s="139" t="s">
        <v>1</v>
      </c>
      <c r="N324" s="140" t="s">
        <v>41</v>
      </c>
      <c r="P324" s="141">
        <f>O324*H324</f>
        <v>0</v>
      </c>
      <c r="Q324" s="141">
        <v>0.20469000000000001</v>
      </c>
      <c r="R324" s="141">
        <f>Q324*H324</f>
        <v>105.292536</v>
      </c>
      <c r="S324" s="141">
        <v>0</v>
      </c>
      <c r="T324" s="142">
        <f>S324*H324</f>
        <v>0</v>
      </c>
      <c r="AR324" s="143" t="s">
        <v>141</v>
      </c>
      <c r="AT324" s="143" t="s">
        <v>148</v>
      </c>
      <c r="AU324" s="143" t="s">
        <v>86</v>
      </c>
      <c r="AY324" s="17" t="s">
        <v>142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84</v>
      </c>
      <c r="BK324" s="144">
        <f>ROUND(I324*H324,2)</f>
        <v>0</v>
      </c>
      <c r="BL324" s="17" t="s">
        <v>141</v>
      </c>
      <c r="BM324" s="143" t="s">
        <v>571</v>
      </c>
    </row>
    <row r="325" spans="2:65" s="13" customFormat="1" ht="11.25" x14ac:dyDescent="0.2">
      <c r="B325" s="152"/>
      <c r="D325" s="146" t="s">
        <v>155</v>
      </c>
      <c r="E325" s="153" t="s">
        <v>1</v>
      </c>
      <c r="F325" s="154" t="s">
        <v>572</v>
      </c>
      <c r="H325" s="155">
        <v>514.4</v>
      </c>
      <c r="I325" s="156"/>
      <c r="L325" s="152"/>
      <c r="M325" s="157"/>
      <c r="T325" s="158"/>
      <c r="AT325" s="153" t="s">
        <v>155</v>
      </c>
      <c r="AU325" s="153" t="s">
        <v>86</v>
      </c>
      <c r="AV325" s="13" t="s">
        <v>86</v>
      </c>
      <c r="AW325" s="13" t="s">
        <v>32</v>
      </c>
      <c r="AX325" s="13" t="s">
        <v>84</v>
      </c>
      <c r="AY325" s="153" t="s">
        <v>142</v>
      </c>
    </row>
    <row r="326" spans="2:65" s="12" customFormat="1" ht="11.25" x14ac:dyDescent="0.2">
      <c r="B326" s="145"/>
      <c r="D326" s="146" t="s">
        <v>155</v>
      </c>
      <c r="E326" s="147" t="s">
        <v>1</v>
      </c>
      <c r="F326" s="148" t="s">
        <v>573</v>
      </c>
      <c r="H326" s="147" t="s">
        <v>1</v>
      </c>
      <c r="I326" s="149"/>
      <c r="L326" s="145"/>
      <c r="M326" s="150"/>
      <c r="T326" s="151"/>
      <c r="AT326" s="147" t="s">
        <v>155</v>
      </c>
      <c r="AU326" s="147" t="s">
        <v>86</v>
      </c>
      <c r="AV326" s="12" t="s">
        <v>84</v>
      </c>
      <c r="AW326" s="12" t="s">
        <v>32</v>
      </c>
      <c r="AX326" s="12" t="s">
        <v>76</v>
      </c>
      <c r="AY326" s="147" t="s">
        <v>142</v>
      </c>
    </row>
    <row r="327" spans="2:65" s="1" customFormat="1" ht="16.5" customHeight="1" x14ac:dyDescent="0.2">
      <c r="B327" s="32"/>
      <c r="C327" s="132" t="s">
        <v>574</v>
      </c>
      <c r="D327" s="132" t="s">
        <v>148</v>
      </c>
      <c r="E327" s="133" t="s">
        <v>575</v>
      </c>
      <c r="F327" s="134" t="s">
        <v>576</v>
      </c>
      <c r="G327" s="135" t="s">
        <v>357</v>
      </c>
      <c r="H327" s="136">
        <v>0.504</v>
      </c>
      <c r="I327" s="137"/>
      <c r="J327" s="138">
        <f>ROUND(I327*H327,2)</f>
        <v>0</v>
      </c>
      <c r="K327" s="134" t="s">
        <v>152</v>
      </c>
      <c r="L327" s="32"/>
      <c r="M327" s="139" t="s">
        <v>1</v>
      </c>
      <c r="N327" s="140" t="s">
        <v>41</v>
      </c>
      <c r="P327" s="141">
        <f>O327*H327</f>
        <v>0</v>
      </c>
      <c r="Q327" s="141">
        <v>2.5018699999999998</v>
      </c>
      <c r="R327" s="141">
        <f>Q327*H327</f>
        <v>1.26094248</v>
      </c>
      <c r="S327" s="141">
        <v>0</v>
      </c>
      <c r="T327" s="142">
        <f>S327*H327</f>
        <v>0</v>
      </c>
      <c r="AR327" s="143" t="s">
        <v>141</v>
      </c>
      <c r="AT327" s="143" t="s">
        <v>148</v>
      </c>
      <c r="AU327" s="143" t="s">
        <v>86</v>
      </c>
      <c r="AY327" s="17" t="s">
        <v>142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84</v>
      </c>
      <c r="BK327" s="144">
        <f>ROUND(I327*H327,2)</f>
        <v>0</v>
      </c>
      <c r="BL327" s="17" t="s">
        <v>141</v>
      </c>
      <c r="BM327" s="143" t="s">
        <v>577</v>
      </c>
    </row>
    <row r="328" spans="2:65" s="12" customFormat="1" ht="11.25" x14ac:dyDescent="0.2">
      <c r="B328" s="145"/>
      <c r="D328" s="146" t="s">
        <v>155</v>
      </c>
      <c r="E328" s="147" t="s">
        <v>1</v>
      </c>
      <c r="F328" s="148" t="s">
        <v>578</v>
      </c>
      <c r="H328" s="147" t="s">
        <v>1</v>
      </c>
      <c r="I328" s="149"/>
      <c r="L328" s="145"/>
      <c r="M328" s="150"/>
      <c r="T328" s="151"/>
      <c r="AT328" s="147" t="s">
        <v>155</v>
      </c>
      <c r="AU328" s="147" t="s">
        <v>86</v>
      </c>
      <c r="AV328" s="12" t="s">
        <v>84</v>
      </c>
      <c r="AW328" s="12" t="s">
        <v>32</v>
      </c>
      <c r="AX328" s="12" t="s">
        <v>76</v>
      </c>
      <c r="AY328" s="147" t="s">
        <v>142</v>
      </c>
    </row>
    <row r="329" spans="2:65" s="13" customFormat="1" ht="11.25" x14ac:dyDescent="0.2">
      <c r="B329" s="152"/>
      <c r="D329" s="146" t="s">
        <v>155</v>
      </c>
      <c r="E329" s="153" t="s">
        <v>1</v>
      </c>
      <c r="F329" s="154" t="s">
        <v>579</v>
      </c>
      <c r="H329" s="155">
        <v>0.504</v>
      </c>
      <c r="I329" s="156"/>
      <c r="L329" s="152"/>
      <c r="M329" s="157"/>
      <c r="T329" s="158"/>
      <c r="AT329" s="153" t="s">
        <v>155</v>
      </c>
      <c r="AU329" s="153" t="s">
        <v>86</v>
      </c>
      <c r="AV329" s="13" t="s">
        <v>86</v>
      </c>
      <c r="AW329" s="13" t="s">
        <v>32</v>
      </c>
      <c r="AX329" s="13" t="s">
        <v>84</v>
      </c>
      <c r="AY329" s="153" t="s">
        <v>142</v>
      </c>
    </row>
    <row r="330" spans="2:65" s="11" customFormat="1" ht="22.9" customHeight="1" x14ac:dyDescent="0.2">
      <c r="B330" s="120"/>
      <c r="D330" s="121" t="s">
        <v>75</v>
      </c>
      <c r="E330" s="130" t="s">
        <v>141</v>
      </c>
      <c r="F330" s="130" t="s">
        <v>580</v>
      </c>
      <c r="I330" s="123"/>
      <c r="J330" s="131">
        <f>BK330</f>
        <v>0</v>
      </c>
      <c r="L330" s="120"/>
      <c r="M330" s="125"/>
      <c r="P330" s="126">
        <f>SUM(P331:P344)</f>
        <v>0</v>
      </c>
      <c r="R330" s="126">
        <f>SUM(R331:R344)</f>
        <v>28.650501840000004</v>
      </c>
      <c r="T330" s="127">
        <f>SUM(T331:T344)</f>
        <v>0</v>
      </c>
      <c r="AR330" s="121" t="s">
        <v>84</v>
      </c>
      <c r="AT330" s="128" t="s">
        <v>75</v>
      </c>
      <c r="AU330" s="128" t="s">
        <v>84</v>
      </c>
      <c r="AY330" s="121" t="s">
        <v>142</v>
      </c>
      <c r="BK330" s="129">
        <f>SUM(BK331:BK344)</f>
        <v>0</v>
      </c>
    </row>
    <row r="331" spans="2:65" s="1" customFormat="1" ht="21.75" customHeight="1" x14ac:dyDescent="0.2">
      <c r="B331" s="32"/>
      <c r="C331" s="132" t="s">
        <v>581</v>
      </c>
      <c r="D331" s="132" t="s">
        <v>148</v>
      </c>
      <c r="E331" s="133" t="s">
        <v>582</v>
      </c>
      <c r="F331" s="134" t="s">
        <v>583</v>
      </c>
      <c r="G331" s="135" t="s">
        <v>357</v>
      </c>
      <c r="H331" s="136">
        <v>13.752000000000001</v>
      </c>
      <c r="I331" s="137"/>
      <c r="J331" s="138">
        <f>ROUND(I331*H331,2)</f>
        <v>0</v>
      </c>
      <c r="K331" s="134" t="s">
        <v>152</v>
      </c>
      <c r="L331" s="32"/>
      <c r="M331" s="139" t="s">
        <v>1</v>
      </c>
      <c r="N331" s="140" t="s">
        <v>41</v>
      </c>
      <c r="P331" s="141">
        <f>O331*H331</f>
        <v>0</v>
      </c>
      <c r="Q331" s="141">
        <v>1.8907700000000001</v>
      </c>
      <c r="R331" s="141">
        <f>Q331*H331</f>
        <v>26.001869040000003</v>
      </c>
      <c r="S331" s="141">
        <v>0</v>
      </c>
      <c r="T331" s="142">
        <f>S331*H331</f>
        <v>0</v>
      </c>
      <c r="AR331" s="143" t="s">
        <v>141</v>
      </c>
      <c r="AT331" s="143" t="s">
        <v>148</v>
      </c>
      <c r="AU331" s="143" t="s">
        <v>86</v>
      </c>
      <c r="AY331" s="17" t="s">
        <v>142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7" t="s">
        <v>84</v>
      </c>
      <c r="BK331" s="144">
        <f>ROUND(I331*H331,2)</f>
        <v>0</v>
      </c>
      <c r="BL331" s="17" t="s">
        <v>141</v>
      </c>
      <c r="BM331" s="143" t="s">
        <v>584</v>
      </c>
    </row>
    <row r="332" spans="2:65" s="12" customFormat="1" ht="11.25" x14ac:dyDescent="0.2">
      <c r="B332" s="145"/>
      <c r="D332" s="146" t="s">
        <v>155</v>
      </c>
      <c r="E332" s="147" t="s">
        <v>1</v>
      </c>
      <c r="F332" s="148" t="s">
        <v>585</v>
      </c>
      <c r="H332" s="147" t="s">
        <v>1</v>
      </c>
      <c r="I332" s="149"/>
      <c r="L332" s="145"/>
      <c r="M332" s="150"/>
      <c r="T332" s="151"/>
      <c r="AT332" s="147" t="s">
        <v>155</v>
      </c>
      <c r="AU332" s="147" t="s">
        <v>86</v>
      </c>
      <c r="AV332" s="12" t="s">
        <v>84</v>
      </c>
      <c r="AW332" s="12" t="s">
        <v>32</v>
      </c>
      <c r="AX332" s="12" t="s">
        <v>76</v>
      </c>
      <c r="AY332" s="147" t="s">
        <v>142</v>
      </c>
    </row>
    <row r="333" spans="2:65" s="13" customFormat="1" ht="11.25" x14ac:dyDescent="0.2">
      <c r="B333" s="152"/>
      <c r="D333" s="146" t="s">
        <v>155</v>
      </c>
      <c r="E333" s="153" t="s">
        <v>1</v>
      </c>
      <c r="F333" s="154" t="s">
        <v>586</v>
      </c>
      <c r="H333" s="155">
        <v>13.752000000000001</v>
      </c>
      <c r="I333" s="156"/>
      <c r="L333" s="152"/>
      <c r="M333" s="157"/>
      <c r="T333" s="158"/>
      <c r="AT333" s="153" t="s">
        <v>155</v>
      </c>
      <c r="AU333" s="153" t="s">
        <v>86</v>
      </c>
      <c r="AV333" s="13" t="s">
        <v>86</v>
      </c>
      <c r="AW333" s="13" t="s">
        <v>32</v>
      </c>
      <c r="AX333" s="13" t="s">
        <v>84</v>
      </c>
      <c r="AY333" s="153" t="s">
        <v>142</v>
      </c>
    </row>
    <row r="334" spans="2:65" s="1" customFormat="1" ht="21.75" customHeight="1" x14ac:dyDescent="0.2">
      <c r="B334" s="32"/>
      <c r="C334" s="132" t="s">
        <v>587</v>
      </c>
      <c r="D334" s="132" t="s">
        <v>148</v>
      </c>
      <c r="E334" s="133" t="s">
        <v>588</v>
      </c>
      <c r="F334" s="134" t="s">
        <v>589</v>
      </c>
      <c r="G334" s="135" t="s">
        <v>590</v>
      </c>
      <c r="H334" s="136">
        <v>23</v>
      </c>
      <c r="I334" s="137"/>
      <c r="J334" s="138">
        <f>ROUND(I334*H334,2)</f>
        <v>0</v>
      </c>
      <c r="K334" s="134" t="s">
        <v>152</v>
      </c>
      <c r="L334" s="32"/>
      <c r="M334" s="139" t="s">
        <v>1</v>
      </c>
      <c r="N334" s="140" t="s">
        <v>41</v>
      </c>
      <c r="P334" s="141">
        <f>O334*H334</f>
        <v>0</v>
      </c>
      <c r="Q334" s="141">
        <v>8.7419999999999998E-2</v>
      </c>
      <c r="R334" s="141">
        <f>Q334*H334</f>
        <v>2.0106600000000001</v>
      </c>
      <c r="S334" s="141">
        <v>0</v>
      </c>
      <c r="T334" s="142">
        <f>S334*H334</f>
        <v>0</v>
      </c>
      <c r="AR334" s="143" t="s">
        <v>141</v>
      </c>
      <c r="AT334" s="143" t="s">
        <v>148</v>
      </c>
      <c r="AU334" s="143" t="s">
        <v>86</v>
      </c>
      <c r="AY334" s="17" t="s">
        <v>142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84</v>
      </c>
      <c r="BK334" s="144">
        <f>ROUND(I334*H334,2)</f>
        <v>0</v>
      </c>
      <c r="BL334" s="17" t="s">
        <v>141</v>
      </c>
      <c r="BM334" s="143" t="s">
        <v>591</v>
      </c>
    </row>
    <row r="335" spans="2:65" s="12" customFormat="1" ht="11.25" x14ac:dyDescent="0.2">
      <c r="B335" s="145"/>
      <c r="D335" s="146" t="s">
        <v>155</v>
      </c>
      <c r="E335" s="147" t="s">
        <v>1</v>
      </c>
      <c r="F335" s="148" t="s">
        <v>592</v>
      </c>
      <c r="H335" s="147" t="s">
        <v>1</v>
      </c>
      <c r="I335" s="149"/>
      <c r="L335" s="145"/>
      <c r="M335" s="150"/>
      <c r="T335" s="151"/>
      <c r="AT335" s="147" t="s">
        <v>155</v>
      </c>
      <c r="AU335" s="147" t="s">
        <v>86</v>
      </c>
      <c r="AV335" s="12" t="s">
        <v>84</v>
      </c>
      <c r="AW335" s="12" t="s">
        <v>32</v>
      </c>
      <c r="AX335" s="12" t="s">
        <v>76</v>
      </c>
      <c r="AY335" s="147" t="s">
        <v>142</v>
      </c>
    </row>
    <row r="336" spans="2:65" s="13" customFormat="1" ht="11.25" x14ac:dyDescent="0.2">
      <c r="B336" s="152"/>
      <c r="D336" s="146" t="s">
        <v>155</v>
      </c>
      <c r="E336" s="153" t="s">
        <v>1</v>
      </c>
      <c r="F336" s="154" t="s">
        <v>593</v>
      </c>
      <c r="H336" s="155">
        <v>23</v>
      </c>
      <c r="I336" s="156"/>
      <c r="L336" s="152"/>
      <c r="M336" s="157"/>
      <c r="T336" s="158"/>
      <c r="AT336" s="153" t="s">
        <v>155</v>
      </c>
      <c r="AU336" s="153" t="s">
        <v>86</v>
      </c>
      <c r="AV336" s="13" t="s">
        <v>86</v>
      </c>
      <c r="AW336" s="13" t="s">
        <v>32</v>
      </c>
      <c r="AX336" s="13" t="s">
        <v>84</v>
      </c>
      <c r="AY336" s="153" t="s">
        <v>142</v>
      </c>
    </row>
    <row r="337" spans="2:65" s="1" customFormat="1" ht="16.5" customHeight="1" x14ac:dyDescent="0.2">
      <c r="B337" s="32"/>
      <c r="C337" s="169" t="s">
        <v>594</v>
      </c>
      <c r="D337" s="169" t="s">
        <v>472</v>
      </c>
      <c r="E337" s="170" t="s">
        <v>595</v>
      </c>
      <c r="F337" s="171" t="s">
        <v>596</v>
      </c>
      <c r="G337" s="172" t="s">
        <v>590</v>
      </c>
      <c r="H337" s="173">
        <v>23</v>
      </c>
      <c r="I337" s="174"/>
      <c r="J337" s="175">
        <f>ROUND(I337*H337,2)</f>
        <v>0</v>
      </c>
      <c r="K337" s="171" t="s">
        <v>152</v>
      </c>
      <c r="L337" s="176"/>
      <c r="M337" s="177" t="s">
        <v>1</v>
      </c>
      <c r="N337" s="178" t="s">
        <v>41</v>
      </c>
      <c r="P337" s="141">
        <f>O337*H337</f>
        <v>0</v>
      </c>
      <c r="Q337" s="141">
        <v>2.7E-2</v>
      </c>
      <c r="R337" s="141">
        <f>Q337*H337</f>
        <v>0.621</v>
      </c>
      <c r="S337" s="141">
        <v>0</v>
      </c>
      <c r="T337" s="142">
        <f>S337*H337</f>
        <v>0</v>
      </c>
      <c r="AR337" s="143" t="s">
        <v>190</v>
      </c>
      <c r="AT337" s="143" t="s">
        <v>472</v>
      </c>
      <c r="AU337" s="143" t="s">
        <v>86</v>
      </c>
      <c r="AY337" s="17" t="s">
        <v>142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7" t="s">
        <v>84</v>
      </c>
      <c r="BK337" s="144">
        <f>ROUND(I337*H337,2)</f>
        <v>0</v>
      </c>
      <c r="BL337" s="17" t="s">
        <v>141</v>
      </c>
      <c r="BM337" s="143" t="s">
        <v>597</v>
      </c>
    </row>
    <row r="338" spans="2:65" s="13" customFormat="1" ht="11.25" x14ac:dyDescent="0.2">
      <c r="B338" s="152"/>
      <c r="D338" s="146" t="s">
        <v>155</v>
      </c>
      <c r="E338" s="153" t="s">
        <v>1</v>
      </c>
      <c r="F338" s="154" t="s">
        <v>598</v>
      </c>
      <c r="H338" s="155">
        <v>23</v>
      </c>
      <c r="I338" s="156"/>
      <c r="L338" s="152"/>
      <c r="M338" s="157"/>
      <c r="T338" s="158"/>
      <c r="AT338" s="153" t="s">
        <v>155</v>
      </c>
      <c r="AU338" s="153" t="s">
        <v>86</v>
      </c>
      <c r="AV338" s="13" t="s">
        <v>86</v>
      </c>
      <c r="AW338" s="13" t="s">
        <v>32</v>
      </c>
      <c r="AX338" s="13" t="s">
        <v>84</v>
      </c>
      <c r="AY338" s="153" t="s">
        <v>142</v>
      </c>
    </row>
    <row r="339" spans="2:65" s="1" customFormat="1" ht="24.2" customHeight="1" x14ac:dyDescent="0.2">
      <c r="B339" s="32"/>
      <c r="C339" s="132" t="s">
        <v>599</v>
      </c>
      <c r="D339" s="132" t="s">
        <v>148</v>
      </c>
      <c r="E339" s="133" t="s">
        <v>600</v>
      </c>
      <c r="F339" s="134" t="s">
        <v>601</v>
      </c>
      <c r="G339" s="135" t="s">
        <v>357</v>
      </c>
      <c r="H339" s="136">
        <v>0.75</v>
      </c>
      <c r="I339" s="137"/>
      <c r="J339" s="138">
        <f>ROUND(I339*H339,2)</f>
        <v>0</v>
      </c>
      <c r="K339" s="134" t="s">
        <v>152</v>
      </c>
      <c r="L339" s="32"/>
      <c r="M339" s="139" t="s">
        <v>1</v>
      </c>
      <c r="N339" s="140" t="s">
        <v>41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141</v>
      </c>
      <c r="AT339" s="143" t="s">
        <v>148</v>
      </c>
      <c r="AU339" s="143" t="s">
        <v>86</v>
      </c>
      <c r="AY339" s="17" t="s">
        <v>142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7" t="s">
        <v>84</v>
      </c>
      <c r="BK339" s="144">
        <f>ROUND(I339*H339,2)</f>
        <v>0</v>
      </c>
      <c r="BL339" s="17" t="s">
        <v>141</v>
      </c>
      <c r="BM339" s="143" t="s">
        <v>602</v>
      </c>
    </row>
    <row r="340" spans="2:65" s="12" customFormat="1" ht="11.25" x14ac:dyDescent="0.2">
      <c r="B340" s="145"/>
      <c r="D340" s="146" t="s">
        <v>155</v>
      </c>
      <c r="E340" s="147" t="s">
        <v>1</v>
      </c>
      <c r="F340" s="148" t="s">
        <v>603</v>
      </c>
      <c r="H340" s="147" t="s">
        <v>1</v>
      </c>
      <c r="I340" s="149"/>
      <c r="L340" s="145"/>
      <c r="M340" s="150"/>
      <c r="T340" s="151"/>
      <c r="AT340" s="147" t="s">
        <v>155</v>
      </c>
      <c r="AU340" s="147" t="s">
        <v>86</v>
      </c>
      <c r="AV340" s="12" t="s">
        <v>84</v>
      </c>
      <c r="AW340" s="12" t="s">
        <v>32</v>
      </c>
      <c r="AX340" s="12" t="s">
        <v>76</v>
      </c>
      <c r="AY340" s="147" t="s">
        <v>142</v>
      </c>
    </row>
    <row r="341" spans="2:65" s="13" customFormat="1" ht="11.25" x14ac:dyDescent="0.2">
      <c r="B341" s="152"/>
      <c r="D341" s="146" t="s">
        <v>155</v>
      </c>
      <c r="E341" s="153" t="s">
        <v>1</v>
      </c>
      <c r="F341" s="154" t="s">
        <v>604</v>
      </c>
      <c r="H341" s="155">
        <v>0.75</v>
      </c>
      <c r="I341" s="156"/>
      <c r="L341" s="152"/>
      <c r="M341" s="157"/>
      <c r="T341" s="158"/>
      <c r="AT341" s="153" t="s">
        <v>155</v>
      </c>
      <c r="AU341" s="153" t="s">
        <v>86</v>
      </c>
      <c r="AV341" s="13" t="s">
        <v>86</v>
      </c>
      <c r="AW341" s="13" t="s">
        <v>32</v>
      </c>
      <c r="AX341" s="13" t="s">
        <v>84</v>
      </c>
      <c r="AY341" s="153" t="s">
        <v>142</v>
      </c>
    </row>
    <row r="342" spans="2:65" s="1" customFormat="1" ht="21.75" customHeight="1" x14ac:dyDescent="0.2">
      <c r="B342" s="32"/>
      <c r="C342" s="132" t="s">
        <v>605</v>
      </c>
      <c r="D342" s="132" t="s">
        <v>148</v>
      </c>
      <c r="E342" s="133" t="s">
        <v>606</v>
      </c>
      <c r="F342" s="134" t="s">
        <v>607</v>
      </c>
      <c r="G342" s="135" t="s">
        <v>456</v>
      </c>
      <c r="H342" s="136">
        <v>1.6E-2</v>
      </c>
      <c r="I342" s="137"/>
      <c r="J342" s="138">
        <f>ROUND(I342*H342,2)</f>
        <v>0</v>
      </c>
      <c r="K342" s="134" t="s">
        <v>152</v>
      </c>
      <c r="L342" s="32"/>
      <c r="M342" s="139" t="s">
        <v>1</v>
      </c>
      <c r="N342" s="140" t="s">
        <v>41</v>
      </c>
      <c r="P342" s="141">
        <f>O342*H342</f>
        <v>0</v>
      </c>
      <c r="Q342" s="141">
        <v>1.0608</v>
      </c>
      <c r="R342" s="141">
        <f>Q342*H342</f>
        <v>1.69728E-2</v>
      </c>
      <c r="S342" s="141">
        <v>0</v>
      </c>
      <c r="T342" s="142">
        <f>S342*H342</f>
        <v>0</v>
      </c>
      <c r="AR342" s="143" t="s">
        <v>141</v>
      </c>
      <c r="AT342" s="143" t="s">
        <v>148</v>
      </c>
      <c r="AU342" s="143" t="s">
        <v>86</v>
      </c>
      <c r="AY342" s="17" t="s">
        <v>142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84</v>
      </c>
      <c r="BK342" s="144">
        <f>ROUND(I342*H342,2)</f>
        <v>0</v>
      </c>
      <c r="BL342" s="17" t="s">
        <v>141</v>
      </c>
      <c r="BM342" s="143" t="s">
        <v>608</v>
      </c>
    </row>
    <row r="343" spans="2:65" s="12" customFormat="1" ht="11.25" x14ac:dyDescent="0.2">
      <c r="B343" s="145"/>
      <c r="D343" s="146" t="s">
        <v>155</v>
      </c>
      <c r="E343" s="147" t="s">
        <v>1</v>
      </c>
      <c r="F343" s="148" t="s">
        <v>609</v>
      </c>
      <c r="H343" s="147" t="s">
        <v>1</v>
      </c>
      <c r="I343" s="149"/>
      <c r="L343" s="145"/>
      <c r="M343" s="150"/>
      <c r="T343" s="151"/>
      <c r="AT343" s="147" t="s">
        <v>155</v>
      </c>
      <c r="AU343" s="147" t="s">
        <v>86</v>
      </c>
      <c r="AV343" s="12" t="s">
        <v>84</v>
      </c>
      <c r="AW343" s="12" t="s">
        <v>32</v>
      </c>
      <c r="AX343" s="12" t="s">
        <v>76</v>
      </c>
      <c r="AY343" s="147" t="s">
        <v>142</v>
      </c>
    </row>
    <row r="344" spans="2:65" s="13" customFormat="1" ht="11.25" x14ac:dyDescent="0.2">
      <c r="B344" s="152"/>
      <c r="D344" s="146" t="s">
        <v>155</v>
      </c>
      <c r="E344" s="153" t="s">
        <v>1</v>
      </c>
      <c r="F344" s="154" t="s">
        <v>610</v>
      </c>
      <c r="H344" s="155">
        <v>1.6E-2</v>
      </c>
      <c r="I344" s="156"/>
      <c r="L344" s="152"/>
      <c r="M344" s="157"/>
      <c r="T344" s="158"/>
      <c r="AT344" s="153" t="s">
        <v>155</v>
      </c>
      <c r="AU344" s="153" t="s">
        <v>86</v>
      </c>
      <c r="AV344" s="13" t="s">
        <v>86</v>
      </c>
      <c r="AW344" s="13" t="s">
        <v>32</v>
      </c>
      <c r="AX344" s="13" t="s">
        <v>84</v>
      </c>
      <c r="AY344" s="153" t="s">
        <v>142</v>
      </c>
    </row>
    <row r="345" spans="2:65" s="11" customFormat="1" ht="22.9" customHeight="1" x14ac:dyDescent="0.2">
      <c r="B345" s="120"/>
      <c r="D345" s="121" t="s">
        <v>75</v>
      </c>
      <c r="E345" s="130" t="s">
        <v>145</v>
      </c>
      <c r="F345" s="130" t="s">
        <v>611</v>
      </c>
      <c r="I345" s="123"/>
      <c r="J345" s="131">
        <f>BK345</f>
        <v>0</v>
      </c>
      <c r="L345" s="120"/>
      <c r="M345" s="125"/>
      <c r="P345" s="126">
        <f>SUM(P346:P478)</f>
        <v>0</v>
      </c>
      <c r="R345" s="126">
        <f>SUM(R346:R478)</f>
        <v>440.31428799999992</v>
      </c>
      <c r="T345" s="127">
        <f>SUM(T346:T478)</f>
        <v>0</v>
      </c>
      <c r="AR345" s="121" t="s">
        <v>84</v>
      </c>
      <c r="AT345" s="128" t="s">
        <v>75</v>
      </c>
      <c r="AU345" s="128" t="s">
        <v>84</v>
      </c>
      <c r="AY345" s="121" t="s">
        <v>142</v>
      </c>
      <c r="BK345" s="129">
        <f>SUM(BK346:BK478)</f>
        <v>0</v>
      </c>
    </row>
    <row r="346" spans="2:65" s="1" customFormat="1" ht="21.75" customHeight="1" x14ac:dyDescent="0.2">
      <c r="B346" s="32"/>
      <c r="C346" s="132" t="s">
        <v>612</v>
      </c>
      <c r="D346" s="132" t="s">
        <v>148</v>
      </c>
      <c r="E346" s="133" t="s">
        <v>613</v>
      </c>
      <c r="F346" s="134" t="s">
        <v>614</v>
      </c>
      <c r="G346" s="135" t="s">
        <v>266</v>
      </c>
      <c r="H346" s="136">
        <v>1834.298</v>
      </c>
      <c r="I346" s="137"/>
      <c r="J346" s="138">
        <f>ROUND(I346*H346,2)</f>
        <v>0</v>
      </c>
      <c r="K346" s="134" t="s">
        <v>152</v>
      </c>
      <c r="L346" s="32"/>
      <c r="M346" s="139" t="s">
        <v>1</v>
      </c>
      <c r="N346" s="140" t="s">
        <v>41</v>
      </c>
      <c r="P346" s="141">
        <f>O346*H346</f>
        <v>0</v>
      </c>
      <c r="Q346" s="141">
        <v>0</v>
      </c>
      <c r="R346" s="141">
        <f>Q346*H346</f>
        <v>0</v>
      </c>
      <c r="S346" s="141">
        <v>0</v>
      </c>
      <c r="T346" s="142">
        <f>S346*H346</f>
        <v>0</v>
      </c>
      <c r="AR346" s="143" t="s">
        <v>141</v>
      </c>
      <c r="AT346" s="143" t="s">
        <v>148</v>
      </c>
      <c r="AU346" s="143" t="s">
        <v>86</v>
      </c>
      <c r="AY346" s="17" t="s">
        <v>142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7" t="s">
        <v>84</v>
      </c>
      <c r="BK346" s="144">
        <f>ROUND(I346*H346,2)</f>
        <v>0</v>
      </c>
      <c r="BL346" s="17" t="s">
        <v>141</v>
      </c>
      <c r="BM346" s="143" t="s">
        <v>615</v>
      </c>
    </row>
    <row r="347" spans="2:65" s="12" customFormat="1" ht="11.25" x14ac:dyDescent="0.2">
      <c r="B347" s="145"/>
      <c r="D347" s="146" t="s">
        <v>155</v>
      </c>
      <c r="E347" s="147" t="s">
        <v>1</v>
      </c>
      <c r="F347" s="148" t="s">
        <v>616</v>
      </c>
      <c r="H347" s="147" t="s">
        <v>1</v>
      </c>
      <c r="I347" s="149"/>
      <c r="L347" s="145"/>
      <c r="M347" s="150"/>
      <c r="T347" s="151"/>
      <c r="AT347" s="147" t="s">
        <v>155</v>
      </c>
      <c r="AU347" s="147" t="s">
        <v>86</v>
      </c>
      <c r="AV347" s="12" t="s">
        <v>84</v>
      </c>
      <c r="AW347" s="12" t="s">
        <v>32</v>
      </c>
      <c r="AX347" s="12" t="s">
        <v>76</v>
      </c>
      <c r="AY347" s="147" t="s">
        <v>142</v>
      </c>
    </row>
    <row r="348" spans="2:65" s="13" customFormat="1" ht="11.25" x14ac:dyDescent="0.2">
      <c r="B348" s="152"/>
      <c r="D348" s="146" t="s">
        <v>155</v>
      </c>
      <c r="E348" s="153" t="s">
        <v>1</v>
      </c>
      <c r="F348" s="154" t="s">
        <v>617</v>
      </c>
      <c r="H348" s="155">
        <v>1746.95</v>
      </c>
      <c r="I348" s="156"/>
      <c r="L348" s="152"/>
      <c r="M348" s="157"/>
      <c r="T348" s="158"/>
      <c r="AT348" s="153" t="s">
        <v>155</v>
      </c>
      <c r="AU348" s="153" t="s">
        <v>86</v>
      </c>
      <c r="AV348" s="13" t="s">
        <v>86</v>
      </c>
      <c r="AW348" s="13" t="s">
        <v>32</v>
      </c>
      <c r="AX348" s="13" t="s">
        <v>76</v>
      </c>
      <c r="AY348" s="153" t="s">
        <v>142</v>
      </c>
    </row>
    <row r="349" spans="2:65" s="12" customFormat="1" ht="11.25" x14ac:dyDescent="0.2">
      <c r="B349" s="145"/>
      <c r="D349" s="146" t="s">
        <v>155</v>
      </c>
      <c r="E349" s="147" t="s">
        <v>1</v>
      </c>
      <c r="F349" s="148" t="s">
        <v>618</v>
      </c>
      <c r="H349" s="147" t="s">
        <v>1</v>
      </c>
      <c r="I349" s="149"/>
      <c r="L349" s="145"/>
      <c r="M349" s="150"/>
      <c r="T349" s="151"/>
      <c r="AT349" s="147" t="s">
        <v>155</v>
      </c>
      <c r="AU349" s="147" t="s">
        <v>86</v>
      </c>
      <c r="AV349" s="12" t="s">
        <v>84</v>
      </c>
      <c r="AW349" s="12" t="s">
        <v>32</v>
      </c>
      <c r="AX349" s="12" t="s">
        <v>76</v>
      </c>
      <c r="AY349" s="147" t="s">
        <v>142</v>
      </c>
    </row>
    <row r="350" spans="2:65" s="13" customFormat="1" ht="11.25" x14ac:dyDescent="0.2">
      <c r="B350" s="152"/>
      <c r="D350" s="146" t="s">
        <v>155</v>
      </c>
      <c r="E350" s="153" t="s">
        <v>1</v>
      </c>
      <c r="F350" s="154" t="s">
        <v>619</v>
      </c>
      <c r="H350" s="155">
        <v>87.347999999999999</v>
      </c>
      <c r="I350" s="156"/>
      <c r="L350" s="152"/>
      <c r="M350" s="157"/>
      <c r="T350" s="158"/>
      <c r="AT350" s="153" t="s">
        <v>155</v>
      </c>
      <c r="AU350" s="153" t="s">
        <v>86</v>
      </c>
      <c r="AV350" s="13" t="s">
        <v>86</v>
      </c>
      <c r="AW350" s="13" t="s">
        <v>32</v>
      </c>
      <c r="AX350" s="13" t="s">
        <v>76</v>
      </c>
      <c r="AY350" s="153" t="s">
        <v>142</v>
      </c>
    </row>
    <row r="351" spans="2:65" s="14" customFormat="1" ht="11.25" x14ac:dyDescent="0.2">
      <c r="B351" s="162"/>
      <c r="D351" s="146" t="s">
        <v>155</v>
      </c>
      <c r="E351" s="163" t="s">
        <v>1</v>
      </c>
      <c r="F351" s="164" t="s">
        <v>278</v>
      </c>
      <c r="H351" s="165">
        <v>1834.298</v>
      </c>
      <c r="I351" s="166"/>
      <c r="L351" s="162"/>
      <c r="M351" s="167"/>
      <c r="T351" s="168"/>
      <c r="AT351" s="163" t="s">
        <v>155</v>
      </c>
      <c r="AU351" s="163" t="s">
        <v>86</v>
      </c>
      <c r="AV351" s="14" t="s">
        <v>141</v>
      </c>
      <c r="AW351" s="14" t="s">
        <v>32</v>
      </c>
      <c r="AX351" s="14" t="s">
        <v>84</v>
      </c>
      <c r="AY351" s="163" t="s">
        <v>142</v>
      </c>
    </row>
    <row r="352" spans="2:65" s="1" customFormat="1" ht="21.75" customHeight="1" x14ac:dyDescent="0.2">
      <c r="B352" s="32"/>
      <c r="C352" s="132" t="s">
        <v>620</v>
      </c>
      <c r="D352" s="132" t="s">
        <v>148</v>
      </c>
      <c r="E352" s="133" t="s">
        <v>621</v>
      </c>
      <c r="F352" s="134" t="s">
        <v>622</v>
      </c>
      <c r="G352" s="135" t="s">
        <v>266</v>
      </c>
      <c r="H352" s="136">
        <v>1906.15</v>
      </c>
      <c r="I352" s="137"/>
      <c r="J352" s="138">
        <f>ROUND(I352*H352,2)</f>
        <v>0</v>
      </c>
      <c r="K352" s="134" t="s">
        <v>152</v>
      </c>
      <c r="L352" s="32"/>
      <c r="M352" s="139" t="s">
        <v>1</v>
      </c>
      <c r="N352" s="140" t="s">
        <v>41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141</v>
      </c>
      <c r="AT352" s="143" t="s">
        <v>148</v>
      </c>
      <c r="AU352" s="143" t="s">
        <v>86</v>
      </c>
      <c r="AY352" s="17" t="s">
        <v>142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7" t="s">
        <v>84</v>
      </c>
      <c r="BK352" s="144">
        <f>ROUND(I352*H352,2)</f>
        <v>0</v>
      </c>
      <c r="BL352" s="17" t="s">
        <v>141</v>
      </c>
      <c r="BM352" s="143" t="s">
        <v>623</v>
      </c>
    </row>
    <row r="353" spans="2:65" s="12" customFormat="1" ht="11.25" x14ac:dyDescent="0.2">
      <c r="B353" s="145"/>
      <c r="D353" s="146" t="s">
        <v>155</v>
      </c>
      <c r="E353" s="147" t="s">
        <v>1</v>
      </c>
      <c r="F353" s="148" t="s">
        <v>624</v>
      </c>
      <c r="H353" s="147" t="s">
        <v>1</v>
      </c>
      <c r="I353" s="149"/>
      <c r="L353" s="145"/>
      <c r="M353" s="150"/>
      <c r="T353" s="151"/>
      <c r="AT353" s="147" t="s">
        <v>155</v>
      </c>
      <c r="AU353" s="147" t="s">
        <v>86</v>
      </c>
      <c r="AV353" s="12" t="s">
        <v>84</v>
      </c>
      <c r="AW353" s="12" t="s">
        <v>32</v>
      </c>
      <c r="AX353" s="12" t="s">
        <v>76</v>
      </c>
      <c r="AY353" s="147" t="s">
        <v>142</v>
      </c>
    </row>
    <row r="354" spans="2:65" s="13" customFormat="1" ht="11.25" x14ac:dyDescent="0.2">
      <c r="B354" s="152"/>
      <c r="D354" s="146" t="s">
        <v>155</v>
      </c>
      <c r="E354" s="153" t="s">
        <v>1</v>
      </c>
      <c r="F354" s="154" t="s">
        <v>617</v>
      </c>
      <c r="H354" s="155">
        <v>1746.95</v>
      </c>
      <c r="I354" s="156"/>
      <c r="L354" s="152"/>
      <c r="M354" s="157"/>
      <c r="T354" s="158"/>
      <c r="AT354" s="153" t="s">
        <v>155</v>
      </c>
      <c r="AU354" s="153" t="s">
        <v>86</v>
      </c>
      <c r="AV354" s="13" t="s">
        <v>86</v>
      </c>
      <c r="AW354" s="13" t="s">
        <v>32</v>
      </c>
      <c r="AX354" s="13" t="s">
        <v>76</v>
      </c>
      <c r="AY354" s="153" t="s">
        <v>142</v>
      </c>
    </row>
    <row r="355" spans="2:65" s="13" customFormat="1" ht="11.25" x14ac:dyDescent="0.2">
      <c r="B355" s="152"/>
      <c r="D355" s="146" t="s">
        <v>155</v>
      </c>
      <c r="E355" s="153" t="s">
        <v>1</v>
      </c>
      <c r="F355" s="154" t="s">
        <v>625</v>
      </c>
      <c r="H355" s="155">
        <v>159.19999999999999</v>
      </c>
      <c r="I355" s="156"/>
      <c r="L355" s="152"/>
      <c r="M355" s="157"/>
      <c r="T355" s="158"/>
      <c r="AT355" s="153" t="s">
        <v>155</v>
      </c>
      <c r="AU355" s="153" t="s">
        <v>86</v>
      </c>
      <c r="AV355" s="13" t="s">
        <v>86</v>
      </c>
      <c r="AW355" s="13" t="s">
        <v>32</v>
      </c>
      <c r="AX355" s="13" t="s">
        <v>76</v>
      </c>
      <c r="AY355" s="153" t="s">
        <v>142</v>
      </c>
    </row>
    <row r="356" spans="2:65" s="14" customFormat="1" ht="11.25" x14ac:dyDescent="0.2">
      <c r="B356" s="162"/>
      <c r="D356" s="146" t="s">
        <v>155</v>
      </c>
      <c r="E356" s="163" t="s">
        <v>1</v>
      </c>
      <c r="F356" s="164" t="s">
        <v>278</v>
      </c>
      <c r="H356" s="165">
        <v>1906.15</v>
      </c>
      <c r="I356" s="166"/>
      <c r="L356" s="162"/>
      <c r="M356" s="167"/>
      <c r="T356" s="168"/>
      <c r="AT356" s="163" t="s">
        <v>155</v>
      </c>
      <c r="AU356" s="163" t="s">
        <v>86</v>
      </c>
      <c r="AV356" s="14" t="s">
        <v>141</v>
      </c>
      <c r="AW356" s="14" t="s">
        <v>32</v>
      </c>
      <c r="AX356" s="14" t="s">
        <v>84</v>
      </c>
      <c r="AY356" s="163" t="s">
        <v>142</v>
      </c>
    </row>
    <row r="357" spans="2:65" s="1" customFormat="1" ht="21.75" customHeight="1" x14ac:dyDescent="0.2">
      <c r="B357" s="32"/>
      <c r="C357" s="132" t="s">
        <v>626</v>
      </c>
      <c r="D357" s="132" t="s">
        <v>148</v>
      </c>
      <c r="E357" s="133" t="s">
        <v>627</v>
      </c>
      <c r="F357" s="134" t="s">
        <v>628</v>
      </c>
      <c r="G357" s="135" t="s">
        <v>266</v>
      </c>
      <c r="H357" s="136">
        <v>1279.0999999999999</v>
      </c>
      <c r="I357" s="137"/>
      <c r="J357" s="138">
        <f>ROUND(I357*H357,2)</f>
        <v>0</v>
      </c>
      <c r="K357" s="134" t="s">
        <v>152</v>
      </c>
      <c r="L357" s="32"/>
      <c r="M357" s="139" t="s">
        <v>1</v>
      </c>
      <c r="N357" s="140" t="s">
        <v>41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141</v>
      </c>
      <c r="AT357" s="143" t="s">
        <v>148</v>
      </c>
      <c r="AU357" s="143" t="s">
        <v>86</v>
      </c>
      <c r="AY357" s="17" t="s">
        <v>142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84</v>
      </c>
      <c r="BK357" s="144">
        <f>ROUND(I357*H357,2)</f>
        <v>0</v>
      </c>
      <c r="BL357" s="17" t="s">
        <v>141</v>
      </c>
      <c r="BM357" s="143" t="s">
        <v>629</v>
      </c>
    </row>
    <row r="358" spans="2:65" s="12" customFormat="1" ht="11.25" x14ac:dyDescent="0.2">
      <c r="B358" s="145"/>
      <c r="D358" s="146" t="s">
        <v>155</v>
      </c>
      <c r="E358" s="147" t="s">
        <v>1</v>
      </c>
      <c r="F358" s="148" t="s">
        <v>630</v>
      </c>
      <c r="H358" s="147" t="s">
        <v>1</v>
      </c>
      <c r="I358" s="149"/>
      <c r="L358" s="145"/>
      <c r="M358" s="150"/>
      <c r="T358" s="151"/>
      <c r="AT358" s="147" t="s">
        <v>155</v>
      </c>
      <c r="AU358" s="147" t="s">
        <v>86</v>
      </c>
      <c r="AV358" s="12" t="s">
        <v>84</v>
      </c>
      <c r="AW358" s="12" t="s">
        <v>32</v>
      </c>
      <c r="AX358" s="12" t="s">
        <v>76</v>
      </c>
      <c r="AY358" s="147" t="s">
        <v>142</v>
      </c>
    </row>
    <row r="359" spans="2:65" s="13" customFormat="1" ht="11.25" x14ac:dyDescent="0.2">
      <c r="B359" s="152"/>
      <c r="D359" s="146" t="s">
        <v>155</v>
      </c>
      <c r="E359" s="153" t="s">
        <v>1</v>
      </c>
      <c r="F359" s="154" t="s">
        <v>631</v>
      </c>
      <c r="H359" s="155">
        <v>1205.9000000000001</v>
      </c>
      <c r="I359" s="156"/>
      <c r="L359" s="152"/>
      <c r="M359" s="157"/>
      <c r="T359" s="158"/>
      <c r="AT359" s="153" t="s">
        <v>155</v>
      </c>
      <c r="AU359" s="153" t="s">
        <v>86</v>
      </c>
      <c r="AV359" s="13" t="s">
        <v>86</v>
      </c>
      <c r="AW359" s="13" t="s">
        <v>32</v>
      </c>
      <c r="AX359" s="13" t="s">
        <v>76</v>
      </c>
      <c r="AY359" s="153" t="s">
        <v>142</v>
      </c>
    </row>
    <row r="360" spans="2:65" s="13" customFormat="1" ht="11.25" x14ac:dyDescent="0.2">
      <c r="B360" s="152"/>
      <c r="D360" s="146" t="s">
        <v>155</v>
      </c>
      <c r="E360" s="153" t="s">
        <v>1</v>
      </c>
      <c r="F360" s="154" t="s">
        <v>632</v>
      </c>
      <c r="H360" s="155">
        <v>73.2</v>
      </c>
      <c r="I360" s="156"/>
      <c r="L360" s="152"/>
      <c r="M360" s="157"/>
      <c r="T360" s="158"/>
      <c r="AT360" s="153" t="s">
        <v>155</v>
      </c>
      <c r="AU360" s="153" t="s">
        <v>86</v>
      </c>
      <c r="AV360" s="13" t="s">
        <v>86</v>
      </c>
      <c r="AW360" s="13" t="s">
        <v>32</v>
      </c>
      <c r="AX360" s="13" t="s">
        <v>76</v>
      </c>
      <c r="AY360" s="153" t="s">
        <v>142</v>
      </c>
    </row>
    <row r="361" spans="2:65" s="14" customFormat="1" ht="11.25" x14ac:dyDescent="0.2">
      <c r="B361" s="162"/>
      <c r="D361" s="146" t="s">
        <v>155</v>
      </c>
      <c r="E361" s="163" t="s">
        <v>1</v>
      </c>
      <c r="F361" s="164" t="s">
        <v>278</v>
      </c>
      <c r="H361" s="165">
        <v>1279.0999999999999</v>
      </c>
      <c r="I361" s="166"/>
      <c r="L361" s="162"/>
      <c r="M361" s="167"/>
      <c r="T361" s="168"/>
      <c r="AT361" s="163" t="s">
        <v>155</v>
      </c>
      <c r="AU361" s="163" t="s">
        <v>86</v>
      </c>
      <c r="AV361" s="14" t="s">
        <v>141</v>
      </c>
      <c r="AW361" s="14" t="s">
        <v>32</v>
      </c>
      <c r="AX361" s="14" t="s">
        <v>84</v>
      </c>
      <c r="AY361" s="163" t="s">
        <v>142</v>
      </c>
    </row>
    <row r="362" spans="2:65" s="1" customFormat="1" ht="21.75" customHeight="1" x14ac:dyDescent="0.2">
      <c r="B362" s="32"/>
      <c r="C362" s="132" t="s">
        <v>633</v>
      </c>
      <c r="D362" s="132" t="s">
        <v>148</v>
      </c>
      <c r="E362" s="133" t="s">
        <v>634</v>
      </c>
      <c r="F362" s="134" t="s">
        <v>635</v>
      </c>
      <c r="G362" s="135" t="s">
        <v>266</v>
      </c>
      <c r="H362" s="136">
        <v>359.94</v>
      </c>
      <c r="I362" s="137"/>
      <c r="J362" s="138">
        <f>ROUND(I362*H362,2)</f>
        <v>0</v>
      </c>
      <c r="K362" s="134" t="s">
        <v>152</v>
      </c>
      <c r="L362" s="32"/>
      <c r="M362" s="139" t="s">
        <v>1</v>
      </c>
      <c r="N362" s="140" t="s">
        <v>41</v>
      </c>
      <c r="P362" s="141">
        <f>O362*H362</f>
        <v>0</v>
      </c>
      <c r="Q362" s="141">
        <v>0</v>
      </c>
      <c r="R362" s="141">
        <f>Q362*H362</f>
        <v>0</v>
      </c>
      <c r="S362" s="141">
        <v>0</v>
      </c>
      <c r="T362" s="142">
        <f>S362*H362</f>
        <v>0</v>
      </c>
      <c r="AR362" s="143" t="s">
        <v>141</v>
      </c>
      <c r="AT362" s="143" t="s">
        <v>148</v>
      </c>
      <c r="AU362" s="143" t="s">
        <v>86</v>
      </c>
      <c r="AY362" s="17" t="s">
        <v>142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84</v>
      </c>
      <c r="BK362" s="144">
        <f>ROUND(I362*H362,2)</f>
        <v>0</v>
      </c>
      <c r="BL362" s="17" t="s">
        <v>141</v>
      </c>
      <c r="BM362" s="143" t="s">
        <v>636</v>
      </c>
    </row>
    <row r="363" spans="2:65" s="12" customFormat="1" ht="11.25" x14ac:dyDescent="0.2">
      <c r="B363" s="145"/>
      <c r="D363" s="146" t="s">
        <v>155</v>
      </c>
      <c r="E363" s="147" t="s">
        <v>1</v>
      </c>
      <c r="F363" s="148" t="s">
        <v>637</v>
      </c>
      <c r="H363" s="147" t="s">
        <v>1</v>
      </c>
      <c r="I363" s="149"/>
      <c r="L363" s="145"/>
      <c r="M363" s="150"/>
      <c r="T363" s="151"/>
      <c r="AT363" s="147" t="s">
        <v>155</v>
      </c>
      <c r="AU363" s="147" t="s">
        <v>86</v>
      </c>
      <c r="AV363" s="12" t="s">
        <v>84</v>
      </c>
      <c r="AW363" s="12" t="s">
        <v>32</v>
      </c>
      <c r="AX363" s="12" t="s">
        <v>76</v>
      </c>
      <c r="AY363" s="147" t="s">
        <v>142</v>
      </c>
    </row>
    <row r="364" spans="2:65" s="13" customFormat="1" ht="11.25" x14ac:dyDescent="0.2">
      <c r="B364" s="152"/>
      <c r="D364" s="146" t="s">
        <v>155</v>
      </c>
      <c r="E364" s="153" t="s">
        <v>1</v>
      </c>
      <c r="F364" s="154" t="s">
        <v>638</v>
      </c>
      <c r="H364" s="155">
        <v>342.8</v>
      </c>
      <c r="I364" s="156"/>
      <c r="L364" s="152"/>
      <c r="M364" s="157"/>
      <c r="T364" s="158"/>
      <c r="AT364" s="153" t="s">
        <v>155</v>
      </c>
      <c r="AU364" s="153" t="s">
        <v>86</v>
      </c>
      <c r="AV364" s="13" t="s">
        <v>86</v>
      </c>
      <c r="AW364" s="13" t="s">
        <v>32</v>
      </c>
      <c r="AX364" s="13" t="s">
        <v>76</v>
      </c>
      <c r="AY364" s="153" t="s">
        <v>142</v>
      </c>
    </row>
    <row r="365" spans="2:65" s="12" customFormat="1" ht="11.25" x14ac:dyDescent="0.2">
      <c r="B365" s="145"/>
      <c r="D365" s="146" t="s">
        <v>155</v>
      </c>
      <c r="E365" s="147" t="s">
        <v>1</v>
      </c>
      <c r="F365" s="148" t="s">
        <v>618</v>
      </c>
      <c r="H365" s="147" t="s">
        <v>1</v>
      </c>
      <c r="I365" s="149"/>
      <c r="L365" s="145"/>
      <c r="M365" s="150"/>
      <c r="T365" s="151"/>
      <c r="AT365" s="147" t="s">
        <v>155</v>
      </c>
      <c r="AU365" s="147" t="s">
        <v>86</v>
      </c>
      <c r="AV365" s="12" t="s">
        <v>84</v>
      </c>
      <c r="AW365" s="12" t="s">
        <v>32</v>
      </c>
      <c r="AX365" s="12" t="s">
        <v>76</v>
      </c>
      <c r="AY365" s="147" t="s">
        <v>142</v>
      </c>
    </row>
    <row r="366" spans="2:65" s="13" customFormat="1" ht="11.25" x14ac:dyDescent="0.2">
      <c r="B366" s="152"/>
      <c r="D366" s="146" t="s">
        <v>155</v>
      </c>
      <c r="E366" s="153" t="s">
        <v>1</v>
      </c>
      <c r="F366" s="154" t="s">
        <v>639</v>
      </c>
      <c r="H366" s="155">
        <v>17.14</v>
      </c>
      <c r="I366" s="156"/>
      <c r="L366" s="152"/>
      <c r="M366" s="157"/>
      <c r="T366" s="158"/>
      <c r="AT366" s="153" t="s">
        <v>155</v>
      </c>
      <c r="AU366" s="153" t="s">
        <v>86</v>
      </c>
      <c r="AV366" s="13" t="s">
        <v>86</v>
      </c>
      <c r="AW366" s="13" t="s">
        <v>32</v>
      </c>
      <c r="AX366" s="13" t="s">
        <v>76</v>
      </c>
      <c r="AY366" s="153" t="s">
        <v>142</v>
      </c>
    </row>
    <row r="367" spans="2:65" s="14" customFormat="1" ht="11.25" x14ac:dyDescent="0.2">
      <c r="B367" s="162"/>
      <c r="D367" s="146" t="s">
        <v>155</v>
      </c>
      <c r="E367" s="163" t="s">
        <v>1</v>
      </c>
      <c r="F367" s="164" t="s">
        <v>278</v>
      </c>
      <c r="H367" s="165">
        <v>359.94</v>
      </c>
      <c r="I367" s="166"/>
      <c r="L367" s="162"/>
      <c r="M367" s="167"/>
      <c r="T367" s="168"/>
      <c r="AT367" s="163" t="s">
        <v>155</v>
      </c>
      <c r="AU367" s="163" t="s">
        <v>86</v>
      </c>
      <c r="AV367" s="14" t="s">
        <v>141</v>
      </c>
      <c r="AW367" s="14" t="s">
        <v>32</v>
      </c>
      <c r="AX367" s="14" t="s">
        <v>84</v>
      </c>
      <c r="AY367" s="163" t="s">
        <v>142</v>
      </c>
    </row>
    <row r="368" spans="2:65" s="1" customFormat="1" ht="21.75" customHeight="1" x14ac:dyDescent="0.2">
      <c r="B368" s="32"/>
      <c r="C368" s="132" t="s">
        <v>640</v>
      </c>
      <c r="D368" s="132" t="s">
        <v>148</v>
      </c>
      <c r="E368" s="133" t="s">
        <v>641</v>
      </c>
      <c r="F368" s="134" t="s">
        <v>642</v>
      </c>
      <c r="G368" s="135" t="s">
        <v>266</v>
      </c>
      <c r="H368" s="136">
        <v>749.2</v>
      </c>
      <c r="I368" s="137"/>
      <c r="J368" s="138">
        <f>ROUND(I368*H368,2)</f>
        <v>0</v>
      </c>
      <c r="K368" s="134" t="s">
        <v>152</v>
      </c>
      <c r="L368" s="32"/>
      <c r="M368" s="139" t="s">
        <v>1</v>
      </c>
      <c r="N368" s="140" t="s">
        <v>41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141</v>
      </c>
      <c r="AT368" s="143" t="s">
        <v>148</v>
      </c>
      <c r="AU368" s="143" t="s">
        <v>86</v>
      </c>
      <c r="AY368" s="17" t="s">
        <v>142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7" t="s">
        <v>84</v>
      </c>
      <c r="BK368" s="144">
        <f>ROUND(I368*H368,2)</f>
        <v>0</v>
      </c>
      <c r="BL368" s="17" t="s">
        <v>141</v>
      </c>
      <c r="BM368" s="143" t="s">
        <v>643</v>
      </c>
    </row>
    <row r="369" spans="2:65" s="12" customFormat="1" ht="11.25" x14ac:dyDescent="0.2">
      <c r="B369" s="145"/>
      <c r="D369" s="146" t="s">
        <v>155</v>
      </c>
      <c r="E369" s="147" t="s">
        <v>1</v>
      </c>
      <c r="F369" s="148" t="s">
        <v>644</v>
      </c>
      <c r="H369" s="147" t="s">
        <v>1</v>
      </c>
      <c r="I369" s="149"/>
      <c r="L369" s="145"/>
      <c r="M369" s="150"/>
      <c r="T369" s="151"/>
      <c r="AT369" s="147" t="s">
        <v>155</v>
      </c>
      <c r="AU369" s="147" t="s">
        <v>86</v>
      </c>
      <c r="AV369" s="12" t="s">
        <v>84</v>
      </c>
      <c r="AW369" s="12" t="s">
        <v>32</v>
      </c>
      <c r="AX369" s="12" t="s">
        <v>76</v>
      </c>
      <c r="AY369" s="147" t="s">
        <v>142</v>
      </c>
    </row>
    <row r="370" spans="2:65" s="13" customFormat="1" ht="11.25" x14ac:dyDescent="0.2">
      <c r="B370" s="152"/>
      <c r="D370" s="146" t="s">
        <v>155</v>
      </c>
      <c r="E370" s="153" t="s">
        <v>1</v>
      </c>
      <c r="F370" s="154" t="s">
        <v>645</v>
      </c>
      <c r="H370" s="155">
        <v>749.2</v>
      </c>
      <c r="I370" s="156"/>
      <c r="L370" s="152"/>
      <c r="M370" s="157"/>
      <c r="T370" s="158"/>
      <c r="AT370" s="153" t="s">
        <v>155</v>
      </c>
      <c r="AU370" s="153" t="s">
        <v>86</v>
      </c>
      <c r="AV370" s="13" t="s">
        <v>86</v>
      </c>
      <c r="AW370" s="13" t="s">
        <v>32</v>
      </c>
      <c r="AX370" s="13" t="s">
        <v>84</v>
      </c>
      <c r="AY370" s="153" t="s">
        <v>142</v>
      </c>
    </row>
    <row r="371" spans="2:65" s="1" customFormat="1" ht="24.2" customHeight="1" x14ac:dyDescent="0.2">
      <c r="B371" s="32"/>
      <c r="C371" s="132" t="s">
        <v>646</v>
      </c>
      <c r="D371" s="132" t="s">
        <v>148</v>
      </c>
      <c r="E371" s="133" t="s">
        <v>647</v>
      </c>
      <c r="F371" s="134" t="s">
        <v>648</v>
      </c>
      <c r="G371" s="135" t="s">
        <v>266</v>
      </c>
      <c r="H371" s="136">
        <v>749.2</v>
      </c>
      <c r="I371" s="137"/>
      <c r="J371" s="138">
        <f>ROUND(I371*H371,2)</f>
        <v>0</v>
      </c>
      <c r="K371" s="134" t="s">
        <v>152</v>
      </c>
      <c r="L371" s="32"/>
      <c r="M371" s="139" t="s">
        <v>1</v>
      </c>
      <c r="N371" s="140" t="s">
        <v>41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141</v>
      </c>
      <c r="AT371" s="143" t="s">
        <v>148</v>
      </c>
      <c r="AU371" s="143" t="s">
        <v>86</v>
      </c>
      <c r="AY371" s="17" t="s">
        <v>142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84</v>
      </c>
      <c r="BK371" s="144">
        <f>ROUND(I371*H371,2)</f>
        <v>0</v>
      </c>
      <c r="BL371" s="17" t="s">
        <v>141</v>
      </c>
      <c r="BM371" s="143" t="s">
        <v>649</v>
      </c>
    </row>
    <row r="372" spans="2:65" s="12" customFormat="1" ht="11.25" x14ac:dyDescent="0.2">
      <c r="B372" s="145"/>
      <c r="D372" s="146" t="s">
        <v>155</v>
      </c>
      <c r="E372" s="147" t="s">
        <v>1</v>
      </c>
      <c r="F372" s="148" t="s">
        <v>650</v>
      </c>
      <c r="H372" s="147" t="s">
        <v>1</v>
      </c>
      <c r="I372" s="149"/>
      <c r="L372" s="145"/>
      <c r="M372" s="150"/>
      <c r="T372" s="151"/>
      <c r="AT372" s="147" t="s">
        <v>155</v>
      </c>
      <c r="AU372" s="147" t="s">
        <v>86</v>
      </c>
      <c r="AV372" s="12" t="s">
        <v>84</v>
      </c>
      <c r="AW372" s="12" t="s">
        <v>32</v>
      </c>
      <c r="AX372" s="12" t="s">
        <v>76</v>
      </c>
      <c r="AY372" s="147" t="s">
        <v>142</v>
      </c>
    </row>
    <row r="373" spans="2:65" s="13" customFormat="1" ht="11.25" x14ac:dyDescent="0.2">
      <c r="B373" s="152"/>
      <c r="D373" s="146" t="s">
        <v>155</v>
      </c>
      <c r="E373" s="153" t="s">
        <v>1</v>
      </c>
      <c r="F373" s="154" t="s">
        <v>645</v>
      </c>
      <c r="H373" s="155">
        <v>749.2</v>
      </c>
      <c r="I373" s="156"/>
      <c r="L373" s="152"/>
      <c r="M373" s="157"/>
      <c r="T373" s="158"/>
      <c r="AT373" s="153" t="s">
        <v>155</v>
      </c>
      <c r="AU373" s="153" t="s">
        <v>86</v>
      </c>
      <c r="AV373" s="13" t="s">
        <v>86</v>
      </c>
      <c r="AW373" s="13" t="s">
        <v>32</v>
      </c>
      <c r="AX373" s="13" t="s">
        <v>84</v>
      </c>
      <c r="AY373" s="153" t="s">
        <v>142</v>
      </c>
    </row>
    <row r="374" spans="2:65" s="1" customFormat="1" ht="24.2" customHeight="1" x14ac:dyDescent="0.2">
      <c r="B374" s="32"/>
      <c r="C374" s="132" t="s">
        <v>651</v>
      </c>
      <c r="D374" s="132" t="s">
        <v>148</v>
      </c>
      <c r="E374" s="133" t="s">
        <v>652</v>
      </c>
      <c r="F374" s="134" t="s">
        <v>653</v>
      </c>
      <c r="G374" s="135" t="s">
        <v>266</v>
      </c>
      <c r="H374" s="136">
        <v>1746.95</v>
      </c>
      <c r="I374" s="137"/>
      <c r="J374" s="138">
        <f>ROUND(I374*H374,2)</f>
        <v>0</v>
      </c>
      <c r="K374" s="134" t="s">
        <v>152</v>
      </c>
      <c r="L374" s="32"/>
      <c r="M374" s="139" t="s">
        <v>1</v>
      </c>
      <c r="N374" s="140" t="s">
        <v>41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141</v>
      </c>
      <c r="AT374" s="143" t="s">
        <v>148</v>
      </c>
      <c r="AU374" s="143" t="s">
        <v>86</v>
      </c>
      <c r="AY374" s="17" t="s">
        <v>142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84</v>
      </c>
      <c r="BK374" s="144">
        <f>ROUND(I374*H374,2)</f>
        <v>0</v>
      </c>
      <c r="BL374" s="17" t="s">
        <v>141</v>
      </c>
      <c r="BM374" s="143" t="s">
        <v>654</v>
      </c>
    </row>
    <row r="375" spans="2:65" s="12" customFormat="1" ht="11.25" x14ac:dyDescent="0.2">
      <c r="B375" s="145"/>
      <c r="D375" s="146" t="s">
        <v>155</v>
      </c>
      <c r="E375" s="147" t="s">
        <v>1</v>
      </c>
      <c r="F375" s="148" t="s">
        <v>655</v>
      </c>
      <c r="H375" s="147" t="s">
        <v>1</v>
      </c>
      <c r="I375" s="149"/>
      <c r="L375" s="145"/>
      <c r="M375" s="150"/>
      <c r="T375" s="151"/>
      <c r="AT375" s="147" t="s">
        <v>155</v>
      </c>
      <c r="AU375" s="147" t="s">
        <v>86</v>
      </c>
      <c r="AV375" s="12" t="s">
        <v>84</v>
      </c>
      <c r="AW375" s="12" t="s">
        <v>32</v>
      </c>
      <c r="AX375" s="12" t="s">
        <v>76</v>
      </c>
      <c r="AY375" s="147" t="s">
        <v>142</v>
      </c>
    </row>
    <row r="376" spans="2:65" s="13" customFormat="1" ht="11.25" x14ac:dyDescent="0.2">
      <c r="B376" s="152"/>
      <c r="D376" s="146" t="s">
        <v>155</v>
      </c>
      <c r="E376" s="153" t="s">
        <v>1</v>
      </c>
      <c r="F376" s="154" t="s">
        <v>617</v>
      </c>
      <c r="H376" s="155">
        <v>1746.95</v>
      </c>
      <c r="I376" s="156"/>
      <c r="L376" s="152"/>
      <c r="M376" s="157"/>
      <c r="T376" s="158"/>
      <c r="AT376" s="153" t="s">
        <v>155</v>
      </c>
      <c r="AU376" s="153" t="s">
        <v>86</v>
      </c>
      <c r="AV376" s="13" t="s">
        <v>86</v>
      </c>
      <c r="AW376" s="13" t="s">
        <v>32</v>
      </c>
      <c r="AX376" s="13" t="s">
        <v>84</v>
      </c>
      <c r="AY376" s="153" t="s">
        <v>142</v>
      </c>
    </row>
    <row r="377" spans="2:65" s="1" customFormat="1" ht="16.5" customHeight="1" x14ac:dyDescent="0.2">
      <c r="B377" s="32"/>
      <c r="C377" s="132" t="s">
        <v>656</v>
      </c>
      <c r="D377" s="132" t="s">
        <v>148</v>
      </c>
      <c r="E377" s="133" t="s">
        <v>657</v>
      </c>
      <c r="F377" s="134" t="s">
        <v>658</v>
      </c>
      <c r="G377" s="135" t="s">
        <v>266</v>
      </c>
      <c r="H377" s="136">
        <v>416</v>
      </c>
      <c r="I377" s="137"/>
      <c r="J377" s="138">
        <f>ROUND(I377*H377,2)</f>
        <v>0</v>
      </c>
      <c r="K377" s="134" t="s">
        <v>152</v>
      </c>
      <c r="L377" s="32"/>
      <c r="M377" s="139" t="s">
        <v>1</v>
      </c>
      <c r="N377" s="140" t="s">
        <v>41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141</v>
      </c>
      <c r="AT377" s="143" t="s">
        <v>148</v>
      </c>
      <c r="AU377" s="143" t="s">
        <v>86</v>
      </c>
      <c r="AY377" s="17" t="s">
        <v>142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7" t="s">
        <v>84</v>
      </c>
      <c r="BK377" s="144">
        <f>ROUND(I377*H377,2)</f>
        <v>0</v>
      </c>
      <c r="BL377" s="17" t="s">
        <v>141</v>
      </c>
      <c r="BM377" s="143" t="s">
        <v>659</v>
      </c>
    </row>
    <row r="378" spans="2:65" s="12" customFormat="1" ht="11.25" x14ac:dyDescent="0.2">
      <c r="B378" s="145"/>
      <c r="D378" s="146" t="s">
        <v>155</v>
      </c>
      <c r="E378" s="147" t="s">
        <v>1</v>
      </c>
      <c r="F378" s="148" t="s">
        <v>660</v>
      </c>
      <c r="H378" s="147" t="s">
        <v>1</v>
      </c>
      <c r="I378" s="149"/>
      <c r="L378" s="145"/>
      <c r="M378" s="150"/>
      <c r="T378" s="151"/>
      <c r="AT378" s="147" t="s">
        <v>155</v>
      </c>
      <c r="AU378" s="147" t="s">
        <v>86</v>
      </c>
      <c r="AV378" s="12" t="s">
        <v>84</v>
      </c>
      <c r="AW378" s="12" t="s">
        <v>32</v>
      </c>
      <c r="AX378" s="12" t="s">
        <v>76</v>
      </c>
      <c r="AY378" s="147" t="s">
        <v>142</v>
      </c>
    </row>
    <row r="379" spans="2:65" s="13" customFormat="1" ht="11.25" x14ac:dyDescent="0.2">
      <c r="B379" s="152"/>
      <c r="D379" s="146" t="s">
        <v>155</v>
      </c>
      <c r="E379" s="153" t="s">
        <v>1</v>
      </c>
      <c r="F379" s="154" t="s">
        <v>632</v>
      </c>
      <c r="H379" s="155">
        <v>73.2</v>
      </c>
      <c r="I379" s="156"/>
      <c r="L379" s="152"/>
      <c r="M379" s="157"/>
      <c r="T379" s="158"/>
      <c r="AT379" s="153" t="s">
        <v>155</v>
      </c>
      <c r="AU379" s="153" t="s">
        <v>86</v>
      </c>
      <c r="AV379" s="13" t="s">
        <v>86</v>
      </c>
      <c r="AW379" s="13" t="s">
        <v>32</v>
      </c>
      <c r="AX379" s="13" t="s">
        <v>76</v>
      </c>
      <c r="AY379" s="153" t="s">
        <v>142</v>
      </c>
    </row>
    <row r="380" spans="2:65" s="13" customFormat="1" ht="11.25" x14ac:dyDescent="0.2">
      <c r="B380" s="152"/>
      <c r="D380" s="146" t="s">
        <v>155</v>
      </c>
      <c r="E380" s="153" t="s">
        <v>1</v>
      </c>
      <c r="F380" s="154" t="s">
        <v>638</v>
      </c>
      <c r="H380" s="155">
        <v>342.8</v>
      </c>
      <c r="I380" s="156"/>
      <c r="L380" s="152"/>
      <c r="M380" s="157"/>
      <c r="T380" s="158"/>
      <c r="AT380" s="153" t="s">
        <v>155</v>
      </c>
      <c r="AU380" s="153" t="s">
        <v>86</v>
      </c>
      <c r="AV380" s="13" t="s">
        <v>86</v>
      </c>
      <c r="AW380" s="13" t="s">
        <v>32</v>
      </c>
      <c r="AX380" s="13" t="s">
        <v>76</v>
      </c>
      <c r="AY380" s="153" t="s">
        <v>142</v>
      </c>
    </row>
    <row r="381" spans="2:65" s="14" customFormat="1" ht="11.25" x14ac:dyDescent="0.2">
      <c r="B381" s="162"/>
      <c r="D381" s="146" t="s">
        <v>155</v>
      </c>
      <c r="E381" s="163" t="s">
        <v>1</v>
      </c>
      <c r="F381" s="164" t="s">
        <v>278</v>
      </c>
      <c r="H381" s="165">
        <v>416</v>
      </c>
      <c r="I381" s="166"/>
      <c r="L381" s="162"/>
      <c r="M381" s="167"/>
      <c r="T381" s="168"/>
      <c r="AT381" s="163" t="s">
        <v>155</v>
      </c>
      <c r="AU381" s="163" t="s">
        <v>86</v>
      </c>
      <c r="AV381" s="14" t="s">
        <v>141</v>
      </c>
      <c r="AW381" s="14" t="s">
        <v>32</v>
      </c>
      <c r="AX381" s="14" t="s">
        <v>84</v>
      </c>
      <c r="AY381" s="163" t="s">
        <v>142</v>
      </c>
    </row>
    <row r="382" spans="2:65" s="1" customFormat="1" ht="16.5" customHeight="1" x14ac:dyDescent="0.2">
      <c r="B382" s="32"/>
      <c r="C382" s="132" t="s">
        <v>661</v>
      </c>
      <c r="D382" s="132" t="s">
        <v>148</v>
      </c>
      <c r="E382" s="133" t="s">
        <v>662</v>
      </c>
      <c r="F382" s="134" t="s">
        <v>663</v>
      </c>
      <c r="G382" s="135" t="s">
        <v>266</v>
      </c>
      <c r="H382" s="136">
        <v>159.19999999999999</v>
      </c>
      <c r="I382" s="137"/>
      <c r="J382" s="138">
        <f>ROUND(I382*H382,2)</f>
        <v>0</v>
      </c>
      <c r="K382" s="134" t="s">
        <v>152</v>
      </c>
      <c r="L382" s="32"/>
      <c r="M382" s="139" t="s">
        <v>1</v>
      </c>
      <c r="N382" s="140" t="s">
        <v>41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141</v>
      </c>
      <c r="AT382" s="143" t="s">
        <v>148</v>
      </c>
      <c r="AU382" s="143" t="s">
        <v>86</v>
      </c>
      <c r="AY382" s="17" t="s">
        <v>142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7" t="s">
        <v>84</v>
      </c>
      <c r="BK382" s="144">
        <f>ROUND(I382*H382,2)</f>
        <v>0</v>
      </c>
      <c r="BL382" s="17" t="s">
        <v>141</v>
      </c>
      <c r="BM382" s="143" t="s">
        <v>664</v>
      </c>
    </row>
    <row r="383" spans="2:65" s="12" customFormat="1" ht="11.25" x14ac:dyDescent="0.2">
      <c r="B383" s="145"/>
      <c r="D383" s="146" t="s">
        <v>155</v>
      </c>
      <c r="E383" s="147" t="s">
        <v>1</v>
      </c>
      <c r="F383" s="148" t="s">
        <v>665</v>
      </c>
      <c r="H383" s="147" t="s">
        <v>1</v>
      </c>
      <c r="I383" s="149"/>
      <c r="L383" s="145"/>
      <c r="M383" s="150"/>
      <c r="T383" s="151"/>
      <c r="AT383" s="147" t="s">
        <v>155</v>
      </c>
      <c r="AU383" s="147" t="s">
        <v>86</v>
      </c>
      <c r="AV383" s="12" t="s">
        <v>84</v>
      </c>
      <c r="AW383" s="12" t="s">
        <v>32</v>
      </c>
      <c r="AX383" s="12" t="s">
        <v>76</v>
      </c>
      <c r="AY383" s="147" t="s">
        <v>142</v>
      </c>
    </row>
    <row r="384" spans="2:65" s="13" customFormat="1" ht="11.25" x14ac:dyDescent="0.2">
      <c r="B384" s="152"/>
      <c r="D384" s="146" t="s">
        <v>155</v>
      </c>
      <c r="E384" s="153" t="s">
        <v>1</v>
      </c>
      <c r="F384" s="154" t="s">
        <v>625</v>
      </c>
      <c r="H384" s="155">
        <v>159.19999999999999</v>
      </c>
      <c r="I384" s="156"/>
      <c r="L384" s="152"/>
      <c r="M384" s="157"/>
      <c r="T384" s="158"/>
      <c r="AT384" s="153" t="s">
        <v>155</v>
      </c>
      <c r="AU384" s="153" t="s">
        <v>86</v>
      </c>
      <c r="AV384" s="13" t="s">
        <v>86</v>
      </c>
      <c r="AW384" s="13" t="s">
        <v>32</v>
      </c>
      <c r="AX384" s="13" t="s">
        <v>84</v>
      </c>
      <c r="AY384" s="153" t="s">
        <v>142</v>
      </c>
    </row>
    <row r="385" spans="2:65" s="1" customFormat="1" ht="21.75" customHeight="1" x14ac:dyDescent="0.2">
      <c r="B385" s="32"/>
      <c r="C385" s="132" t="s">
        <v>666</v>
      </c>
      <c r="D385" s="132" t="s">
        <v>148</v>
      </c>
      <c r="E385" s="133" t="s">
        <v>667</v>
      </c>
      <c r="F385" s="134" t="s">
        <v>668</v>
      </c>
      <c r="G385" s="135" t="s">
        <v>266</v>
      </c>
      <c r="H385" s="136">
        <v>55.7</v>
      </c>
      <c r="I385" s="137"/>
      <c r="J385" s="138">
        <f>ROUND(I385*H385,2)</f>
        <v>0</v>
      </c>
      <c r="K385" s="134" t="s">
        <v>152</v>
      </c>
      <c r="L385" s="32"/>
      <c r="M385" s="139" t="s">
        <v>1</v>
      </c>
      <c r="N385" s="140" t="s">
        <v>41</v>
      </c>
      <c r="P385" s="141">
        <f>O385*H385</f>
        <v>0</v>
      </c>
      <c r="Q385" s="141">
        <v>0.23</v>
      </c>
      <c r="R385" s="141">
        <f>Q385*H385</f>
        <v>12.811000000000002</v>
      </c>
      <c r="S385" s="141">
        <v>0</v>
      </c>
      <c r="T385" s="142">
        <f>S385*H385</f>
        <v>0</v>
      </c>
      <c r="AR385" s="143" t="s">
        <v>141</v>
      </c>
      <c r="AT385" s="143" t="s">
        <v>148</v>
      </c>
      <c r="AU385" s="143" t="s">
        <v>86</v>
      </c>
      <c r="AY385" s="17" t="s">
        <v>142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7" t="s">
        <v>84</v>
      </c>
      <c r="BK385" s="144">
        <f>ROUND(I385*H385,2)</f>
        <v>0</v>
      </c>
      <c r="BL385" s="17" t="s">
        <v>141</v>
      </c>
      <c r="BM385" s="143" t="s">
        <v>669</v>
      </c>
    </row>
    <row r="386" spans="2:65" s="13" customFormat="1" ht="11.25" x14ac:dyDescent="0.2">
      <c r="B386" s="152"/>
      <c r="D386" s="146" t="s">
        <v>155</v>
      </c>
      <c r="E386" s="153" t="s">
        <v>1</v>
      </c>
      <c r="F386" s="154" t="s">
        <v>551</v>
      </c>
      <c r="H386" s="155">
        <v>55.7</v>
      </c>
      <c r="I386" s="156"/>
      <c r="L386" s="152"/>
      <c r="M386" s="157"/>
      <c r="T386" s="158"/>
      <c r="AT386" s="153" t="s">
        <v>155</v>
      </c>
      <c r="AU386" s="153" t="s">
        <v>86</v>
      </c>
      <c r="AV386" s="13" t="s">
        <v>86</v>
      </c>
      <c r="AW386" s="13" t="s">
        <v>32</v>
      </c>
      <c r="AX386" s="13" t="s">
        <v>84</v>
      </c>
      <c r="AY386" s="153" t="s">
        <v>142</v>
      </c>
    </row>
    <row r="387" spans="2:65" s="1" customFormat="1" ht="16.5" customHeight="1" x14ac:dyDescent="0.2">
      <c r="B387" s="32"/>
      <c r="C387" s="132" t="s">
        <v>670</v>
      </c>
      <c r="D387" s="132" t="s">
        <v>148</v>
      </c>
      <c r="E387" s="133" t="s">
        <v>671</v>
      </c>
      <c r="F387" s="134" t="s">
        <v>672</v>
      </c>
      <c r="G387" s="135" t="s">
        <v>266</v>
      </c>
      <c r="H387" s="136">
        <v>2496.15</v>
      </c>
      <c r="I387" s="137"/>
      <c r="J387" s="138">
        <f>ROUND(I387*H387,2)</f>
        <v>0</v>
      </c>
      <c r="K387" s="134" t="s">
        <v>152</v>
      </c>
      <c r="L387" s="32"/>
      <c r="M387" s="139" t="s">
        <v>1</v>
      </c>
      <c r="N387" s="140" t="s">
        <v>41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141</v>
      </c>
      <c r="AT387" s="143" t="s">
        <v>148</v>
      </c>
      <c r="AU387" s="143" t="s">
        <v>86</v>
      </c>
      <c r="AY387" s="17" t="s">
        <v>142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84</v>
      </c>
      <c r="BK387" s="144">
        <f>ROUND(I387*H387,2)</f>
        <v>0</v>
      </c>
      <c r="BL387" s="17" t="s">
        <v>141</v>
      </c>
      <c r="BM387" s="143" t="s">
        <v>673</v>
      </c>
    </row>
    <row r="388" spans="2:65" s="12" customFormat="1" ht="11.25" x14ac:dyDescent="0.2">
      <c r="B388" s="145"/>
      <c r="D388" s="146" t="s">
        <v>155</v>
      </c>
      <c r="E388" s="147" t="s">
        <v>1</v>
      </c>
      <c r="F388" s="148" t="s">
        <v>674</v>
      </c>
      <c r="H388" s="147" t="s">
        <v>1</v>
      </c>
      <c r="I388" s="149"/>
      <c r="L388" s="145"/>
      <c r="M388" s="150"/>
      <c r="T388" s="151"/>
      <c r="AT388" s="147" t="s">
        <v>155</v>
      </c>
      <c r="AU388" s="147" t="s">
        <v>86</v>
      </c>
      <c r="AV388" s="12" t="s">
        <v>84</v>
      </c>
      <c r="AW388" s="12" t="s">
        <v>32</v>
      </c>
      <c r="AX388" s="12" t="s">
        <v>76</v>
      </c>
      <c r="AY388" s="147" t="s">
        <v>142</v>
      </c>
    </row>
    <row r="389" spans="2:65" s="13" customFormat="1" ht="11.25" x14ac:dyDescent="0.2">
      <c r="B389" s="152"/>
      <c r="D389" s="146" t="s">
        <v>155</v>
      </c>
      <c r="E389" s="153" t="s">
        <v>1</v>
      </c>
      <c r="F389" s="154" t="s">
        <v>617</v>
      </c>
      <c r="H389" s="155">
        <v>1746.95</v>
      </c>
      <c r="I389" s="156"/>
      <c r="L389" s="152"/>
      <c r="M389" s="157"/>
      <c r="T389" s="158"/>
      <c r="AT389" s="153" t="s">
        <v>155</v>
      </c>
      <c r="AU389" s="153" t="s">
        <v>86</v>
      </c>
      <c r="AV389" s="13" t="s">
        <v>86</v>
      </c>
      <c r="AW389" s="13" t="s">
        <v>32</v>
      </c>
      <c r="AX389" s="13" t="s">
        <v>76</v>
      </c>
      <c r="AY389" s="153" t="s">
        <v>142</v>
      </c>
    </row>
    <row r="390" spans="2:65" s="13" customFormat="1" ht="11.25" x14ac:dyDescent="0.2">
      <c r="B390" s="152"/>
      <c r="D390" s="146" t="s">
        <v>155</v>
      </c>
      <c r="E390" s="153" t="s">
        <v>1</v>
      </c>
      <c r="F390" s="154" t="s">
        <v>645</v>
      </c>
      <c r="H390" s="155">
        <v>749.2</v>
      </c>
      <c r="I390" s="156"/>
      <c r="L390" s="152"/>
      <c r="M390" s="157"/>
      <c r="T390" s="158"/>
      <c r="AT390" s="153" t="s">
        <v>155</v>
      </c>
      <c r="AU390" s="153" t="s">
        <v>86</v>
      </c>
      <c r="AV390" s="13" t="s">
        <v>86</v>
      </c>
      <c r="AW390" s="13" t="s">
        <v>32</v>
      </c>
      <c r="AX390" s="13" t="s">
        <v>76</v>
      </c>
      <c r="AY390" s="153" t="s">
        <v>142</v>
      </c>
    </row>
    <row r="391" spans="2:65" s="14" customFormat="1" ht="11.25" x14ac:dyDescent="0.2">
      <c r="B391" s="162"/>
      <c r="D391" s="146" t="s">
        <v>155</v>
      </c>
      <c r="E391" s="163" t="s">
        <v>1</v>
      </c>
      <c r="F391" s="164" t="s">
        <v>278</v>
      </c>
      <c r="H391" s="165">
        <v>2496.15</v>
      </c>
      <c r="I391" s="166"/>
      <c r="L391" s="162"/>
      <c r="M391" s="167"/>
      <c r="T391" s="168"/>
      <c r="AT391" s="163" t="s">
        <v>155</v>
      </c>
      <c r="AU391" s="163" t="s">
        <v>86</v>
      </c>
      <c r="AV391" s="14" t="s">
        <v>141</v>
      </c>
      <c r="AW391" s="14" t="s">
        <v>32</v>
      </c>
      <c r="AX391" s="14" t="s">
        <v>84</v>
      </c>
      <c r="AY391" s="163" t="s">
        <v>142</v>
      </c>
    </row>
    <row r="392" spans="2:65" s="1" customFormat="1" ht="16.5" customHeight="1" x14ac:dyDescent="0.2">
      <c r="B392" s="32"/>
      <c r="C392" s="132" t="s">
        <v>675</v>
      </c>
      <c r="D392" s="132" t="s">
        <v>148</v>
      </c>
      <c r="E392" s="133" t="s">
        <v>676</v>
      </c>
      <c r="F392" s="134" t="s">
        <v>677</v>
      </c>
      <c r="G392" s="135" t="s">
        <v>266</v>
      </c>
      <c r="H392" s="136">
        <v>2496.15</v>
      </c>
      <c r="I392" s="137"/>
      <c r="J392" s="138">
        <f>ROUND(I392*H392,2)</f>
        <v>0</v>
      </c>
      <c r="K392" s="134" t="s">
        <v>152</v>
      </c>
      <c r="L392" s="32"/>
      <c r="M392" s="139" t="s">
        <v>1</v>
      </c>
      <c r="N392" s="140" t="s">
        <v>41</v>
      </c>
      <c r="P392" s="141">
        <f>O392*H392</f>
        <v>0</v>
      </c>
      <c r="Q392" s="141">
        <v>0</v>
      </c>
      <c r="R392" s="141">
        <f>Q392*H392</f>
        <v>0</v>
      </c>
      <c r="S392" s="141">
        <v>0</v>
      </c>
      <c r="T392" s="142">
        <f>S392*H392</f>
        <v>0</v>
      </c>
      <c r="AR392" s="143" t="s">
        <v>141</v>
      </c>
      <c r="AT392" s="143" t="s">
        <v>148</v>
      </c>
      <c r="AU392" s="143" t="s">
        <v>86</v>
      </c>
      <c r="AY392" s="17" t="s">
        <v>142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7" t="s">
        <v>84</v>
      </c>
      <c r="BK392" s="144">
        <f>ROUND(I392*H392,2)</f>
        <v>0</v>
      </c>
      <c r="BL392" s="17" t="s">
        <v>141</v>
      </c>
      <c r="BM392" s="143" t="s">
        <v>678</v>
      </c>
    </row>
    <row r="393" spans="2:65" s="12" customFormat="1" ht="11.25" x14ac:dyDescent="0.2">
      <c r="B393" s="145"/>
      <c r="D393" s="146" t="s">
        <v>155</v>
      </c>
      <c r="E393" s="147" t="s">
        <v>1</v>
      </c>
      <c r="F393" s="148" t="s">
        <v>679</v>
      </c>
      <c r="H393" s="147" t="s">
        <v>1</v>
      </c>
      <c r="I393" s="149"/>
      <c r="L393" s="145"/>
      <c r="M393" s="150"/>
      <c r="T393" s="151"/>
      <c r="AT393" s="147" t="s">
        <v>155</v>
      </c>
      <c r="AU393" s="147" t="s">
        <v>86</v>
      </c>
      <c r="AV393" s="12" t="s">
        <v>84</v>
      </c>
      <c r="AW393" s="12" t="s">
        <v>32</v>
      </c>
      <c r="AX393" s="12" t="s">
        <v>76</v>
      </c>
      <c r="AY393" s="147" t="s">
        <v>142</v>
      </c>
    </row>
    <row r="394" spans="2:65" s="13" customFormat="1" ht="11.25" x14ac:dyDescent="0.2">
      <c r="B394" s="152"/>
      <c r="D394" s="146" t="s">
        <v>155</v>
      </c>
      <c r="E394" s="153" t="s">
        <v>1</v>
      </c>
      <c r="F394" s="154" t="s">
        <v>617</v>
      </c>
      <c r="H394" s="155">
        <v>1746.95</v>
      </c>
      <c r="I394" s="156"/>
      <c r="L394" s="152"/>
      <c r="M394" s="157"/>
      <c r="T394" s="158"/>
      <c r="AT394" s="153" t="s">
        <v>155</v>
      </c>
      <c r="AU394" s="153" t="s">
        <v>86</v>
      </c>
      <c r="AV394" s="13" t="s">
        <v>86</v>
      </c>
      <c r="AW394" s="13" t="s">
        <v>32</v>
      </c>
      <c r="AX394" s="13" t="s">
        <v>76</v>
      </c>
      <c r="AY394" s="153" t="s">
        <v>142</v>
      </c>
    </row>
    <row r="395" spans="2:65" s="13" customFormat="1" ht="11.25" x14ac:dyDescent="0.2">
      <c r="B395" s="152"/>
      <c r="D395" s="146" t="s">
        <v>155</v>
      </c>
      <c r="E395" s="153" t="s">
        <v>1</v>
      </c>
      <c r="F395" s="154" t="s">
        <v>645</v>
      </c>
      <c r="H395" s="155">
        <v>749.2</v>
      </c>
      <c r="I395" s="156"/>
      <c r="L395" s="152"/>
      <c r="M395" s="157"/>
      <c r="T395" s="158"/>
      <c r="AT395" s="153" t="s">
        <v>155</v>
      </c>
      <c r="AU395" s="153" t="s">
        <v>86</v>
      </c>
      <c r="AV395" s="13" t="s">
        <v>86</v>
      </c>
      <c r="AW395" s="13" t="s">
        <v>32</v>
      </c>
      <c r="AX395" s="13" t="s">
        <v>76</v>
      </c>
      <c r="AY395" s="153" t="s">
        <v>142</v>
      </c>
    </row>
    <row r="396" spans="2:65" s="14" customFormat="1" ht="11.25" x14ac:dyDescent="0.2">
      <c r="B396" s="162"/>
      <c r="D396" s="146" t="s">
        <v>155</v>
      </c>
      <c r="E396" s="163" t="s">
        <v>1</v>
      </c>
      <c r="F396" s="164" t="s">
        <v>278</v>
      </c>
      <c r="H396" s="165">
        <v>2496.15</v>
      </c>
      <c r="I396" s="166"/>
      <c r="L396" s="162"/>
      <c r="M396" s="167"/>
      <c r="T396" s="168"/>
      <c r="AT396" s="163" t="s">
        <v>155</v>
      </c>
      <c r="AU396" s="163" t="s">
        <v>86</v>
      </c>
      <c r="AV396" s="14" t="s">
        <v>141</v>
      </c>
      <c r="AW396" s="14" t="s">
        <v>32</v>
      </c>
      <c r="AX396" s="14" t="s">
        <v>84</v>
      </c>
      <c r="AY396" s="163" t="s">
        <v>142</v>
      </c>
    </row>
    <row r="397" spans="2:65" s="1" customFormat="1" ht="16.5" customHeight="1" x14ac:dyDescent="0.2">
      <c r="B397" s="32"/>
      <c r="C397" s="132" t="s">
        <v>680</v>
      </c>
      <c r="D397" s="132" t="s">
        <v>148</v>
      </c>
      <c r="E397" s="133" t="s">
        <v>681</v>
      </c>
      <c r="F397" s="134" t="s">
        <v>682</v>
      </c>
      <c r="G397" s="135" t="s">
        <v>266</v>
      </c>
      <c r="H397" s="136">
        <v>188.6</v>
      </c>
      <c r="I397" s="137"/>
      <c r="J397" s="138">
        <f>ROUND(I397*H397,2)</f>
        <v>0</v>
      </c>
      <c r="K397" s="134" t="s">
        <v>152</v>
      </c>
      <c r="L397" s="32"/>
      <c r="M397" s="139" t="s">
        <v>1</v>
      </c>
      <c r="N397" s="140" t="s">
        <v>41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141</v>
      </c>
      <c r="AT397" s="143" t="s">
        <v>148</v>
      </c>
      <c r="AU397" s="143" t="s">
        <v>86</v>
      </c>
      <c r="AY397" s="17" t="s">
        <v>142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84</v>
      </c>
      <c r="BK397" s="144">
        <f>ROUND(I397*H397,2)</f>
        <v>0</v>
      </c>
      <c r="BL397" s="17" t="s">
        <v>141</v>
      </c>
      <c r="BM397" s="143" t="s">
        <v>683</v>
      </c>
    </row>
    <row r="398" spans="2:65" s="12" customFormat="1" ht="11.25" x14ac:dyDescent="0.2">
      <c r="B398" s="145"/>
      <c r="D398" s="146" t="s">
        <v>155</v>
      </c>
      <c r="E398" s="147" t="s">
        <v>1</v>
      </c>
      <c r="F398" s="148" t="s">
        <v>684</v>
      </c>
      <c r="H398" s="147" t="s">
        <v>1</v>
      </c>
      <c r="I398" s="149"/>
      <c r="L398" s="145"/>
      <c r="M398" s="150"/>
      <c r="T398" s="151"/>
      <c r="AT398" s="147" t="s">
        <v>155</v>
      </c>
      <c r="AU398" s="147" t="s">
        <v>86</v>
      </c>
      <c r="AV398" s="12" t="s">
        <v>84</v>
      </c>
      <c r="AW398" s="12" t="s">
        <v>32</v>
      </c>
      <c r="AX398" s="12" t="s">
        <v>76</v>
      </c>
      <c r="AY398" s="147" t="s">
        <v>142</v>
      </c>
    </row>
    <row r="399" spans="2:65" s="13" customFormat="1" ht="11.25" x14ac:dyDescent="0.2">
      <c r="B399" s="152"/>
      <c r="D399" s="146" t="s">
        <v>155</v>
      </c>
      <c r="E399" s="153" t="s">
        <v>1</v>
      </c>
      <c r="F399" s="154" t="s">
        <v>685</v>
      </c>
      <c r="H399" s="155">
        <v>188.6</v>
      </c>
      <c r="I399" s="156"/>
      <c r="L399" s="152"/>
      <c r="M399" s="157"/>
      <c r="T399" s="158"/>
      <c r="AT399" s="153" t="s">
        <v>155</v>
      </c>
      <c r="AU399" s="153" t="s">
        <v>86</v>
      </c>
      <c r="AV399" s="13" t="s">
        <v>86</v>
      </c>
      <c r="AW399" s="13" t="s">
        <v>32</v>
      </c>
      <c r="AX399" s="13" t="s">
        <v>84</v>
      </c>
      <c r="AY399" s="153" t="s">
        <v>142</v>
      </c>
    </row>
    <row r="400" spans="2:65" s="1" customFormat="1" ht="24.2" customHeight="1" x14ac:dyDescent="0.2">
      <c r="B400" s="32"/>
      <c r="C400" s="132" t="s">
        <v>686</v>
      </c>
      <c r="D400" s="132" t="s">
        <v>148</v>
      </c>
      <c r="E400" s="133" t="s">
        <v>687</v>
      </c>
      <c r="F400" s="134" t="s">
        <v>688</v>
      </c>
      <c r="G400" s="135" t="s">
        <v>266</v>
      </c>
      <c r="H400" s="136">
        <v>188.6</v>
      </c>
      <c r="I400" s="137"/>
      <c r="J400" s="138">
        <f>ROUND(I400*H400,2)</f>
        <v>0</v>
      </c>
      <c r="K400" s="134" t="s">
        <v>152</v>
      </c>
      <c r="L400" s="32"/>
      <c r="M400" s="139" t="s">
        <v>1</v>
      </c>
      <c r="N400" s="140" t="s">
        <v>41</v>
      </c>
      <c r="P400" s="141">
        <f>O400*H400</f>
        <v>0</v>
      </c>
      <c r="Q400" s="141">
        <v>0</v>
      </c>
      <c r="R400" s="141">
        <f>Q400*H400</f>
        <v>0</v>
      </c>
      <c r="S400" s="141">
        <v>0</v>
      </c>
      <c r="T400" s="142">
        <f>S400*H400</f>
        <v>0</v>
      </c>
      <c r="AR400" s="143" t="s">
        <v>141</v>
      </c>
      <c r="AT400" s="143" t="s">
        <v>148</v>
      </c>
      <c r="AU400" s="143" t="s">
        <v>86</v>
      </c>
      <c r="AY400" s="17" t="s">
        <v>142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7" t="s">
        <v>84</v>
      </c>
      <c r="BK400" s="144">
        <f>ROUND(I400*H400,2)</f>
        <v>0</v>
      </c>
      <c r="BL400" s="17" t="s">
        <v>141</v>
      </c>
      <c r="BM400" s="143" t="s">
        <v>689</v>
      </c>
    </row>
    <row r="401" spans="2:65" s="12" customFormat="1" ht="11.25" x14ac:dyDescent="0.2">
      <c r="B401" s="145"/>
      <c r="D401" s="146" t="s">
        <v>155</v>
      </c>
      <c r="E401" s="147" t="s">
        <v>1</v>
      </c>
      <c r="F401" s="148" t="s">
        <v>690</v>
      </c>
      <c r="H401" s="147" t="s">
        <v>1</v>
      </c>
      <c r="I401" s="149"/>
      <c r="L401" s="145"/>
      <c r="M401" s="150"/>
      <c r="T401" s="151"/>
      <c r="AT401" s="147" t="s">
        <v>155</v>
      </c>
      <c r="AU401" s="147" t="s">
        <v>86</v>
      </c>
      <c r="AV401" s="12" t="s">
        <v>84</v>
      </c>
      <c r="AW401" s="12" t="s">
        <v>32</v>
      </c>
      <c r="AX401" s="12" t="s">
        <v>76</v>
      </c>
      <c r="AY401" s="147" t="s">
        <v>142</v>
      </c>
    </row>
    <row r="402" spans="2:65" s="13" customFormat="1" ht="11.25" x14ac:dyDescent="0.2">
      <c r="B402" s="152"/>
      <c r="D402" s="146" t="s">
        <v>155</v>
      </c>
      <c r="E402" s="153" t="s">
        <v>1</v>
      </c>
      <c r="F402" s="154" t="s">
        <v>685</v>
      </c>
      <c r="H402" s="155">
        <v>188.6</v>
      </c>
      <c r="I402" s="156"/>
      <c r="L402" s="152"/>
      <c r="M402" s="157"/>
      <c r="T402" s="158"/>
      <c r="AT402" s="153" t="s">
        <v>155</v>
      </c>
      <c r="AU402" s="153" t="s">
        <v>86</v>
      </c>
      <c r="AV402" s="13" t="s">
        <v>86</v>
      </c>
      <c r="AW402" s="13" t="s">
        <v>32</v>
      </c>
      <c r="AX402" s="13" t="s">
        <v>84</v>
      </c>
      <c r="AY402" s="153" t="s">
        <v>142</v>
      </c>
    </row>
    <row r="403" spans="2:65" s="1" customFormat="1" ht="24.2" customHeight="1" x14ac:dyDescent="0.2">
      <c r="B403" s="32"/>
      <c r="C403" s="132" t="s">
        <v>691</v>
      </c>
      <c r="D403" s="132" t="s">
        <v>148</v>
      </c>
      <c r="E403" s="133" t="s">
        <v>692</v>
      </c>
      <c r="F403" s="134" t="s">
        <v>693</v>
      </c>
      <c r="G403" s="135" t="s">
        <v>266</v>
      </c>
      <c r="H403" s="136">
        <v>2496.15</v>
      </c>
      <c r="I403" s="137"/>
      <c r="J403" s="138">
        <f>ROUND(I403*H403,2)</f>
        <v>0</v>
      </c>
      <c r="K403" s="134" t="s">
        <v>152</v>
      </c>
      <c r="L403" s="32"/>
      <c r="M403" s="139" t="s">
        <v>1</v>
      </c>
      <c r="N403" s="140" t="s">
        <v>41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141</v>
      </c>
      <c r="AT403" s="143" t="s">
        <v>148</v>
      </c>
      <c r="AU403" s="143" t="s">
        <v>86</v>
      </c>
      <c r="AY403" s="17" t="s">
        <v>142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84</v>
      </c>
      <c r="BK403" s="144">
        <f>ROUND(I403*H403,2)</f>
        <v>0</v>
      </c>
      <c r="BL403" s="17" t="s">
        <v>141</v>
      </c>
      <c r="BM403" s="143" t="s">
        <v>694</v>
      </c>
    </row>
    <row r="404" spans="2:65" s="12" customFormat="1" ht="11.25" x14ac:dyDescent="0.2">
      <c r="B404" s="145"/>
      <c r="D404" s="146" t="s">
        <v>155</v>
      </c>
      <c r="E404" s="147" t="s">
        <v>1</v>
      </c>
      <c r="F404" s="148" t="s">
        <v>690</v>
      </c>
      <c r="H404" s="147" t="s">
        <v>1</v>
      </c>
      <c r="I404" s="149"/>
      <c r="L404" s="145"/>
      <c r="M404" s="150"/>
      <c r="T404" s="151"/>
      <c r="AT404" s="147" t="s">
        <v>155</v>
      </c>
      <c r="AU404" s="147" t="s">
        <v>86</v>
      </c>
      <c r="AV404" s="12" t="s">
        <v>84</v>
      </c>
      <c r="AW404" s="12" t="s">
        <v>32</v>
      </c>
      <c r="AX404" s="12" t="s">
        <v>76</v>
      </c>
      <c r="AY404" s="147" t="s">
        <v>142</v>
      </c>
    </row>
    <row r="405" spans="2:65" s="13" customFormat="1" ht="11.25" x14ac:dyDescent="0.2">
      <c r="B405" s="152"/>
      <c r="D405" s="146" t="s">
        <v>155</v>
      </c>
      <c r="E405" s="153" t="s">
        <v>1</v>
      </c>
      <c r="F405" s="154" t="s">
        <v>617</v>
      </c>
      <c r="H405" s="155">
        <v>1746.95</v>
      </c>
      <c r="I405" s="156"/>
      <c r="L405" s="152"/>
      <c r="M405" s="157"/>
      <c r="T405" s="158"/>
      <c r="AT405" s="153" t="s">
        <v>155</v>
      </c>
      <c r="AU405" s="153" t="s">
        <v>86</v>
      </c>
      <c r="AV405" s="13" t="s">
        <v>86</v>
      </c>
      <c r="AW405" s="13" t="s">
        <v>32</v>
      </c>
      <c r="AX405" s="13" t="s">
        <v>76</v>
      </c>
      <c r="AY405" s="153" t="s">
        <v>142</v>
      </c>
    </row>
    <row r="406" spans="2:65" s="13" customFormat="1" ht="11.25" x14ac:dyDescent="0.2">
      <c r="B406" s="152"/>
      <c r="D406" s="146" t="s">
        <v>155</v>
      </c>
      <c r="E406" s="153" t="s">
        <v>1</v>
      </c>
      <c r="F406" s="154" t="s">
        <v>645</v>
      </c>
      <c r="H406" s="155">
        <v>749.2</v>
      </c>
      <c r="I406" s="156"/>
      <c r="L406" s="152"/>
      <c r="M406" s="157"/>
      <c r="T406" s="158"/>
      <c r="AT406" s="153" t="s">
        <v>155</v>
      </c>
      <c r="AU406" s="153" t="s">
        <v>86</v>
      </c>
      <c r="AV406" s="13" t="s">
        <v>86</v>
      </c>
      <c r="AW406" s="13" t="s">
        <v>32</v>
      </c>
      <c r="AX406" s="13" t="s">
        <v>76</v>
      </c>
      <c r="AY406" s="153" t="s">
        <v>142</v>
      </c>
    </row>
    <row r="407" spans="2:65" s="14" customFormat="1" ht="11.25" x14ac:dyDescent="0.2">
      <c r="B407" s="162"/>
      <c r="D407" s="146" t="s">
        <v>155</v>
      </c>
      <c r="E407" s="163" t="s">
        <v>1</v>
      </c>
      <c r="F407" s="164" t="s">
        <v>278</v>
      </c>
      <c r="H407" s="165">
        <v>2496.15</v>
      </c>
      <c r="I407" s="166"/>
      <c r="L407" s="162"/>
      <c r="M407" s="167"/>
      <c r="T407" s="168"/>
      <c r="AT407" s="163" t="s">
        <v>155</v>
      </c>
      <c r="AU407" s="163" t="s">
        <v>86</v>
      </c>
      <c r="AV407" s="14" t="s">
        <v>141</v>
      </c>
      <c r="AW407" s="14" t="s">
        <v>32</v>
      </c>
      <c r="AX407" s="14" t="s">
        <v>84</v>
      </c>
      <c r="AY407" s="163" t="s">
        <v>142</v>
      </c>
    </row>
    <row r="408" spans="2:65" s="1" customFormat="1" ht="33" customHeight="1" x14ac:dyDescent="0.2">
      <c r="B408" s="32"/>
      <c r="C408" s="132" t="s">
        <v>695</v>
      </c>
      <c r="D408" s="132" t="s">
        <v>148</v>
      </c>
      <c r="E408" s="133" t="s">
        <v>696</v>
      </c>
      <c r="F408" s="134" t="s">
        <v>697</v>
      </c>
      <c r="G408" s="135" t="s">
        <v>266</v>
      </c>
      <c r="H408" s="136">
        <v>159.19999999999999</v>
      </c>
      <c r="I408" s="137"/>
      <c r="J408" s="138">
        <f>ROUND(I408*H408,2)</f>
        <v>0</v>
      </c>
      <c r="K408" s="134" t="s">
        <v>152</v>
      </c>
      <c r="L408" s="32"/>
      <c r="M408" s="139" t="s">
        <v>1</v>
      </c>
      <c r="N408" s="140" t="s">
        <v>41</v>
      </c>
      <c r="P408" s="141">
        <f>O408*H408</f>
        <v>0</v>
      </c>
      <c r="Q408" s="141">
        <v>0.19536000000000001</v>
      </c>
      <c r="R408" s="141">
        <f>Q408*H408</f>
        <v>31.101312</v>
      </c>
      <c r="S408" s="141">
        <v>0</v>
      </c>
      <c r="T408" s="142">
        <f>S408*H408</f>
        <v>0</v>
      </c>
      <c r="AR408" s="143" t="s">
        <v>141</v>
      </c>
      <c r="AT408" s="143" t="s">
        <v>148</v>
      </c>
      <c r="AU408" s="143" t="s">
        <v>86</v>
      </c>
      <c r="AY408" s="17" t="s">
        <v>142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7" t="s">
        <v>84</v>
      </c>
      <c r="BK408" s="144">
        <f>ROUND(I408*H408,2)</f>
        <v>0</v>
      </c>
      <c r="BL408" s="17" t="s">
        <v>141</v>
      </c>
      <c r="BM408" s="143" t="s">
        <v>698</v>
      </c>
    </row>
    <row r="409" spans="2:65" s="13" customFormat="1" ht="11.25" x14ac:dyDescent="0.2">
      <c r="B409" s="152"/>
      <c r="D409" s="146" t="s">
        <v>155</v>
      </c>
      <c r="E409" s="153" t="s">
        <v>1</v>
      </c>
      <c r="F409" s="154" t="s">
        <v>699</v>
      </c>
      <c r="H409" s="155">
        <v>159.19999999999999</v>
      </c>
      <c r="I409" s="156"/>
      <c r="L409" s="152"/>
      <c r="M409" s="157"/>
      <c r="T409" s="158"/>
      <c r="AT409" s="153" t="s">
        <v>155</v>
      </c>
      <c r="AU409" s="153" t="s">
        <v>86</v>
      </c>
      <c r="AV409" s="13" t="s">
        <v>86</v>
      </c>
      <c r="AW409" s="13" t="s">
        <v>32</v>
      </c>
      <c r="AX409" s="13" t="s">
        <v>84</v>
      </c>
      <c r="AY409" s="153" t="s">
        <v>142</v>
      </c>
    </row>
    <row r="410" spans="2:65" s="12" customFormat="1" ht="11.25" x14ac:dyDescent="0.2">
      <c r="B410" s="145"/>
      <c r="D410" s="146" t="s">
        <v>155</v>
      </c>
      <c r="E410" s="147" t="s">
        <v>1</v>
      </c>
      <c r="F410" s="148" t="s">
        <v>700</v>
      </c>
      <c r="H410" s="147" t="s">
        <v>1</v>
      </c>
      <c r="I410" s="149"/>
      <c r="L410" s="145"/>
      <c r="M410" s="150"/>
      <c r="T410" s="151"/>
      <c r="AT410" s="147" t="s">
        <v>155</v>
      </c>
      <c r="AU410" s="147" t="s">
        <v>86</v>
      </c>
      <c r="AV410" s="12" t="s">
        <v>84</v>
      </c>
      <c r="AW410" s="12" t="s">
        <v>32</v>
      </c>
      <c r="AX410" s="12" t="s">
        <v>76</v>
      </c>
      <c r="AY410" s="147" t="s">
        <v>142</v>
      </c>
    </row>
    <row r="411" spans="2:65" s="1" customFormat="1" ht="16.5" customHeight="1" x14ac:dyDescent="0.2">
      <c r="B411" s="32"/>
      <c r="C411" s="169" t="s">
        <v>701</v>
      </c>
      <c r="D411" s="169" t="s">
        <v>472</v>
      </c>
      <c r="E411" s="170" t="s">
        <v>702</v>
      </c>
      <c r="F411" s="171" t="s">
        <v>703</v>
      </c>
      <c r="G411" s="172" t="s">
        <v>266</v>
      </c>
      <c r="H411" s="173">
        <v>162.38399999999999</v>
      </c>
      <c r="I411" s="174"/>
      <c r="J411" s="175">
        <f>ROUND(I411*H411,2)</f>
        <v>0</v>
      </c>
      <c r="K411" s="171" t="s">
        <v>152</v>
      </c>
      <c r="L411" s="176"/>
      <c r="M411" s="177" t="s">
        <v>1</v>
      </c>
      <c r="N411" s="178" t="s">
        <v>41</v>
      </c>
      <c r="P411" s="141">
        <f>O411*H411</f>
        <v>0</v>
      </c>
      <c r="Q411" s="141">
        <v>0.222</v>
      </c>
      <c r="R411" s="141">
        <f>Q411*H411</f>
        <v>36.049247999999999</v>
      </c>
      <c r="S411" s="141">
        <v>0</v>
      </c>
      <c r="T411" s="142">
        <f>S411*H411</f>
        <v>0</v>
      </c>
      <c r="AR411" s="143" t="s">
        <v>190</v>
      </c>
      <c r="AT411" s="143" t="s">
        <v>472</v>
      </c>
      <c r="AU411" s="143" t="s">
        <v>86</v>
      </c>
      <c r="AY411" s="17" t="s">
        <v>142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84</v>
      </c>
      <c r="BK411" s="144">
        <f>ROUND(I411*H411,2)</f>
        <v>0</v>
      </c>
      <c r="BL411" s="17" t="s">
        <v>141</v>
      </c>
      <c r="BM411" s="143" t="s">
        <v>704</v>
      </c>
    </row>
    <row r="412" spans="2:65" s="12" customFormat="1" ht="11.25" x14ac:dyDescent="0.2">
      <c r="B412" s="145"/>
      <c r="D412" s="146" t="s">
        <v>155</v>
      </c>
      <c r="E412" s="147" t="s">
        <v>1</v>
      </c>
      <c r="F412" s="148" t="s">
        <v>705</v>
      </c>
      <c r="H412" s="147" t="s">
        <v>1</v>
      </c>
      <c r="I412" s="149"/>
      <c r="L412" s="145"/>
      <c r="M412" s="150"/>
      <c r="T412" s="151"/>
      <c r="AT412" s="147" t="s">
        <v>155</v>
      </c>
      <c r="AU412" s="147" t="s">
        <v>86</v>
      </c>
      <c r="AV412" s="12" t="s">
        <v>84</v>
      </c>
      <c r="AW412" s="12" t="s">
        <v>32</v>
      </c>
      <c r="AX412" s="12" t="s">
        <v>76</v>
      </c>
      <c r="AY412" s="147" t="s">
        <v>142</v>
      </c>
    </row>
    <row r="413" spans="2:65" s="13" customFormat="1" ht="11.25" x14ac:dyDescent="0.2">
      <c r="B413" s="152"/>
      <c r="D413" s="146" t="s">
        <v>155</v>
      </c>
      <c r="E413" s="153" t="s">
        <v>1</v>
      </c>
      <c r="F413" s="154" t="s">
        <v>706</v>
      </c>
      <c r="H413" s="155">
        <v>159.19999999999999</v>
      </c>
      <c r="I413" s="156"/>
      <c r="L413" s="152"/>
      <c r="M413" s="157"/>
      <c r="T413" s="158"/>
      <c r="AT413" s="153" t="s">
        <v>155</v>
      </c>
      <c r="AU413" s="153" t="s">
        <v>86</v>
      </c>
      <c r="AV413" s="13" t="s">
        <v>86</v>
      </c>
      <c r="AW413" s="13" t="s">
        <v>32</v>
      </c>
      <c r="AX413" s="13" t="s">
        <v>84</v>
      </c>
      <c r="AY413" s="153" t="s">
        <v>142</v>
      </c>
    </row>
    <row r="414" spans="2:65" s="13" customFormat="1" ht="11.25" x14ac:dyDescent="0.2">
      <c r="B414" s="152"/>
      <c r="D414" s="146" t="s">
        <v>155</v>
      </c>
      <c r="F414" s="154" t="s">
        <v>707</v>
      </c>
      <c r="H414" s="155">
        <v>162.38399999999999</v>
      </c>
      <c r="I414" s="156"/>
      <c r="L414" s="152"/>
      <c r="M414" s="157"/>
      <c r="T414" s="158"/>
      <c r="AT414" s="153" t="s">
        <v>155</v>
      </c>
      <c r="AU414" s="153" t="s">
        <v>86</v>
      </c>
      <c r="AV414" s="13" t="s">
        <v>86</v>
      </c>
      <c r="AW414" s="13" t="s">
        <v>4</v>
      </c>
      <c r="AX414" s="13" t="s">
        <v>84</v>
      </c>
      <c r="AY414" s="153" t="s">
        <v>142</v>
      </c>
    </row>
    <row r="415" spans="2:65" s="1" customFormat="1" ht="37.9" customHeight="1" x14ac:dyDescent="0.2">
      <c r="B415" s="32"/>
      <c r="C415" s="132" t="s">
        <v>708</v>
      </c>
      <c r="D415" s="132" t="s">
        <v>148</v>
      </c>
      <c r="E415" s="133" t="s">
        <v>709</v>
      </c>
      <c r="F415" s="134" t="s">
        <v>710</v>
      </c>
      <c r="G415" s="135" t="s">
        <v>266</v>
      </c>
      <c r="H415" s="136">
        <v>1192.9000000000001</v>
      </c>
      <c r="I415" s="137"/>
      <c r="J415" s="138">
        <f>ROUND(I415*H415,2)</f>
        <v>0</v>
      </c>
      <c r="K415" s="134" t="s">
        <v>152</v>
      </c>
      <c r="L415" s="32"/>
      <c r="M415" s="139" t="s">
        <v>1</v>
      </c>
      <c r="N415" s="140" t="s">
        <v>41</v>
      </c>
      <c r="P415" s="141">
        <f>O415*H415</f>
        <v>0</v>
      </c>
      <c r="Q415" s="141">
        <v>8.9219999999999994E-2</v>
      </c>
      <c r="R415" s="141">
        <f>Q415*H415</f>
        <v>106.430538</v>
      </c>
      <c r="S415" s="141">
        <v>0</v>
      </c>
      <c r="T415" s="142">
        <f>S415*H415</f>
        <v>0</v>
      </c>
      <c r="AR415" s="143" t="s">
        <v>141</v>
      </c>
      <c r="AT415" s="143" t="s">
        <v>148</v>
      </c>
      <c r="AU415" s="143" t="s">
        <v>86</v>
      </c>
      <c r="AY415" s="17" t="s">
        <v>142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7" t="s">
        <v>84</v>
      </c>
      <c r="BK415" s="144">
        <f>ROUND(I415*H415,2)</f>
        <v>0</v>
      </c>
      <c r="BL415" s="17" t="s">
        <v>141</v>
      </c>
      <c r="BM415" s="143" t="s">
        <v>711</v>
      </c>
    </row>
    <row r="416" spans="2:65" s="13" customFormat="1" ht="11.25" x14ac:dyDescent="0.2">
      <c r="B416" s="152"/>
      <c r="D416" s="146" t="s">
        <v>155</v>
      </c>
      <c r="E416" s="153" t="s">
        <v>1</v>
      </c>
      <c r="F416" s="154" t="s">
        <v>712</v>
      </c>
      <c r="H416" s="155">
        <v>1205.9000000000001</v>
      </c>
      <c r="I416" s="156"/>
      <c r="L416" s="152"/>
      <c r="M416" s="157"/>
      <c r="T416" s="158"/>
      <c r="AT416" s="153" t="s">
        <v>155</v>
      </c>
      <c r="AU416" s="153" t="s">
        <v>86</v>
      </c>
      <c r="AV416" s="13" t="s">
        <v>86</v>
      </c>
      <c r="AW416" s="13" t="s">
        <v>32</v>
      </c>
      <c r="AX416" s="13" t="s">
        <v>76</v>
      </c>
      <c r="AY416" s="153" t="s">
        <v>142</v>
      </c>
    </row>
    <row r="417" spans="2:65" s="13" customFormat="1" ht="11.25" x14ac:dyDescent="0.2">
      <c r="B417" s="152"/>
      <c r="D417" s="146" t="s">
        <v>155</v>
      </c>
      <c r="E417" s="153" t="s">
        <v>1</v>
      </c>
      <c r="F417" s="154" t="s">
        <v>713</v>
      </c>
      <c r="H417" s="155">
        <v>-13</v>
      </c>
      <c r="I417" s="156"/>
      <c r="L417" s="152"/>
      <c r="M417" s="157"/>
      <c r="T417" s="158"/>
      <c r="AT417" s="153" t="s">
        <v>155</v>
      </c>
      <c r="AU417" s="153" t="s">
        <v>86</v>
      </c>
      <c r="AV417" s="13" t="s">
        <v>86</v>
      </c>
      <c r="AW417" s="13" t="s">
        <v>32</v>
      </c>
      <c r="AX417" s="13" t="s">
        <v>76</v>
      </c>
      <c r="AY417" s="153" t="s">
        <v>142</v>
      </c>
    </row>
    <row r="418" spans="2:65" s="14" customFormat="1" ht="11.25" x14ac:dyDescent="0.2">
      <c r="B418" s="162"/>
      <c r="D418" s="146" t="s">
        <v>155</v>
      </c>
      <c r="E418" s="163" t="s">
        <v>1</v>
      </c>
      <c r="F418" s="164" t="s">
        <v>278</v>
      </c>
      <c r="H418" s="165">
        <v>1192.9000000000001</v>
      </c>
      <c r="I418" s="166"/>
      <c r="L418" s="162"/>
      <c r="M418" s="167"/>
      <c r="T418" s="168"/>
      <c r="AT418" s="163" t="s">
        <v>155</v>
      </c>
      <c r="AU418" s="163" t="s">
        <v>86</v>
      </c>
      <c r="AV418" s="14" t="s">
        <v>141</v>
      </c>
      <c r="AW418" s="14" t="s">
        <v>32</v>
      </c>
      <c r="AX418" s="14" t="s">
        <v>84</v>
      </c>
      <c r="AY418" s="163" t="s">
        <v>142</v>
      </c>
    </row>
    <row r="419" spans="2:65" s="1" customFormat="1" ht="16.5" customHeight="1" x14ac:dyDescent="0.2">
      <c r="B419" s="32"/>
      <c r="C419" s="169" t="s">
        <v>714</v>
      </c>
      <c r="D419" s="169" t="s">
        <v>472</v>
      </c>
      <c r="E419" s="170" t="s">
        <v>715</v>
      </c>
      <c r="F419" s="171" t="s">
        <v>716</v>
      </c>
      <c r="G419" s="172" t="s">
        <v>266</v>
      </c>
      <c r="H419" s="173">
        <v>1112.162</v>
      </c>
      <c r="I419" s="174"/>
      <c r="J419" s="175">
        <f>ROUND(I419*H419,2)</f>
        <v>0</v>
      </c>
      <c r="K419" s="171" t="s">
        <v>152</v>
      </c>
      <c r="L419" s="176"/>
      <c r="M419" s="177" t="s">
        <v>1</v>
      </c>
      <c r="N419" s="178" t="s">
        <v>41</v>
      </c>
      <c r="P419" s="141">
        <f>O419*H419</f>
        <v>0</v>
      </c>
      <c r="Q419" s="141">
        <v>0.113</v>
      </c>
      <c r="R419" s="141">
        <f>Q419*H419</f>
        <v>125.674306</v>
      </c>
      <c r="S419" s="141">
        <v>0</v>
      </c>
      <c r="T419" s="142">
        <f>S419*H419</f>
        <v>0</v>
      </c>
      <c r="AR419" s="143" t="s">
        <v>190</v>
      </c>
      <c r="AT419" s="143" t="s">
        <v>472</v>
      </c>
      <c r="AU419" s="143" t="s">
        <v>86</v>
      </c>
      <c r="AY419" s="17" t="s">
        <v>142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7" t="s">
        <v>84</v>
      </c>
      <c r="BK419" s="144">
        <f>ROUND(I419*H419,2)</f>
        <v>0</v>
      </c>
      <c r="BL419" s="17" t="s">
        <v>141</v>
      </c>
      <c r="BM419" s="143" t="s">
        <v>717</v>
      </c>
    </row>
    <row r="420" spans="2:65" s="13" customFormat="1" ht="11.25" x14ac:dyDescent="0.2">
      <c r="B420" s="152"/>
      <c r="D420" s="146" t="s">
        <v>155</v>
      </c>
      <c r="E420" s="153" t="s">
        <v>1</v>
      </c>
      <c r="F420" s="154" t="s">
        <v>718</v>
      </c>
      <c r="H420" s="155">
        <v>1205.9000000000001</v>
      </c>
      <c r="I420" s="156"/>
      <c r="L420" s="152"/>
      <c r="M420" s="157"/>
      <c r="T420" s="158"/>
      <c r="AT420" s="153" t="s">
        <v>155</v>
      </c>
      <c r="AU420" s="153" t="s">
        <v>86</v>
      </c>
      <c r="AV420" s="13" t="s">
        <v>86</v>
      </c>
      <c r="AW420" s="13" t="s">
        <v>32</v>
      </c>
      <c r="AX420" s="13" t="s">
        <v>76</v>
      </c>
      <c r="AY420" s="153" t="s">
        <v>142</v>
      </c>
    </row>
    <row r="421" spans="2:65" s="13" customFormat="1" ht="11.25" x14ac:dyDescent="0.2">
      <c r="B421" s="152"/>
      <c r="D421" s="146" t="s">
        <v>155</v>
      </c>
      <c r="E421" s="153" t="s">
        <v>1</v>
      </c>
      <c r="F421" s="154" t="s">
        <v>719</v>
      </c>
      <c r="H421" s="155">
        <v>-43.4</v>
      </c>
      <c r="I421" s="156"/>
      <c r="L421" s="152"/>
      <c r="M421" s="157"/>
      <c r="T421" s="158"/>
      <c r="AT421" s="153" t="s">
        <v>155</v>
      </c>
      <c r="AU421" s="153" t="s">
        <v>86</v>
      </c>
      <c r="AV421" s="13" t="s">
        <v>86</v>
      </c>
      <c r="AW421" s="13" t="s">
        <v>32</v>
      </c>
      <c r="AX421" s="13" t="s">
        <v>76</v>
      </c>
      <c r="AY421" s="153" t="s">
        <v>142</v>
      </c>
    </row>
    <row r="422" spans="2:65" s="13" customFormat="1" ht="11.25" x14ac:dyDescent="0.2">
      <c r="B422" s="152"/>
      <c r="D422" s="146" t="s">
        <v>155</v>
      </c>
      <c r="E422" s="153" t="s">
        <v>1</v>
      </c>
      <c r="F422" s="154" t="s">
        <v>720</v>
      </c>
      <c r="H422" s="155">
        <v>-13</v>
      </c>
      <c r="I422" s="156"/>
      <c r="L422" s="152"/>
      <c r="M422" s="157"/>
      <c r="T422" s="158"/>
      <c r="AT422" s="153" t="s">
        <v>155</v>
      </c>
      <c r="AU422" s="153" t="s">
        <v>86</v>
      </c>
      <c r="AV422" s="13" t="s">
        <v>86</v>
      </c>
      <c r="AW422" s="13" t="s">
        <v>32</v>
      </c>
      <c r="AX422" s="13" t="s">
        <v>76</v>
      </c>
      <c r="AY422" s="153" t="s">
        <v>142</v>
      </c>
    </row>
    <row r="423" spans="2:65" s="13" customFormat="1" ht="11.25" x14ac:dyDescent="0.2">
      <c r="B423" s="152"/>
      <c r="D423" s="146" t="s">
        <v>155</v>
      </c>
      <c r="E423" s="153" t="s">
        <v>1</v>
      </c>
      <c r="F423" s="154" t="s">
        <v>721</v>
      </c>
      <c r="H423" s="155">
        <v>-10.4</v>
      </c>
      <c r="I423" s="156"/>
      <c r="L423" s="152"/>
      <c r="M423" s="157"/>
      <c r="T423" s="158"/>
      <c r="AT423" s="153" t="s">
        <v>155</v>
      </c>
      <c r="AU423" s="153" t="s">
        <v>86</v>
      </c>
      <c r="AV423" s="13" t="s">
        <v>86</v>
      </c>
      <c r="AW423" s="13" t="s">
        <v>32</v>
      </c>
      <c r="AX423" s="13" t="s">
        <v>76</v>
      </c>
      <c r="AY423" s="153" t="s">
        <v>142</v>
      </c>
    </row>
    <row r="424" spans="2:65" s="13" customFormat="1" ht="11.25" x14ac:dyDescent="0.2">
      <c r="B424" s="152"/>
      <c r="D424" s="146" t="s">
        <v>155</v>
      </c>
      <c r="E424" s="153" t="s">
        <v>1</v>
      </c>
      <c r="F424" s="154" t="s">
        <v>722</v>
      </c>
      <c r="H424" s="155">
        <v>-37.950000000000003</v>
      </c>
      <c r="I424" s="156"/>
      <c r="L424" s="152"/>
      <c r="M424" s="157"/>
      <c r="T424" s="158"/>
      <c r="AT424" s="153" t="s">
        <v>155</v>
      </c>
      <c r="AU424" s="153" t="s">
        <v>86</v>
      </c>
      <c r="AV424" s="13" t="s">
        <v>86</v>
      </c>
      <c r="AW424" s="13" t="s">
        <v>32</v>
      </c>
      <c r="AX424" s="13" t="s">
        <v>76</v>
      </c>
      <c r="AY424" s="153" t="s">
        <v>142</v>
      </c>
    </row>
    <row r="425" spans="2:65" s="14" customFormat="1" ht="11.25" x14ac:dyDescent="0.2">
      <c r="B425" s="162"/>
      <c r="D425" s="146" t="s">
        <v>155</v>
      </c>
      <c r="E425" s="163" t="s">
        <v>1</v>
      </c>
      <c r="F425" s="164" t="s">
        <v>278</v>
      </c>
      <c r="H425" s="165">
        <v>1101.1500000000001</v>
      </c>
      <c r="I425" s="166"/>
      <c r="L425" s="162"/>
      <c r="M425" s="167"/>
      <c r="T425" s="168"/>
      <c r="AT425" s="163" t="s">
        <v>155</v>
      </c>
      <c r="AU425" s="163" t="s">
        <v>86</v>
      </c>
      <c r="AV425" s="14" t="s">
        <v>141</v>
      </c>
      <c r="AW425" s="14" t="s">
        <v>32</v>
      </c>
      <c r="AX425" s="14" t="s">
        <v>84</v>
      </c>
      <c r="AY425" s="163" t="s">
        <v>142</v>
      </c>
    </row>
    <row r="426" spans="2:65" s="13" customFormat="1" ht="11.25" x14ac:dyDescent="0.2">
      <c r="B426" s="152"/>
      <c r="D426" s="146" t="s">
        <v>155</v>
      </c>
      <c r="F426" s="154" t="s">
        <v>723</v>
      </c>
      <c r="H426" s="155">
        <v>1112.162</v>
      </c>
      <c r="I426" s="156"/>
      <c r="L426" s="152"/>
      <c r="M426" s="157"/>
      <c r="T426" s="158"/>
      <c r="AT426" s="153" t="s">
        <v>155</v>
      </c>
      <c r="AU426" s="153" t="s">
        <v>86</v>
      </c>
      <c r="AV426" s="13" t="s">
        <v>86</v>
      </c>
      <c r="AW426" s="13" t="s">
        <v>4</v>
      </c>
      <c r="AX426" s="13" t="s">
        <v>84</v>
      </c>
      <c r="AY426" s="153" t="s">
        <v>142</v>
      </c>
    </row>
    <row r="427" spans="2:65" s="1" customFormat="1" ht="16.5" customHeight="1" x14ac:dyDescent="0.2">
      <c r="B427" s="32"/>
      <c r="C427" s="169" t="s">
        <v>724</v>
      </c>
      <c r="D427" s="169" t="s">
        <v>472</v>
      </c>
      <c r="E427" s="170" t="s">
        <v>725</v>
      </c>
      <c r="F427" s="171" t="s">
        <v>726</v>
      </c>
      <c r="G427" s="172" t="s">
        <v>266</v>
      </c>
      <c r="H427" s="173">
        <v>10.712</v>
      </c>
      <c r="I427" s="174"/>
      <c r="J427" s="175">
        <f>ROUND(I427*H427,2)</f>
        <v>0</v>
      </c>
      <c r="K427" s="171" t="s">
        <v>152</v>
      </c>
      <c r="L427" s="176"/>
      <c r="M427" s="177" t="s">
        <v>1</v>
      </c>
      <c r="N427" s="178" t="s">
        <v>41</v>
      </c>
      <c r="P427" s="141">
        <f>O427*H427</f>
        <v>0</v>
      </c>
      <c r="Q427" s="141">
        <v>0.113</v>
      </c>
      <c r="R427" s="141">
        <f>Q427*H427</f>
        <v>1.210456</v>
      </c>
      <c r="S427" s="141">
        <v>0</v>
      </c>
      <c r="T427" s="142">
        <f>S427*H427</f>
        <v>0</v>
      </c>
      <c r="AR427" s="143" t="s">
        <v>190</v>
      </c>
      <c r="AT427" s="143" t="s">
        <v>472</v>
      </c>
      <c r="AU427" s="143" t="s">
        <v>86</v>
      </c>
      <c r="AY427" s="17" t="s">
        <v>142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7" t="s">
        <v>84</v>
      </c>
      <c r="BK427" s="144">
        <f>ROUND(I427*H427,2)</f>
        <v>0</v>
      </c>
      <c r="BL427" s="17" t="s">
        <v>141</v>
      </c>
      <c r="BM427" s="143" t="s">
        <v>727</v>
      </c>
    </row>
    <row r="428" spans="2:65" s="13" customFormat="1" ht="11.25" x14ac:dyDescent="0.2">
      <c r="B428" s="152"/>
      <c r="D428" s="146" t="s">
        <v>155</v>
      </c>
      <c r="E428" s="153" t="s">
        <v>1</v>
      </c>
      <c r="F428" s="154" t="s">
        <v>728</v>
      </c>
      <c r="H428" s="155">
        <v>10.4</v>
      </c>
      <c r="I428" s="156"/>
      <c r="L428" s="152"/>
      <c r="M428" s="157"/>
      <c r="T428" s="158"/>
      <c r="AT428" s="153" t="s">
        <v>155</v>
      </c>
      <c r="AU428" s="153" t="s">
        <v>86</v>
      </c>
      <c r="AV428" s="13" t="s">
        <v>86</v>
      </c>
      <c r="AW428" s="13" t="s">
        <v>32</v>
      </c>
      <c r="AX428" s="13" t="s">
        <v>84</v>
      </c>
      <c r="AY428" s="153" t="s">
        <v>142</v>
      </c>
    </row>
    <row r="429" spans="2:65" s="13" customFormat="1" ht="11.25" x14ac:dyDescent="0.2">
      <c r="B429" s="152"/>
      <c r="D429" s="146" t="s">
        <v>155</v>
      </c>
      <c r="F429" s="154" t="s">
        <v>729</v>
      </c>
      <c r="H429" s="155">
        <v>10.712</v>
      </c>
      <c r="I429" s="156"/>
      <c r="L429" s="152"/>
      <c r="M429" s="157"/>
      <c r="T429" s="158"/>
      <c r="AT429" s="153" t="s">
        <v>155</v>
      </c>
      <c r="AU429" s="153" t="s">
        <v>86</v>
      </c>
      <c r="AV429" s="13" t="s">
        <v>86</v>
      </c>
      <c r="AW429" s="13" t="s">
        <v>4</v>
      </c>
      <c r="AX429" s="13" t="s">
        <v>84</v>
      </c>
      <c r="AY429" s="153" t="s">
        <v>142</v>
      </c>
    </row>
    <row r="430" spans="2:65" s="1" customFormat="1" ht="16.5" customHeight="1" x14ac:dyDescent="0.2">
      <c r="B430" s="32"/>
      <c r="C430" s="169" t="s">
        <v>730</v>
      </c>
      <c r="D430" s="169" t="s">
        <v>472</v>
      </c>
      <c r="E430" s="170" t="s">
        <v>731</v>
      </c>
      <c r="F430" s="171" t="s">
        <v>732</v>
      </c>
      <c r="G430" s="172" t="s">
        <v>266</v>
      </c>
      <c r="H430" s="173">
        <v>44.701999999999998</v>
      </c>
      <c r="I430" s="174"/>
      <c r="J430" s="175">
        <f>ROUND(I430*H430,2)</f>
        <v>0</v>
      </c>
      <c r="K430" s="171" t="s">
        <v>152</v>
      </c>
      <c r="L430" s="176"/>
      <c r="M430" s="177" t="s">
        <v>1</v>
      </c>
      <c r="N430" s="178" t="s">
        <v>41</v>
      </c>
      <c r="P430" s="141">
        <f>O430*H430</f>
        <v>0</v>
      </c>
      <c r="Q430" s="141">
        <v>0.13100000000000001</v>
      </c>
      <c r="R430" s="141">
        <f>Q430*H430</f>
        <v>5.8559619999999999</v>
      </c>
      <c r="S430" s="141">
        <v>0</v>
      </c>
      <c r="T430" s="142">
        <f>S430*H430</f>
        <v>0</v>
      </c>
      <c r="AR430" s="143" t="s">
        <v>190</v>
      </c>
      <c r="AT430" s="143" t="s">
        <v>472</v>
      </c>
      <c r="AU430" s="143" t="s">
        <v>86</v>
      </c>
      <c r="AY430" s="17" t="s">
        <v>142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7" t="s">
        <v>84</v>
      </c>
      <c r="BK430" s="144">
        <f>ROUND(I430*H430,2)</f>
        <v>0</v>
      </c>
      <c r="BL430" s="17" t="s">
        <v>141</v>
      </c>
      <c r="BM430" s="143" t="s">
        <v>733</v>
      </c>
    </row>
    <row r="431" spans="2:65" s="12" customFormat="1" ht="11.25" x14ac:dyDescent="0.2">
      <c r="B431" s="145"/>
      <c r="D431" s="146" t="s">
        <v>155</v>
      </c>
      <c r="E431" s="147" t="s">
        <v>1</v>
      </c>
      <c r="F431" s="148" t="s">
        <v>734</v>
      </c>
      <c r="H431" s="147" t="s">
        <v>1</v>
      </c>
      <c r="I431" s="149"/>
      <c r="L431" s="145"/>
      <c r="M431" s="150"/>
      <c r="T431" s="151"/>
      <c r="AT431" s="147" t="s">
        <v>155</v>
      </c>
      <c r="AU431" s="147" t="s">
        <v>86</v>
      </c>
      <c r="AV431" s="12" t="s">
        <v>84</v>
      </c>
      <c r="AW431" s="12" t="s">
        <v>32</v>
      </c>
      <c r="AX431" s="12" t="s">
        <v>76</v>
      </c>
      <c r="AY431" s="147" t="s">
        <v>142</v>
      </c>
    </row>
    <row r="432" spans="2:65" s="13" customFormat="1" ht="11.25" x14ac:dyDescent="0.2">
      <c r="B432" s="152"/>
      <c r="D432" s="146" t="s">
        <v>155</v>
      </c>
      <c r="E432" s="153" t="s">
        <v>1</v>
      </c>
      <c r="F432" s="154" t="s">
        <v>735</v>
      </c>
      <c r="H432" s="155">
        <v>43.4</v>
      </c>
      <c r="I432" s="156"/>
      <c r="L432" s="152"/>
      <c r="M432" s="157"/>
      <c r="T432" s="158"/>
      <c r="AT432" s="153" t="s">
        <v>155</v>
      </c>
      <c r="AU432" s="153" t="s">
        <v>86</v>
      </c>
      <c r="AV432" s="13" t="s">
        <v>86</v>
      </c>
      <c r="AW432" s="13" t="s">
        <v>32</v>
      </c>
      <c r="AX432" s="13" t="s">
        <v>84</v>
      </c>
      <c r="AY432" s="153" t="s">
        <v>142</v>
      </c>
    </row>
    <row r="433" spans="2:65" s="13" customFormat="1" ht="11.25" x14ac:dyDescent="0.2">
      <c r="B433" s="152"/>
      <c r="D433" s="146" t="s">
        <v>155</v>
      </c>
      <c r="F433" s="154" t="s">
        <v>736</v>
      </c>
      <c r="H433" s="155">
        <v>44.701999999999998</v>
      </c>
      <c r="I433" s="156"/>
      <c r="L433" s="152"/>
      <c r="M433" s="157"/>
      <c r="T433" s="158"/>
      <c r="AT433" s="153" t="s">
        <v>155</v>
      </c>
      <c r="AU433" s="153" t="s">
        <v>86</v>
      </c>
      <c r="AV433" s="13" t="s">
        <v>86</v>
      </c>
      <c r="AW433" s="13" t="s">
        <v>4</v>
      </c>
      <c r="AX433" s="13" t="s">
        <v>84</v>
      </c>
      <c r="AY433" s="153" t="s">
        <v>142</v>
      </c>
    </row>
    <row r="434" spans="2:65" s="1" customFormat="1" ht="16.5" customHeight="1" x14ac:dyDescent="0.2">
      <c r="B434" s="32"/>
      <c r="C434" s="169" t="s">
        <v>737</v>
      </c>
      <c r="D434" s="169" t="s">
        <v>472</v>
      </c>
      <c r="E434" s="170" t="s">
        <v>738</v>
      </c>
      <c r="F434" s="171" t="s">
        <v>739</v>
      </c>
      <c r="G434" s="172" t="s">
        <v>266</v>
      </c>
      <c r="H434" s="173">
        <v>39.088999999999999</v>
      </c>
      <c r="I434" s="174"/>
      <c r="J434" s="175">
        <f>ROUND(I434*H434,2)</f>
        <v>0</v>
      </c>
      <c r="K434" s="171" t="s">
        <v>1</v>
      </c>
      <c r="L434" s="176"/>
      <c r="M434" s="177" t="s">
        <v>1</v>
      </c>
      <c r="N434" s="178" t="s">
        <v>41</v>
      </c>
      <c r="P434" s="141">
        <f>O434*H434</f>
        <v>0</v>
      </c>
      <c r="Q434" s="141">
        <v>0.13100000000000001</v>
      </c>
      <c r="R434" s="141">
        <f>Q434*H434</f>
        <v>5.1206589999999998</v>
      </c>
      <c r="S434" s="141">
        <v>0</v>
      </c>
      <c r="T434" s="142">
        <f>S434*H434</f>
        <v>0</v>
      </c>
      <c r="AR434" s="143" t="s">
        <v>190</v>
      </c>
      <c r="AT434" s="143" t="s">
        <v>472</v>
      </c>
      <c r="AU434" s="143" t="s">
        <v>86</v>
      </c>
      <c r="AY434" s="17" t="s">
        <v>142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7" t="s">
        <v>84</v>
      </c>
      <c r="BK434" s="144">
        <f>ROUND(I434*H434,2)</f>
        <v>0</v>
      </c>
      <c r="BL434" s="17" t="s">
        <v>141</v>
      </c>
      <c r="BM434" s="143" t="s">
        <v>740</v>
      </c>
    </row>
    <row r="435" spans="2:65" s="12" customFormat="1" ht="11.25" x14ac:dyDescent="0.2">
      <c r="B435" s="145"/>
      <c r="D435" s="146" t="s">
        <v>155</v>
      </c>
      <c r="E435" s="147" t="s">
        <v>1</v>
      </c>
      <c r="F435" s="148" t="s">
        <v>741</v>
      </c>
      <c r="H435" s="147" t="s">
        <v>1</v>
      </c>
      <c r="I435" s="149"/>
      <c r="L435" s="145"/>
      <c r="M435" s="150"/>
      <c r="T435" s="151"/>
      <c r="AT435" s="147" t="s">
        <v>155</v>
      </c>
      <c r="AU435" s="147" t="s">
        <v>86</v>
      </c>
      <c r="AV435" s="12" t="s">
        <v>84</v>
      </c>
      <c r="AW435" s="12" t="s">
        <v>32</v>
      </c>
      <c r="AX435" s="12" t="s">
        <v>76</v>
      </c>
      <c r="AY435" s="147" t="s">
        <v>142</v>
      </c>
    </row>
    <row r="436" spans="2:65" s="13" customFormat="1" ht="11.25" x14ac:dyDescent="0.2">
      <c r="B436" s="152"/>
      <c r="D436" s="146" t="s">
        <v>155</v>
      </c>
      <c r="E436" s="153" t="s">
        <v>1</v>
      </c>
      <c r="F436" s="154" t="s">
        <v>742</v>
      </c>
      <c r="H436" s="155">
        <v>37.950000000000003</v>
      </c>
      <c r="I436" s="156"/>
      <c r="L436" s="152"/>
      <c r="M436" s="157"/>
      <c r="T436" s="158"/>
      <c r="AT436" s="153" t="s">
        <v>155</v>
      </c>
      <c r="AU436" s="153" t="s">
        <v>86</v>
      </c>
      <c r="AV436" s="13" t="s">
        <v>86</v>
      </c>
      <c r="AW436" s="13" t="s">
        <v>32</v>
      </c>
      <c r="AX436" s="13" t="s">
        <v>84</v>
      </c>
      <c r="AY436" s="153" t="s">
        <v>142</v>
      </c>
    </row>
    <row r="437" spans="2:65" s="13" customFormat="1" ht="11.25" x14ac:dyDescent="0.2">
      <c r="B437" s="152"/>
      <c r="D437" s="146" t="s">
        <v>155</v>
      </c>
      <c r="F437" s="154" t="s">
        <v>743</v>
      </c>
      <c r="H437" s="155">
        <v>39.088999999999999</v>
      </c>
      <c r="I437" s="156"/>
      <c r="L437" s="152"/>
      <c r="M437" s="157"/>
      <c r="T437" s="158"/>
      <c r="AT437" s="153" t="s">
        <v>155</v>
      </c>
      <c r="AU437" s="153" t="s">
        <v>86</v>
      </c>
      <c r="AV437" s="13" t="s">
        <v>86</v>
      </c>
      <c r="AW437" s="13" t="s">
        <v>4</v>
      </c>
      <c r="AX437" s="13" t="s">
        <v>84</v>
      </c>
      <c r="AY437" s="153" t="s">
        <v>142</v>
      </c>
    </row>
    <row r="438" spans="2:65" s="1" customFormat="1" ht="44.25" customHeight="1" x14ac:dyDescent="0.2">
      <c r="B438" s="32"/>
      <c r="C438" s="132" t="s">
        <v>744</v>
      </c>
      <c r="D438" s="132" t="s">
        <v>148</v>
      </c>
      <c r="E438" s="133" t="s">
        <v>745</v>
      </c>
      <c r="F438" s="134" t="s">
        <v>746</v>
      </c>
      <c r="G438" s="135" t="s">
        <v>266</v>
      </c>
      <c r="H438" s="136">
        <v>73.2</v>
      </c>
      <c r="I438" s="137"/>
      <c r="J438" s="138">
        <f>ROUND(I438*H438,2)</f>
        <v>0</v>
      </c>
      <c r="K438" s="134" t="s">
        <v>152</v>
      </c>
      <c r="L438" s="32"/>
      <c r="M438" s="139" t="s">
        <v>1</v>
      </c>
      <c r="N438" s="140" t="s">
        <v>41</v>
      </c>
      <c r="P438" s="141">
        <f>O438*H438</f>
        <v>0</v>
      </c>
      <c r="Q438" s="141">
        <v>0.11162</v>
      </c>
      <c r="R438" s="141">
        <f>Q438*H438</f>
        <v>8.1705839999999998</v>
      </c>
      <c r="S438" s="141">
        <v>0</v>
      </c>
      <c r="T438" s="142">
        <f>S438*H438</f>
        <v>0</v>
      </c>
      <c r="AR438" s="143" t="s">
        <v>141</v>
      </c>
      <c r="AT438" s="143" t="s">
        <v>148</v>
      </c>
      <c r="AU438" s="143" t="s">
        <v>86</v>
      </c>
      <c r="AY438" s="17" t="s">
        <v>142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84</v>
      </c>
      <c r="BK438" s="144">
        <f>ROUND(I438*H438,2)</f>
        <v>0</v>
      </c>
      <c r="BL438" s="17" t="s">
        <v>141</v>
      </c>
      <c r="BM438" s="143" t="s">
        <v>747</v>
      </c>
    </row>
    <row r="439" spans="2:65" s="13" customFormat="1" ht="11.25" x14ac:dyDescent="0.2">
      <c r="B439" s="152"/>
      <c r="D439" s="146" t="s">
        <v>155</v>
      </c>
      <c r="E439" s="153" t="s">
        <v>1</v>
      </c>
      <c r="F439" s="154" t="s">
        <v>632</v>
      </c>
      <c r="H439" s="155">
        <v>73.2</v>
      </c>
      <c r="I439" s="156"/>
      <c r="L439" s="152"/>
      <c r="M439" s="157"/>
      <c r="T439" s="158"/>
      <c r="AT439" s="153" t="s">
        <v>155</v>
      </c>
      <c r="AU439" s="153" t="s">
        <v>86</v>
      </c>
      <c r="AV439" s="13" t="s">
        <v>86</v>
      </c>
      <c r="AW439" s="13" t="s">
        <v>32</v>
      </c>
      <c r="AX439" s="13" t="s">
        <v>84</v>
      </c>
      <c r="AY439" s="153" t="s">
        <v>142</v>
      </c>
    </row>
    <row r="440" spans="2:65" s="1" customFormat="1" ht="16.5" customHeight="1" x14ac:dyDescent="0.2">
      <c r="B440" s="32"/>
      <c r="C440" s="169" t="s">
        <v>748</v>
      </c>
      <c r="D440" s="169" t="s">
        <v>472</v>
      </c>
      <c r="E440" s="170" t="s">
        <v>749</v>
      </c>
      <c r="F440" s="171" t="s">
        <v>750</v>
      </c>
      <c r="G440" s="172" t="s">
        <v>266</v>
      </c>
      <c r="H440" s="173">
        <v>41.179000000000002</v>
      </c>
      <c r="I440" s="174"/>
      <c r="J440" s="175">
        <f>ROUND(I440*H440,2)</f>
        <v>0</v>
      </c>
      <c r="K440" s="171" t="s">
        <v>152</v>
      </c>
      <c r="L440" s="176"/>
      <c r="M440" s="177" t="s">
        <v>1</v>
      </c>
      <c r="N440" s="178" t="s">
        <v>41</v>
      </c>
      <c r="P440" s="141">
        <f>O440*H440</f>
        <v>0</v>
      </c>
      <c r="Q440" s="141">
        <v>0.152</v>
      </c>
      <c r="R440" s="141">
        <f>Q440*H440</f>
        <v>6.2592080000000001</v>
      </c>
      <c r="S440" s="141">
        <v>0</v>
      </c>
      <c r="T440" s="142">
        <f>S440*H440</f>
        <v>0</v>
      </c>
      <c r="AR440" s="143" t="s">
        <v>190</v>
      </c>
      <c r="AT440" s="143" t="s">
        <v>472</v>
      </c>
      <c r="AU440" s="143" t="s">
        <v>86</v>
      </c>
      <c r="AY440" s="17" t="s">
        <v>142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7" t="s">
        <v>84</v>
      </c>
      <c r="BK440" s="144">
        <f>ROUND(I440*H440,2)</f>
        <v>0</v>
      </c>
      <c r="BL440" s="17" t="s">
        <v>141</v>
      </c>
      <c r="BM440" s="143" t="s">
        <v>751</v>
      </c>
    </row>
    <row r="441" spans="2:65" s="13" customFormat="1" ht="11.25" x14ac:dyDescent="0.2">
      <c r="B441" s="152"/>
      <c r="D441" s="146" t="s">
        <v>155</v>
      </c>
      <c r="E441" s="153" t="s">
        <v>1</v>
      </c>
      <c r="F441" s="154" t="s">
        <v>752</v>
      </c>
      <c r="H441" s="155">
        <v>73.2</v>
      </c>
      <c r="I441" s="156"/>
      <c r="L441" s="152"/>
      <c r="M441" s="157"/>
      <c r="T441" s="158"/>
      <c r="AT441" s="153" t="s">
        <v>155</v>
      </c>
      <c r="AU441" s="153" t="s">
        <v>86</v>
      </c>
      <c r="AV441" s="13" t="s">
        <v>86</v>
      </c>
      <c r="AW441" s="13" t="s">
        <v>32</v>
      </c>
      <c r="AX441" s="13" t="s">
        <v>76</v>
      </c>
      <c r="AY441" s="153" t="s">
        <v>142</v>
      </c>
    </row>
    <row r="442" spans="2:65" s="13" customFormat="1" ht="11.25" x14ac:dyDescent="0.2">
      <c r="B442" s="152"/>
      <c r="D442" s="146" t="s">
        <v>155</v>
      </c>
      <c r="E442" s="153" t="s">
        <v>1</v>
      </c>
      <c r="F442" s="154" t="s">
        <v>753</v>
      </c>
      <c r="H442" s="155">
        <v>-10.98</v>
      </c>
      <c r="I442" s="156"/>
      <c r="L442" s="152"/>
      <c r="M442" s="157"/>
      <c r="T442" s="158"/>
      <c r="AT442" s="153" t="s">
        <v>155</v>
      </c>
      <c r="AU442" s="153" t="s">
        <v>86</v>
      </c>
      <c r="AV442" s="13" t="s">
        <v>86</v>
      </c>
      <c r="AW442" s="13" t="s">
        <v>32</v>
      </c>
      <c r="AX442" s="13" t="s">
        <v>76</v>
      </c>
      <c r="AY442" s="153" t="s">
        <v>142</v>
      </c>
    </row>
    <row r="443" spans="2:65" s="13" customFormat="1" ht="11.25" x14ac:dyDescent="0.2">
      <c r="B443" s="152"/>
      <c r="D443" s="146" t="s">
        <v>155</v>
      </c>
      <c r="E443" s="153" t="s">
        <v>1</v>
      </c>
      <c r="F443" s="154" t="s">
        <v>754</v>
      </c>
      <c r="H443" s="155">
        <v>-20</v>
      </c>
      <c r="I443" s="156"/>
      <c r="L443" s="152"/>
      <c r="M443" s="157"/>
      <c r="T443" s="158"/>
      <c r="AT443" s="153" t="s">
        <v>155</v>
      </c>
      <c r="AU443" s="153" t="s">
        <v>86</v>
      </c>
      <c r="AV443" s="13" t="s">
        <v>86</v>
      </c>
      <c r="AW443" s="13" t="s">
        <v>32</v>
      </c>
      <c r="AX443" s="13" t="s">
        <v>76</v>
      </c>
      <c r="AY443" s="153" t="s">
        <v>142</v>
      </c>
    </row>
    <row r="444" spans="2:65" s="13" customFormat="1" ht="11.25" x14ac:dyDescent="0.2">
      <c r="B444" s="152"/>
      <c r="D444" s="146" t="s">
        <v>155</v>
      </c>
      <c r="E444" s="153" t="s">
        <v>1</v>
      </c>
      <c r="F444" s="154" t="s">
        <v>755</v>
      </c>
      <c r="H444" s="155">
        <v>-2.2400000000000002</v>
      </c>
      <c r="I444" s="156"/>
      <c r="L444" s="152"/>
      <c r="M444" s="157"/>
      <c r="T444" s="158"/>
      <c r="AT444" s="153" t="s">
        <v>155</v>
      </c>
      <c r="AU444" s="153" t="s">
        <v>86</v>
      </c>
      <c r="AV444" s="13" t="s">
        <v>86</v>
      </c>
      <c r="AW444" s="13" t="s">
        <v>32</v>
      </c>
      <c r="AX444" s="13" t="s">
        <v>76</v>
      </c>
      <c r="AY444" s="153" t="s">
        <v>142</v>
      </c>
    </row>
    <row r="445" spans="2:65" s="12" customFormat="1" ht="11.25" x14ac:dyDescent="0.2">
      <c r="B445" s="145"/>
      <c r="D445" s="146" t="s">
        <v>155</v>
      </c>
      <c r="E445" s="147" t="s">
        <v>1</v>
      </c>
      <c r="F445" s="148" t="s">
        <v>756</v>
      </c>
      <c r="H445" s="147" t="s">
        <v>1</v>
      </c>
      <c r="I445" s="149"/>
      <c r="L445" s="145"/>
      <c r="M445" s="150"/>
      <c r="T445" s="151"/>
      <c r="AT445" s="147" t="s">
        <v>155</v>
      </c>
      <c r="AU445" s="147" t="s">
        <v>86</v>
      </c>
      <c r="AV445" s="12" t="s">
        <v>84</v>
      </c>
      <c r="AW445" s="12" t="s">
        <v>32</v>
      </c>
      <c r="AX445" s="12" t="s">
        <v>76</v>
      </c>
      <c r="AY445" s="147" t="s">
        <v>142</v>
      </c>
    </row>
    <row r="446" spans="2:65" s="14" customFormat="1" ht="11.25" x14ac:dyDescent="0.2">
      <c r="B446" s="162"/>
      <c r="D446" s="146" t="s">
        <v>155</v>
      </c>
      <c r="E446" s="163" t="s">
        <v>1</v>
      </c>
      <c r="F446" s="164" t="s">
        <v>278</v>
      </c>
      <c r="H446" s="165">
        <v>39.979999999999997</v>
      </c>
      <c r="I446" s="166"/>
      <c r="L446" s="162"/>
      <c r="M446" s="167"/>
      <c r="T446" s="168"/>
      <c r="AT446" s="163" t="s">
        <v>155</v>
      </c>
      <c r="AU446" s="163" t="s">
        <v>86</v>
      </c>
      <c r="AV446" s="14" t="s">
        <v>141</v>
      </c>
      <c r="AW446" s="14" t="s">
        <v>32</v>
      </c>
      <c r="AX446" s="14" t="s">
        <v>84</v>
      </c>
      <c r="AY446" s="163" t="s">
        <v>142</v>
      </c>
    </row>
    <row r="447" spans="2:65" s="13" customFormat="1" ht="11.25" x14ac:dyDescent="0.2">
      <c r="B447" s="152"/>
      <c r="D447" s="146" t="s">
        <v>155</v>
      </c>
      <c r="F447" s="154" t="s">
        <v>757</v>
      </c>
      <c r="H447" s="155">
        <v>41.179000000000002</v>
      </c>
      <c r="I447" s="156"/>
      <c r="L447" s="152"/>
      <c r="M447" s="157"/>
      <c r="T447" s="158"/>
      <c r="AT447" s="153" t="s">
        <v>155</v>
      </c>
      <c r="AU447" s="153" t="s">
        <v>86</v>
      </c>
      <c r="AV447" s="13" t="s">
        <v>86</v>
      </c>
      <c r="AW447" s="13" t="s">
        <v>4</v>
      </c>
      <c r="AX447" s="13" t="s">
        <v>84</v>
      </c>
      <c r="AY447" s="153" t="s">
        <v>142</v>
      </c>
    </row>
    <row r="448" spans="2:65" s="1" customFormat="1" ht="16.5" customHeight="1" x14ac:dyDescent="0.2">
      <c r="B448" s="32"/>
      <c r="C448" s="169" t="s">
        <v>758</v>
      </c>
      <c r="D448" s="169" t="s">
        <v>472</v>
      </c>
      <c r="E448" s="170" t="s">
        <v>759</v>
      </c>
      <c r="F448" s="171" t="s">
        <v>760</v>
      </c>
      <c r="G448" s="172" t="s">
        <v>266</v>
      </c>
      <c r="H448" s="173">
        <v>20.6</v>
      </c>
      <c r="I448" s="174"/>
      <c r="J448" s="175">
        <f>ROUND(I448*H448,2)</f>
        <v>0</v>
      </c>
      <c r="K448" s="171" t="s">
        <v>152</v>
      </c>
      <c r="L448" s="176"/>
      <c r="M448" s="177" t="s">
        <v>1</v>
      </c>
      <c r="N448" s="178" t="s">
        <v>41</v>
      </c>
      <c r="P448" s="141">
        <f>O448*H448</f>
        <v>0</v>
      </c>
      <c r="Q448" s="141">
        <v>0.17499999999999999</v>
      </c>
      <c r="R448" s="141">
        <f>Q448*H448</f>
        <v>3.605</v>
      </c>
      <c r="S448" s="141">
        <v>0</v>
      </c>
      <c r="T448" s="142">
        <f>S448*H448</f>
        <v>0</v>
      </c>
      <c r="AR448" s="143" t="s">
        <v>190</v>
      </c>
      <c r="AT448" s="143" t="s">
        <v>472</v>
      </c>
      <c r="AU448" s="143" t="s">
        <v>86</v>
      </c>
      <c r="AY448" s="17" t="s">
        <v>142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7" t="s">
        <v>84</v>
      </c>
      <c r="BK448" s="144">
        <f>ROUND(I448*H448,2)</f>
        <v>0</v>
      </c>
      <c r="BL448" s="17" t="s">
        <v>141</v>
      </c>
      <c r="BM448" s="143" t="s">
        <v>761</v>
      </c>
    </row>
    <row r="449" spans="2:65" s="12" customFormat="1" ht="11.25" x14ac:dyDescent="0.2">
      <c r="B449" s="145"/>
      <c r="D449" s="146" t="s">
        <v>155</v>
      </c>
      <c r="E449" s="147" t="s">
        <v>1</v>
      </c>
      <c r="F449" s="148" t="s">
        <v>762</v>
      </c>
      <c r="H449" s="147" t="s">
        <v>1</v>
      </c>
      <c r="I449" s="149"/>
      <c r="L449" s="145"/>
      <c r="M449" s="150"/>
      <c r="T449" s="151"/>
      <c r="AT449" s="147" t="s">
        <v>155</v>
      </c>
      <c r="AU449" s="147" t="s">
        <v>86</v>
      </c>
      <c r="AV449" s="12" t="s">
        <v>84</v>
      </c>
      <c r="AW449" s="12" t="s">
        <v>32</v>
      </c>
      <c r="AX449" s="12" t="s">
        <v>76</v>
      </c>
      <c r="AY449" s="147" t="s">
        <v>142</v>
      </c>
    </row>
    <row r="450" spans="2:65" s="13" customFormat="1" ht="11.25" x14ac:dyDescent="0.2">
      <c r="B450" s="152"/>
      <c r="D450" s="146" t="s">
        <v>155</v>
      </c>
      <c r="E450" s="153" t="s">
        <v>1</v>
      </c>
      <c r="F450" s="154" t="s">
        <v>763</v>
      </c>
      <c r="H450" s="155">
        <v>20</v>
      </c>
      <c r="I450" s="156"/>
      <c r="L450" s="152"/>
      <c r="M450" s="157"/>
      <c r="T450" s="158"/>
      <c r="AT450" s="153" t="s">
        <v>155</v>
      </c>
      <c r="AU450" s="153" t="s">
        <v>86</v>
      </c>
      <c r="AV450" s="13" t="s">
        <v>86</v>
      </c>
      <c r="AW450" s="13" t="s">
        <v>32</v>
      </c>
      <c r="AX450" s="13" t="s">
        <v>84</v>
      </c>
      <c r="AY450" s="153" t="s">
        <v>142</v>
      </c>
    </row>
    <row r="451" spans="2:65" s="13" customFormat="1" ht="11.25" x14ac:dyDescent="0.2">
      <c r="B451" s="152"/>
      <c r="D451" s="146" t="s">
        <v>155</v>
      </c>
      <c r="F451" s="154" t="s">
        <v>764</v>
      </c>
      <c r="H451" s="155">
        <v>20.6</v>
      </c>
      <c r="I451" s="156"/>
      <c r="L451" s="152"/>
      <c r="M451" s="157"/>
      <c r="T451" s="158"/>
      <c r="AT451" s="153" t="s">
        <v>155</v>
      </c>
      <c r="AU451" s="153" t="s">
        <v>86</v>
      </c>
      <c r="AV451" s="13" t="s">
        <v>86</v>
      </c>
      <c r="AW451" s="13" t="s">
        <v>4</v>
      </c>
      <c r="AX451" s="13" t="s">
        <v>84</v>
      </c>
      <c r="AY451" s="153" t="s">
        <v>142</v>
      </c>
    </row>
    <row r="452" spans="2:65" s="1" customFormat="1" ht="16.5" customHeight="1" x14ac:dyDescent="0.2">
      <c r="B452" s="32"/>
      <c r="C452" s="169" t="s">
        <v>765</v>
      </c>
      <c r="D452" s="169" t="s">
        <v>472</v>
      </c>
      <c r="E452" s="170" t="s">
        <v>766</v>
      </c>
      <c r="F452" s="171" t="s">
        <v>767</v>
      </c>
      <c r="G452" s="172" t="s">
        <v>266</v>
      </c>
      <c r="H452" s="173">
        <v>11.308999999999999</v>
      </c>
      <c r="I452" s="174"/>
      <c r="J452" s="175">
        <f>ROUND(I452*H452,2)</f>
        <v>0</v>
      </c>
      <c r="K452" s="171" t="s">
        <v>1</v>
      </c>
      <c r="L452" s="176"/>
      <c r="M452" s="177" t="s">
        <v>1</v>
      </c>
      <c r="N452" s="178" t="s">
        <v>41</v>
      </c>
      <c r="P452" s="141">
        <f>O452*H452</f>
        <v>0</v>
      </c>
      <c r="Q452" s="141">
        <v>0.13100000000000001</v>
      </c>
      <c r="R452" s="141">
        <f>Q452*H452</f>
        <v>1.481479</v>
      </c>
      <c r="S452" s="141">
        <v>0</v>
      </c>
      <c r="T452" s="142">
        <f>S452*H452</f>
        <v>0</v>
      </c>
      <c r="AR452" s="143" t="s">
        <v>190</v>
      </c>
      <c r="AT452" s="143" t="s">
        <v>472</v>
      </c>
      <c r="AU452" s="143" t="s">
        <v>86</v>
      </c>
      <c r="AY452" s="17" t="s">
        <v>142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7" t="s">
        <v>84</v>
      </c>
      <c r="BK452" s="144">
        <f>ROUND(I452*H452,2)</f>
        <v>0</v>
      </c>
      <c r="BL452" s="17" t="s">
        <v>141</v>
      </c>
      <c r="BM452" s="143" t="s">
        <v>768</v>
      </c>
    </row>
    <row r="453" spans="2:65" s="12" customFormat="1" ht="11.25" x14ac:dyDescent="0.2">
      <c r="B453" s="145"/>
      <c r="D453" s="146" t="s">
        <v>155</v>
      </c>
      <c r="E453" s="147" t="s">
        <v>1</v>
      </c>
      <c r="F453" s="148" t="s">
        <v>741</v>
      </c>
      <c r="H453" s="147" t="s">
        <v>1</v>
      </c>
      <c r="I453" s="149"/>
      <c r="L453" s="145"/>
      <c r="M453" s="150"/>
      <c r="T453" s="151"/>
      <c r="AT453" s="147" t="s">
        <v>155</v>
      </c>
      <c r="AU453" s="147" t="s">
        <v>86</v>
      </c>
      <c r="AV453" s="12" t="s">
        <v>84</v>
      </c>
      <c r="AW453" s="12" t="s">
        <v>32</v>
      </c>
      <c r="AX453" s="12" t="s">
        <v>76</v>
      </c>
      <c r="AY453" s="147" t="s">
        <v>142</v>
      </c>
    </row>
    <row r="454" spans="2:65" s="13" customFormat="1" ht="11.25" x14ac:dyDescent="0.2">
      <c r="B454" s="152"/>
      <c r="D454" s="146" t="s">
        <v>155</v>
      </c>
      <c r="E454" s="153" t="s">
        <v>1</v>
      </c>
      <c r="F454" s="154" t="s">
        <v>769</v>
      </c>
      <c r="H454" s="155">
        <v>10.98</v>
      </c>
      <c r="I454" s="156"/>
      <c r="L454" s="152"/>
      <c r="M454" s="157"/>
      <c r="T454" s="158"/>
      <c r="AT454" s="153" t="s">
        <v>155</v>
      </c>
      <c r="AU454" s="153" t="s">
        <v>86</v>
      </c>
      <c r="AV454" s="13" t="s">
        <v>86</v>
      </c>
      <c r="AW454" s="13" t="s">
        <v>32</v>
      </c>
      <c r="AX454" s="13" t="s">
        <v>84</v>
      </c>
      <c r="AY454" s="153" t="s">
        <v>142</v>
      </c>
    </row>
    <row r="455" spans="2:65" s="13" customFormat="1" ht="11.25" x14ac:dyDescent="0.2">
      <c r="B455" s="152"/>
      <c r="D455" s="146" t="s">
        <v>155</v>
      </c>
      <c r="F455" s="154" t="s">
        <v>770</v>
      </c>
      <c r="H455" s="155">
        <v>11.308999999999999</v>
      </c>
      <c r="I455" s="156"/>
      <c r="L455" s="152"/>
      <c r="M455" s="157"/>
      <c r="T455" s="158"/>
      <c r="AT455" s="153" t="s">
        <v>155</v>
      </c>
      <c r="AU455" s="153" t="s">
        <v>86</v>
      </c>
      <c r="AV455" s="13" t="s">
        <v>86</v>
      </c>
      <c r="AW455" s="13" t="s">
        <v>4</v>
      </c>
      <c r="AX455" s="13" t="s">
        <v>84</v>
      </c>
      <c r="AY455" s="153" t="s">
        <v>142</v>
      </c>
    </row>
    <row r="456" spans="2:65" s="1" customFormat="1" ht="37.9" customHeight="1" x14ac:dyDescent="0.2">
      <c r="B456" s="32"/>
      <c r="C456" s="132" t="s">
        <v>771</v>
      </c>
      <c r="D456" s="132" t="s">
        <v>148</v>
      </c>
      <c r="E456" s="133" t="s">
        <v>772</v>
      </c>
      <c r="F456" s="134" t="s">
        <v>773</v>
      </c>
      <c r="G456" s="135" t="s">
        <v>266</v>
      </c>
      <c r="H456" s="136">
        <v>342.8</v>
      </c>
      <c r="I456" s="137"/>
      <c r="J456" s="138">
        <f>ROUND(I456*H456,2)</f>
        <v>0</v>
      </c>
      <c r="K456" s="134" t="s">
        <v>152</v>
      </c>
      <c r="L456" s="32"/>
      <c r="M456" s="139" t="s">
        <v>1</v>
      </c>
      <c r="N456" s="140" t="s">
        <v>41</v>
      </c>
      <c r="P456" s="141">
        <f>O456*H456</f>
        <v>0</v>
      </c>
      <c r="Q456" s="141">
        <v>8.0030000000000004E-2</v>
      </c>
      <c r="R456" s="141">
        <f>Q456*H456</f>
        <v>27.434284000000002</v>
      </c>
      <c r="S456" s="141">
        <v>0</v>
      </c>
      <c r="T456" s="142">
        <f>S456*H456</f>
        <v>0</v>
      </c>
      <c r="AR456" s="143" t="s">
        <v>141</v>
      </c>
      <c r="AT456" s="143" t="s">
        <v>148</v>
      </c>
      <c r="AU456" s="143" t="s">
        <v>86</v>
      </c>
      <c r="AY456" s="17" t="s">
        <v>142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84</v>
      </c>
      <c r="BK456" s="144">
        <f>ROUND(I456*H456,2)</f>
        <v>0</v>
      </c>
      <c r="BL456" s="17" t="s">
        <v>141</v>
      </c>
      <c r="BM456" s="143" t="s">
        <v>774</v>
      </c>
    </row>
    <row r="457" spans="2:65" s="13" customFormat="1" ht="11.25" x14ac:dyDescent="0.2">
      <c r="B457" s="152"/>
      <c r="D457" s="146" t="s">
        <v>155</v>
      </c>
      <c r="E457" s="153" t="s">
        <v>1</v>
      </c>
      <c r="F457" s="154" t="s">
        <v>775</v>
      </c>
      <c r="H457" s="155">
        <v>342.8</v>
      </c>
      <c r="I457" s="156"/>
      <c r="L457" s="152"/>
      <c r="M457" s="157"/>
      <c r="T457" s="158"/>
      <c r="AT457" s="153" t="s">
        <v>155</v>
      </c>
      <c r="AU457" s="153" t="s">
        <v>86</v>
      </c>
      <c r="AV457" s="13" t="s">
        <v>86</v>
      </c>
      <c r="AW457" s="13" t="s">
        <v>32</v>
      </c>
      <c r="AX457" s="13" t="s">
        <v>84</v>
      </c>
      <c r="AY457" s="153" t="s">
        <v>142</v>
      </c>
    </row>
    <row r="458" spans="2:65" s="1" customFormat="1" ht="16.5" customHeight="1" x14ac:dyDescent="0.2">
      <c r="B458" s="32"/>
      <c r="C458" s="169" t="s">
        <v>776</v>
      </c>
      <c r="D458" s="169" t="s">
        <v>472</v>
      </c>
      <c r="E458" s="170" t="s">
        <v>777</v>
      </c>
      <c r="F458" s="171" t="s">
        <v>778</v>
      </c>
      <c r="G458" s="172" t="s">
        <v>266</v>
      </c>
      <c r="H458" s="173">
        <v>346.22800000000001</v>
      </c>
      <c r="I458" s="174"/>
      <c r="J458" s="175">
        <f>ROUND(I458*H458,2)</f>
        <v>0</v>
      </c>
      <c r="K458" s="171" t="s">
        <v>152</v>
      </c>
      <c r="L458" s="176"/>
      <c r="M458" s="177" t="s">
        <v>1</v>
      </c>
      <c r="N458" s="178" t="s">
        <v>41</v>
      </c>
      <c r="P458" s="141">
        <f>O458*H458</f>
        <v>0</v>
      </c>
      <c r="Q458" s="141">
        <v>0.14499999999999999</v>
      </c>
      <c r="R458" s="141">
        <f>Q458*H458</f>
        <v>50.203060000000001</v>
      </c>
      <c r="S458" s="141">
        <v>0</v>
      </c>
      <c r="T458" s="142">
        <f>S458*H458</f>
        <v>0</v>
      </c>
      <c r="AR458" s="143" t="s">
        <v>190</v>
      </c>
      <c r="AT458" s="143" t="s">
        <v>472</v>
      </c>
      <c r="AU458" s="143" t="s">
        <v>86</v>
      </c>
      <c r="AY458" s="17" t="s">
        <v>142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7" t="s">
        <v>84</v>
      </c>
      <c r="BK458" s="144">
        <f>ROUND(I458*H458,2)</f>
        <v>0</v>
      </c>
      <c r="BL458" s="17" t="s">
        <v>141</v>
      </c>
      <c r="BM458" s="143" t="s">
        <v>779</v>
      </c>
    </row>
    <row r="459" spans="2:65" s="13" customFormat="1" ht="11.25" x14ac:dyDescent="0.2">
      <c r="B459" s="152"/>
      <c r="D459" s="146" t="s">
        <v>155</v>
      </c>
      <c r="E459" s="153" t="s">
        <v>1</v>
      </c>
      <c r="F459" s="154" t="s">
        <v>780</v>
      </c>
      <c r="H459" s="155">
        <v>342.8</v>
      </c>
      <c r="I459" s="156"/>
      <c r="L459" s="152"/>
      <c r="M459" s="157"/>
      <c r="T459" s="158"/>
      <c r="AT459" s="153" t="s">
        <v>155</v>
      </c>
      <c r="AU459" s="153" t="s">
        <v>86</v>
      </c>
      <c r="AV459" s="13" t="s">
        <v>86</v>
      </c>
      <c r="AW459" s="13" t="s">
        <v>32</v>
      </c>
      <c r="AX459" s="13" t="s">
        <v>84</v>
      </c>
      <c r="AY459" s="153" t="s">
        <v>142</v>
      </c>
    </row>
    <row r="460" spans="2:65" s="12" customFormat="1" ht="11.25" x14ac:dyDescent="0.2">
      <c r="B460" s="145"/>
      <c r="D460" s="146" t="s">
        <v>155</v>
      </c>
      <c r="E460" s="147" t="s">
        <v>1</v>
      </c>
      <c r="F460" s="148" t="s">
        <v>781</v>
      </c>
      <c r="H460" s="147" t="s">
        <v>1</v>
      </c>
      <c r="I460" s="149"/>
      <c r="L460" s="145"/>
      <c r="M460" s="150"/>
      <c r="T460" s="151"/>
      <c r="AT460" s="147" t="s">
        <v>155</v>
      </c>
      <c r="AU460" s="147" t="s">
        <v>86</v>
      </c>
      <c r="AV460" s="12" t="s">
        <v>84</v>
      </c>
      <c r="AW460" s="12" t="s">
        <v>32</v>
      </c>
      <c r="AX460" s="12" t="s">
        <v>76</v>
      </c>
      <c r="AY460" s="147" t="s">
        <v>142</v>
      </c>
    </row>
    <row r="461" spans="2:65" s="13" customFormat="1" ht="11.25" x14ac:dyDescent="0.2">
      <c r="B461" s="152"/>
      <c r="D461" s="146" t="s">
        <v>155</v>
      </c>
      <c r="F461" s="154" t="s">
        <v>782</v>
      </c>
      <c r="H461" s="155">
        <v>346.22800000000001</v>
      </c>
      <c r="I461" s="156"/>
      <c r="L461" s="152"/>
      <c r="M461" s="157"/>
      <c r="T461" s="158"/>
      <c r="AT461" s="153" t="s">
        <v>155</v>
      </c>
      <c r="AU461" s="153" t="s">
        <v>86</v>
      </c>
      <c r="AV461" s="13" t="s">
        <v>86</v>
      </c>
      <c r="AW461" s="13" t="s">
        <v>4</v>
      </c>
      <c r="AX461" s="13" t="s">
        <v>84</v>
      </c>
      <c r="AY461" s="153" t="s">
        <v>142</v>
      </c>
    </row>
    <row r="462" spans="2:65" s="1" customFormat="1" ht="16.5" customHeight="1" x14ac:dyDescent="0.2">
      <c r="B462" s="32"/>
      <c r="C462" s="169" t="s">
        <v>783</v>
      </c>
      <c r="D462" s="169" t="s">
        <v>472</v>
      </c>
      <c r="E462" s="170" t="s">
        <v>784</v>
      </c>
      <c r="F462" s="171" t="s">
        <v>785</v>
      </c>
      <c r="G462" s="172" t="s">
        <v>456</v>
      </c>
      <c r="H462" s="173">
        <v>15.247999999999999</v>
      </c>
      <c r="I462" s="174"/>
      <c r="J462" s="175">
        <f>ROUND(I462*H462,2)</f>
        <v>0</v>
      </c>
      <c r="K462" s="171" t="s">
        <v>152</v>
      </c>
      <c r="L462" s="176"/>
      <c r="M462" s="177" t="s">
        <v>1</v>
      </c>
      <c r="N462" s="178" t="s">
        <v>41</v>
      </c>
      <c r="P462" s="141">
        <f>O462*H462</f>
        <v>0</v>
      </c>
      <c r="Q462" s="141">
        <v>1</v>
      </c>
      <c r="R462" s="141">
        <f>Q462*H462</f>
        <v>15.247999999999999</v>
      </c>
      <c r="S462" s="141">
        <v>0</v>
      </c>
      <c r="T462" s="142">
        <f>S462*H462</f>
        <v>0</v>
      </c>
      <c r="AR462" s="143" t="s">
        <v>190</v>
      </c>
      <c r="AT462" s="143" t="s">
        <v>472</v>
      </c>
      <c r="AU462" s="143" t="s">
        <v>86</v>
      </c>
      <c r="AY462" s="17" t="s">
        <v>142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7" t="s">
        <v>84</v>
      </c>
      <c r="BK462" s="144">
        <f>ROUND(I462*H462,2)</f>
        <v>0</v>
      </c>
      <c r="BL462" s="17" t="s">
        <v>141</v>
      </c>
      <c r="BM462" s="143" t="s">
        <v>786</v>
      </c>
    </row>
    <row r="463" spans="2:65" s="12" customFormat="1" ht="11.25" x14ac:dyDescent="0.2">
      <c r="B463" s="145"/>
      <c r="D463" s="146" t="s">
        <v>155</v>
      </c>
      <c r="E463" s="147" t="s">
        <v>1</v>
      </c>
      <c r="F463" s="148" t="s">
        <v>787</v>
      </c>
      <c r="H463" s="147" t="s">
        <v>1</v>
      </c>
      <c r="I463" s="149"/>
      <c r="L463" s="145"/>
      <c r="M463" s="150"/>
      <c r="T463" s="151"/>
      <c r="AT463" s="147" t="s">
        <v>155</v>
      </c>
      <c r="AU463" s="147" t="s">
        <v>86</v>
      </c>
      <c r="AV463" s="12" t="s">
        <v>84</v>
      </c>
      <c r="AW463" s="12" t="s">
        <v>32</v>
      </c>
      <c r="AX463" s="12" t="s">
        <v>76</v>
      </c>
      <c r="AY463" s="147" t="s">
        <v>142</v>
      </c>
    </row>
    <row r="464" spans="2:65" s="13" customFormat="1" ht="11.25" x14ac:dyDescent="0.2">
      <c r="B464" s="152"/>
      <c r="D464" s="146" t="s">
        <v>155</v>
      </c>
      <c r="E464" s="153" t="s">
        <v>1</v>
      </c>
      <c r="F464" s="154" t="s">
        <v>788</v>
      </c>
      <c r="H464" s="155">
        <v>15.247999999999999</v>
      </c>
      <c r="I464" s="156"/>
      <c r="L464" s="152"/>
      <c r="M464" s="157"/>
      <c r="T464" s="158"/>
      <c r="AT464" s="153" t="s">
        <v>155</v>
      </c>
      <c r="AU464" s="153" t="s">
        <v>86</v>
      </c>
      <c r="AV464" s="13" t="s">
        <v>86</v>
      </c>
      <c r="AW464" s="13" t="s">
        <v>32</v>
      </c>
      <c r="AX464" s="13" t="s">
        <v>84</v>
      </c>
      <c r="AY464" s="153" t="s">
        <v>142</v>
      </c>
    </row>
    <row r="465" spans="2:65" s="1" customFormat="1" ht="37.9" customHeight="1" x14ac:dyDescent="0.2">
      <c r="B465" s="32"/>
      <c r="C465" s="132" t="s">
        <v>789</v>
      </c>
      <c r="D465" s="132" t="s">
        <v>148</v>
      </c>
      <c r="E465" s="133" t="s">
        <v>790</v>
      </c>
      <c r="F465" s="134" t="s">
        <v>791</v>
      </c>
      <c r="G465" s="135" t="s">
        <v>266</v>
      </c>
      <c r="H465" s="136">
        <v>15.24</v>
      </c>
      <c r="I465" s="137"/>
      <c r="J465" s="138">
        <f>ROUND(I465*H465,2)</f>
        <v>0</v>
      </c>
      <c r="K465" s="134" t="s">
        <v>152</v>
      </c>
      <c r="L465" s="32"/>
      <c r="M465" s="139" t="s">
        <v>1</v>
      </c>
      <c r="N465" s="140" t="s">
        <v>41</v>
      </c>
      <c r="P465" s="141">
        <f>O465*H465</f>
        <v>0</v>
      </c>
      <c r="Q465" s="141">
        <v>0.10100000000000001</v>
      </c>
      <c r="R465" s="141">
        <f>Q465*H465</f>
        <v>1.5392400000000002</v>
      </c>
      <c r="S465" s="141">
        <v>0</v>
      </c>
      <c r="T465" s="142">
        <f>S465*H465</f>
        <v>0</v>
      </c>
      <c r="AR465" s="143" t="s">
        <v>141</v>
      </c>
      <c r="AT465" s="143" t="s">
        <v>148</v>
      </c>
      <c r="AU465" s="143" t="s">
        <v>86</v>
      </c>
      <c r="AY465" s="17" t="s">
        <v>142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7" t="s">
        <v>84</v>
      </c>
      <c r="BK465" s="144">
        <f>ROUND(I465*H465,2)</f>
        <v>0</v>
      </c>
      <c r="BL465" s="17" t="s">
        <v>141</v>
      </c>
      <c r="BM465" s="143" t="s">
        <v>792</v>
      </c>
    </row>
    <row r="466" spans="2:65" s="13" customFormat="1" ht="11.25" x14ac:dyDescent="0.2">
      <c r="B466" s="152"/>
      <c r="D466" s="146" t="s">
        <v>155</v>
      </c>
      <c r="E466" s="153" t="s">
        <v>1</v>
      </c>
      <c r="F466" s="154" t="s">
        <v>793</v>
      </c>
      <c r="H466" s="155">
        <v>2.2400000000000002</v>
      </c>
      <c r="I466" s="156"/>
      <c r="L466" s="152"/>
      <c r="M466" s="157"/>
      <c r="T466" s="158"/>
      <c r="AT466" s="153" t="s">
        <v>155</v>
      </c>
      <c r="AU466" s="153" t="s">
        <v>86</v>
      </c>
      <c r="AV466" s="13" t="s">
        <v>86</v>
      </c>
      <c r="AW466" s="13" t="s">
        <v>32</v>
      </c>
      <c r="AX466" s="13" t="s">
        <v>76</v>
      </c>
      <c r="AY466" s="153" t="s">
        <v>142</v>
      </c>
    </row>
    <row r="467" spans="2:65" s="13" customFormat="1" ht="11.25" x14ac:dyDescent="0.2">
      <c r="B467" s="152"/>
      <c r="D467" s="146" t="s">
        <v>155</v>
      </c>
      <c r="E467" s="153" t="s">
        <v>1</v>
      </c>
      <c r="F467" s="154" t="s">
        <v>794</v>
      </c>
      <c r="H467" s="155">
        <v>13</v>
      </c>
      <c r="I467" s="156"/>
      <c r="L467" s="152"/>
      <c r="M467" s="157"/>
      <c r="T467" s="158"/>
      <c r="AT467" s="153" t="s">
        <v>155</v>
      </c>
      <c r="AU467" s="153" t="s">
        <v>86</v>
      </c>
      <c r="AV467" s="13" t="s">
        <v>86</v>
      </c>
      <c r="AW467" s="13" t="s">
        <v>32</v>
      </c>
      <c r="AX467" s="13" t="s">
        <v>76</v>
      </c>
      <c r="AY467" s="153" t="s">
        <v>142</v>
      </c>
    </row>
    <row r="468" spans="2:65" s="14" customFormat="1" ht="11.25" x14ac:dyDescent="0.2">
      <c r="B468" s="162"/>
      <c r="D468" s="146" t="s">
        <v>155</v>
      </c>
      <c r="E468" s="163" t="s">
        <v>1</v>
      </c>
      <c r="F468" s="164" t="s">
        <v>278</v>
      </c>
      <c r="H468" s="165">
        <v>15.24</v>
      </c>
      <c r="I468" s="166"/>
      <c r="L468" s="162"/>
      <c r="M468" s="167"/>
      <c r="T468" s="168"/>
      <c r="AT468" s="163" t="s">
        <v>155</v>
      </c>
      <c r="AU468" s="163" t="s">
        <v>86</v>
      </c>
      <c r="AV468" s="14" t="s">
        <v>141</v>
      </c>
      <c r="AW468" s="14" t="s">
        <v>32</v>
      </c>
      <c r="AX468" s="14" t="s">
        <v>84</v>
      </c>
      <c r="AY468" s="163" t="s">
        <v>142</v>
      </c>
    </row>
    <row r="469" spans="2:65" s="1" customFormat="1" ht="16.5" customHeight="1" x14ac:dyDescent="0.2">
      <c r="B469" s="32"/>
      <c r="C469" s="169" t="s">
        <v>795</v>
      </c>
      <c r="D469" s="169" t="s">
        <v>472</v>
      </c>
      <c r="E469" s="170" t="s">
        <v>796</v>
      </c>
      <c r="F469" s="171" t="s">
        <v>797</v>
      </c>
      <c r="G469" s="172" t="s">
        <v>266</v>
      </c>
      <c r="H469" s="173">
        <v>13.39</v>
      </c>
      <c r="I469" s="174"/>
      <c r="J469" s="175">
        <f>ROUND(I469*H469,2)</f>
        <v>0</v>
      </c>
      <c r="K469" s="171" t="s">
        <v>1</v>
      </c>
      <c r="L469" s="176"/>
      <c r="M469" s="177" t="s">
        <v>1</v>
      </c>
      <c r="N469" s="178" t="s">
        <v>41</v>
      </c>
      <c r="P469" s="141">
        <f>O469*H469</f>
        <v>0</v>
      </c>
      <c r="Q469" s="141">
        <v>0.128</v>
      </c>
      <c r="R469" s="141">
        <f>Q469*H469</f>
        <v>1.7139200000000001</v>
      </c>
      <c r="S469" s="141">
        <v>0</v>
      </c>
      <c r="T469" s="142">
        <f>S469*H469</f>
        <v>0</v>
      </c>
      <c r="AR469" s="143" t="s">
        <v>190</v>
      </c>
      <c r="AT469" s="143" t="s">
        <v>472</v>
      </c>
      <c r="AU469" s="143" t="s">
        <v>86</v>
      </c>
      <c r="AY469" s="17" t="s">
        <v>142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7" t="s">
        <v>84</v>
      </c>
      <c r="BK469" s="144">
        <f>ROUND(I469*H469,2)</f>
        <v>0</v>
      </c>
      <c r="BL469" s="17" t="s">
        <v>141</v>
      </c>
      <c r="BM469" s="143" t="s">
        <v>798</v>
      </c>
    </row>
    <row r="470" spans="2:65" s="12" customFormat="1" ht="11.25" x14ac:dyDescent="0.2">
      <c r="B470" s="145"/>
      <c r="D470" s="146" t="s">
        <v>155</v>
      </c>
      <c r="E470" s="147" t="s">
        <v>1</v>
      </c>
      <c r="F470" s="148" t="s">
        <v>799</v>
      </c>
      <c r="H470" s="147" t="s">
        <v>1</v>
      </c>
      <c r="I470" s="149"/>
      <c r="L470" s="145"/>
      <c r="M470" s="150"/>
      <c r="T470" s="151"/>
      <c r="AT470" s="147" t="s">
        <v>155</v>
      </c>
      <c r="AU470" s="147" t="s">
        <v>86</v>
      </c>
      <c r="AV470" s="12" t="s">
        <v>84</v>
      </c>
      <c r="AW470" s="12" t="s">
        <v>32</v>
      </c>
      <c r="AX470" s="12" t="s">
        <v>76</v>
      </c>
      <c r="AY470" s="147" t="s">
        <v>142</v>
      </c>
    </row>
    <row r="471" spans="2:65" s="13" customFormat="1" ht="11.25" x14ac:dyDescent="0.2">
      <c r="B471" s="152"/>
      <c r="D471" s="146" t="s">
        <v>155</v>
      </c>
      <c r="E471" s="153" t="s">
        <v>1</v>
      </c>
      <c r="F471" s="154" t="s">
        <v>800</v>
      </c>
      <c r="H471" s="155">
        <v>13</v>
      </c>
      <c r="I471" s="156"/>
      <c r="L471" s="152"/>
      <c r="M471" s="157"/>
      <c r="T471" s="158"/>
      <c r="AT471" s="153" t="s">
        <v>155</v>
      </c>
      <c r="AU471" s="153" t="s">
        <v>86</v>
      </c>
      <c r="AV471" s="13" t="s">
        <v>86</v>
      </c>
      <c r="AW471" s="13" t="s">
        <v>32</v>
      </c>
      <c r="AX471" s="13" t="s">
        <v>84</v>
      </c>
      <c r="AY471" s="153" t="s">
        <v>142</v>
      </c>
    </row>
    <row r="472" spans="2:65" s="12" customFormat="1" ht="11.25" x14ac:dyDescent="0.2">
      <c r="B472" s="145"/>
      <c r="D472" s="146" t="s">
        <v>155</v>
      </c>
      <c r="E472" s="147" t="s">
        <v>1</v>
      </c>
      <c r="F472" s="148" t="s">
        <v>756</v>
      </c>
      <c r="H472" s="147" t="s">
        <v>1</v>
      </c>
      <c r="I472" s="149"/>
      <c r="L472" s="145"/>
      <c r="M472" s="150"/>
      <c r="T472" s="151"/>
      <c r="AT472" s="147" t="s">
        <v>155</v>
      </c>
      <c r="AU472" s="147" t="s">
        <v>86</v>
      </c>
      <c r="AV472" s="12" t="s">
        <v>84</v>
      </c>
      <c r="AW472" s="12" t="s">
        <v>32</v>
      </c>
      <c r="AX472" s="12" t="s">
        <v>76</v>
      </c>
      <c r="AY472" s="147" t="s">
        <v>142</v>
      </c>
    </row>
    <row r="473" spans="2:65" s="13" customFormat="1" ht="11.25" x14ac:dyDescent="0.2">
      <c r="B473" s="152"/>
      <c r="D473" s="146" t="s">
        <v>155</v>
      </c>
      <c r="F473" s="154" t="s">
        <v>801</v>
      </c>
      <c r="H473" s="155">
        <v>13.39</v>
      </c>
      <c r="I473" s="156"/>
      <c r="L473" s="152"/>
      <c r="M473" s="157"/>
      <c r="T473" s="158"/>
      <c r="AT473" s="153" t="s">
        <v>155</v>
      </c>
      <c r="AU473" s="153" t="s">
        <v>86</v>
      </c>
      <c r="AV473" s="13" t="s">
        <v>86</v>
      </c>
      <c r="AW473" s="13" t="s">
        <v>4</v>
      </c>
      <c r="AX473" s="13" t="s">
        <v>84</v>
      </c>
      <c r="AY473" s="153" t="s">
        <v>142</v>
      </c>
    </row>
    <row r="474" spans="2:65" s="1" customFormat="1" ht="16.5" customHeight="1" x14ac:dyDescent="0.2">
      <c r="B474" s="32"/>
      <c r="C474" s="169" t="s">
        <v>802</v>
      </c>
      <c r="D474" s="169" t="s">
        <v>472</v>
      </c>
      <c r="E474" s="170" t="s">
        <v>803</v>
      </c>
      <c r="F474" s="171" t="s">
        <v>804</v>
      </c>
      <c r="G474" s="172" t="s">
        <v>266</v>
      </c>
      <c r="H474" s="173">
        <v>2.3069999999999999</v>
      </c>
      <c r="I474" s="174"/>
      <c r="J474" s="175">
        <f>ROUND(I474*H474,2)</f>
        <v>0</v>
      </c>
      <c r="K474" s="171" t="s">
        <v>1</v>
      </c>
      <c r="L474" s="176"/>
      <c r="M474" s="177" t="s">
        <v>1</v>
      </c>
      <c r="N474" s="178" t="s">
        <v>41</v>
      </c>
      <c r="P474" s="141">
        <f>O474*H474</f>
        <v>0</v>
      </c>
      <c r="Q474" s="141">
        <v>0.17599999999999999</v>
      </c>
      <c r="R474" s="141">
        <f>Q474*H474</f>
        <v>0.40603199999999995</v>
      </c>
      <c r="S474" s="141">
        <v>0</v>
      </c>
      <c r="T474" s="142">
        <f>S474*H474</f>
        <v>0</v>
      </c>
      <c r="AR474" s="143" t="s">
        <v>190</v>
      </c>
      <c r="AT474" s="143" t="s">
        <v>472</v>
      </c>
      <c r="AU474" s="143" t="s">
        <v>86</v>
      </c>
      <c r="AY474" s="17" t="s">
        <v>142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84</v>
      </c>
      <c r="BK474" s="144">
        <f>ROUND(I474*H474,2)</f>
        <v>0</v>
      </c>
      <c r="BL474" s="17" t="s">
        <v>141</v>
      </c>
      <c r="BM474" s="143" t="s">
        <v>805</v>
      </c>
    </row>
    <row r="475" spans="2:65" s="12" customFormat="1" ht="11.25" x14ac:dyDescent="0.2">
      <c r="B475" s="145"/>
      <c r="D475" s="146" t="s">
        <v>155</v>
      </c>
      <c r="E475" s="147" t="s">
        <v>1</v>
      </c>
      <c r="F475" s="148" t="s">
        <v>799</v>
      </c>
      <c r="H475" s="147" t="s">
        <v>1</v>
      </c>
      <c r="I475" s="149"/>
      <c r="L475" s="145"/>
      <c r="M475" s="150"/>
      <c r="T475" s="151"/>
      <c r="AT475" s="147" t="s">
        <v>155</v>
      </c>
      <c r="AU475" s="147" t="s">
        <v>86</v>
      </c>
      <c r="AV475" s="12" t="s">
        <v>84</v>
      </c>
      <c r="AW475" s="12" t="s">
        <v>32</v>
      </c>
      <c r="AX475" s="12" t="s">
        <v>76</v>
      </c>
      <c r="AY475" s="147" t="s">
        <v>142</v>
      </c>
    </row>
    <row r="476" spans="2:65" s="13" customFormat="1" ht="11.25" x14ac:dyDescent="0.2">
      <c r="B476" s="152"/>
      <c r="D476" s="146" t="s">
        <v>155</v>
      </c>
      <c r="E476" s="153" t="s">
        <v>1</v>
      </c>
      <c r="F476" s="154" t="s">
        <v>806</v>
      </c>
      <c r="H476" s="155">
        <v>2.2400000000000002</v>
      </c>
      <c r="I476" s="156"/>
      <c r="L476" s="152"/>
      <c r="M476" s="157"/>
      <c r="T476" s="158"/>
      <c r="AT476" s="153" t="s">
        <v>155</v>
      </c>
      <c r="AU476" s="153" t="s">
        <v>86</v>
      </c>
      <c r="AV476" s="13" t="s">
        <v>86</v>
      </c>
      <c r="AW476" s="13" t="s">
        <v>32</v>
      </c>
      <c r="AX476" s="13" t="s">
        <v>84</v>
      </c>
      <c r="AY476" s="153" t="s">
        <v>142</v>
      </c>
    </row>
    <row r="477" spans="2:65" s="12" customFormat="1" ht="11.25" x14ac:dyDescent="0.2">
      <c r="B477" s="145"/>
      <c r="D477" s="146" t="s">
        <v>155</v>
      </c>
      <c r="E477" s="147" t="s">
        <v>1</v>
      </c>
      <c r="F477" s="148" t="s">
        <v>756</v>
      </c>
      <c r="H477" s="147" t="s">
        <v>1</v>
      </c>
      <c r="I477" s="149"/>
      <c r="L477" s="145"/>
      <c r="M477" s="150"/>
      <c r="T477" s="151"/>
      <c r="AT477" s="147" t="s">
        <v>155</v>
      </c>
      <c r="AU477" s="147" t="s">
        <v>86</v>
      </c>
      <c r="AV477" s="12" t="s">
        <v>84</v>
      </c>
      <c r="AW477" s="12" t="s">
        <v>32</v>
      </c>
      <c r="AX477" s="12" t="s">
        <v>76</v>
      </c>
      <c r="AY477" s="147" t="s">
        <v>142</v>
      </c>
    </row>
    <row r="478" spans="2:65" s="13" customFormat="1" ht="11.25" x14ac:dyDescent="0.2">
      <c r="B478" s="152"/>
      <c r="D478" s="146" t="s">
        <v>155</v>
      </c>
      <c r="F478" s="154" t="s">
        <v>807</v>
      </c>
      <c r="H478" s="155">
        <v>2.3069999999999999</v>
      </c>
      <c r="I478" s="156"/>
      <c r="L478" s="152"/>
      <c r="M478" s="157"/>
      <c r="T478" s="158"/>
      <c r="AT478" s="153" t="s">
        <v>155</v>
      </c>
      <c r="AU478" s="153" t="s">
        <v>86</v>
      </c>
      <c r="AV478" s="13" t="s">
        <v>86</v>
      </c>
      <c r="AW478" s="13" t="s">
        <v>4</v>
      </c>
      <c r="AX478" s="13" t="s">
        <v>84</v>
      </c>
      <c r="AY478" s="153" t="s">
        <v>142</v>
      </c>
    </row>
    <row r="479" spans="2:65" s="11" customFormat="1" ht="22.9" customHeight="1" x14ac:dyDescent="0.2">
      <c r="B479" s="120"/>
      <c r="D479" s="121" t="s">
        <v>75</v>
      </c>
      <c r="E479" s="130" t="s">
        <v>190</v>
      </c>
      <c r="F479" s="130" t="s">
        <v>808</v>
      </c>
      <c r="I479" s="123"/>
      <c r="J479" s="131">
        <f>BK479</f>
        <v>0</v>
      </c>
      <c r="L479" s="120"/>
      <c r="M479" s="125"/>
      <c r="P479" s="126">
        <f>SUM(P480:P554)</f>
        <v>0</v>
      </c>
      <c r="R479" s="126">
        <f>SUM(R480:R554)</f>
        <v>31.538911440000007</v>
      </c>
      <c r="T479" s="127">
        <f>SUM(T480:T554)</f>
        <v>20.206240000000005</v>
      </c>
      <c r="AR479" s="121" t="s">
        <v>84</v>
      </c>
      <c r="AT479" s="128" t="s">
        <v>75</v>
      </c>
      <c r="AU479" s="128" t="s">
        <v>84</v>
      </c>
      <c r="AY479" s="121" t="s">
        <v>142</v>
      </c>
      <c r="BK479" s="129">
        <f>SUM(BK480:BK554)</f>
        <v>0</v>
      </c>
    </row>
    <row r="480" spans="2:65" s="1" customFormat="1" ht="16.5" customHeight="1" x14ac:dyDescent="0.2">
      <c r="B480" s="32"/>
      <c r="C480" s="132" t="s">
        <v>809</v>
      </c>
      <c r="D480" s="132" t="s">
        <v>148</v>
      </c>
      <c r="E480" s="133" t="s">
        <v>810</v>
      </c>
      <c r="F480" s="134" t="s">
        <v>811</v>
      </c>
      <c r="G480" s="135" t="s">
        <v>590</v>
      </c>
      <c r="H480" s="136">
        <v>4</v>
      </c>
      <c r="I480" s="137"/>
      <c r="J480" s="138">
        <f>ROUND(I480*H480,2)</f>
        <v>0</v>
      </c>
      <c r="K480" s="134" t="s">
        <v>152</v>
      </c>
      <c r="L480" s="32"/>
      <c r="M480" s="139" t="s">
        <v>1</v>
      </c>
      <c r="N480" s="140" t="s">
        <v>41</v>
      </c>
      <c r="P480" s="141">
        <f>O480*H480</f>
        <v>0</v>
      </c>
      <c r="Q480" s="141">
        <v>0.29558000000000001</v>
      </c>
      <c r="R480" s="141">
        <f>Q480*H480</f>
        <v>1.18232</v>
      </c>
      <c r="S480" s="141">
        <v>0</v>
      </c>
      <c r="T480" s="142">
        <f>S480*H480</f>
        <v>0</v>
      </c>
      <c r="AR480" s="143" t="s">
        <v>141</v>
      </c>
      <c r="AT480" s="143" t="s">
        <v>148</v>
      </c>
      <c r="AU480" s="143" t="s">
        <v>86</v>
      </c>
      <c r="AY480" s="17" t="s">
        <v>142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7" t="s">
        <v>84</v>
      </c>
      <c r="BK480" s="144">
        <f>ROUND(I480*H480,2)</f>
        <v>0</v>
      </c>
      <c r="BL480" s="17" t="s">
        <v>141</v>
      </c>
      <c r="BM480" s="143" t="s">
        <v>812</v>
      </c>
    </row>
    <row r="481" spans="2:65" s="12" customFormat="1" ht="11.25" x14ac:dyDescent="0.2">
      <c r="B481" s="145"/>
      <c r="D481" s="146" t="s">
        <v>155</v>
      </c>
      <c r="E481" s="147" t="s">
        <v>1</v>
      </c>
      <c r="F481" s="148" t="s">
        <v>813</v>
      </c>
      <c r="H481" s="147" t="s">
        <v>1</v>
      </c>
      <c r="I481" s="149"/>
      <c r="L481" s="145"/>
      <c r="M481" s="150"/>
      <c r="T481" s="151"/>
      <c r="AT481" s="147" t="s">
        <v>155</v>
      </c>
      <c r="AU481" s="147" t="s">
        <v>86</v>
      </c>
      <c r="AV481" s="12" t="s">
        <v>84</v>
      </c>
      <c r="AW481" s="12" t="s">
        <v>32</v>
      </c>
      <c r="AX481" s="12" t="s">
        <v>76</v>
      </c>
      <c r="AY481" s="147" t="s">
        <v>142</v>
      </c>
    </row>
    <row r="482" spans="2:65" s="13" customFormat="1" ht="11.25" x14ac:dyDescent="0.2">
      <c r="B482" s="152"/>
      <c r="D482" s="146" t="s">
        <v>155</v>
      </c>
      <c r="E482" s="153" t="s">
        <v>1</v>
      </c>
      <c r="F482" s="154" t="s">
        <v>814</v>
      </c>
      <c r="H482" s="155">
        <v>4</v>
      </c>
      <c r="I482" s="156"/>
      <c r="L482" s="152"/>
      <c r="M482" s="157"/>
      <c r="T482" s="158"/>
      <c r="AT482" s="153" t="s">
        <v>155</v>
      </c>
      <c r="AU482" s="153" t="s">
        <v>86</v>
      </c>
      <c r="AV482" s="13" t="s">
        <v>86</v>
      </c>
      <c r="AW482" s="13" t="s">
        <v>32</v>
      </c>
      <c r="AX482" s="13" t="s">
        <v>84</v>
      </c>
      <c r="AY482" s="153" t="s">
        <v>142</v>
      </c>
    </row>
    <row r="483" spans="2:65" s="12" customFormat="1" ht="11.25" x14ac:dyDescent="0.2">
      <c r="B483" s="145"/>
      <c r="D483" s="146" t="s">
        <v>155</v>
      </c>
      <c r="E483" s="147" t="s">
        <v>1</v>
      </c>
      <c r="F483" s="148" t="s">
        <v>815</v>
      </c>
      <c r="H483" s="147" t="s">
        <v>1</v>
      </c>
      <c r="I483" s="149"/>
      <c r="L483" s="145"/>
      <c r="M483" s="150"/>
      <c r="T483" s="151"/>
      <c r="AT483" s="147" t="s">
        <v>155</v>
      </c>
      <c r="AU483" s="147" t="s">
        <v>86</v>
      </c>
      <c r="AV483" s="12" t="s">
        <v>84</v>
      </c>
      <c r="AW483" s="12" t="s">
        <v>32</v>
      </c>
      <c r="AX483" s="12" t="s">
        <v>76</v>
      </c>
      <c r="AY483" s="147" t="s">
        <v>142</v>
      </c>
    </row>
    <row r="484" spans="2:65" s="12" customFormat="1" ht="11.25" x14ac:dyDescent="0.2">
      <c r="B484" s="145"/>
      <c r="D484" s="146" t="s">
        <v>155</v>
      </c>
      <c r="E484" s="147" t="s">
        <v>1</v>
      </c>
      <c r="F484" s="148" t="s">
        <v>816</v>
      </c>
      <c r="H484" s="147" t="s">
        <v>1</v>
      </c>
      <c r="I484" s="149"/>
      <c r="L484" s="145"/>
      <c r="M484" s="150"/>
      <c r="T484" s="151"/>
      <c r="AT484" s="147" t="s">
        <v>155</v>
      </c>
      <c r="AU484" s="147" t="s">
        <v>86</v>
      </c>
      <c r="AV484" s="12" t="s">
        <v>84</v>
      </c>
      <c r="AW484" s="12" t="s">
        <v>32</v>
      </c>
      <c r="AX484" s="12" t="s">
        <v>76</v>
      </c>
      <c r="AY484" s="147" t="s">
        <v>142</v>
      </c>
    </row>
    <row r="485" spans="2:65" s="1" customFormat="1" ht="16.5" customHeight="1" x14ac:dyDescent="0.2">
      <c r="B485" s="32"/>
      <c r="C485" s="132" t="s">
        <v>817</v>
      </c>
      <c r="D485" s="132" t="s">
        <v>148</v>
      </c>
      <c r="E485" s="133" t="s">
        <v>818</v>
      </c>
      <c r="F485" s="134" t="s">
        <v>819</v>
      </c>
      <c r="G485" s="135" t="s">
        <v>336</v>
      </c>
      <c r="H485" s="136">
        <v>152.80000000000001</v>
      </c>
      <c r="I485" s="137"/>
      <c r="J485" s="138">
        <f>ROUND(I485*H485,2)</f>
        <v>0</v>
      </c>
      <c r="K485" s="134" t="s">
        <v>152</v>
      </c>
      <c r="L485" s="32"/>
      <c r="M485" s="139" t="s">
        <v>1</v>
      </c>
      <c r="N485" s="140" t="s">
        <v>41</v>
      </c>
      <c r="P485" s="141">
        <f>O485*H485</f>
        <v>0</v>
      </c>
      <c r="Q485" s="141">
        <v>1.0000000000000001E-5</v>
      </c>
      <c r="R485" s="141">
        <f>Q485*H485</f>
        <v>1.5280000000000003E-3</v>
      </c>
      <c r="S485" s="141">
        <v>0</v>
      </c>
      <c r="T485" s="142">
        <f>S485*H485</f>
        <v>0</v>
      </c>
      <c r="AR485" s="143" t="s">
        <v>141</v>
      </c>
      <c r="AT485" s="143" t="s">
        <v>148</v>
      </c>
      <c r="AU485" s="143" t="s">
        <v>86</v>
      </c>
      <c r="AY485" s="17" t="s">
        <v>142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7" t="s">
        <v>84</v>
      </c>
      <c r="BK485" s="144">
        <f>ROUND(I485*H485,2)</f>
        <v>0</v>
      </c>
      <c r="BL485" s="17" t="s">
        <v>141</v>
      </c>
      <c r="BM485" s="143" t="s">
        <v>820</v>
      </c>
    </row>
    <row r="486" spans="2:65" s="13" customFormat="1" ht="11.25" x14ac:dyDescent="0.2">
      <c r="B486" s="152"/>
      <c r="D486" s="146" t="s">
        <v>155</v>
      </c>
      <c r="E486" s="153" t="s">
        <v>1</v>
      </c>
      <c r="F486" s="154" t="s">
        <v>821</v>
      </c>
      <c r="H486" s="155">
        <v>152.80000000000001</v>
      </c>
      <c r="I486" s="156"/>
      <c r="L486" s="152"/>
      <c r="M486" s="157"/>
      <c r="T486" s="158"/>
      <c r="AT486" s="153" t="s">
        <v>155</v>
      </c>
      <c r="AU486" s="153" t="s">
        <v>86</v>
      </c>
      <c r="AV486" s="13" t="s">
        <v>86</v>
      </c>
      <c r="AW486" s="13" t="s">
        <v>32</v>
      </c>
      <c r="AX486" s="13" t="s">
        <v>84</v>
      </c>
      <c r="AY486" s="153" t="s">
        <v>142</v>
      </c>
    </row>
    <row r="487" spans="2:65" s="1" customFormat="1" ht="16.5" customHeight="1" x14ac:dyDescent="0.2">
      <c r="B487" s="32"/>
      <c r="C487" s="169" t="s">
        <v>822</v>
      </c>
      <c r="D487" s="169" t="s">
        <v>472</v>
      </c>
      <c r="E487" s="170" t="s">
        <v>823</v>
      </c>
      <c r="F487" s="171" t="s">
        <v>824</v>
      </c>
      <c r="G487" s="172" t="s">
        <v>336</v>
      </c>
      <c r="H487" s="173">
        <v>155.09200000000001</v>
      </c>
      <c r="I487" s="174"/>
      <c r="J487" s="175">
        <f>ROUND(I487*H487,2)</f>
        <v>0</v>
      </c>
      <c r="K487" s="171" t="s">
        <v>152</v>
      </c>
      <c r="L487" s="176"/>
      <c r="M487" s="177" t="s">
        <v>1</v>
      </c>
      <c r="N487" s="178" t="s">
        <v>41</v>
      </c>
      <c r="P487" s="141">
        <f>O487*H487</f>
        <v>0</v>
      </c>
      <c r="Q487" s="141">
        <v>4.8199999999999996E-3</v>
      </c>
      <c r="R487" s="141">
        <f>Q487*H487</f>
        <v>0.74754344000000006</v>
      </c>
      <c r="S487" s="141">
        <v>0</v>
      </c>
      <c r="T487" s="142">
        <f>S487*H487</f>
        <v>0</v>
      </c>
      <c r="AR487" s="143" t="s">
        <v>190</v>
      </c>
      <c r="AT487" s="143" t="s">
        <v>472</v>
      </c>
      <c r="AU487" s="143" t="s">
        <v>86</v>
      </c>
      <c r="AY487" s="17" t="s">
        <v>142</v>
      </c>
      <c r="BE487" s="144">
        <f>IF(N487="základní",J487,0)</f>
        <v>0</v>
      </c>
      <c r="BF487" s="144">
        <f>IF(N487="snížená",J487,0)</f>
        <v>0</v>
      </c>
      <c r="BG487" s="144">
        <f>IF(N487="zákl. přenesená",J487,0)</f>
        <v>0</v>
      </c>
      <c r="BH487" s="144">
        <f>IF(N487="sníž. přenesená",J487,0)</f>
        <v>0</v>
      </c>
      <c r="BI487" s="144">
        <f>IF(N487="nulová",J487,0)</f>
        <v>0</v>
      </c>
      <c r="BJ487" s="17" t="s">
        <v>84</v>
      </c>
      <c r="BK487" s="144">
        <f>ROUND(I487*H487,2)</f>
        <v>0</v>
      </c>
      <c r="BL487" s="17" t="s">
        <v>141</v>
      </c>
      <c r="BM487" s="143" t="s">
        <v>825</v>
      </c>
    </row>
    <row r="488" spans="2:65" s="13" customFormat="1" ht="11.25" x14ac:dyDescent="0.2">
      <c r="B488" s="152"/>
      <c r="D488" s="146" t="s">
        <v>155</v>
      </c>
      <c r="E488" s="153" t="s">
        <v>1</v>
      </c>
      <c r="F488" s="154" t="s">
        <v>826</v>
      </c>
      <c r="H488" s="155">
        <v>152.80000000000001</v>
      </c>
      <c r="I488" s="156"/>
      <c r="L488" s="152"/>
      <c r="M488" s="157"/>
      <c r="T488" s="158"/>
      <c r="AT488" s="153" t="s">
        <v>155</v>
      </c>
      <c r="AU488" s="153" t="s">
        <v>86</v>
      </c>
      <c r="AV488" s="13" t="s">
        <v>86</v>
      </c>
      <c r="AW488" s="13" t="s">
        <v>32</v>
      </c>
      <c r="AX488" s="13" t="s">
        <v>84</v>
      </c>
      <c r="AY488" s="153" t="s">
        <v>142</v>
      </c>
    </row>
    <row r="489" spans="2:65" s="13" customFormat="1" ht="11.25" x14ac:dyDescent="0.2">
      <c r="B489" s="152"/>
      <c r="D489" s="146" t="s">
        <v>155</v>
      </c>
      <c r="F489" s="154" t="s">
        <v>827</v>
      </c>
      <c r="H489" s="155">
        <v>155.09200000000001</v>
      </c>
      <c r="I489" s="156"/>
      <c r="L489" s="152"/>
      <c r="M489" s="157"/>
      <c r="T489" s="158"/>
      <c r="AT489" s="153" t="s">
        <v>155</v>
      </c>
      <c r="AU489" s="153" t="s">
        <v>86</v>
      </c>
      <c r="AV489" s="13" t="s">
        <v>86</v>
      </c>
      <c r="AW489" s="13" t="s">
        <v>4</v>
      </c>
      <c r="AX489" s="13" t="s">
        <v>84</v>
      </c>
      <c r="AY489" s="153" t="s">
        <v>142</v>
      </c>
    </row>
    <row r="490" spans="2:65" s="1" customFormat="1" ht="24.2" customHeight="1" x14ac:dyDescent="0.2">
      <c r="B490" s="32"/>
      <c r="C490" s="132" t="s">
        <v>828</v>
      </c>
      <c r="D490" s="132" t="s">
        <v>148</v>
      </c>
      <c r="E490" s="133" t="s">
        <v>829</v>
      </c>
      <c r="F490" s="134" t="s">
        <v>830</v>
      </c>
      <c r="G490" s="135" t="s">
        <v>590</v>
      </c>
      <c r="H490" s="136">
        <v>18</v>
      </c>
      <c r="I490" s="137"/>
      <c r="J490" s="138">
        <f>ROUND(I490*H490,2)</f>
        <v>0</v>
      </c>
      <c r="K490" s="134" t="s">
        <v>152</v>
      </c>
      <c r="L490" s="32"/>
      <c r="M490" s="139" t="s">
        <v>1</v>
      </c>
      <c r="N490" s="140" t="s">
        <v>41</v>
      </c>
      <c r="P490" s="141">
        <f>O490*H490</f>
        <v>0</v>
      </c>
      <c r="Q490" s="141">
        <v>0</v>
      </c>
      <c r="R490" s="141">
        <f>Q490*H490</f>
        <v>0</v>
      </c>
      <c r="S490" s="141">
        <v>0</v>
      </c>
      <c r="T490" s="142">
        <f>S490*H490</f>
        <v>0</v>
      </c>
      <c r="AR490" s="143" t="s">
        <v>141</v>
      </c>
      <c r="AT490" s="143" t="s">
        <v>148</v>
      </c>
      <c r="AU490" s="143" t="s">
        <v>86</v>
      </c>
      <c r="AY490" s="17" t="s">
        <v>142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7" t="s">
        <v>84</v>
      </c>
      <c r="BK490" s="144">
        <f>ROUND(I490*H490,2)</f>
        <v>0</v>
      </c>
      <c r="BL490" s="17" t="s">
        <v>141</v>
      </c>
      <c r="BM490" s="143" t="s">
        <v>831</v>
      </c>
    </row>
    <row r="491" spans="2:65" s="12" customFormat="1" ht="11.25" x14ac:dyDescent="0.2">
      <c r="B491" s="145"/>
      <c r="D491" s="146" t="s">
        <v>155</v>
      </c>
      <c r="E491" s="147" t="s">
        <v>1</v>
      </c>
      <c r="F491" s="148" t="s">
        <v>832</v>
      </c>
      <c r="H491" s="147" t="s">
        <v>1</v>
      </c>
      <c r="I491" s="149"/>
      <c r="L491" s="145"/>
      <c r="M491" s="150"/>
      <c r="T491" s="151"/>
      <c r="AT491" s="147" t="s">
        <v>155</v>
      </c>
      <c r="AU491" s="147" t="s">
        <v>86</v>
      </c>
      <c r="AV491" s="12" t="s">
        <v>84</v>
      </c>
      <c r="AW491" s="12" t="s">
        <v>32</v>
      </c>
      <c r="AX491" s="12" t="s">
        <v>76</v>
      </c>
      <c r="AY491" s="147" t="s">
        <v>142</v>
      </c>
    </row>
    <row r="492" spans="2:65" s="13" customFormat="1" ht="11.25" x14ac:dyDescent="0.2">
      <c r="B492" s="152"/>
      <c r="D492" s="146" t="s">
        <v>155</v>
      </c>
      <c r="E492" s="153" t="s">
        <v>1</v>
      </c>
      <c r="F492" s="154" t="s">
        <v>833</v>
      </c>
      <c r="H492" s="155">
        <v>18</v>
      </c>
      <c r="I492" s="156"/>
      <c r="L492" s="152"/>
      <c r="M492" s="157"/>
      <c r="T492" s="158"/>
      <c r="AT492" s="153" t="s">
        <v>155</v>
      </c>
      <c r="AU492" s="153" t="s">
        <v>86</v>
      </c>
      <c r="AV492" s="13" t="s">
        <v>86</v>
      </c>
      <c r="AW492" s="13" t="s">
        <v>32</v>
      </c>
      <c r="AX492" s="13" t="s">
        <v>84</v>
      </c>
      <c r="AY492" s="153" t="s">
        <v>142</v>
      </c>
    </row>
    <row r="493" spans="2:65" s="12" customFormat="1" ht="11.25" x14ac:dyDescent="0.2">
      <c r="B493" s="145"/>
      <c r="D493" s="146" t="s">
        <v>155</v>
      </c>
      <c r="E493" s="147" t="s">
        <v>1</v>
      </c>
      <c r="F493" s="148" t="s">
        <v>834</v>
      </c>
      <c r="H493" s="147" t="s">
        <v>1</v>
      </c>
      <c r="I493" s="149"/>
      <c r="L493" s="145"/>
      <c r="M493" s="150"/>
      <c r="T493" s="151"/>
      <c r="AT493" s="147" t="s">
        <v>155</v>
      </c>
      <c r="AU493" s="147" t="s">
        <v>86</v>
      </c>
      <c r="AV493" s="12" t="s">
        <v>84</v>
      </c>
      <c r="AW493" s="12" t="s">
        <v>32</v>
      </c>
      <c r="AX493" s="12" t="s">
        <v>76</v>
      </c>
      <c r="AY493" s="147" t="s">
        <v>142</v>
      </c>
    </row>
    <row r="494" spans="2:65" s="1" customFormat="1" ht="16.5" customHeight="1" x14ac:dyDescent="0.2">
      <c r="B494" s="32"/>
      <c r="C494" s="169" t="s">
        <v>835</v>
      </c>
      <c r="D494" s="169" t="s">
        <v>472</v>
      </c>
      <c r="E494" s="170" t="s">
        <v>836</v>
      </c>
      <c r="F494" s="171" t="s">
        <v>837</v>
      </c>
      <c r="G494" s="172" t="s">
        <v>590</v>
      </c>
      <c r="H494" s="173">
        <v>18</v>
      </c>
      <c r="I494" s="174"/>
      <c r="J494" s="175">
        <f>ROUND(I494*H494,2)</f>
        <v>0</v>
      </c>
      <c r="K494" s="171" t="s">
        <v>1</v>
      </c>
      <c r="L494" s="176"/>
      <c r="M494" s="177" t="s">
        <v>1</v>
      </c>
      <c r="N494" s="178" t="s">
        <v>41</v>
      </c>
      <c r="P494" s="141">
        <f>O494*H494</f>
        <v>0</v>
      </c>
      <c r="Q494" s="141">
        <v>1.2999999999999999E-3</v>
      </c>
      <c r="R494" s="141">
        <f>Q494*H494</f>
        <v>2.3399999999999997E-2</v>
      </c>
      <c r="S494" s="141">
        <v>0</v>
      </c>
      <c r="T494" s="142">
        <f>S494*H494</f>
        <v>0</v>
      </c>
      <c r="AR494" s="143" t="s">
        <v>190</v>
      </c>
      <c r="AT494" s="143" t="s">
        <v>472</v>
      </c>
      <c r="AU494" s="143" t="s">
        <v>86</v>
      </c>
      <c r="AY494" s="17" t="s">
        <v>142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7" t="s">
        <v>84</v>
      </c>
      <c r="BK494" s="144">
        <f>ROUND(I494*H494,2)</f>
        <v>0</v>
      </c>
      <c r="BL494" s="17" t="s">
        <v>141</v>
      </c>
      <c r="BM494" s="143" t="s">
        <v>838</v>
      </c>
    </row>
    <row r="495" spans="2:65" s="13" customFormat="1" ht="11.25" x14ac:dyDescent="0.2">
      <c r="B495" s="152"/>
      <c r="D495" s="146" t="s">
        <v>155</v>
      </c>
      <c r="E495" s="153" t="s">
        <v>1</v>
      </c>
      <c r="F495" s="154" t="s">
        <v>839</v>
      </c>
      <c r="H495" s="155">
        <v>18</v>
      </c>
      <c r="I495" s="156"/>
      <c r="L495" s="152"/>
      <c r="M495" s="157"/>
      <c r="T495" s="158"/>
      <c r="AT495" s="153" t="s">
        <v>155</v>
      </c>
      <c r="AU495" s="153" t="s">
        <v>86</v>
      </c>
      <c r="AV495" s="13" t="s">
        <v>86</v>
      </c>
      <c r="AW495" s="13" t="s">
        <v>32</v>
      </c>
      <c r="AX495" s="13" t="s">
        <v>84</v>
      </c>
      <c r="AY495" s="153" t="s">
        <v>142</v>
      </c>
    </row>
    <row r="496" spans="2:65" s="1" customFormat="1" ht="21.75" customHeight="1" x14ac:dyDescent="0.2">
      <c r="B496" s="32"/>
      <c r="C496" s="132" t="s">
        <v>840</v>
      </c>
      <c r="D496" s="132" t="s">
        <v>148</v>
      </c>
      <c r="E496" s="133" t="s">
        <v>841</v>
      </c>
      <c r="F496" s="134" t="s">
        <v>842</v>
      </c>
      <c r="G496" s="135" t="s">
        <v>357</v>
      </c>
      <c r="H496" s="136">
        <v>6.3470000000000004</v>
      </c>
      <c r="I496" s="137"/>
      <c r="J496" s="138">
        <f>ROUND(I496*H496,2)</f>
        <v>0</v>
      </c>
      <c r="K496" s="134" t="s">
        <v>152</v>
      </c>
      <c r="L496" s="32"/>
      <c r="M496" s="139" t="s">
        <v>1</v>
      </c>
      <c r="N496" s="140" t="s">
        <v>41</v>
      </c>
      <c r="P496" s="141">
        <f>O496*H496</f>
        <v>0</v>
      </c>
      <c r="Q496" s="141">
        <v>0</v>
      </c>
      <c r="R496" s="141">
        <f>Q496*H496</f>
        <v>0</v>
      </c>
      <c r="S496" s="141">
        <v>1.92</v>
      </c>
      <c r="T496" s="142">
        <f>S496*H496</f>
        <v>12.18624</v>
      </c>
      <c r="AR496" s="143" t="s">
        <v>141</v>
      </c>
      <c r="AT496" s="143" t="s">
        <v>148</v>
      </c>
      <c r="AU496" s="143" t="s">
        <v>86</v>
      </c>
      <c r="AY496" s="17" t="s">
        <v>142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7" t="s">
        <v>84</v>
      </c>
      <c r="BK496" s="144">
        <f>ROUND(I496*H496,2)</f>
        <v>0</v>
      </c>
      <c r="BL496" s="17" t="s">
        <v>141</v>
      </c>
      <c r="BM496" s="143" t="s">
        <v>843</v>
      </c>
    </row>
    <row r="497" spans="2:65" s="13" customFormat="1" ht="11.25" x14ac:dyDescent="0.2">
      <c r="B497" s="152"/>
      <c r="D497" s="146" t="s">
        <v>155</v>
      </c>
      <c r="E497" s="153" t="s">
        <v>1</v>
      </c>
      <c r="F497" s="154" t="s">
        <v>844</v>
      </c>
      <c r="H497" s="155">
        <v>6.3470000000000004</v>
      </c>
      <c r="I497" s="156"/>
      <c r="L497" s="152"/>
      <c r="M497" s="157"/>
      <c r="T497" s="158"/>
      <c r="AT497" s="153" t="s">
        <v>155</v>
      </c>
      <c r="AU497" s="153" t="s">
        <v>86</v>
      </c>
      <c r="AV497" s="13" t="s">
        <v>86</v>
      </c>
      <c r="AW497" s="13" t="s">
        <v>32</v>
      </c>
      <c r="AX497" s="13" t="s">
        <v>84</v>
      </c>
      <c r="AY497" s="153" t="s">
        <v>142</v>
      </c>
    </row>
    <row r="498" spans="2:65" s="1" customFormat="1" ht="24.2" customHeight="1" x14ac:dyDescent="0.2">
      <c r="B498" s="32"/>
      <c r="C498" s="132" t="s">
        <v>845</v>
      </c>
      <c r="D498" s="132" t="s">
        <v>148</v>
      </c>
      <c r="E498" s="133" t="s">
        <v>846</v>
      </c>
      <c r="F498" s="134" t="s">
        <v>847</v>
      </c>
      <c r="G498" s="135" t="s">
        <v>590</v>
      </c>
      <c r="H498" s="136">
        <v>2</v>
      </c>
      <c r="I498" s="137"/>
      <c r="J498" s="138">
        <f>ROUND(I498*H498,2)</f>
        <v>0</v>
      </c>
      <c r="K498" s="134" t="s">
        <v>152</v>
      </c>
      <c r="L498" s="32"/>
      <c r="M498" s="139" t="s">
        <v>1</v>
      </c>
      <c r="N498" s="140" t="s">
        <v>41</v>
      </c>
      <c r="P498" s="141">
        <f>O498*H498</f>
        <v>0</v>
      </c>
      <c r="Q498" s="141">
        <v>3.8960000000000002E-2</v>
      </c>
      <c r="R498" s="141">
        <f>Q498*H498</f>
        <v>7.7920000000000003E-2</v>
      </c>
      <c r="S498" s="141">
        <v>0</v>
      </c>
      <c r="T498" s="142">
        <f>S498*H498</f>
        <v>0</v>
      </c>
      <c r="AR498" s="143" t="s">
        <v>141</v>
      </c>
      <c r="AT498" s="143" t="s">
        <v>148</v>
      </c>
      <c r="AU498" s="143" t="s">
        <v>86</v>
      </c>
      <c r="AY498" s="17" t="s">
        <v>142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7" t="s">
        <v>84</v>
      </c>
      <c r="BK498" s="144">
        <f>ROUND(I498*H498,2)</f>
        <v>0</v>
      </c>
      <c r="BL498" s="17" t="s">
        <v>141</v>
      </c>
      <c r="BM498" s="143" t="s">
        <v>848</v>
      </c>
    </row>
    <row r="499" spans="2:65" s="12" customFormat="1" ht="11.25" x14ac:dyDescent="0.2">
      <c r="B499" s="145"/>
      <c r="D499" s="146" t="s">
        <v>155</v>
      </c>
      <c r="E499" s="147" t="s">
        <v>1</v>
      </c>
      <c r="F499" s="148" t="s">
        <v>849</v>
      </c>
      <c r="H499" s="147" t="s">
        <v>1</v>
      </c>
      <c r="I499" s="149"/>
      <c r="L499" s="145"/>
      <c r="M499" s="150"/>
      <c r="T499" s="151"/>
      <c r="AT499" s="147" t="s">
        <v>155</v>
      </c>
      <c r="AU499" s="147" t="s">
        <v>86</v>
      </c>
      <c r="AV499" s="12" t="s">
        <v>84</v>
      </c>
      <c r="AW499" s="12" t="s">
        <v>32</v>
      </c>
      <c r="AX499" s="12" t="s">
        <v>76</v>
      </c>
      <c r="AY499" s="147" t="s">
        <v>142</v>
      </c>
    </row>
    <row r="500" spans="2:65" s="13" customFormat="1" ht="11.25" x14ac:dyDescent="0.2">
      <c r="B500" s="152"/>
      <c r="D500" s="146" t="s">
        <v>155</v>
      </c>
      <c r="E500" s="153" t="s">
        <v>1</v>
      </c>
      <c r="F500" s="154" t="s">
        <v>850</v>
      </c>
      <c r="H500" s="155">
        <v>2</v>
      </c>
      <c r="I500" s="156"/>
      <c r="L500" s="152"/>
      <c r="M500" s="157"/>
      <c r="T500" s="158"/>
      <c r="AT500" s="153" t="s">
        <v>155</v>
      </c>
      <c r="AU500" s="153" t="s">
        <v>86</v>
      </c>
      <c r="AV500" s="13" t="s">
        <v>86</v>
      </c>
      <c r="AW500" s="13" t="s">
        <v>32</v>
      </c>
      <c r="AX500" s="13" t="s">
        <v>84</v>
      </c>
      <c r="AY500" s="153" t="s">
        <v>142</v>
      </c>
    </row>
    <row r="501" spans="2:65" s="1" customFormat="1" ht="16.5" customHeight="1" x14ac:dyDescent="0.2">
      <c r="B501" s="32"/>
      <c r="C501" s="132" t="s">
        <v>851</v>
      </c>
      <c r="D501" s="132" t="s">
        <v>148</v>
      </c>
      <c r="E501" s="133" t="s">
        <v>852</v>
      </c>
      <c r="F501" s="134" t="s">
        <v>853</v>
      </c>
      <c r="G501" s="135" t="s">
        <v>590</v>
      </c>
      <c r="H501" s="136">
        <v>1</v>
      </c>
      <c r="I501" s="137"/>
      <c r="J501" s="138">
        <f>ROUND(I501*H501,2)</f>
        <v>0</v>
      </c>
      <c r="K501" s="134" t="s">
        <v>152</v>
      </c>
      <c r="L501" s="32"/>
      <c r="M501" s="139" t="s">
        <v>1</v>
      </c>
      <c r="N501" s="140" t="s">
        <v>41</v>
      </c>
      <c r="P501" s="141">
        <f>O501*H501</f>
        <v>0</v>
      </c>
      <c r="Q501" s="141">
        <v>1.29291</v>
      </c>
      <c r="R501" s="141">
        <f>Q501*H501</f>
        <v>1.29291</v>
      </c>
      <c r="S501" s="141">
        <v>0</v>
      </c>
      <c r="T501" s="142">
        <f>S501*H501</f>
        <v>0</v>
      </c>
      <c r="AR501" s="143" t="s">
        <v>141</v>
      </c>
      <c r="AT501" s="143" t="s">
        <v>148</v>
      </c>
      <c r="AU501" s="143" t="s">
        <v>86</v>
      </c>
      <c r="AY501" s="17" t="s">
        <v>142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7" t="s">
        <v>84</v>
      </c>
      <c r="BK501" s="144">
        <f>ROUND(I501*H501,2)</f>
        <v>0</v>
      </c>
      <c r="BL501" s="17" t="s">
        <v>141</v>
      </c>
      <c r="BM501" s="143" t="s">
        <v>854</v>
      </c>
    </row>
    <row r="502" spans="2:65" s="13" customFormat="1" ht="11.25" x14ac:dyDescent="0.2">
      <c r="B502" s="152"/>
      <c r="D502" s="146" t="s">
        <v>155</v>
      </c>
      <c r="E502" s="153" t="s">
        <v>1</v>
      </c>
      <c r="F502" s="154" t="s">
        <v>855</v>
      </c>
      <c r="H502" s="155">
        <v>1</v>
      </c>
      <c r="I502" s="156"/>
      <c r="L502" s="152"/>
      <c r="M502" s="157"/>
      <c r="T502" s="158"/>
      <c r="AT502" s="153" t="s">
        <v>155</v>
      </c>
      <c r="AU502" s="153" t="s">
        <v>86</v>
      </c>
      <c r="AV502" s="13" t="s">
        <v>86</v>
      </c>
      <c r="AW502" s="13" t="s">
        <v>32</v>
      </c>
      <c r="AX502" s="13" t="s">
        <v>84</v>
      </c>
      <c r="AY502" s="153" t="s">
        <v>142</v>
      </c>
    </row>
    <row r="503" spans="2:65" s="1" customFormat="1" ht="16.5" customHeight="1" x14ac:dyDescent="0.2">
      <c r="B503" s="32"/>
      <c r="C503" s="132" t="s">
        <v>856</v>
      </c>
      <c r="D503" s="132" t="s">
        <v>148</v>
      </c>
      <c r="E503" s="133" t="s">
        <v>857</v>
      </c>
      <c r="F503" s="134" t="s">
        <v>858</v>
      </c>
      <c r="G503" s="135" t="s">
        <v>590</v>
      </c>
      <c r="H503" s="136">
        <v>23</v>
      </c>
      <c r="I503" s="137"/>
      <c r="J503" s="138">
        <f>ROUND(I503*H503,2)</f>
        <v>0</v>
      </c>
      <c r="K503" s="134" t="s">
        <v>152</v>
      </c>
      <c r="L503" s="32"/>
      <c r="M503" s="139" t="s">
        <v>1</v>
      </c>
      <c r="N503" s="140" t="s">
        <v>41</v>
      </c>
      <c r="P503" s="141">
        <f>O503*H503</f>
        <v>0</v>
      </c>
      <c r="Q503" s="141">
        <v>0.12422</v>
      </c>
      <c r="R503" s="141">
        <f>Q503*H503</f>
        <v>2.8570599999999997</v>
      </c>
      <c r="S503" s="141">
        <v>0</v>
      </c>
      <c r="T503" s="142">
        <f>S503*H503</f>
        <v>0</v>
      </c>
      <c r="AR503" s="143" t="s">
        <v>141</v>
      </c>
      <c r="AT503" s="143" t="s">
        <v>148</v>
      </c>
      <c r="AU503" s="143" t="s">
        <v>86</v>
      </c>
      <c r="AY503" s="17" t="s">
        <v>142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7" t="s">
        <v>84</v>
      </c>
      <c r="BK503" s="144">
        <f>ROUND(I503*H503,2)</f>
        <v>0</v>
      </c>
      <c r="BL503" s="17" t="s">
        <v>141</v>
      </c>
      <c r="BM503" s="143" t="s">
        <v>859</v>
      </c>
    </row>
    <row r="504" spans="2:65" s="13" customFormat="1" ht="11.25" x14ac:dyDescent="0.2">
      <c r="B504" s="152"/>
      <c r="D504" s="146" t="s">
        <v>155</v>
      </c>
      <c r="E504" s="153" t="s">
        <v>1</v>
      </c>
      <c r="F504" s="154" t="s">
        <v>860</v>
      </c>
      <c r="H504" s="155">
        <v>23</v>
      </c>
      <c r="I504" s="156"/>
      <c r="L504" s="152"/>
      <c r="M504" s="157"/>
      <c r="T504" s="158"/>
      <c r="AT504" s="153" t="s">
        <v>155</v>
      </c>
      <c r="AU504" s="153" t="s">
        <v>86</v>
      </c>
      <c r="AV504" s="13" t="s">
        <v>86</v>
      </c>
      <c r="AW504" s="13" t="s">
        <v>32</v>
      </c>
      <c r="AX504" s="13" t="s">
        <v>84</v>
      </c>
      <c r="AY504" s="153" t="s">
        <v>142</v>
      </c>
    </row>
    <row r="505" spans="2:65" s="1" customFormat="1" ht="16.5" customHeight="1" x14ac:dyDescent="0.2">
      <c r="B505" s="32"/>
      <c r="C505" s="169" t="s">
        <v>861</v>
      </c>
      <c r="D505" s="169" t="s">
        <v>472</v>
      </c>
      <c r="E505" s="170" t="s">
        <v>862</v>
      </c>
      <c r="F505" s="171" t="s">
        <v>863</v>
      </c>
      <c r="G505" s="172" t="s">
        <v>590</v>
      </c>
      <c r="H505" s="173">
        <v>23</v>
      </c>
      <c r="I505" s="174"/>
      <c r="J505" s="175">
        <f>ROUND(I505*H505,2)</f>
        <v>0</v>
      </c>
      <c r="K505" s="171" t="s">
        <v>152</v>
      </c>
      <c r="L505" s="176"/>
      <c r="M505" s="177" t="s">
        <v>1</v>
      </c>
      <c r="N505" s="178" t="s">
        <v>41</v>
      </c>
      <c r="P505" s="141">
        <f>O505*H505</f>
        <v>0</v>
      </c>
      <c r="Q505" s="141">
        <v>6.7000000000000004E-2</v>
      </c>
      <c r="R505" s="141">
        <f>Q505*H505</f>
        <v>1.5410000000000001</v>
      </c>
      <c r="S505" s="141">
        <v>0</v>
      </c>
      <c r="T505" s="142">
        <f>S505*H505</f>
        <v>0</v>
      </c>
      <c r="AR505" s="143" t="s">
        <v>190</v>
      </c>
      <c r="AT505" s="143" t="s">
        <v>472</v>
      </c>
      <c r="AU505" s="143" t="s">
        <v>86</v>
      </c>
      <c r="AY505" s="17" t="s">
        <v>142</v>
      </c>
      <c r="BE505" s="144">
        <f>IF(N505="základní",J505,0)</f>
        <v>0</v>
      </c>
      <c r="BF505" s="144">
        <f>IF(N505="snížená",J505,0)</f>
        <v>0</v>
      </c>
      <c r="BG505" s="144">
        <f>IF(N505="zákl. přenesená",J505,0)</f>
        <v>0</v>
      </c>
      <c r="BH505" s="144">
        <f>IF(N505="sníž. přenesená",J505,0)</f>
        <v>0</v>
      </c>
      <c r="BI505" s="144">
        <f>IF(N505="nulová",J505,0)</f>
        <v>0</v>
      </c>
      <c r="BJ505" s="17" t="s">
        <v>84</v>
      </c>
      <c r="BK505" s="144">
        <f>ROUND(I505*H505,2)</f>
        <v>0</v>
      </c>
      <c r="BL505" s="17" t="s">
        <v>141</v>
      </c>
      <c r="BM505" s="143" t="s">
        <v>864</v>
      </c>
    </row>
    <row r="506" spans="2:65" s="13" customFormat="1" ht="11.25" x14ac:dyDescent="0.2">
      <c r="B506" s="152"/>
      <c r="D506" s="146" t="s">
        <v>155</v>
      </c>
      <c r="E506" s="153" t="s">
        <v>1</v>
      </c>
      <c r="F506" s="154" t="s">
        <v>598</v>
      </c>
      <c r="H506" s="155">
        <v>23</v>
      </c>
      <c r="I506" s="156"/>
      <c r="L506" s="152"/>
      <c r="M506" s="157"/>
      <c r="T506" s="158"/>
      <c r="AT506" s="153" t="s">
        <v>155</v>
      </c>
      <c r="AU506" s="153" t="s">
        <v>86</v>
      </c>
      <c r="AV506" s="13" t="s">
        <v>86</v>
      </c>
      <c r="AW506" s="13" t="s">
        <v>32</v>
      </c>
      <c r="AX506" s="13" t="s">
        <v>84</v>
      </c>
      <c r="AY506" s="153" t="s">
        <v>142</v>
      </c>
    </row>
    <row r="507" spans="2:65" s="1" customFormat="1" ht="16.5" customHeight="1" x14ac:dyDescent="0.2">
      <c r="B507" s="32"/>
      <c r="C507" s="132" t="s">
        <v>87</v>
      </c>
      <c r="D507" s="132" t="s">
        <v>148</v>
      </c>
      <c r="E507" s="133" t="s">
        <v>865</v>
      </c>
      <c r="F507" s="134" t="s">
        <v>866</v>
      </c>
      <c r="G507" s="135" t="s">
        <v>590</v>
      </c>
      <c r="H507" s="136">
        <v>23</v>
      </c>
      <c r="I507" s="137"/>
      <c r="J507" s="138">
        <f>ROUND(I507*H507,2)</f>
        <v>0</v>
      </c>
      <c r="K507" s="134" t="s">
        <v>152</v>
      </c>
      <c r="L507" s="32"/>
      <c r="M507" s="139" t="s">
        <v>1</v>
      </c>
      <c r="N507" s="140" t="s">
        <v>41</v>
      </c>
      <c r="P507" s="141">
        <f>O507*H507</f>
        <v>0</v>
      </c>
      <c r="Q507" s="141">
        <v>2.972E-2</v>
      </c>
      <c r="R507" s="141">
        <f>Q507*H507</f>
        <v>0.68355999999999995</v>
      </c>
      <c r="S507" s="141">
        <v>0</v>
      </c>
      <c r="T507" s="142">
        <f>S507*H507</f>
        <v>0</v>
      </c>
      <c r="AR507" s="143" t="s">
        <v>141</v>
      </c>
      <c r="AT507" s="143" t="s">
        <v>148</v>
      </c>
      <c r="AU507" s="143" t="s">
        <v>86</v>
      </c>
      <c r="AY507" s="17" t="s">
        <v>142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7" t="s">
        <v>84</v>
      </c>
      <c r="BK507" s="144">
        <f>ROUND(I507*H507,2)</f>
        <v>0</v>
      </c>
      <c r="BL507" s="17" t="s">
        <v>141</v>
      </c>
      <c r="BM507" s="143" t="s">
        <v>867</v>
      </c>
    </row>
    <row r="508" spans="2:65" s="13" customFormat="1" ht="11.25" x14ac:dyDescent="0.2">
      <c r="B508" s="152"/>
      <c r="D508" s="146" t="s">
        <v>155</v>
      </c>
      <c r="E508" s="153" t="s">
        <v>1</v>
      </c>
      <c r="F508" s="154" t="s">
        <v>860</v>
      </c>
      <c r="H508" s="155">
        <v>23</v>
      </c>
      <c r="I508" s="156"/>
      <c r="L508" s="152"/>
      <c r="M508" s="157"/>
      <c r="T508" s="158"/>
      <c r="AT508" s="153" t="s">
        <v>155</v>
      </c>
      <c r="AU508" s="153" t="s">
        <v>86</v>
      </c>
      <c r="AV508" s="13" t="s">
        <v>86</v>
      </c>
      <c r="AW508" s="13" t="s">
        <v>32</v>
      </c>
      <c r="AX508" s="13" t="s">
        <v>84</v>
      </c>
      <c r="AY508" s="153" t="s">
        <v>142</v>
      </c>
    </row>
    <row r="509" spans="2:65" s="1" customFormat="1" ht="16.5" customHeight="1" x14ac:dyDescent="0.2">
      <c r="B509" s="32"/>
      <c r="C509" s="169" t="s">
        <v>91</v>
      </c>
      <c r="D509" s="169" t="s">
        <v>472</v>
      </c>
      <c r="E509" s="170" t="s">
        <v>868</v>
      </c>
      <c r="F509" s="171" t="s">
        <v>869</v>
      </c>
      <c r="G509" s="172" t="s">
        <v>590</v>
      </c>
      <c r="H509" s="173">
        <v>23</v>
      </c>
      <c r="I509" s="174"/>
      <c r="J509" s="175">
        <f>ROUND(I509*H509,2)</f>
        <v>0</v>
      </c>
      <c r="K509" s="171" t="s">
        <v>152</v>
      </c>
      <c r="L509" s="176"/>
      <c r="M509" s="177" t="s">
        <v>1</v>
      </c>
      <c r="N509" s="178" t="s">
        <v>41</v>
      </c>
      <c r="P509" s="141">
        <f>O509*H509</f>
        <v>0</v>
      </c>
      <c r="Q509" s="141">
        <v>5.7000000000000002E-2</v>
      </c>
      <c r="R509" s="141">
        <f>Q509*H509</f>
        <v>1.3109999999999999</v>
      </c>
      <c r="S509" s="141">
        <v>0</v>
      </c>
      <c r="T509" s="142">
        <f>S509*H509</f>
        <v>0</v>
      </c>
      <c r="AR509" s="143" t="s">
        <v>190</v>
      </c>
      <c r="AT509" s="143" t="s">
        <v>472</v>
      </c>
      <c r="AU509" s="143" t="s">
        <v>86</v>
      </c>
      <c r="AY509" s="17" t="s">
        <v>142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7" t="s">
        <v>84</v>
      </c>
      <c r="BK509" s="144">
        <f>ROUND(I509*H509,2)</f>
        <v>0</v>
      </c>
      <c r="BL509" s="17" t="s">
        <v>141</v>
      </c>
      <c r="BM509" s="143" t="s">
        <v>870</v>
      </c>
    </row>
    <row r="510" spans="2:65" s="13" customFormat="1" ht="11.25" x14ac:dyDescent="0.2">
      <c r="B510" s="152"/>
      <c r="D510" s="146" t="s">
        <v>155</v>
      </c>
      <c r="E510" s="153" t="s">
        <v>1</v>
      </c>
      <c r="F510" s="154" t="s">
        <v>598</v>
      </c>
      <c r="H510" s="155">
        <v>23</v>
      </c>
      <c r="I510" s="156"/>
      <c r="L510" s="152"/>
      <c r="M510" s="157"/>
      <c r="T510" s="158"/>
      <c r="AT510" s="153" t="s">
        <v>155</v>
      </c>
      <c r="AU510" s="153" t="s">
        <v>86</v>
      </c>
      <c r="AV510" s="13" t="s">
        <v>86</v>
      </c>
      <c r="AW510" s="13" t="s">
        <v>32</v>
      </c>
      <c r="AX510" s="13" t="s">
        <v>84</v>
      </c>
      <c r="AY510" s="153" t="s">
        <v>142</v>
      </c>
    </row>
    <row r="511" spans="2:65" s="1" customFormat="1" ht="16.5" customHeight="1" x14ac:dyDescent="0.2">
      <c r="B511" s="32"/>
      <c r="C511" s="132" t="s">
        <v>871</v>
      </c>
      <c r="D511" s="132" t="s">
        <v>148</v>
      </c>
      <c r="E511" s="133" t="s">
        <v>872</v>
      </c>
      <c r="F511" s="134" t="s">
        <v>873</v>
      </c>
      <c r="G511" s="135" t="s">
        <v>590</v>
      </c>
      <c r="H511" s="136">
        <v>23</v>
      </c>
      <c r="I511" s="137"/>
      <c r="J511" s="138">
        <f>ROUND(I511*H511,2)</f>
        <v>0</v>
      </c>
      <c r="K511" s="134" t="s">
        <v>152</v>
      </c>
      <c r="L511" s="32"/>
      <c r="M511" s="139" t="s">
        <v>1</v>
      </c>
      <c r="N511" s="140" t="s">
        <v>41</v>
      </c>
      <c r="P511" s="141">
        <f>O511*H511</f>
        <v>0</v>
      </c>
      <c r="Q511" s="141">
        <v>2.972E-2</v>
      </c>
      <c r="R511" s="141">
        <f>Q511*H511</f>
        <v>0.68355999999999995</v>
      </c>
      <c r="S511" s="141">
        <v>0</v>
      </c>
      <c r="T511" s="142">
        <f>S511*H511</f>
        <v>0</v>
      </c>
      <c r="AR511" s="143" t="s">
        <v>141</v>
      </c>
      <c r="AT511" s="143" t="s">
        <v>148</v>
      </c>
      <c r="AU511" s="143" t="s">
        <v>86</v>
      </c>
      <c r="AY511" s="17" t="s">
        <v>142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7" t="s">
        <v>84</v>
      </c>
      <c r="BK511" s="144">
        <f>ROUND(I511*H511,2)</f>
        <v>0</v>
      </c>
      <c r="BL511" s="17" t="s">
        <v>141</v>
      </c>
      <c r="BM511" s="143" t="s">
        <v>874</v>
      </c>
    </row>
    <row r="512" spans="2:65" s="13" customFormat="1" ht="11.25" x14ac:dyDescent="0.2">
      <c r="B512" s="152"/>
      <c r="D512" s="146" t="s">
        <v>155</v>
      </c>
      <c r="E512" s="153" t="s">
        <v>1</v>
      </c>
      <c r="F512" s="154" t="s">
        <v>860</v>
      </c>
      <c r="H512" s="155">
        <v>23</v>
      </c>
      <c r="I512" s="156"/>
      <c r="L512" s="152"/>
      <c r="M512" s="157"/>
      <c r="T512" s="158"/>
      <c r="AT512" s="153" t="s">
        <v>155</v>
      </c>
      <c r="AU512" s="153" t="s">
        <v>86</v>
      </c>
      <c r="AV512" s="13" t="s">
        <v>86</v>
      </c>
      <c r="AW512" s="13" t="s">
        <v>32</v>
      </c>
      <c r="AX512" s="13" t="s">
        <v>84</v>
      </c>
      <c r="AY512" s="153" t="s">
        <v>142</v>
      </c>
    </row>
    <row r="513" spans="2:65" s="1" customFormat="1" ht="16.5" customHeight="1" x14ac:dyDescent="0.2">
      <c r="B513" s="32"/>
      <c r="C513" s="169" t="s">
        <v>875</v>
      </c>
      <c r="D513" s="169" t="s">
        <v>472</v>
      </c>
      <c r="E513" s="170" t="s">
        <v>876</v>
      </c>
      <c r="F513" s="171" t="s">
        <v>877</v>
      </c>
      <c r="G513" s="172" t="s">
        <v>590</v>
      </c>
      <c r="H513" s="173">
        <v>23</v>
      </c>
      <c r="I513" s="174"/>
      <c r="J513" s="175">
        <f>ROUND(I513*H513,2)</f>
        <v>0</v>
      </c>
      <c r="K513" s="171" t="s">
        <v>152</v>
      </c>
      <c r="L513" s="176"/>
      <c r="M513" s="177" t="s">
        <v>1</v>
      </c>
      <c r="N513" s="178" t="s">
        <v>41</v>
      </c>
      <c r="P513" s="141">
        <f>O513*H513</f>
        <v>0</v>
      </c>
      <c r="Q513" s="141">
        <v>0.11</v>
      </c>
      <c r="R513" s="141">
        <f>Q513*H513</f>
        <v>2.5299999999999998</v>
      </c>
      <c r="S513" s="141">
        <v>0</v>
      </c>
      <c r="T513" s="142">
        <f>S513*H513</f>
        <v>0</v>
      </c>
      <c r="AR513" s="143" t="s">
        <v>190</v>
      </c>
      <c r="AT513" s="143" t="s">
        <v>472</v>
      </c>
      <c r="AU513" s="143" t="s">
        <v>86</v>
      </c>
      <c r="AY513" s="17" t="s">
        <v>142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7" t="s">
        <v>84</v>
      </c>
      <c r="BK513" s="144">
        <f>ROUND(I513*H513,2)</f>
        <v>0</v>
      </c>
      <c r="BL513" s="17" t="s">
        <v>141</v>
      </c>
      <c r="BM513" s="143" t="s">
        <v>878</v>
      </c>
    </row>
    <row r="514" spans="2:65" s="13" customFormat="1" ht="11.25" x14ac:dyDescent="0.2">
      <c r="B514" s="152"/>
      <c r="D514" s="146" t="s">
        <v>155</v>
      </c>
      <c r="E514" s="153" t="s">
        <v>1</v>
      </c>
      <c r="F514" s="154" t="s">
        <v>598</v>
      </c>
      <c r="H514" s="155">
        <v>23</v>
      </c>
      <c r="I514" s="156"/>
      <c r="L514" s="152"/>
      <c r="M514" s="157"/>
      <c r="T514" s="158"/>
      <c r="AT514" s="153" t="s">
        <v>155</v>
      </c>
      <c r="AU514" s="153" t="s">
        <v>86</v>
      </c>
      <c r="AV514" s="13" t="s">
        <v>86</v>
      </c>
      <c r="AW514" s="13" t="s">
        <v>32</v>
      </c>
      <c r="AX514" s="13" t="s">
        <v>84</v>
      </c>
      <c r="AY514" s="153" t="s">
        <v>142</v>
      </c>
    </row>
    <row r="515" spans="2:65" s="1" customFormat="1" ht="16.5" customHeight="1" x14ac:dyDescent="0.2">
      <c r="B515" s="32"/>
      <c r="C515" s="132" t="s">
        <v>879</v>
      </c>
      <c r="D515" s="132" t="s">
        <v>148</v>
      </c>
      <c r="E515" s="133" t="s">
        <v>880</v>
      </c>
      <c r="F515" s="134" t="s">
        <v>881</v>
      </c>
      <c r="G515" s="135" t="s">
        <v>590</v>
      </c>
      <c r="H515" s="136">
        <v>23</v>
      </c>
      <c r="I515" s="137"/>
      <c r="J515" s="138">
        <f>ROUND(I515*H515,2)</f>
        <v>0</v>
      </c>
      <c r="K515" s="134" t="s">
        <v>152</v>
      </c>
      <c r="L515" s="32"/>
      <c r="M515" s="139" t="s">
        <v>1</v>
      </c>
      <c r="N515" s="140" t="s">
        <v>41</v>
      </c>
      <c r="P515" s="141">
        <f>O515*H515</f>
        <v>0</v>
      </c>
      <c r="Q515" s="141">
        <v>2.972E-2</v>
      </c>
      <c r="R515" s="141">
        <f>Q515*H515</f>
        <v>0.68355999999999995</v>
      </c>
      <c r="S515" s="141">
        <v>0</v>
      </c>
      <c r="T515" s="142">
        <f>S515*H515</f>
        <v>0</v>
      </c>
      <c r="AR515" s="143" t="s">
        <v>141</v>
      </c>
      <c r="AT515" s="143" t="s">
        <v>148</v>
      </c>
      <c r="AU515" s="143" t="s">
        <v>86</v>
      </c>
      <c r="AY515" s="17" t="s">
        <v>142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7" t="s">
        <v>84</v>
      </c>
      <c r="BK515" s="144">
        <f>ROUND(I515*H515,2)</f>
        <v>0</v>
      </c>
      <c r="BL515" s="17" t="s">
        <v>141</v>
      </c>
      <c r="BM515" s="143" t="s">
        <v>882</v>
      </c>
    </row>
    <row r="516" spans="2:65" s="13" customFormat="1" ht="11.25" x14ac:dyDescent="0.2">
      <c r="B516" s="152"/>
      <c r="D516" s="146" t="s">
        <v>155</v>
      </c>
      <c r="E516" s="153" t="s">
        <v>1</v>
      </c>
      <c r="F516" s="154" t="s">
        <v>860</v>
      </c>
      <c r="H516" s="155">
        <v>23</v>
      </c>
      <c r="I516" s="156"/>
      <c r="L516" s="152"/>
      <c r="M516" s="157"/>
      <c r="T516" s="158"/>
      <c r="AT516" s="153" t="s">
        <v>155</v>
      </c>
      <c r="AU516" s="153" t="s">
        <v>86</v>
      </c>
      <c r="AV516" s="13" t="s">
        <v>86</v>
      </c>
      <c r="AW516" s="13" t="s">
        <v>32</v>
      </c>
      <c r="AX516" s="13" t="s">
        <v>84</v>
      </c>
      <c r="AY516" s="153" t="s">
        <v>142</v>
      </c>
    </row>
    <row r="517" spans="2:65" s="1" customFormat="1" ht="16.5" customHeight="1" x14ac:dyDescent="0.2">
      <c r="B517" s="32"/>
      <c r="C517" s="169" t="s">
        <v>883</v>
      </c>
      <c r="D517" s="169" t="s">
        <v>472</v>
      </c>
      <c r="E517" s="170" t="s">
        <v>884</v>
      </c>
      <c r="F517" s="171" t="s">
        <v>885</v>
      </c>
      <c r="G517" s="172" t="s">
        <v>590</v>
      </c>
      <c r="H517" s="173">
        <v>23</v>
      </c>
      <c r="I517" s="174"/>
      <c r="J517" s="175">
        <f>ROUND(I517*H517,2)</f>
        <v>0</v>
      </c>
      <c r="K517" s="171" t="s">
        <v>152</v>
      </c>
      <c r="L517" s="176"/>
      <c r="M517" s="177" t="s">
        <v>1</v>
      </c>
      <c r="N517" s="178" t="s">
        <v>41</v>
      </c>
      <c r="P517" s="141">
        <f>O517*H517</f>
        <v>0</v>
      </c>
      <c r="Q517" s="141">
        <v>0.09</v>
      </c>
      <c r="R517" s="141">
        <f>Q517*H517</f>
        <v>2.0699999999999998</v>
      </c>
      <c r="S517" s="141">
        <v>0</v>
      </c>
      <c r="T517" s="142">
        <f>S517*H517</f>
        <v>0</v>
      </c>
      <c r="AR517" s="143" t="s">
        <v>190</v>
      </c>
      <c r="AT517" s="143" t="s">
        <v>472</v>
      </c>
      <c r="AU517" s="143" t="s">
        <v>86</v>
      </c>
      <c r="AY517" s="17" t="s">
        <v>142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7" t="s">
        <v>84</v>
      </c>
      <c r="BK517" s="144">
        <f>ROUND(I517*H517,2)</f>
        <v>0</v>
      </c>
      <c r="BL517" s="17" t="s">
        <v>141</v>
      </c>
      <c r="BM517" s="143" t="s">
        <v>886</v>
      </c>
    </row>
    <row r="518" spans="2:65" s="13" customFormat="1" ht="11.25" x14ac:dyDescent="0.2">
      <c r="B518" s="152"/>
      <c r="D518" s="146" t="s">
        <v>155</v>
      </c>
      <c r="E518" s="153" t="s">
        <v>1</v>
      </c>
      <c r="F518" s="154" t="s">
        <v>598</v>
      </c>
      <c r="H518" s="155">
        <v>23</v>
      </c>
      <c r="I518" s="156"/>
      <c r="L518" s="152"/>
      <c r="M518" s="157"/>
      <c r="T518" s="158"/>
      <c r="AT518" s="153" t="s">
        <v>155</v>
      </c>
      <c r="AU518" s="153" t="s">
        <v>86</v>
      </c>
      <c r="AV518" s="13" t="s">
        <v>86</v>
      </c>
      <c r="AW518" s="13" t="s">
        <v>32</v>
      </c>
      <c r="AX518" s="13" t="s">
        <v>84</v>
      </c>
      <c r="AY518" s="153" t="s">
        <v>142</v>
      </c>
    </row>
    <row r="519" spans="2:65" s="1" customFormat="1" ht="24.2" customHeight="1" x14ac:dyDescent="0.2">
      <c r="B519" s="32"/>
      <c r="C519" s="132" t="s">
        <v>887</v>
      </c>
      <c r="D519" s="132" t="s">
        <v>148</v>
      </c>
      <c r="E519" s="133" t="s">
        <v>888</v>
      </c>
      <c r="F519" s="134" t="s">
        <v>889</v>
      </c>
      <c r="G519" s="135" t="s">
        <v>590</v>
      </c>
      <c r="H519" s="136">
        <v>5</v>
      </c>
      <c r="I519" s="137"/>
      <c r="J519" s="138">
        <f>ROUND(I519*H519,2)</f>
        <v>0</v>
      </c>
      <c r="K519" s="134" t="s">
        <v>152</v>
      </c>
      <c r="L519" s="32"/>
      <c r="M519" s="139" t="s">
        <v>1</v>
      </c>
      <c r="N519" s="140" t="s">
        <v>41</v>
      </c>
      <c r="P519" s="141">
        <f>O519*H519</f>
        <v>0</v>
      </c>
      <c r="Q519" s="141">
        <v>0.65847999999999995</v>
      </c>
      <c r="R519" s="141">
        <f>Q519*H519</f>
        <v>3.2923999999999998</v>
      </c>
      <c r="S519" s="141">
        <v>0.66</v>
      </c>
      <c r="T519" s="142">
        <f>S519*H519</f>
        <v>3.3000000000000003</v>
      </c>
      <c r="AR519" s="143" t="s">
        <v>141</v>
      </c>
      <c r="AT519" s="143" t="s">
        <v>148</v>
      </c>
      <c r="AU519" s="143" t="s">
        <v>86</v>
      </c>
      <c r="AY519" s="17" t="s">
        <v>142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7" t="s">
        <v>84</v>
      </c>
      <c r="BK519" s="144">
        <f>ROUND(I519*H519,2)</f>
        <v>0</v>
      </c>
      <c r="BL519" s="17" t="s">
        <v>141</v>
      </c>
      <c r="BM519" s="143" t="s">
        <v>890</v>
      </c>
    </row>
    <row r="520" spans="2:65" s="13" customFormat="1" ht="11.25" x14ac:dyDescent="0.2">
      <c r="B520" s="152"/>
      <c r="D520" s="146" t="s">
        <v>155</v>
      </c>
      <c r="E520" s="153" t="s">
        <v>1</v>
      </c>
      <c r="F520" s="154" t="s">
        <v>891</v>
      </c>
      <c r="H520" s="155">
        <v>5</v>
      </c>
      <c r="I520" s="156"/>
      <c r="L520" s="152"/>
      <c r="M520" s="157"/>
      <c r="T520" s="158"/>
      <c r="AT520" s="153" t="s">
        <v>155</v>
      </c>
      <c r="AU520" s="153" t="s">
        <v>86</v>
      </c>
      <c r="AV520" s="13" t="s">
        <v>86</v>
      </c>
      <c r="AW520" s="13" t="s">
        <v>32</v>
      </c>
      <c r="AX520" s="13" t="s">
        <v>84</v>
      </c>
      <c r="AY520" s="153" t="s">
        <v>142</v>
      </c>
    </row>
    <row r="521" spans="2:65" s="12" customFormat="1" ht="11.25" x14ac:dyDescent="0.2">
      <c r="B521" s="145"/>
      <c r="D521" s="146" t="s">
        <v>155</v>
      </c>
      <c r="E521" s="147" t="s">
        <v>1</v>
      </c>
      <c r="F521" s="148" t="s">
        <v>892</v>
      </c>
      <c r="H521" s="147" t="s">
        <v>1</v>
      </c>
      <c r="I521" s="149"/>
      <c r="L521" s="145"/>
      <c r="M521" s="150"/>
      <c r="T521" s="151"/>
      <c r="AT521" s="147" t="s">
        <v>155</v>
      </c>
      <c r="AU521" s="147" t="s">
        <v>86</v>
      </c>
      <c r="AV521" s="12" t="s">
        <v>84</v>
      </c>
      <c r="AW521" s="12" t="s">
        <v>32</v>
      </c>
      <c r="AX521" s="12" t="s">
        <v>76</v>
      </c>
      <c r="AY521" s="147" t="s">
        <v>142</v>
      </c>
    </row>
    <row r="522" spans="2:65" s="1" customFormat="1" ht="24.2" customHeight="1" x14ac:dyDescent="0.2">
      <c r="B522" s="32"/>
      <c r="C522" s="132" t="s">
        <v>893</v>
      </c>
      <c r="D522" s="132" t="s">
        <v>148</v>
      </c>
      <c r="E522" s="133" t="s">
        <v>894</v>
      </c>
      <c r="F522" s="134" t="s">
        <v>895</v>
      </c>
      <c r="G522" s="135" t="s">
        <v>590</v>
      </c>
      <c r="H522" s="136">
        <v>3</v>
      </c>
      <c r="I522" s="137"/>
      <c r="J522" s="138">
        <f>ROUND(I522*H522,2)</f>
        <v>0</v>
      </c>
      <c r="K522" s="134" t="s">
        <v>152</v>
      </c>
      <c r="L522" s="32"/>
      <c r="M522" s="139" t="s">
        <v>1</v>
      </c>
      <c r="N522" s="140" t="s">
        <v>41</v>
      </c>
      <c r="P522" s="141">
        <f>O522*H522</f>
        <v>0</v>
      </c>
      <c r="Q522" s="141">
        <v>0.74048000000000003</v>
      </c>
      <c r="R522" s="141">
        <f>Q522*H522</f>
        <v>2.2214400000000003</v>
      </c>
      <c r="S522" s="141">
        <v>0.74</v>
      </c>
      <c r="T522" s="142">
        <f>S522*H522</f>
        <v>2.2199999999999998</v>
      </c>
      <c r="AR522" s="143" t="s">
        <v>141</v>
      </c>
      <c r="AT522" s="143" t="s">
        <v>148</v>
      </c>
      <c r="AU522" s="143" t="s">
        <v>86</v>
      </c>
      <c r="AY522" s="17" t="s">
        <v>142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7" t="s">
        <v>84</v>
      </c>
      <c r="BK522" s="144">
        <f>ROUND(I522*H522,2)</f>
        <v>0</v>
      </c>
      <c r="BL522" s="17" t="s">
        <v>141</v>
      </c>
      <c r="BM522" s="143" t="s">
        <v>896</v>
      </c>
    </row>
    <row r="523" spans="2:65" s="12" customFormat="1" ht="11.25" x14ac:dyDescent="0.2">
      <c r="B523" s="145"/>
      <c r="D523" s="146" t="s">
        <v>155</v>
      </c>
      <c r="E523" s="147" t="s">
        <v>1</v>
      </c>
      <c r="F523" s="148" t="s">
        <v>897</v>
      </c>
      <c r="H523" s="147" t="s">
        <v>1</v>
      </c>
      <c r="I523" s="149"/>
      <c r="L523" s="145"/>
      <c r="M523" s="150"/>
      <c r="T523" s="151"/>
      <c r="AT523" s="147" t="s">
        <v>155</v>
      </c>
      <c r="AU523" s="147" t="s">
        <v>86</v>
      </c>
      <c r="AV523" s="12" t="s">
        <v>84</v>
      </c>
      <c r="AW523" s="12" t="s">
        <v>32</v>
      </c>
      <c r="AX523" s="12" t="s">
        <v>76</v>
      </c>
      <c r="AY523" s="147" t="s">
        <v>142</v>
      </c>
    </row>
    <row r="524" spans="2:65" s="13" customFormat="1" ht="11.25" x14ac:dyDescent="0.2">
      <c r="B524" s="152"/>
      <c r="D524" s="146" t="s">
        <v>155</v>
      </c>
      <c r="E524" s="153" t="s">
        <v>1</v>
      </c>
      <c r="F524" s="154" t="s">
        <v>898</v>
      </c>
      <c r="H524" s="155">
        <v>3</v>
      </c>
      <c r="I524" s="156"/>
      <c r="L524" s="152"/>
      <c r="M524" s="157"/>
      <c r="T524" s="158"/>
      <c r="AT524" s="153" t="s">
        <v>155</v>
      </c>
      <c r="AU524" s="153" t="s">
        <v>86</v>
      </c>
      <c r="AV524" s="13" t="s">
        <v>86</v>
      </c>
      <c r="AW524" s="13" t="s">
        <v>32</v>
      </c>
      <c r="AX524" s="13" t="s">
        <v>84</v>
      </c>
      <c r="AY524" s="153" t="s">
        <v>142</v>
      </c>
    </row>
    <row r="525" spans="2:65" s="12" customFormat="1" ht="11.25" x14ac:dyDescent="0.2">
      <c r="B525" s="145"/>
      <c r="D525" s="146" t="s">
        <v>155</v>
      </c>
      <c r="E525" s="147" t="s">
        <v>1</v>
      </c>
      <c r="F525" s="148" t="s">
        <v>899</v>
      </c>
      <c r="H525" s="147" t="s">
        <v>1</v>
      </c>
      <c r="I525" s="149"/>
      <c r="L525" s="145"/>
      <c r="M525" s="150"/>
      <c r="T525" s="151"/>
      <c r="AT525" s="147" t="s">
        <v>155</v>
      </c>
      <c r="AU525" s="147" t="s">
        <v>86</v>
      </c>
      <c r="AV525" s="12" t="s">
        <v>84</v>
      </c>
      <c r="AW525" s="12" t="s">
        <v>32</v>
      </c>
      <c r="AX525" s="12" t="s">
        <v>76</v>
      </c>
      <c r="AY525" s="147" t="s">
        <v>142</v>
      </c>
    </row>
    <row r="526" spans="2:65" s="12" customFormat="1" ht="11.25" x14ac:dyDescent="0.2">
      <c r="B526" s="145"/>
      <c r="D526" s="146" t="s">
        <v>155</v>
      </c>
      <c r="E526" s="147" t="s">
        <v>1</v>
      </c>
      <c r="F526" s="148" t="s">
        <v>900</v>
      </c>
      <c r="H526" s="147" t="s">
        <v>1</v>
      </c>
      <c r="I526" s="149"/>
      <c r="L526" s="145"/>
      <c r="M526" s="150"/>
      <c r="T526" s="151"/>
      <c r="AT526" s="147" t="s">
        <v>155</v>
      </c>
      <c r="AU526" s="147" t="s">
        <v>86</v>
      </c>
      <c r="AV526" s="12" t="s">
        <v>84</v>
      </c>
      <c r="AW526" s="12" t="s">
        <v>32</v>
      </c>
      <c r="AX526" s="12" t="s">
        <v>76</v>
      </c>
      <c r="AY526" s="147" t="s">
        <v>142</v>
      </c>
    </row>
    <row r="527" spans="2:65" s="12" customFormat="1" ht="11.25" x14ac:dyDescent="0.2">
      <c r="B527" s="145"/>
      <c r="D527" s="146" t="s">
        <v>155</v>
      </c>
      <c r="E527" s="147" t="s">
        <v>1</v>
      </c>
      <c r="F527" s="148" t="s">
        <v>901</v>
      </c>
      <c r="H527" s="147" t="s">
        <v>1</v>
      </c>
      <c r="I527" s="149"/>
      <c r="L527" s="145"/>
      <c r="M527" s="150"/>
      <c r="T527" s="151"/>
      <c r="AT527" s="147" t="s">
        <v>155</v>
      </c>
      <c r="AU527" s="147" t="s">
        <v>86</v>
      </c>
      <c r="AV527" s="12" t="s">
        <v>84</v>
      </c>
      <c r="AW527" s="12" t="s">
        <v>32</v>
      </c>
      <c r="AX527" s="12" t="s">
        <v>76</v>
      </c>
      <c r="AY527" s="147" t="s">
        <v>142</v>
      </c>
    </row>
    <row r="528" spans="2:65" s="1" customFormat="1" ht="16.5" customHeight="1" x14ac:dyDescent="0.2">
      <c r="B528" s="32"/>
      <c r="C528" s="169" t="s">
        <v>902</v>
      </c>
      <c r="D528" s="169" t="s">
        <v>472</v>
      </c>
      <c r="E528" s="170" t="s">
        <v>903</v>
      </c>
      <c r="F528" s="171" t="s">
        <v>904</v>
      </c>
      <c r="G528" s="172" t="s">
        <v>590</v>
      </c>
      <c r="H528" s="173">
        <v>3</v>
      </c>
      <c r="I528" s="174"/>
      <c r="J528" s="175">
        <f>ROUND(I528*H528,2)</f>
        <v>0</v>
      </c>
      <c r="K528" s="171" t="s">
        <v>152</v>
      </c>
      <c r="L528" s="176"/>
      <c r="M528" s="177" t="s">
        <v>1</v>
      </c>
      <c r="N528" s="178" t="s">
        <v>41</v>
      </c>
      <c r="P528" s="141">
        <f>O528*H528</f>
        <v>0</v>
      </c>
      <c r="Q528" s="141">
        <v>0.26200000000000001</v>
      </c>
      <c r="R528" s="141">
        <f>Q528*H528</f>
        <v>0.78600000000000003</v>
      </c>
      <c r="S528" s="141">
        <v>0</v>
      </c>
      <c r="T528" s="142">
        <f>S528*H528</f>
        <v>0</v>
      </c>
      <c r="AR528" s="143" t="s">
        <v>190</v>
      </c>
      <c r="AT528" s="143" t="s">
        <v>472</v>
      </c>
      <c r="AU528" s="143" t="s">
        <v>86</v>
      </c>
      <c r="AY528" s="17" t="s">
        <v>142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84</v>
      </c>
      <c r="BK528" s="144">
        <f>ROUND(I528*H528,2)</f>
        <v>0</v>
      </c>
      <c r="BL528" s="17" t="s">
        <v>141</v>
      </c>
      <c r="BM528" s="143" t="s">
        <v>905</v>
      </c>
    </row>
    <row r="529" spans="2:65" s="13" customFormat="1" ht="11.25" x14ac:dyDescent="0.2">
      <c r="B529" s="152"/>
      <c r="D529" s="146" t="s">
        <v>155</v>
      </c>
      <c r="E529" s="153" t="s">
        <v>1</v>
      </c>
      <c r="F529" s="154" t="s">
        <v>906</v>
      </c>
      <c r="H529" s="155">
        <v>3</v>
      </c>
      <c r="I529" s="156"/>
      <c r="L529" s="152"/>
      <c r="M529" s="157"/>
      <c r="T529" s="158"/>
      <c r="AT529" s="153" t="s">
        <v>155</v>
      </c>
      <c r="AU529" s="153" t="s">
        <v>86</v>
      </c>
      <c r="AV529" s="13" t="s">
        <v>86</v>
      </c>
      <c r="AW529" s="13" t="s">
        <v>32</v>
      </c>
      <c r="AX529" s="13" t="s">
        <v>84</v>
      </c>
      <c r="AY529" s="153" t="s">
        <v>142</v>
      </c>
    </row>
    <row r="530" spans="2:65" s="1" customFormat="1" ht="16.5" customHeight="1" x14ac:dyDescent="0.2">
      <c r="B530" s="32"/>
      <c r="C530" s="132" t="s">
        <v>907</v>
      </c>
      <c r="D530" s="132" t="s">
        <v>148</v>
      </c>
      <c r="E530" s="133" t="s">
        <v>908</v>
      </c>
      <c r="F530" s="134" t="s">
        <v>909</v>
      </c>
      <c r="G530" s="135" t="s">
        <v>590</v>
      </c>
      <c r="H530" s="136">
        <v>5</v>
      </c>
      <c r="I530" s="137"/>
      <c r="J530" s="138">
        <f>ROUND(I530*H530,2)</f>
        <v>0</v>
      </c>
      <c r="K530" s="134" t="s">
        <v>152</v>
      </c>
      <c r="L530" s="32"/>
      <c r="M530" s="139" t="s">
        <v>1</v>
      </c>
      <c r="N530" s="140" t="s">
        <v>41</v>
      </c>
      <c r="P530" s="141">
        <f>O530*H530</f>
        <v>0</v>
      </c>
      <c r="Q530" s="141">
        <v>0.10037</v>
      </c>
      <c r="R530" s="141">
        <f>Q530*H530</f>
        <v>0.50185000000000002</v>
      </c>
      <c r="S530" s="141">
        <v>0.1</v>
      </c>
      <c r="T530" s="142">
        <f>S530*H530</f>
        <v>0.5</v>
      </c>
      <c r="AR530" s="143" t="s">
        <v>141</v>
      </c>
      <c r="AT530" s="143" t="s">
        <v>148</v>
      </c>
      <c r="AU530" s="143" t="s">
        <v>86</v>
      </c>
      <c r="AY530" s="17" t="s">
        <v>142</v>
      </c>
      <c r="BE530" s="144">
        <f>IF(N530="základní",J530,0)</f>
        <v>0</v>
      </c>
      <c r="BF530" s="144">
        <f>IF(N530="snížená",J530,0)</f>
        <v>0</v>
      </c>
      <c r="BG530" s="144">
        <f>IF(N530="zákl. přenesená",J530,0)</f>
        <v>0</v>
      </c>
      <c r="BH530" s="144">
        <f>IF(N530="sníž. přenesená",J530,0)</f>
        <v>0</v>
      </c>
      <c r="BI530" s="144">
        <f>IF(N530="nulová",J530,0)</f>
        <v>0</v>
      </c>
      <c r="BJ530" s="17" t="s">
        <v>84</v>
      </c>
      <c r="BK530" s="144">
        <f>ROUND(I530*H530,2)</f>
        <v>0</v>
      </c>
      <c r="BL530" s="17" t="s">
        <v>141</v>
      </c>
      <c r="BM530" s="143" t="s">
        <v>910</v>
      </c>
    </row>
    <row r="531" spans="2:65" s="13" customFormat="1" ht="11.25" x14ac:dyDescent="0.2">
      <c r="B531" s="152"/>
      <c r="D531" s="146" t="s">
        <v>155</v>
      </c>
      <c r="E531" s="153" t="s">
        <v>1</v>
      </c>
      <c r="F531" s="154" t="s">
        <v>911</v>
      </c>
      <c r="H531" s="155">
        <v>5</v>
      </c>
      <c r="I531" s="156"/>
      <c r="L531" s="152"/>
      <c r="M531" s="157"/>
      <c r="T531" s="158"/>
      <c r="AT531" s="153" t="s">
        <v>155</v>
      </c>
      <c r="AU531" s="153" t="s">
        <v>86</v>
      </c>
      <c r="AV531" s="13" t="s">
        <v>86</v>
      </c>
      <c r="AW531" s="13" t="s">
        <v>32</v>
      </c>
      <c r="AX531" s="13" t="s">
        <v>84</v>
      </c>
      <c r="AY531" s="153" t="s">
        <v>142</v>
      </c>
    </row>
    <row r="532" spans="2:65" s="12" customFormat="1" ht="11.25" x14ac:dyDescent="0.2">
      <c r="B532" s="145"/>
      <c r="D532" s="146" t="s">
        <v>155</v>
      </c>
      <c r="E532" s="147" t="s">
        <v>1</v>
      </c>
      <c r="F532" s="148" t="s">
        <v>901</v>
      </c>
      <c r="H532" s="147" t="s">
        <v>1</v>
      </c>
      <c r="I532" s="149"/>
      <c r="L532" s="145"/>
      <c r="M532" s="150"/>
      <c r="T532" s="151"/>
      <c r="AT532" s="147" t="s">
        <v>155</v>
      </c>
      <c r="AU532" s="147" t="s">
        <v>86</v>
      </c>
      <c r="AV532" s="12" t="s">
        <v>84</v>
      </c>
      <c r="AW532" s="12" t="s">
        <v>32</v>
      </c>
      <c r="AX532" s="12" t="s">
        <v>76</v>
      </c>
      <c r="AY532" s="147" t="s">
        <v>142</v>
      </c>
    </row>
    <row r="533" spans="2:65" s="1" customFormat="1" ht="16.5" customHeight="1" x14ac:dyDescent="0.2">
      <c r="B533" s="32"/>
      <c r="C533" s="132" t="s">
        <v>912</v>
      </c>
      <c r="D533" s="132" t="s">
        <v>148</v>
      </c>
      <c r="E533" s="133" t="s">
        <v>913</v>
      </c>
      <c r="F533" s="134" t="s">
        <v>914</v>
      </c>
      <c r="G533" s="135" t="s">
        <v>590</v>
      </c>
      <c r="H533" s="136">
        <v>2</v>
      </c>
      <c r="I533" s="137"/>
      <c r="J533" s="138">
        <f>ROUND(I533*H533,2)</f>
        <v>0</v>
      </c>
      <c r="K533" s="134" t="s">
        <v>152</v>
      </c>
      <c r="L533" s="32"/>
      <c r="M533" s="139" t="s">
        <v>1</v>
      </c>
      <c r="N533" s="140" t="s">
        <v>41</v>
      </c>
      <c r="P533" s="141">
        <f>O533*H533</f>
        <v>0</v>
      </c>
      <c r="Q533" s="141">
        <v>0.15056</v>
      </c>
      <c r="R533" s="141">
        <f>Q533*H533</f>
        <v>0.30112</v>
      </c>
      <c r="S533" s="141">
        <v>0.15</v>
      </c>
      <c r="T533" s="142">
        <f>S533*H533</f>
        <v>0.3</v>
      </c>
      <c r="AR533" s="143" t="s">
        <v>141</v>
      </c>
      <c r="AT533" s="143" t="s">
        <v>148</v>
      </c>
      <c r="AU533" s="143" t="s">
        <v>86</v>
      </c>
      <c r="AY533" s="17" t="s">
        <v>142</v>
      </c>
      <c r="BE533" s="144">
        <f>IF(N533="základní",J533,0)</f>
        <v>0</v>
      </c>
      <c r="BF533" s="144">
        <f>IF(N533="snížená",J533,0)</f>
        <v>0</v>
      </c>
      <c r="BG533" s="144">
        <f>IF(N533="zákl. přenesená",J533,0)</f>
        <v>0</v>
      </c>
      <c r="BH533" s="144">
        <f>IF(N533="sníž. přenesená",J533,0)</f>
        <v>0</v>
      </c>
      <c r="BI533" s="144">
        <f>IF(N533="nulová",J533,0)</f>
        <v>0</v>
      </c>
      <c r="BJ533" s="17" t="s">
        <v>84</v>
      </c>
      <c r="BK533" s="144">
        <f>ROUND(I533*H533,2)</f>
        <v>0</v>
      </c>
      <c r="BL533" s="17" t="s">
        <v>141</v>
      </c>
      <c r="BM533" s="143" t="s">
        <v>915</v>
      </c>
    </row>
    <row r="534" spans="2:65" s="13" customFormat="1" ht="11.25" x14ac:dyDescent="0.2">
      <c r="B534" s="152"/>
      <c r="D534" s="146" t="s">
        <v>155</v>
      </c>
      <c r="E534" s="153" t="s">
        <v>1</v>
      </c>
      <c r="F534" s="154" t="s">
        <v>916</v>
      </c>
      <c r="H534" s="155">
        <v>2</v>
      </c>
      <c r="I534" s="156"/>
      <c r="L534" s="152"/>
      <c r="M534" s="157"/>
      <c r="T534" s="158"/>
      <c r="AT534" s="153" t="s">
        <v>155</v>
      </c>
      <c r="AU534" s="153" t="s">
        <v>86</v>
      </c>
      <c r="AV534" s="13" t="s">
        <v>86</v>
      </c>
      <c r="AW534" s="13" t="s">
        <v>32</v>
      </c>
      <c r="AX534" s="13" t="s">
        <v>84</v>
      </c>
      <c r="AY534" s="153" t="s">
        <v>142</v>
      </c>
    </row>
    <row r="535" spans="2:65" s="12" customFormat="1" ht="11.25" x14ac:dyDescent="0.2">
      <c r="B535" s="145"/>
      <c r="D535" s="146" t="s">
        <v>155</v>
      </c>
      <c r="E535" s="147" t="s">
        <v>1</v>
      </c>
      <c r="F535" s="148" t="s">
        <v>901</v>
      </c>
      <c r="H535" s="147" t="s">
        <v>1</v>
      </c>
      <c r="I535" s="149"/>
      <c r="L535" s="145"/>
      <c r="M535" s="150"/>
      <c r="T535" s="151"/>
      <c r="AT535" s="147" t="s">
        <v>155</v>
      </c>
      <c r="AU535" s="147" t="s">
        <v>86</v>
      </c>
      <c r="AV535" s="12" t="s">
        <v>84</v>
      </c>
      <c r="AW535" s="12" t="s">
        <v>32</v>
      </c>
      <c r="AX535" s="12" t="s">
        <v>76</v>
      </c>
      <c r="AY535" s="147" t="s">
        <v>142</v>
      </c>
    </row>
    <row r="536" spans="2:65" s="1" customFormat="1" ht="24.2" customHeight="1" x14ac:dyDescent="0.2">
      <c r="B536" s="32"/>
      <c r="C536" s="132" t="s">
        <v>917</v>
      </c>
      <c r="D536" s="132" t="s">
        <v>148</v>
      </c>
      <c r="E536" s="133" t="s">
        <v>918</v>
      </c>
      <c r="F536" s="134" t="s">
        <v>919</v>
      </c>
      <c r="G536" s="135" t="s">
        <v>590</v>
      </c>
      <c r="H536" s="136">
        <v>2</v>
      </c>
      <c r="I536" s="137"/>
      <c r="J536" s="138">
        <f>ROUND(I536*H536,2)</f>
        <v>0</v>
      </c>
      <c r="K536" s="134" t="s">
        <v>152</v>
      </c>
      <c r="L536" s="32"/>
      <c r="M536" s="139" t="s">
        <v>1</v>
      </c>
      <c r="N536" s="140" t="s">
        <v>41</v>
      </c>
      <c r="P536" s="141">
        <f>O536*H536</f>
        <v>0</v>
      </c>
      <c r="Q536" s="141">
        <v>0.53325999999999996</v>
      </c>
      <c r="R536" s="141">
        <f>Q536*H536</f>
        <v>1.0665199999999999</v>
      </c>
      <c r="S536" s="141">
        <v>0.3</v>
      </c>
      <c r="T536" s="142">
        <f>S536*H536</f>
        <v>0.6</v>
      </c>
      <c r="AR536" s="143" t="s">
        <v>141</v>
      </c>
      <c r="AT536" s="143" t="s">
        <v>148</v>
      </c>
      <c r="AU536" s="143" t="s">
        <v>86</v>
      </c>
      <c r="AY536" s="17" t="s">
        <v>142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7" t="s">
        <v>84</v>
      </c>
      <c r="BK536" s="144">
        <f>ROUND(I536*H536,2)</f>
        <v>0</v>
      </c>
      <c r="BL536" s="17" t="s">
        <v>141</v>
      </c>
      <c r="BM536" s="143" t="s">
        <v>920</v>
      </c>
    </row>
    <row r="537" spans="2:65" s="13" customFormat="1" ht="11.25" x14ac:dyDescent="0.2">
      <c r="B537" s="152"/>
      <c r="D537" s="146" t="s">
        <v>155</v>
      </c>
      <c r="E537" s="153" t="s">
        <v>1</v>
      </c>
      <c r="F537" s="154" t="s">
        <v>921</v>
      </c>
      <c r="H537" s="155">
        <v>2</v>
      </c>
      <c r="I537" s="156"/>
      <c r="L537" s="152"/>
      <c r="M537" s="157"/>
      <c r="T537" s="158"/>
      <c r="AT537" s="153" t="s">
        <v>155</v>
      </c>
      <c r="AU537" s="153" t="s">
        <v>86</v>
      </c>
      <c r="AV537" s="13" t="s">
        <v>86</v>
      </c>
      <c r="AW537" s="13" t="s">
        <v>32</v>
      </c>
      <c r="AX537" s="13" t="s">
        <v>84</v>
      </c>
      <c r="AY537" s="153" t="s">
        <v>142</v>
      </c>
    </row>
    <row r="538" spans="2:65" s="12" customFormat="1" ht="11.25" x14ac:dyDescent="0.2">
      <c r="B538" s="145"/>
      <c r="D538" s="146" t="s">
        <v>155</v>
      </c>
      <c r="E538" s="147" t="s">
        <v>1</v>
      </c>
      <c r="F538" s="148" t="s">
        <v>922</v>
      </c>
      <c r="H538" s="147" t="s">
        <v>1</v>
      </c>
      <c r="I538" s="149"/>
      <c r="L538" s="145"/>
      <c r="M538" s="150"/>
      <c r="T538" s="151"/>
      <c r="AT538" s="147" t="s">
        <v>155</v>
      </c>
      <c r="AU538" s="147" t="s">
        <v>86</v>
      </c>
      <c r="AV538" s="12" t="s">
        <v>84</v>
      </c>
      <c r="AW538" s="12" t="s">
        <v>32</v>
      </c>
      <c r="AX538" s="12" t="s">
        <v>76</v>
      </c>
      <c r="AY538" s="147" t="s">
        <v>142</v>
      </c>
    </row>
    <row r="539" spans="2:65" s="1" customFormat="1" ht="16.5" customHeight="1" x14ac:dyDescent="0.2">
      <c r="B539" s="32"/>
      <c r="C539" s="132" t="s">
        <v>923</v>
      </c>
      <c r="D539" s="132" t="s">
        <v>148</v>
      </c>
      <c r="E539" s="133" t="s">
        <v>924</v>
      </c>
      <c r="F539" s="134" t="s">
        <v>925</v>
      </c>
      <c r="G539" s="135" t="s">
        <v>590</v>
      </c>
      <c r="H539" s="136">
        <v>11</v>
      </c>
      <c r="I539" s="137"/>
      <c r="J539" s="138">
        <f>ROUND(I539*H539,2)</f>
        <v>0</v>
      </c>
      <c r="K539" s="134" t="s">
        <v>152</v>
      </c>
      <c r="L539" s="32"/>
      <c r="M539" s="139" t="s">
        <v>1</v>
      </c>
      <c r="N539" s="140" t="s">
        <v>41</v>
      </c>
      <c r="P539" s="141">
        <f>O539*H539</f>
        <v>0</v>
      </c>
      <c r="Q539" s="141">
        <v>0</v>
      </c>
      <c r="R539" s="141">
        <f>Q539*H539</f>
        <v>0</v>
      </c>
      <c r="S539" s="141">
        <v>0.1</v>
      </c>
      <c r="T539" s="142">
        <f>S539*H539</f>
        <v>1.1000000000000001</v>
      </c>
      <c r="AR539" s="143" t="s">
        <v>141</v>
      </c>
      <c r="AT539" s="143" t="s">
        <v>148</v>
      </c>
      <c r="AU539" s="143" t="s">
        <v>86</v>
      </c>
      <c r="AY539" s="17" t="s">
        <v>142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7" t="s">
        <v>84</v>
      </c>
      <c r="BK539" s="144">
        <f>ROUND(I539*H539,2)</f>
        <v>0</v>
      </c>
      <c r="BL539" s="17" t="s">
        <v>141</v>
      </c>
      <c r="BM539" s="143" t="s">
        <v>926</v>
      </c>
    </row>
    <row r="540" spans="2:65" s="13" customFormat="1" ht="11.25" x14ac:dyDescent="0.2">
      <c r="B540" s="152"/>
      <c r="D540" s="146" t="s">
        <v>155</v>
      </c>
      <c r="E540" s="153" t="s">
        <v>1</v>
      </c>
      <c r="F540" s="154" t="s">
        <v>927</v>
      </c>
      <c r="H540" s="155">
        <v>11</v>
      </c>
      <c r="I540" s="156"/>
      <c r="L540" s="152"/>
      <c r="M540" s="157"/>
      <c r="T540" s="158"/>
      <c r="AT540" s="153" t="s">
        <v>155</v>
      </c>
      <c r="AU540" s="153" t="s">
        <v>86</v>
      </c>
      <c r="AV540" s="13" t="s">
        <v>86</v>
      </c>
      <c r="AW540" s="13" t="s">
        <v>32</v>
      </c>
      <c r="AX540" s="13" t="s">
        <v>84</v>
      </c>
      <c r="AY540" s="153" t="s">
        <v>142</v>
      </c>
    </row>
    <row r="541" spans="2:65" s="1" customFormat="1" ht="16.5" customHeight="1" x14ac:dyDescent="0.2">
      <c r="B541" s="32"/>
      <c r="C541" s="132" t="s">
        <v>928</v>
      </c>
      <c r="D541" s="132" t="s">
        <v>148</v>
      </c>
      <c r="E541" s="133" t="s">
        <v>929</v>
      </c>
      <c r="F541" s="134" t="s">
        <v>930</v>
      </c>
      <c r="G541" s="135" t="s">
        <v>590</v>
      </c>
      <c r="H541" s="136">
        <v>23</v>
      </c>
      <c r="I541" s="137"/>
      <c r="J541" s="138">
        <f>ROUND(I541*H541,2)</f>
        <v>0</v>
      </c>
      <c r="K541" s="134" t="s">
        <v>152</v>
      </c>
      <c r="L541" s="32"/>
      <c r="M541" s="139" t="s">
        <v>1</v>
      </c>
      <c r="N541" s="140" t="s">
        <v>41</v>
      </c>
      <c r="P541" s="141">
        <f>O541*H541</f>
        <v>0</v>
      </c>
      <c r="Q541" s="141">
        <v>0.21734000000000001</v>
      </c>
      <c r="R541" s="141">
        <f>Q541*H541</f>
        <v>4.9988200000000003</v>
      </c>
      <c r="S541" s="141">
        <v>0</v>
      </c>
      <c r="T541" s="142">
        <f>S541*H541</f>
        <v>0</v>
      </c>
      <c r="AR541" s="143" t="s">
        <v>141</v>
      </c>
      <c r="AT541" s="143" t="s">
        <v>148</v>
      </c>
      <c r="AU541" s="143" t="s">
        <v>86</v>
      </c>
      <c r="AY541" s="17" t="s">
        <v>142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84</v>
      </c>
      <c r="BK541" s="144">
        <f>ROUND(I541*H541,2)</f>
        <v>0</v>
      </c>
      <c r="BL541" s="17" t="s">
        <v>141</v>
      </c>
      <c r="BM541" s="143" t="s">
        <v>931</v>
      </c>
    </row>
    <row r="542" spans="2:65" s="13" customFormat="1" ht="11.25" x14ac:dyDescent="0.2">
      <c r="B542" s="152"/>
      <c r="D542" s="146" t="s">
        <v>155</v>
      </c>
      <c r="E542" s="153" t="s">
        <v>1</v>
      </c>
      <c r="F542" s="154" t="s">
        <v>860</v>
      </c>
      <c r="H542" s="155">
        <v>23</v>
      </c>
      <c r="I542" s="156"/>
      <c r="L542" s="152"/>
      <c r="M542" s="157"/>
      <c r="T542" s="158"/>
      <c r="AT542" s="153" t="s">
        <v>155</v>
      </c>
      <c r="AU542" s="153" t="s">
        <v>86</v>
      </c>
      <c r="AV542" s="13" t="s">
        <v>86</v>
      </c>
      <c r="AW542" s="13" t="s">
        <v>32</v>
      </c>
      <c r="AX542" s="13" t="s">
        <v>84</v>
      </c>
      <c r="AY542" s="153" t="s">
        <v>142</v>
      </c>
    </row>
    <row r="543" spans="2:65" s="1" customFormat="1" ht="16.5" customHeight="1" x14ac:dyDescent="0.2">
      <c r="B543" s="32"/>
      <c r="C543" s="169" t="s">
        <v>932</v>
      </c>
      <c r="D543" s="169" t="s">
        <v>472</v>
      </c>
      <c r="E543" s="170" t="s">
        <v>933</v>
      </c>
      <c r="F543" s="171" t="s">
        <v>934</v>
      </c>
      <c r="G543" s="172" t="s">
        <v>590</v>
      </c>
      <c r="H543" s="173">
        <v>23</v>
      </c>
      <c r="I543" s="174"/>
      <c r="J543" s="175">
        <f>ROUND(I543*H543,2)</f>
        <v>0</v>
      </c>
      <c r="K543" s="171" t="s">
        <v>152</v>
      </c>
      <c r="L543" s="176"/>
      <c r="M543" s="177" t="s">
        <v>1</v>
      </c>
      <c r="N543" s="178" t="s">
        <v>41</v>
      </c>
      <c r="P543" s="141">
        <f>O543*H543</f>
        <v>0</v>
      </c>
      <c r="Q543" s="141">
        <v>8.5000000000000006E-3</v>
      </c>
      <c r="R543" s="141">
        <f>Q543*H543</f>
        <v>0.19550000000000001</v>
      </c>
      <c r="S543" s="141">
        <v>0</v>
      </c>
      <c r="T543" s="142">
        <f>S543*H543</f>
        <v>0</v>
      </c>
      <c r="AR543" s="143" t="s">
        <v>190</v>
      </c>
      <c r="AT543" s="143" t="s">
        <v>472</v>
      </c>
      <c r="AU543" s="143" t="s">
        <v>86</v>
      </c>
      <c r="AY543" s="17" t="s">
        <v>142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7" t="s">
        <v>84</v>
      </c>
      <c r="BK543" s="144">
        <f>ROUND(I543*H543,2)</f>
        <v>0</v>
      </c>
      <c r="BL543" s="17" t="s">
        <v>141</v>
      </c>
      <c r="BM543" s="143" t="s">
        <v>935</v>
      </c>
    </row>
    <row r="544" spans="2:65" s="13" customFormat="1" ht="11.25" x14ac:dyDescent="0.2">
      <c r="B544" s="152"/>
      <c r="D544" s="146" t="s">
        <v>155</v>
      </c>
      <c r="E544" s="153" t="s">
        <v>1</v>
      </c>
      <c r="F544" s="154" t="s">
        <v>598</v>
      </c>
      <c r="H544" s="155">
        <v>23</v>
      </c>
      <c r="I544" s="156"/>
      <c r="L544" s="152"/>
      <c r="M544" s="157"/>
      <c r="T544" s="158"/>
      <c r="AT544" s="153" t="s">
        <v>155</v>
      </c>
      <c r="AU544" s="153" t="s">
        <v>86</v>
      </c>
      <c r="AV544" s="13" t="s">
        <v>86</v>
      </c>
      <c r="AW544" s="13" t="s">
        <v>32</v>
      </c>
      <c r="AX544" s="13" t="s">
        <v>84</v>
      </c>
      <c r="AY544" s="153" t="s">
        <v>142</v>
      </c>
    </row>
    <row r="545" spans="2:65" s="1" customFormat="1" ht="16.5" customHeight="1" x14ac:dyDescent="0.2">
      <c r="B545" s="32"/>
      <c r="C545" s="169" t="s">
        <v>936</v>
      </c>
      <c r="D545" s="169" t="s">
        <v>472</v>
      </c>
      <c r="E545" s="170" t="s">
        <v>937</v>
      </c>
      <c r="F545" s="171" t="s">
        <v>938</v>
      </c>
      <c r="G545" s="172" t="s">
        <v>590</v>
      </c>
      <c r="H545" s="173">
        <v>22</v>
      </c>
      <c r="I545" s="174"/>
      <c r="J545" s="175">
        <f>ROUND(I545*H545,2)</f>
        <v>0</v>
      </c>
      <c r="K545" s="171" t="s">
        <v>152</v>
      </c>
      <c r="L545" s="176"/>
      <c r="M545" s="177" t="s">
        <v>1</v>
      </c>
      <c r="N545" s="178" t="s">
        <v>41</v>
      </c>
      <c r="P545" s="141">
        <f>O545*H545</f>
        <v>0</v>
      </c>
      <c r="Q545" s="141">
        <v>0.108</v>
      </c>
      <c r="R545" s="141">
        <f>Q545*H545</f>
        <v>2.3759999999999999</v>
      </c>
      <c r="S545" s="141">
        <v>0</v>
      </c>
      <c r="T545" s="142">
        <f>S545*H545</f>
        <v>0</v>
      </c>
      <c r="AR545" s="143" t="s">
        <v>190</v>
      </c>
      <c r="AT545" s="143" t="s">
        <v>472</v>
      </c>
      <c r="AU545" s="143" t="s">
        <v>86</v>
      </c>
      <c r="AY545" s="17" t="s">
        <v>142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7" t="s">
        <v>84</v>
      </c>
      <c r="BK545" s="144">
        <f>ROUND(I545*H545,2)</f>
        <v>0</v>
      </c>
      <c r="BL545" s="17" t="s">
        <v>141</v>
      </c>
      <c r="BM545" s="143" t="s">
        <v>939</v>
      </c>
    </row>
    <row r="546" spans="2:65" s="13" customFormat="1" ht="11.25" x14ac:dyDescent="0.2">
      <c r="B546" s="152"/>
      <c r="D546" s="146" t="s">
        <v>155</v>
      </c>
      <c r="E546" s="153" t="s">
        <v>1</v>
      </c>
      <c r="F546" s="154" t="s">
        <v>940</v>
      </c>
      <c r="H546" s="155">
        <v>22</v>
      </c>
      <c r="I546" s="156"/>
      <c r="L546" s="152"/>
      <c r="M546" s="157"/>
      <c r="T546" s="158"/>
      <c r="AT546" s="153" t="s">
        <v>155</v>
      </c>
      <c r="AU546" s="153" t="s">
        <v>86</v>
      </c>
      <c r="AV546" s="13" t="s">
        <v>86</v>
      </c>
      <c r="AW546" s="13" t="s">
        <v>32</v>
      </c>
      <c r="AX546" s="13" t="s">
        <v>84</v>
      </c>
      <c r="AY546" s="153" t="s">
        <v>142</v>
      </c>
    </row>
    <row r="547" spans="2:65" s="1" customFormat="1" ht="16.5" customHeight="1" x14ac:dyDescent="0.2">
      <c r="B547" s="32"/>
      <c r="C547" s="169" t="s">
        <v>941</v>
      </c>
      <c r="D547" s="169" t="s">
        <v>472</v>
      </c>
      <c r="E547" s="170" t="s">
        <v>942</v>
      </c>
      <c r="F547" s="171" t="s">
        <v>943</v>
      </c>
      <c r="G547" s="172" t="s">
        <v>944</v>
      </c>
      <c r="H547" s="173">
        <v>1</v>
      </c>
      <c r="I547" s="174"/>
      <c r="J547" s="175">
        <f>ROUND(I547*H547,2)</f>
        <v>0</v>
      </c>
      <c r="K547" s="171" t="s">
        <v>1</v>
      </c>
      <c r="L547" s="176"/>
      <c r="M547" s="177" t="s">
        <v>1</v>
      </c>
      <c r="N547" s="178" t="s">
        <v>41</v>
      </c>
      <c r="P547" s="141">
        <f>O547*H547</f>
        <v>0</v>
      </c>
      <c r="Q547" s="141">
        <v>9.5500000000000002E-2</v>
      </c>
      <c r="R547" s="141">
        <f>Q547*H547</f>
        <v>9.5500000000000002E-2</v>
      </c>
      <c r="S547" s="141">
        <v>0</v>
      </c>
      <c r="T547" s="142">
        <f>S547*H547</f>
        <v>0</v>
      </c>
      <c r="AR547" s="143" t="s">
        <v>190</v>
      </c>
      <c r="AT547" s="143" t="s">
        <v>472</v>
      </c>
      <c r="AU547" s="143" t="s">
        <v>86</v>
      </c>
      <c r="AY547" s="17" t="s">
        <v>142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7" t="s">
        <v>84</v>
      </c>
      <c r="BK547" s="144">
        <f>ROUND(I547*H547,2)</f>
        <v>0</v>
      </c>
      <c r="BL547" s="17" t="s">
        <v>141</v>
      </c>
      <c r="BM547" s="143" t="s">
        <v>945</v>
      </c>
    </row>
    <row r="548" spans="2:65" s="13" customFormat="1" ht="11.25" x14ac:dyDescent="0.2">
      <c r="B548" s="152"/>
      <c r="D548" s="146" t="s">
        <v>155</v>
      </c>
      <c r="E548" s="153" t="s">
        <v>1</v>
      </c>
      <c r="F548" s="154" t="s">
        <v>946</v>
      </c>
      <c r="H548" s="155">
        <v>1</v>
      </c>
      <c r="I548" s="156"/>
      <c r="L548" s="152"/>
      <c r="M548" s="157"/>
      <c r="T548" s="158"/>
      <c r="AT548" s="153" t="s">
        <v>155</v>
      </c>
      <c r="AU548" s="153" t="s">
        <v>86</v>
      </c>
      <c r="AV548" s="13" t="s">
        <v>86</v>
      </c>
      <c r="AW548" s="13" t="s">
        <v>32</v>
      </c>
      <c r="AX548" s="13" t="s">
        <v>84</v>
      </c>
      <c r="AY548" s="153" t="s">
        <v>142</v>
      </c>
    </row>
    <row r="549" spans="2:65" s="1" customFormat="1" ht="16.5" customHeight="1" x14ac:dyDescent="0.2">
      <c r="B549" s="32"/>
      <c r="C549" s="132" t="s">
        <v>947</v>
      </c>
      <c r="D549" s="132" t="s">
        <v>148</v>
      </c>
      <c r="E549" s="133" t="s">
        <v>948</v>
      </c>
      <c r="F549" s="134" t="s">
        <v>949</v>
      </c>
      <c r="G549" s="135" t="s">
        <v>357</v>
      </c>
      <c r="H549" s="136">
        <v>1.2</v>
      </c>
      <c r="I549" s="137"/>
      <c r="J549" s="138">
        <f>ROUND(I549*H549,2)</f>
        <v>0</v>
      </c>
      <c r="K549" s="134" t="s">
        <v>152</v>
      </c>
      <c r="L549" s="32"/>
      <c r="M549" s="139" t="s">
        <v>1</v>
      </c>
      <c r="N549" s="140" t="s">
        <v>41</v>
      </c>
      <c r="P549" s="141">
        <f>O549*H549</f>
        <v>0</v>
      </c>
      <c r="Q549" s="141">
        <v>0</v>
      </c>
      <c r="R549" s="141">
        <f>Q549*H549</f>
        <v>0</v>
      </c>
      <c r="S549" s="141">
        <v>0</v>
      </c>
      <c r="T549" s="142">
        <f>S549*H549</f>
        <v>0</v>
      </c>
      <c r="AR549" s="143" t="s">
        <v>141</v>
      </c>
      <c r="AT549" s="143" t="s">
        <v>148</v>
      </c>
      <c r="AU549" s="143" t="s">
        <v>86</v>
      </c>
      <c r="AY549" s="17" t="s">
        <v>142</v>
      </c>
      <c r="BE549" s="144">
        <f>IF(N549="základní",J549,0)</f>
        <v>0</v>
      </c>
      <c r="BF549" s="144">
        <f>IF(N549="snížená",J549,0)</f>
        <v>0</v>
      </c>
      <c r="BG549" s="144">
        <f>IF(N549="zákl. přenesená",J549,0)</f>
        <v>0</v>
      </c>
      <c r="BH549" s="144">
        <f>IF(N549="sníž. přenesená",J549,0)</f>
        <v>0</v>
      </c>
      <c r="BI549" s="144">
        <f>IF(N549="nulová",J549,0)</f>
        <v>0</v>
      </c>
      <c r="BJ549" s="17" t="s">
        <v>84</v>
      </c>
      <c r="BK549" s="144">
        <f>ROUND(I549*H549,2)</f>
        <v>0</v>
      </c>
      <c r="BL549" s="17" t="s">
        <v>141</v>
      </c>
      <c r="BM549" s="143" t="s">
        <v>950</v>
      </c>
    </row>
    <row r="550" spans="2:65" s="13" customFormat="1" ht="11.25" x14ac:dyDescent="0.2">
      <c r="B550" s="152"/>
      <c r="D550" s="146" t="s">
        <v>155</v>
      </c>
      <c r="E550" s="153" t="s">
        <v>1</v>
      </c>
      <c r="F550" s="154" t="s">
        <v>951</v>
      </c>
      <c r="H550" s="155">
        <v>1.2</v>
      </c>
      <c r="I550" s="156"/>
      <c r="L550" s="152"/>
      <c r="M550" s="157"/>
      <c r="T550" s="158"/>
      <c r="AT550" s="153" t="s">
        <v>155</v>
      </c>
      <c r="AU550" s="153" t="s">
        <v>86</v>
      </c>
      <c r="AV550" s="13" t="s">
        <v>86</v>
      </c>
      <c r="AW550" s="13" t="s">
        <v>32</v>
      </c>
      <c r="AX550" s="13" t="s">
        <v>84</v>
      </c>
      <c r="AY550" s="153" t="s">
        <v>142</v>
      </c>
    </row>
    <row r="551" spans="2:65" s="1" customFormat="1" ht="16.5" customHeight="1" x14ac:dyDescent="0.2">
      <c r="B551" s="32"/>
      <c r="C551" s="132" t="s">
        <v>952</v>
      </c>
      <c r="D551" s="132" t="s">
        <v>148</v>
      </c>
      <c r="E551" s="133" t="s">
        <v>953</v>
      </c>
      <c r="F551" s="134" t="s">
        <v>954</v>
      </c>
      <c r="G551" s="135" t="s">
        <v>266</v>
      </c>
      <c r="H551" s="136">
        <v>4</v>
      </c>
      <c r="I551" s="137"/>
      <c r="J551" s="138">
        <f>ROUND(I551*H551,2)</f>
        <v>0</v>
      </c>
      <c r="K551" s="134" t="s">
        <v>152</v>
      </c>
      <c r="L551" s="32"/>
      <c r="M551" s="139" t="s">
        <v>1</v>
      </c>
      <c r="N551" s="140" t="s">
        <v>41</v>
      </c>
      <c r="P551" s="141">
        <f>O551*H551</f>
        <v>0</v>
      </c>
      <c r="Q551" s="141">
        <v>4.5999999999999999E-3</v>
      </c>
      <c r="R551" s="141">
        <f>Q551*H551</f>
        <v>1.84E-2</v>
      </c>
      <c r="S551" s="141">
        <v>0</v>
      </c>
      <c r="T551" s="142">
        <f>S551*H551</f>
        <v>0</v>
      </c>
      <c r="AR551" s="143" t="s">
        <v>141</v>
      </c>
      <c r="AT551" s="143" t="s">
        <v>148</v>
      </c>
      <c r="AU551" s="143" t="s">
        <v>86</v>
      </c>
      <c r="AY551" s="17" t="s">
        <v>142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7" t="s">
        <v>84</v>
      </c>
      <c r="BK551" s="144">
        <f>ROUND(I551*H551,2)</f>
        <v>0</v>
      </c>
      <c r="BL551" s="17" t="s">
        <v>141</v>
      </c>
      <c r="BM551" s="143" t="s">
        <v>955</v>
      </c>
    </row>
    <row r="552" spans="2:65" s="13" customFormat="1" ht="11.25" x14ac:dyDescent="0.2">
      <c r="B552" s="152"/>
      <c r="D552" s="146" t="s">
        <v>155</v>
      </c>
      <c r="E552" s="153" t="s">
        <v>1</v>
      </c>
      <c r="F552" s="154" t="s">
        <v>956</v>
      </c>
      <c r="H552" s="155">
        <v>4</v>
      </c>
      <c r="I552" s="156"/>
      <c r="L552" s="152"/>
      <c r="M552" s="157"/>
      <c r="T552" s="158"/>
      <c r="AT552" s="153" t="s">
        <v>155</v>
      </c>
      <c r="AU552" s="153" t="s">
        <v>86</v>
      </c>
      <c r="AV552" s="13" t="s">
        <v>86</v>
      </c>
      <c r="AW552" s="13" t="s">
        <v>32</v>
      </c>
      <c r="AX552" s="13" t="s">
        <v>84</v>
      </c>
      <c r="AY552" s="153" t="s">
        <v>142</v>
      </c>
    </row>
    <row r="553" spans="2:65" s="1" customFormat="1" ht="16.5" customHeight="1" x14ac:dyDescent="0.2">
      <c r="B553" s="32"/>
      <c r="C553" s="132" t="s">
        <v>957</v>
      </c>
      <c r="D553" s="132" t="s">
        <v>148</v>
      </c>
      <c r="E553" s="133" t="s">
        <v>958</v>
      </c>
      <c r="F553" s="134" t="s">
        <v>959</v>
      </c>
      <c r="G553" s="135" t="s">
        <v>266</v>
      </c>
      <c r="H553" s="136">
        <v>4</v>
      </c>
      <c r="I553" s="137"/>
      <c r="J553" s="138">
        <f>ROUND(I553*H553,2)</f>
        <v>0</v>
      </c>
      <c r="K553" s="134" t="s">
        <v>152</v>
      </c>
      <c r="L553" s="32"/>
      <c r="M553" s="139" t="s">
        <v>1</v>
      </c>
      <c r="N553" s="140" t="s">
        <v>41</v>
      </c>
      <c r="P553" s="141">
        <f>O553*H553</f>
        <v>0</v>
      </c>
      <c r="Q553" s="141">
        <v>0</v>
      </c>
      <c r="R553" s="141">
        <f>Q553*H553</f>
        <v>0</v>
      </c>
      <c r="S553" s="141">
        <v>0</v>
      </c>
      <c r="T553" s="142">
        <f>S553*H553</f>
        <v>0</v>
      </c>
      <c r="AR553" s="143" t="s">
        <v>141</v>
      </c>
      <c r="AT553" s="143" t="s">
        <v>148</v>
      </c>
      <c r="AU553" s="143" t="s">
        <v>86</v>
      </c>
      <c r="AY553" s="17" t="s">
        <v>142</v>
      </c>
      <c r="BE553" s="144">
        <f>IF(N553="základní",J553,0)</f>
        <v>0</v>
      </c>
      <c r="BF553" s="144">
        <f>IF(N553="snížená",J553,0)</f>
        <v>0</v>
      </c>
      <c r="BG553" s="144">
        <f>IF(N553="zákl. přenesená",J553,0)</f>
        <v>0</v>
      </c>
      <c r="BH553" s="144">
        <f>IF(N553="sníž. přenesená",J553,0)</f>
        <v>0</v>
      </c>
      <c r="BI553" s="144">
        <f>IF(N553="nulová",J553,0)</f>
        <v>0</v>
      </c>
      <c r="BJ553" s="17" t="s">
        <v>84</v>
      </c>
      <c r="BK553" s="144">
        <f>ROUND(I553*H553,2)</f>
        <v>0</v>
      </c>
      <c r="BL553" s="17" t="s">
        <v>141</v>
      </c>
      <c r="BM553" s="143" t="s">
        <v>960</v>
      </c>
    </row>
    <row r="554" spans="2:65" s="13" customFormat="1" ht="11.25" x14ac:dyDescent="0.2">
      <c r="B554" s="152"/>
      <c r="D554" s="146" t="s">
        <v>155</v>
      </c>
      <c r="E554" s="153" t="s">
        <v>1</v>
      </c>
      <c r="F554" s="154" t="s">
        <v>961</v>
      </c>
      <c r="H554" s="155">
        <v>4</v>
      </c>
      <c r="I554" s="156"/>
      <c r="L554" s="152"/>
      <c r="M554" s="157"/>
      <c r="T554" s="158"/>
      <c r="AT554" s="153" t="s">
        <v>155</v>
      </c>
      <c r="AU554" s="153" t="s">
        <v>86</v>
      </c>
      <c r="AV554" s="13" t="s">
        <v>86</v>
      </c>
      <c r="AW554" s="13" t="s">
        <v>32</v>
      </c>
      <c r="AX554" s="13" t="s">
        <v>84</v>
      </c>
      <c r="AY554" s="153" t="s">
        <v>142</v>
      </c>
    </row>
    <row r="555" spans="2:65" s="11" customFormat="1" ht="22.9" customHeight="1" x14ac:dyDescent="0.2">
      <c r="B555" s="120"/>
      <c r="D555" s="121" t="s">
        <v>75</v>
      </c>
      <c r="E555" s="130" t="s">
        <v>196</v>
      </c>
      <c r="F555" s="130" t="s">
        <v>962</v>
      </c>
      <c r="I555" s="123"/>
      <c r="J555" s="131">
        <f>BK555</f>
        <v>0</v>
      </c>
      <c r="L555" s="120"/>
      <c r="M555" s="125"/>
      <c r="P555" s="126">
        <f>SUM(P556:P745)</f>
        <v>0</v>
      </c>
      <c r="R555" s="126">
        <f>SUM(R556:R745)</f>
        <v>367.93136021999993</v>
      </c>
      <c r="T555" s="127">
        <f>SUM(T556:T745)</f>
        <v>9.0634000000000015</v>
      </c>
      <c r="AR555" s="121" t="s">
        <v>84</v>
      </c>
      <c r="AT555" s="128" t="s">
        <v>75</v>
      </c>
      <c r="AU555" s="128" t="s">
        <v>84</v>
      </c>
      <c r="AY555" s="121" t="s">
        <v>142</v>
      </c>
      <c r="BK555" s="129">
        <f>SUM(BK556:BK745)</f>
        <v>0</v>
      </c>
    </row>
    <row r="556" spans="2:65" s="1" customFormat="1" ht="16.5" customHeight="1" x14ac:dyDescent="0.2">
      <c r="B556" s="32"/>
      <c r="C556" s="132" t="s">
        <v>963</v>
      </c>
      <c r="D556" s="132" t="s">
        <v>148</v>
      </c>
      <c r="E556" s="133" t="s">
        <v>964</v>
      </c>
      <c r="F556" s="134" t="s">
        <v>965</v>
      </c>
      <c r="G556" s="135" t="s">
        <v>336</v>
      </c>
      <c r="H556" s="136">
        <v>8</v>
      </c>
      <c r="I556" s="137"/>
      <c r="J556" s="138">
        <f>ROUND(I556*H556,2)</f>
        <v>0</v>
      </c>
      <c r="K556" s="134" t="s">
        <v>152</v>
      </c>
      <c r="L556" s="32"/>
      <c r="M556" s="139" t="s">
        <v>1</v>
      </c>
      <c r="N556" s="140" t="s">
        <v>41</v>
      </c>
      <c r="P556" s="141">
        <f>O556*H556</f>
        <v>0</v>
      </c>
      <c r="Q556" s="141">
        <v>2.9999999999999997E-4</v>
      </c>
      <c r="R556" s="141">
        <f>Q556*H556</f>
        <v>2.3999999999999998E-3</v>
      </c>
      <c r="S556" s="141">
        <v>0</v>
      </c>
      <c r="T556" s="142">
        <f>S556*H556</f>
        <v>0</v>
      </c>
      <c r="AR556" s="143" t="s">
        <v>141</v>
      </c>
      <c r="AT556" s="143" t="s">
        <v>148</v>
      </c>
      <c r="AU556" s="143" t="s">
        <v>86</v>
      </c>
      <c r="AY556" s="17" t="s">
        <v>142</v>
      </c>
      <c r="BE556" s="144">
        <f>IF(N556="základní",J556,0)</f>
        <v>0</v>
      </c>
      <c r="BF556" s="144">
        <f>IF(N556="snížená",J556,0)</f>
        <v>0</v>
      </c>
      <c r="BG556" s="144">
        <f>IF(N556="zákl. přenesená",J556,0)</f>
        <v>0</v>
      </c>
      <c r="BH556" s="144">
        <f>IF(N556="sníž. přenesená",J556,0)</f>
        <v>0</v>
      </c>
      <c r="BI556" s="144">
        <f>IF(N556="nulová",J556,0)</f>
        <v>0</v>
      </c>
      <c r="BJ556" s="17" t="s">
        <v>84</v>
      </c>
      <c r="BK556" s="144">
        <f>ROUND(I556*H556,2)</f>
        <v>0</v>
      </c>
      <c r="BL556" s="17" t="s">
        <v>141</v>
      </c>
      <c r="BM556" s="143" t="s">
        <v>966</v>
      </c>
    </row>
    <row r="557" spans="2:65" s="12" customFormat="1" ht="11.25" x14ac:dyDescent="0.2">
      <c r="B557" s="145"/>
      <c r="D557" s="146" t="s">
        <v>155</v>
      </c>
      <c r="E557" s="147" t="s">
        <v>1</v>
      </c>
      <c r="F557" s="148" t="s">
        <v>967</v>
      </c>
      <c r="H557" s="147" t="s">
        <v>1</v>
      </c>
      <c r="I557" s="149"/>
      <c r="L557" s="145"/>
      <c r="M557" s="150"/>
      <c r="T557" s="151"/>
      <c r="AT557" s="147" t="s">
        <v>155</v>
      </c>
      <c r="AU557" s="147" t="s">
        <v>86</v>
      </c>
      <c r="AV557" s="12" t="s">
        <v>84</v>
      </c>
      <c r="AW557" s="12" t="s">
        <v>32</v>
      </c>
      <c r="AX557" s="12" t="s">
        <v>76</v>
      </c>
      <c r="AY557" s="147" t="s">
        <v>142</v>
      </c>
    </row>
    <row r="558" spans="2:65" s="13" customFormat="1" ht="11.25" x14ac:dyDescent="0.2">
      <c r="B558" s="152"/>
      <c r="D558" s="146" t="s">
        <v>155</v>
      </c>
      <c r="E558" s="153" t="s">
        <v>1</v>
      </c>
      <c r="F558" s="154" t="s">
        <v>968</v>
      </c>
      <c r="H558" s="155">
        <v>8</v>
      </c>
      <c r="I558" s="156"/>
      <c r="L558" s="152"/>
      <c r="M558" s="157"/>
      <c r="T558" s="158"/>
      <c r="AT558" s="153" t="s">
        <v>155</v>
      </c>
      <c r="AU558" s="153" t="s">
        <v>86</v>
      </c>
      <c r="AV558" s="13" t="s">
        <v>86</v>
      </c>
      <c r="AW558" s="13" t="s">
        <v>32</v>
      </c>
      <c r="AX558" s="13" t="s">
        <v>84</v>
      </c>
      <c r="AY558" s="153" t="s">
        <v>142</v>
      </c>
    </row>
    <row r="559" spans="2:65" s="1" customFormat="1" ht="16.5" customHeight="1" x14ac:dyDescent="0.2">
      <c r="B559" s="32"/>
      <c r="C559" s="169" t="s">
        <v>969</v>
      </c>
      <c r="D559" s="169" t="s">
        <v>472</v>
      </c>
      <c r="E559" s="170" t="s">
        <v>970</v>
      </c>
      <c r="F559" s="171" t="s">
        <v>971</v>
      </c>
      <c r="G559" s="172" t="s">
        <v>336</v>
      </c>
      <c r="H559" s="173">
        <v>8</v>
      </c>
      <c r="I559" s="174"/>
      <c r="J559" s="175">
        <f>ROUND(I559*H559,2)</f>
        <v>0</v>
      </c>
      <c r="K559" s="171" t="s">
        <v>1</v>
      </c>
      <c r="L559" s="176"/>
      <c r="M559" s="177" t="s">
        <v>1</v>
      </c>
      <c r="N559" s="178" t="s">
        <v>41</v>
      </c>
      <c r="P559" s="141">
        <f>O559*H559</f>
        <v>0</v>
      </c>
      <c r="Q559" s="141">
        <v>0.03</v>
      </c>
      <c r="R559" s="141">
        <f>Q559*H559</f>
        <v>0.24</v>
      </c>
      <c r="S559" s="141">
        <v>0</v>
      </c>
      <c r="T559" s="142">
        <f>S559*H559</f>
        <v>0</v>
      </c>
      <c r="AR559" s="143" t="s">
        <v>190</v>
      </c>
      <c r="AT559" s="143" t="s">
        <v>472</v>
      </c>
      <c r="AU559" s="143" t="s">
        <v>86</v>
      </c>
      <c r="AY559" s="17" t="s">
        <v>142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7" t="s">
        <v>84</v>
      </c>
      <c r="BK559" s="144">
        <f>ROUND(I559*H559,2)</f>
        <v>0</v>
      </c>
      <c r="BL559" s="17" t="s">
        <v>141</v>
      </c>
      <c r="BM559" s="143" t="s">
        <v>972</v>
      </c>
    </row>
    <row r="560" spans="2:65" s="12" customFormat="1" ht="11.25" x14ac:dyDescent="0.2">
      <c r="B560" s="145"/>
      <c r="D560" s="146" t="s">
        <v>155</v>
      </c>
      <c r="E560" s="147" t="s">
        <v>1</v>
      </c>
      <c r="F560" s="148" t="s">
        <v>967</v>
      </c>
      <c r="H560" s="147" t="s">
        <v>1</v>
      </c>
      <c r="I560" s="149"/>
      <c r="L560" s="145"/>
      <c r="M560" s="150"/>
      <c r="T560" s="151"/>
      <c r="AT560" s="147" t="s">
        <v>155</v>
      </c>
      <c r="AU560" s="147" t="s">
        <v>86</v>
      </c>
      <c r="AV560" s="12" t="s">
        <v>84</v>
      </c>
      <c r="AW560" s="12" t="s">
        <v>32</v>
      </c>
      <c r="AX560" s="12" t="s">
        <v>76</v>
      </c>
      <c r="AY560" s="147" t="s">
        <v>142</v>
      </c>
    </row>
    <row r="561" spans="2:65" s="13" customFormat="1" ht="11.25" x14ac:dyDescent="0.2">
      <c r="B561" s="152"/>
      <c r="D561" s="146" t="s">
        <v>155</v>
      </c>
      <c r="E561" s="153" t="s">
        <v>1</v>
      </c>
      <c r="F561" s="154" t="s">
        <v>973</v>
      </c>
      <c r="H561" s="155">
        <v>8</v>
      </c>
      <c r="I561" s="156"/>
      <c r="L561" s="152"/>
      <c r="M561" s="157"/>
      <c r="T561" s="158"/>
      <c r="AT561" s="153" t="s">
        <v>155</v>
      </c>
      <c r="AU561" s="153" t="s">
        <v>86</v>
      </c>
      <c r="AV561" s="13" t="s">
        <v>86</v>
      </c>
      <c r="AW561" s="13" t="s">
        <v>32</v>
      </c>
      <c r="AX561" s="13" t="s">
        <v>84</v>
      </c>
      <c r="AY561" s="153" t="s">
        <v>142</v>
      </c>
    </row>
    <row r="562" spans="2:65" s="1" customFormat="1" ht="16.5" customHeight="1" x14ac:dyDescent="0.2">
      <c r="B562" s="32"/>
      <c r="C562" s="132" t="s">
        <v>974</v>
      </c>
      <c r="D562" s="132" t="s">
        <v>148</v>
      </c>
      <c r="E562" s="133" t="s">
        <v>975</v>
      </c>
      <c r="F562" s="134" t="s">
        <v>976</v>
      </c>
      <c r="G562" s="135" t="s">
        <v>590</v>
      </c>
      <c r="H562" s="136">
        <v>30</v>
      </c>
      <c r="I562" s="137"/>
      <c r="J562" s="138">
        <f>ROUND(I562*H562,2)</f>
        <v>0</v>
      </c>
      <c r="K562" s="134" t="s">
        <v>152</v>
      </c>
      <c r="L562" s="32"/>
      <c r="M562" s="139" t="s">
        <v>1</v>
      </c>
      <c r="N562" s="140" t="s">
        <v>41</v>
      </c>
      <c r="P562" s="141">
        <f>O562*H562</f>
        <v>0</v>
      </c>
      <c r="Q562" s="141">
        <v>6.9999999999999999E-4</v>
      </c>
      <c r="R562" s="141">
        <f>Q562*H562</f>
        <v>2.1000000000000001E-2</v>
      </c>
      <c r="S562" s="141">
        <v>0</v>
      </c>
      <c r="T562" s="142">
        <f>S562*H562</f>
        <v>0</v>
      </c>
      <c r="AR562" s="143" t="s">
        <v>141</v>
      </c>
      <c r="AT562" s="143" t="s">
        <v>148</v>
      </c>
      <c r="AU562" s="143" t="s">
        <v>86</v>
      </c>
      <c r="AY562" s="17" t="s">
        <v>142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7" t="s">
        <v>84</v>
      </c>
      <c r="BK562" s="144">
        <f>ROUND(I562*H562,2)</f>
        <v>0</v>
      </c>
      <c r="BL562" s="17" t="s">
        <v>141</v>
      </c>
      <c r="BM562" s="143" t="s">
        <v>977</v>
      </c>
    </row>
    <row r="563" spans="2:65" s="13" customFormat="1" ht="11.25" x14ac:dyDescent="0.2">
      <c r="B563" s="152"/>
      <c r="D563" s="146" t="s">
        <v>155</v>
      </c>
      <c r="E563" s="153" t="s">
        <v>1</v>
      </c>
      <c r="F563" s="154" t="s">
        <v>978</v>
      </c>
      <c r="H563" s="155">
        <v>30</v>
      </c>
      <c r="I563" s="156"/>
      <c r="L563" s="152"/>
      <c r="M563" s="157"/>
      <c r="T563" s="158"/>
      <c r="AT563" s="153" t="s">
        <v>155</v>
      </c>
      <c r="AU563" s="153" t="s">
        <v>86</v>
      </c>
      <c r="AV563" s="13" t="s">
        <v>86</v>
      </c>
      <c r="AW563" s="13" t="s">
        <v>32</v>
      </c>
      <c r="AX563" s="13" t="s">
        <v>84</v>
      </c>
      <c r="AY563" s="153" t="s">
        <v>142</v>
      </c>
    </row>
    <row r="564" spans="2:65" s="1" customFormat="1" ht="16.5" customHeight="1" x14ac:dyDescent="0.2">
      <c r="B564" s="32"/>
      <c r="C564" s="169" t="s">
        <v>979</v>
      </c>
      <c r="D564" s="169" t="s">
        <v>472</v>
      </c>
      <c r="E564" s="170" t="s">
        <v>980</v>
      </c>
      <c r="F564" s="171" t="s">
        <v>981</v>
      </c>
      <c r="G564" s="172" t="s">
        <v>590</v>
      </c>
      <c r="H564" s="173">
        <v>4</v>
      </c>
      <c r="I564" s="174"/>
      <c r="J564" s="175">
        <f>ROUND(I564*H564,2)</f>
        <v>0</v>
      </c>
      <c r="K564" s="171" t="s">
        <v>152</v>
      </c>
      <c r="L564" s="176"/>
      <c r="M564" s="177" t="s">
        <v>1</v>
      </c>
      <c r="N564" s="178" t="s">
        <v>41</v>
      </c>
      <c r="P564" s="141">
        <f>O564*H564</f>
        <v>0</v>
      </c>
      <c r="Q564" s="141">
        <v>2.5000000000000001E-3</v>
      </c>
      <c r="R564" s="141">
        <f>Q564*H564</f>
        <v>0.01</v>
      </c>
      <c r="S564" s="141">
        <v>0</v>
      </c>
      <c r="T564" s="142">
        <f>S564*H564</f>
        <v>0</v>
      </c>
      <c r="AR564" s="143" t="s">
        <v>190</v>
      </c>
      <c r="AT564" s="143" t="s">
        <v>472</v>
      </c>
      <c r="AU564" s="143" t="s">
        <v>86</v>
      </c>
      <c r="AY564" s="17" t="s">
        <v>142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7" t="s">
        <v>84</v>
      </c>
      <c r="BK564" s="144">
        <f>ROUND(I564*H564,2)</f>
        <v>0</v>
      </c>
      <c r="BL564" s="17" t="s">
        <v>141</v>
      </c>
      <c r="BM564" s="143" t="s">
        <v>982</v>
      </c>
    </row>
    <row r="565" spans="2:65" s="13" customFormat="1" ht="11.25" x14ac:dyDescent="0.2">
      <c r="B565" s="152"/>
      <c r="D565" s="146" t="s">
        <v>155</v>
      </c>
      <c r="E565" s="153" t="s">
        <v>1</v>
      </c>
      <c r="F565" s="154" t="s">
        <v>983</v>
      </c>
      <c r="H565" s="155">
        <v>1</v>
      </c>
      <c r="I565" s="156"/>
      <c r="L565" s="152"/>
      <c r="M565" s="157"/>
      <c r="T565" s="158"/>
      <c r="AT565" s="153" t="s">
        <v>155</v>
      </c>
      <c r="AU565" s="153" t="s">
        <v>86</v>
      </c>
      <c r="AV565" s="13" t="s">
        <v>86</v>
      </c>
      <c r="AW565" s="13" t="s">
        <v>32</v>
      </c>
      <c r="AX565" s="13" t="s">
        <v>76</v>
      </c>
      <c r="AY565" s="153" t="s">
        <v>142</v>
      </c>
    </row>
    <row r="566" spans="2:65" s="13" customFormat="1" ht="11.25" x14ac:dyDescent="0.2">
      <c r="B566" s="152"/>
      <c r="D566" s="146" t="s">
        <v>155</v>
      </c>
      <c r="E566" s="153" t="s">
        <v>1</v>
      </c>
      <c r="F566" s="154" t="s">
        <v>984</v>
      </c>
      <c r="H566" s="155">
        <v>2</v>
      </c>
      <c r="I566" s="156"/>
      <c r="L566" s="152"/>
      <c r="M566" s="157"/>
      <c r="T566" s="158"/>
      <c r="AT566" s="153" t="s">
        <v>155</v>
      </c>
      <c r="AU566" s="153" t="s">
        <v>86</v>
      </c>
      <c r="AV566" s="13" t="s">
        <v>86</v>
      </c>
      <c r="AW566" s="13" t="s">
        <v>32</v>
      </c>
      <c r="AX566" s="13" t="s">
        <v>76</v>
      </c>
      <c r="AY566" s="153" t="s">
        <v>142</v>
      </c>
    </row>
    <row r="567" spans="2:65" s="13" customFormat="1" ht="11.25" x14ac:dyDescent="0.2">
      <c r="B567" s="152"/>
      <c r="D567" s="146" t="s">
        <v>155</v>
      </c>
      <c r="E567" s="153" t="s">
        <v>1</v>
      </c>
      <c r="F567" s="154" t="s">
        <v>985</v>
      </c>
      <c r="H567" s="155">
        <v>1</v>
      </c>
      <c r="I567" s="156"/>
      <c r="L567" s="152"/>
      <c r="M567" s="157"/>
      <c r="T567" s="158"/>
      <c r="AT567" s="153" t="s">
        <v>155</v>
      </c>
      <c r="AU567" s="153" t="s">
        <v>86</v>
      </c>
      <c r="AV567" s="13" t="s">
        <v>86</v>
      </c>
      <c r="AW567" s="13" t="s">
        <v>32</v>
      </c>
      <c r="AX567" s="13" t="s">
        <v>76</v>
      </c>
      <c r="AY567" s="153" t="s">
        <v>142</v>
      </c>
    </row>
    <row r="568" spans="2:65" s="14" customFormat="1" ht="11.25" x14ac:dyDescent="0.2">
      <c r="B568" s="162"/>
      <c r="D568" s="146" t="s">
        <v>155</v>
      </c>
      <c r="E568" s="163" t="s">
        <v>1</v>
      </c>
      <c r="F568" s="164" t="s">
        <v>278</v>
      </c>
      <c r="H568" s="165">
        <v>4</v>
      </c>
      <c r="I568" s="166"/>
      <c r="L568" s="162"/>
      <c r="M568" s="167"/>
      <c r="T568" s="168"/>
      <c r="AT568" s="163" t="s">
        <v>155</v>
      </c>
      <c r="AU568" s="163" t="s">
        <v>86</v>
      </c>
      <c r="AV568" s="14" t="s">
        <v>141</v>
      </c>
      <c r="AW568" s="14" t="s">
        <v>32</v>
      </c>
      <c r="AX568" s="14" t="s">
        <v>84</v>
      </c>
      <c r="AY568" s="163" t="s">
        <v>142</v>
      </c>
    </row>
    <row r="569" spans="2:65" s="1" customFormat="1" ht="16.5" customHeight="1" x14ac:dyDescent="0.2">
      <c r="B569" s="32"/>
      <c r="C569" s="169" t="s">
        <v>986</v>
      </c>
      <c r="D569" s="169" t="s">
        <v>472</v>
      </c>
      <c r="E569" s="170" t="s">
        <v>987</v>
      </c>
      <c r="F569" s="171" t="s">
        <v>988</v>
      </c>
      <c r="G569" s="172" t="s">
        <v>590</v>
      </c>
      <c r="H569" s="173">
        <v>4</v>
      </c>
      <c r="I569" s="174"/>
      <c r="J569" s="175">
        <f>ROUND(I569*H569,2)</f>
        <v>0</v>
      </c>
      <c r="K569" s="171" t="s">
        <v>152</v>
      </c>
      <c r="L569" s="176"/>
      <c r="M569" s="177" t="s">
        <v>1</v>
      </c>
      <c r="N569" s="178" t="s">
        <v>41</v>
      </c>
      <c r="P569" s="141">
        <f>O569*H569</f>
        <v>0</v>
      </c>
      <c r="Q569" s="141">
        <v>2.5999999999999999E-3</v>
      </c>
      <c r="R569" s="141">
        <f>Q569*H569</f>
        <v>1.04E-2</v>
      </c>
      <c r="S569" s="141">
        <v>0</v>
      </c>
      <c r="T569" s="142">
        <f>S569*H569</f>
        <v>0</v>
      </c>
      <c r="AR569" s="143" t="s">
        <v>190</v>
      </c>
      <c r="AT569" s="143" t="s">
        <v>472</v>
      </c>
      <c r="AU569" s="143" t="s">
        <v>86</v>
      </c>
      <c r="AY569" s="17" t="s">
        <v>142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7" t="s">
        <v>84</v>
      </c>
      <c r="BK569" s="144">
        <f>ROUND(I569*H569,2)</f>
        <v>0</v>
      </c>
      <c r="BL569" s="17" t="s">
        <v>141</v>
      </c>
      <c r="BM569" s="143" t="s">
        <v>989</v>
      </c>
    </row>
    <row r="570" spans="2:65" s="13" customFormat="1" ht="11.25" x14ac:dyDescent="0.2">
      <c r="B570" s="152"/>
      <c r="D570" s="146" t="s">
        <v>155</v>
      </c>
      <c r="E570" s="153" t="s">
        <v>1</v>
      </c>
      <c r="F570" s="154" t="s">
        <v>990</v>
      </c>
      <c r="H570" s="155">
        <v>2</v>
      </c>
      <c r="I570" s="156"/>
      <c r="L570" s="152"/>
      <c r="M570" s="157"/>
      <c r="T570" s="158"/>
      <c r="AT570" s="153" t="s">
        <v>155</v>
      </c>
      <c r="AU570" s="153" t="s">
        <v>86</v>
      </c>
      <c r="AV570" s="13" t="s">
        <v>86</v>
      </c>
      <c r="AW570" s="13" t="s">
        <v>32</v>
      </c>
      <c r="AX570" s="13" t="s">
        <v>76</v>
      </c>
      <c r="AY570" s="153" t="s">
        <v>142</v>
      </c>
    </row>
    <row r="571" spans="2:65" s="13" customFormat="1" ht="11.25" x14ac:dyDescent="0.2">
      <c r="B571" s="152"/>
      <c r="D571" s="146" t="s">
        <v>155</v>
      </c>
      <c r="E571" s="153" t="s">
        <v>1</v>
      </c>
      <c r="F571" s="154" t="s">
        <v>991</v>
      </c>
      <c r="H571" s="155">
        <v>2</v>
      </c>
      <c r="I571" s="156"/>
      <c r="L571" s="152"/>
      <c r="M571" s="157"/>
      <c r="T571" s="158"/>
      <c r="AT571" s="153" t="s">
        <v>155</v>
      </c>
      <c r="AU571" s="153" t="s">
        <v>86</v>
      </c>
      <c r="AV571" s="13" t="s">
        <v>86</v>
      </c>
      <c r="AW571" s="13" t="s">
        <v>32</v>
      </c>
      <c r="AX571" s="13" t="s">
        <v>76</v>
      </c>
      <c r="AY571" s="153" t="s">
        <v>142</v>
      </c>
    </row>
    <row r="572" spans="2:65" s="14" customFormat="1" ht="11.25" x14ac:dyDescent="0.2">
      <c r="B572" s="162"/>
      <c r="D572" s="146" t="s">
        <v>155</v>
      </c>
      <c r="E572" s="163" t="s">
        <v>1</v>
      </c>
      <c r="F572" s="164" t="s">
        <v>278</v>
      </c>
      <c r="H572" s="165">
        <v>4</v>
      </c>
      <c r="I572" s="166"/>
      <c r="L572" s="162"/>
      <c r="M572" s="167"/>
      <c r="T572" s="168"/>
      <c r="AT572" s="163" t="s">
        <v>155</v>
      </c>
      <c r="AU572" s="163" t="s">
        <v>86</v>
      </c>
      <c r="AV572" s="14" t="s">
        <v>141</v>
      </c>
      <c r="AW572" s="14" t="s">
        <v>32</v>
      </c>
      <c r="AX572" s="14" t="s">
        <v>84</v>
      </c>
      <c r="AY572" s="163" t="s">
        <v>142</v>
      </c>
    </row>
    <row r="573" spans="2:65" s="1" customFormat="1" ht="16.5" customHeight="1" x14ac:dyDescent="0.2">
      <c r="B573" s="32"/>
      <c r="C573" s="169" t="s">
        <v>992</v>
      </c>
      <c r="D573" s="169" t="s">
        <v>472</v>
      </c>
      <c r="E573" s="170" t="s">
        <v>993</v>
      </c>
      <c r="F573" s="171" t="s">
        <v>994</v>
      </c>
      <c r="G573" s="172" t="s">
        <v>590</v>
      </c>
      <c r="H573" s="173">
        <v>4</v>
      </c>
      <c r="I573" s="174"/>
      <c r="J573" s="175">
        <f>ROUND(I573*H573,2)</f>
        <v>0</v>
      </c>
      <c r="K573" s="171" t="s">
        <v>152</v>
      </c>
      <c r="L573" s="176"/>
      <c r="M573" s="177" t="s">
        <v>1</v>
      </c>
      <c r="N573" s="178" t="s">
        <v>41</v>
      </c>
      <c r="P573" s="141">
        <f>O573*H573</f>
        <v>0</v>
      </c>
      <c r="Q573" s="141">
        <v>3.5000000000000001E-3</v>
      </c>
      <c r="R573" s="141">
        <f>Q573*H573</f>
        <v>1.4E-2</v>
      </c>
      <c r="S573" s="141">
        <v>0</v>
      </c>
      <c r="T573" s="142">
        <f>S573*H573</f>
        <v>0</v>
      </c>
      <c r="AR573" s="143" t="s">
        <v>190</v>
      </c>
      <c r="AT573" s="143" t="s">
        <v>472</v>
      </c>
      <c r="AU573" s="143" t="s">
        <v>86</v>
      </c>
      <c r="AY573" s="17" t="s">
        <v>142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7" t="s">
        <v>84</v>
      </c>
      <c r="BK573" s="144">
        <f>ROUND(I573*H573,2)</f>
        <v>0</v>
      </c>
      <c r="BL573" s="17" t="s">
        <v>141</v>
      </c>
      <c r="BM573" s="143" t="s">
        <v>995</v>
      </c>
    </row>
    <row r="574" spans="2:65" s="13" customFormat="1" ht="11.25" x14ac:dyDescent="0.2">
      <c r="B574" s="152"/>
      <c r="D574" s="146" t="s">
        <v>155</v>
      </c>
      <c r="E574" s="153" t="s">
        <v>1</v>
      </c>
      <c r="F574" s="154" t="s">
        <v>996</v>
      </c>
      <c r="H574" s="155">
        <v>1</v>
      </c>
      <c r="I574" s="156"/>
      <c r="L574" s="152"/>
      <c r="M574" s="157"/>
      <c r="T574" s="158"/>
      <c r="AT574" s="153" t="s">
        <v>155</v>
      </c>
      <c r="AU574" s="153" t="s">
        <v>86</v>
      </c>
      <c r="AV574" s="13" t="s">
        <v>86</v>
      </c>
      <c r="AW574" s="13" t="s">
        <v>32</v>
      </c>
      <c r="AX574" s="13" t="s">
        <v>76</v>
      </c>
      <c r="AY574" s="153" t="s">
        <v>142</v>
      </c>
    </row>
    <row r="575" spans="2:65" s="13" customFormat="1" ht="11.25" x14ac:dyDescent="0.2">
      <c r="B575" s="152"/>
      <c r="D575" s="146" t="s">
        <v>155</v>
      </c>
      <c r="E575" s="153" t="s">
        <v>1</v>
      </c>
      <c r="F575" s="154" t="s">
        <v>997</v>
      </c>
      <c r="H575" s="155">
        <v>2</v>
      </c>
      <c r="I575" s="156"/>
      <c r="L575" s="152"/>
      <c r="M575" s="157"/>
      <c r="T575" s="158"/>
      <c r="AT575" s="153" t="s">
        <v>155</v>
      </c>
      <c r="AU575" s="153" t="s">
        <v>86</v>
      </c>
      <c r="AV575" s="13" t="s">
        <v>86</v>
      </c>
      <c r="AW575" s="13" t="s">
        <v>32</v>
      </c>
      <c r="AX575" s="13" t="s">
        <v>76</v>
      </c>
      <c r="AY575" s="153" t="s">
        <v>142</v>
      </c>
    </row>
    <row r="576" spans="2:65" s="13" customFormat="1" ht="11.25" x14ac:dyDescent="0.2">
      <c r="B576" s="152"/>
      <c r="D576" s="146" t="s">
        <v>155</v>
      </c>
      <c r="E576" s="153" t="s">
        <v>1</v>
      </c>
      <c r="F576" s="154" t="s">
        <v>998</v>
      </c>
      <c r="H576" s="155">
        <v>1</v>
      </c>
      <c r="I576" s="156"/>
      <c r="L576" s="152"/>
      <c r="M576" s="157"/>
      <c r="T576" s="158"/>
      <c r="AT576" s="153" t="s">
        <v>155</v>
      </c>
      <c r="AU576" s="153" t="s">
        <v>86</v>
      </c>
      <c r="AV576" s="13" t="s">
        <v>86</v>
      </c>
      <c r="AW576" s="13" t="s">
        <v>32</v>
      </c>
      <c r="AX576" s="13" t="s">
        <v>76</v>
      </c>
      <c r="AY576" s="153" t="s">
        <v>142</v>
      </c>
    </row>
    <row r="577" spans="2:65" s="14" customFormat="1" ht="11.25" x14ac:dyDescent="0.2">
      <c r="B577" s="162"/>
      <c r="D577" s="146" t="s">
        <v>155</v>
      </c>
      <c r="E577" s="163" t="s">
        <v>1</v>
      </c>
      <c r="F577" s="164" t="s">
        <v>278</v>
      </c>
      <c r="H577" s="165">
        <v>4</v>
      </c>
      <c r="I577" s="166"/>
      <c r="L577" s="162"/>
      <c r="M577" s="167"/>
      <c r="T577" s="168"/>
      <c r="AT577" s="163" t="s">
        <v>155</v>
      </c>
      <c r="AU577" s="163" t="s">
        <v>86</v>
      </c>
      <c r="AV577" s="14" t="s">
        <v>141</v>
      </c>
      <c r="AW577" s="14" t="s">
        <v>32</v>
      </c>
      <c r="AX577" s="14" t="s">
        <v>84</v>
      </c>
      <c r="AY577" s="163" t="s">
        <v>142</v>
      </c>
    </row>
    <row r="578" spans="2:65" s="1" customFormat="1" ht="16.5" customHeight="1" x14ac:dyDescent="0.2">
      <c r="B578" s="32"/>
      <c r="C578" s="169" t="s">
        <v>999</v>
      </c>
      <c r="D578" s="169" t="s">
        <v>472</v>
      </c>
      <c r="E578" s="170" t="s">
        <v>1000</v>
      </c>
      <c r="F578" s="171" t="s">
        <v>1001</v>
      </c>
      <c r="G578" s="172" t="s">
        <v>590</v>
      </c>
      <c r="H578" s="173">
        <v>3</v>
      </c>
      <c r="I578" s="174"/>
      <c r="J578" s="175">
        <f>ROUND(I578*H578,2)</f>
        <v>0</v>
      </c>
      <c r="K578" s="171" t="s">
        <v>152</v>
      </c>
      <c r="L578" s="176"/>
      <c r="M578" s="177" t="s">
        <v>1</v>
      </c>
      <c r="N578" s="178" t="s">
        <v>41</v>
      </c>
      <c r="P578" s="141">
        <f>O578*H578</f>
        <v>0</v>
      </c>
      <c r="Q578" s="141">
        <v>4.0000000000000001E-3</v>
      </c>
      <c r="R578" s="141">
        <f>Q578*H578</f>
        <v>1.2E-2</v>
      </c>
      <c r="S578" s="141">
        <v>0</v>
      </c>
      <c r="T578" s="142">
        <f>S578*H578</f>
        <v>0</v>
      </c>
      <c r="AR578" s="143" t="s">
        <v>190</v>
      </c>
      <c r="AT578" s="143" t="s">
        <v>472</v>
      </c>
      <c r="AU578" s="143" t="s">
        <v>86</v>
      </c>
      <c r="AY578" s="17" t="s">
        <v>142</v>
      </c>
      <c r="BE578" s="144">
        <f>IF(N578="základní",J578,0)</f>
        <v>0</v>
      </c>
      <c r="BF578" s="144">
        <f>IF(N578="snížená",J578,0)</f>
        <v>0</v>
      </c>
      <c r="BG578" s="144">
        <f>IF(N578="zákl. přenesená",J578,0)</f>
        <v>0</v>
      </c>
      <c r="BH578" s="144">
        <f>IF(N578="sníž. přenesená",J578,0)</f>
        <v>0</v>
      </c>
      <c r="BI578" s="144">
        <f>IF(N578="nulová",J578,0)</f>
        <v>0</v>
      </c>
      <c r="BJ578" s="17" t="s">
        <v>84</v>
      </c>
      <c r="BK578" s="144">
        <f>ROUND(I578*H578,2)</f>
        <v>0</v>
      </c>
      <c r="BL578" s="17" t="s">
        <v>141</v>
      </c>
      <c r="BM578" s="143" t="s">
        <v>1002</v>
      </c>
    </row>
    <row r="579" spans="2:65" s="13" customFormat="1" ht="11.25" x14ac:dyDescent="0.2">
      <c r="B579" s="152"/>
      <c r="D579" s="146" t="s">
        <v>155</v>
      </c>
      <c r="E579" s="153" t="s">
        <v>1</v>
      </c>
      <c r="F579" s="154" t="s">
        <v>1003</v>
      </c>
      <c r="H579" s="155">
        <v>2</v>
      </c>
      <c r="I579" s="156"/>
      <c r="L579" s="152"/>
      <c r="M579" s="157"/>
      <c r="T579" s="158"/>
      <c r="AT579" s="153" t="s">
        <v>155</v>
      </c>
      <c r="AU579" s="153" t="s">
        <v>86</v>
      </c>
      <c r="AV579" s="13" t="s">
        <v>86</v>
      </c>
      <c r="AW579" s="13" t="s">
        <v>32</v>
      </c>
      <c r="AX579" s="13" t="s">
        <v>76</v>
      </c>
      <c r="AY579" s="153" t="s">
        <v>142</v>
      </c>
    </row>
    <row r="580" spans="2:65" s="13" customFormat="1" ht="11.25" x14ac:dyDescent="0.2">
      <c r="B580" s="152"/>
      <c r="D580" s="146" t="s">
        <v>155</v>
      </c>
      <c r="E580" s="153" t="s">
        <v>1</v>
      </c>
      <c r="F580" s="154" t="s">
        <v>1004</v>
      </c>
      <c r="H580" s="155">
        <v>1</v>
      </c>
      <c r="I580" s="156"/>
      <c r="L580" s="152"/>
      <c r="M580" s="157"/>
      <c r="T580" s="158"/>
      <c r="AT580" s="153" t="s">
        <v>155</v>
      </c>
      <c r="AU580" s="153" t="s">
        <v>86</v>
      </c>
      <c r="AV580" s="13" t="s">
        <v>86</v>
      </c>
      <c r="AW580" s="13" t="s">
        <v>32</v>
      </c>
      <c r="AX580" s="13" t="s">
        <v>76</v>
      </c>
      <c r="AY580" s="153" t="s">
        <v>142</v>
      </c>
    </row>
    <row r="581" spans="2:65" s="14" customFormat="1" ht="11.25" x14ac:dyDescent="0.2">
      <c r="B581" s="162"/>
      <c r="D581" s="146" t="s">
        <v>155</v>
      </c>
      <c r="E581" s="163" t="s">
        <v>1</v>
      </c>
      <c r="F581" s="164" t="s">
        <v>278</v>
      </c>
      <c r="H581" s="165">
        <v>3</v>
      </c>
      <c r="I581" s="166"/>
      <c r="L581" s="162"/>
      <c r="M581" s="167"/>
      <c r="T581" s="168"/>
      <c r="AT581" s="163" t="s">
        <v>155</v>
      </c>
      <c r="AU581" s="163" t="s">
        <v>86</v>
      </c>
      <c r="AV581" s="14" t="s">
        <v>141</v>
      </c>
      <c r="AW581" s="14" t="s">
        <v>32</v>
      </c>
      <c r="AX581" s="14" t="s">
        <v>84</v>
      </c>
      <c r="AY581" s="163" t="s">
        <v>142</v>
      </c>
    </row>
    <row r="582" spans="2:65" s="1" customFormat="1" ht="16.5" customHeight="1" x14ac:dyDescent="0.2">
      <c r="B582" s="32"/>
      <c r="C582" s="169" t="s">
        <v>1005</v>
      </c>
      <c r="D582" s="169" t="s">
        <v>472</v>
      </c>
      <c r="E582" s="170" t="s">
        <v>1006</v>
      </c>
      <c r="F582" s="171" t="s">
        <v>1007</v>
      </c>
      <c r="G582" s="172" t="s">
        <v>590</v>
      </c>
      <c r="H582" s="173">
        <v>2</v>
      </c>
      <c r="I582" s="174"/>
      <c r="J582" s="175">
        <f>ROUND(I582*H582,2)</f>
        <v>0</v>
      </c>
      <c r="K582" s="171" t="s">
        <v>152</v>
      </c>
      <c r="L582" s="176"/>
      <c r="M582" s="177" t="s">
        <v>1</v>
      </c>
      <c r="N582" s="178" t="s">
        <v>41</v>
      </c>
      <c r="P582" s="141">
        <f>O582*H582</f>
        <v>0</v>
      </c>
      <c r="Q582" s="141">
        <v>4.0000000000000001E-3</v>
      </c>
      <c r="R582" s="141">
        <f>Q582*H582</f>
        <v>8.0000000000000002E-3</v>
      </c>
      <c r="S582" s="141">
        <v>0</v>
      </c>
      <c r="T582" s="142">
        <f>S582*H582</f>
        <v>0</v>
      </c>
      <c r="AR582" s="143" t="s">
        <v>190</v>
      </c>
      <c r="AT582" s="143" t="s">
        <v>472</v>
      </c>
      <c r="AU582" s="143" t="s">
        <v>86</v>
      </c>
      <c r="AY582" s="17" t="s">
        <v>142</v>
      </c>
      <c r="BE582" s="144">
        <f>IF(N582="základní",J582,0)</f>
        <v>0</v>
      </c>
      <c r="BF582" s="144">
        <f>IF(N582="snížená",J582,0)</f>
        <v>0</v>
      </c>
      <c r="BG582" s="144">
        <f>IF(N582="zákl. přenesená",J582,0)</f>
        <v>0</v>
      </c>
      <c r="BH582" s="144">
        <f>IF(N582="sníž. přenesená",J582,0)</f>
        <v>0</v>
      </c>
      <c r="BI582" s="144">
        <f>IF(N582="nulová",J582,0)</f>
        <v>0</v>
      </c>
      <c r="BJ582" s="17" t="s">
        <v>84</v>
      </c>
      <c r="BK582" s="144">
        <f>ROUND(I582*H582,2)</f>
        <v>0</v>
      </c>
      <c r="BL582" s="17" t="s">
        <v>141</v>
      </c>
      <c r="BM582" s="143" t="s">
        <v>1008</v>
      </c>
    </row>
    <row r="583" spans="2:65" s="13" customFormat="1" ht="11.25" x14ac:dyDescent="0.2">
      <c r="B583" s="152"/>
      <c r="D583" s="146" t="s">
        <v>155</v>
      </c>
      <c r="E583" s="153" t="s">
        <v>1</v>
      </c>
      <c r="F583" s="154" t="s">
        <v>1009</v>
      </c>
      <c r="H583" s="155">
        <v>2</v>
      </c>
      <c r="I583" s="156"/>
      <c r="L583" s="152"/>
      <c r="M583" s="157"/>
      <c r="T583" s="158"/>
      <c r="AT583" s="153" t="s">
        <v>155</v>
      </c>
      <c r="AU583" s="153" t="s">
        <v>86</v>
      </c>
      <c r="AV583" s="13" t="s">
        <v>86</v>
      </c>
      <c r="AW583" s="13" t="s">
        <v>32</v>
      </c>
      <c r="AX583" s="13" t="s">
        <v>84</v>
      </c>
      <c r="AY583" s="153" t="s">
        <v>142</v>
      </c>
    </row>
    <row r="584" spans="2:65" s="1" customFormat="1" ht="16.5" customHeight="1" x14ac:dyDescent="0.2">
      <c r="B584" s="32"/>
      <c r="C584" s="169" t="s">
        <v>1010</v>
      </c>
      <c r="D584" s="169" t="s">
        <v>472</v>
      </c>
      <c r="E584" s="170" t="s">
        <v>1011</v>
      </c>
      <c r="F584" s="171" t="s">
        <v>1012</v>
      </c>
      <c r="G584" s="172" t="s">
        <v>590</v>
      </c>
      <c r="H584" s="173">
        <v>1</v>
      </c>
      <c r="I584" s="174"/>
      <c r="J584" s="175">
        <f>ROUND(I584*H584,2)</f>
        <v>0</v>
      </c>
      <c r="K584" s="171" t="s">
        <v>152</v>
      </c>
      <c r="L584" s="176"/>
      <c r="M584" s="177" t="s">
        <v>1</v>
      </c>
      <c r="N584" s="178" t="s">
        <v>41</v>
      </c>
      <c r="P584" s="141">
        <f>O584*H584</f>
        <v>0</v>
      </c>
      <c r="Q584" s="141">
        <v>5.0000000000000001E-3</v>
      </c>
      <c r="R584" s="141">
        <f>Q584*H584</f>
        <v>5.0000000000000001E-3</v>
      </c>
      <c r="S584" s="141">
        <v>0</v>
      </c>
      <c r="T584" s="142">
        <f>S584*H584</f>
        <v>0</v>
      </c>
      <c r="AR584" s="143" t="s">
        <v>190</v>
      </c>
      <c r="AT584" s="143" t="s">
        <v>472</v>
      </c>
      <c r="AU584" s="143" t="s">
        <v>86</v>
      </c>
      <c r="AY584" s="17" t="s">
        <v>142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7" t="s">
        <v>84</v>
      </c>
      <c r="BK584" s="144">
        <f>ROUND(I584*H584,2)</f>
        <v>0</v>
      </c>
      <c r="BL584" s="17" t="s">
        <v>141</v>
      </c>
      <c r="BM584" s="143" t="s">
        <v>1013</v>
      </c>
    </row>
    <row r="585" spans="2:65" s="13" customFormat="1" ht="11.25" x14ac:dyDescent="0.2">
      <c r="B585" s="152"/>
      <c r="D585" s="146" t="s">
        <v>155</v>
      </c>
      <c r="E585" s="153" t="s">
        <v>1</v>
      </c>
      <c r="F585" s="154" t="s">
        <v>1014</v>
      </c>
      <c r="H585" s="155">
        <v>1</v>
      </c>
      <c r="I585" s="156"/>
      <c r="L585" s="152"/>
      <c r="M585" s="157"/>
      <c r="T585" s="158"/>
      <c r="AT585" s="153" t="s">
        <v>155</v>
      </c>
      <c r="AU585" s="153" t="s">
        <v>86</v>
      </c>
      <c r="AV585" s="13" t="s">
        <v>86</v>
      </c>
      <c r="AW585" s="13" t="s">
        <v>32</v>
      </c>
      <c r="AX585" s="13" t="s">
        <v>84</v>
      </c>
      <c r="AY585" s="153" t="s">
        <v>142</v>
      </c>
    </row>
    <row r="586" spans="2:65" s="1" customFormat="1" ht="16.5" customHeight="1" x14ac:dyDescent="0.2">
      <c r="B586" s="32"/>
      <c r="C586" s="169" t="s">
        <v>1015</v>
      </c>
      <c r="D586" s="169" t="s">
        <v>472</v>
      </c>
      <c r="E586" s="170" t="s">
        <v>1016</v>
      </c>
      <c r="F586" s="171" t="s">
        <v>1017</v>
      </c>
      <c r="G586" s="172" t="s">
        <v>590</v>
      </c>
      <c r="H586" s="173">
        <v>4</v>
      </c>
      <c r="I586" s="174"/>
      <c r="J586" s="175">
        <f>ROUND(I586*H586,2)</f>
        <v>0</v>
      </c>
      <c r="K586" s="171" t="s">
        <v>152</v>
      </c>
      <c r="L586" s="176"/>
      <c r="M586" s="177" t="s">
        <v>1</v>
      </c>
      <c r="N586" s="178" t="s">
        <v>41</v>
      </c>
      <c r="P586" s="141">
        <f>O586*H586</f>
        <v>0</v>
      </c>
      <c r="Q586" s="141">
        <v>2.5000000000000001E-3</v>
      </c>
      <c r="R586" s="141">
        <f>Q586*H586</f>
        <v>0.01</v>
      </c>
      <c r="S586" s="141">
        <v>0</v>
      </c>
      <c r="T586" s="142">
        <f>S586*H586</f>
        <v>0</v>
      </c>
      <c r="AR586" s="143" t="s">
        <v>190</v>
      </c>
      <c r="AT586" s="143" t="s">
        <v>472</v>
      </c>
      <c r="AU586" s="143" t="s">
        <v>86</v>
      </c>
      <c r="AY586" s="17" t="s">
        <v>142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7" t="s">
        <v>84</v>
      </c>
      <c r="BK586" s="144">
        <f>ROUND(I586*H586,2)</f>
        <v>0</v>
      </c>
      <c r="BL586" s="17" t="s">
        <v>141</v>
      </c>
      <c r="BM586" s="143" t="s">
        <v>1018</v>
      </c>
    </row>
    <row r="587" spans="2:65" s="13" customFormat="1" ht="11.25" x14ac:dyDescent="0.2">
      <c r="B587" s="152"/>
      <c r="D587" s="146" t="s">
        <v>155</v>
      </c>
      <c r="E587" s="153" t="s">
        <v>1</v>
      </c>
      <c r="F587" s="154" t="s">
        <v>1019</v>
      </c>
      <c r="H587" s="155">
        <v>1</v>
      </c>
      <c r="I587" s="156"/>
      <c r="L587" s="152"/>
      <c r="M587" s="157"/>
      <c r="T587" s="158"/>
      <c r="AT587" s="153" t="s">
        <v>155</v>
      </c>
      <c r="AU587" s="153" t="s">
        <v>86</v>
      </c>
      <c r="AV587" s="13" t="s">
        <v>86</v>
      </c>
      <c r="AW587" s="13" t="s">
        <v>32</v>
      </c>
      <c r="AX587" s="13" t="s">
        <v>76</v>
      </c>
      <c r="AY587" s="153" t="s">
        <v>142</v>
      </c>
    </row>
    <row r="588" spans="2:65" s="13" customFormat="1" ht="11.25" x14ac:dyDescent="0.2">
      <c r="B588" s="152"/>
      <c r="D588" s="146" t="s">
        <v>155</v>
      </c>
      <c r="E588" s="153" t="s">
        <v>1</v>
      </c>
      <c r="F588" s="154" t="s">
        <v>1020</v>
      </c>
      <c r="H588" s="155">
        <v>3</v>
      </c>
      <c r="I588" s="156"/>
      <c r="L588" s="152"/>
      <c r="M588" s="157"/>
      <c r="T588" s="158"/>
      <c r="AT588" s="153" t="s">
        <v>155</v>
      </c>
      <c r="AU588" s="153" t="s">
        <v>86</v>
      </c>
      <c r="AV588" s="13" t="s">
        <v>86</v>
      </c>
      <c r="AW588" s="13" t="s">
        <v>32</v>
      </c>
      <c r="AX588" s="13" t="s">
        <v>76</v>
      </c>
      <c r="AY588" s="153" t="s">
        <v>142</v>
      </c>
    </row>
    <row r="589" spans="2:65" s="14" customFormat="1" ht="11.25" x14ac:dyDescent="0.2">
      <c r="B589" s="162"/>
      <c r="D589" s="146" t="s">
        <v>155</v>
      </c>
      <c r="E589" s="163" t="s">
        <v>1</v>
      </c>
      <c r="F589" s="164" t="s">
        <v>278</v>
      </c>
      <c r="H589" s="165">
        <v>4</v>
      </c>
      <c r="I589" s="166"/>
      <c r="L589" s="162"/>
      <c r="M589" s="167"/>
      <c r="T589" s="168"/>
      <c r="AT589" s="163" t="s">
        <v>155</v>
      </c>
      <c r="AU589" s="163" t="s">
        <v>86</v>
      </c>
      <c r="AV589" s="14" t="s">
        <v>141</v>
      </c>
      <c r="AW589" s="14" t="s">
        <v>32</v>
      </c>
      <c r="AX589" s="14" t="s">
        <v>84</v>
      </c>
      <c r="AY589" s="163" t="s">
        <v>142</v>
      </c>
    </row>
    <row r="590" spans="2:65" s="1" customFormat="1" ht="16.5" customHeight="1" x14ac:dyDescent="0.2">
      <c r="B590" s="32"/>
      <c r="C590" s="169" t="s">
        <v>1021</v>
      </c>
      <c r="D590" s="169" t="s">
        <v>472</v>
      </c>
      <c r="E590" s="170" t="s">
        <v>1022</v>
      </c>
      <c r="F590" s="171" t="s">
        <v>1023</v>
      </c>
      <c r="G590" s="172" t="s">
        <v>590</v>
      </c>
      <c r="H590" s="173">
        <v>4</v>
      </c>
      <c r="I590" s="174"/>
      <c r="J590" s="175">
        <f>ROUND(I590*H590,2)</f>
        <v>0</v>
      </c>
      <c r="K590" s="171" t="s">
        <v>152</v>
      </c>
      <c r="L590" s="176"/>
      <c r="M590" s="177" t="s">
        <v>1</v>
      </c>
      <c r="N590" s="178" t="s">
        <v>41</v>
      </c>
      <c r="P590" s="141">
        <f>O590*H590</f>
        <v>0</v>
      </c>
      <c r="Q590" s="141">
        <v>3.5000000000000001E-3</v>
      </c>
      <c r="R590" s="141">
        <f>Q590*H590</f>
        <v>1.4E-2</v>
      </c>
      <c r="S590" s="141">
        <v>0</v>
      </c>
      <c r="T590" s="142">
        <f>S590*H590</f>
        <v>0</v>
      </c>
      <c r="AR590" s="143" t="s">
        <v>190</v>
      </c>
      <c r="AT590" s="143" t="s">
        <v>472</v>
      </c>
      <c r="AU590" s="143" t="s">
        <v>86</v>
      </c>
      <c r="AY590" s="17" t="s">
        <v>142</v>
      </c>
      <c r="BE590" s="144">
        <f>IF(N590="základní",J590,0)</f>
        <v>0</v>
      </c>
      <c r="BF590" s="144">
        <f>IF(N590="snížená",J590,0)</f>
        <v>0</v>
      </c>
      <c r="BG590" s="144">
        <f>IF(N590="zákl. přenesená",J590,0)</f>
        <v>0</v>
      </c>
      <c r="BH590" s="144">
        <f>IF(N590="sníž. přenesená",J590,0)</f>
        <v>0</v>
      </c>
      <c r="BI590" s="144">
        <f>IF(N590="nulová",J590,0)</f>
        <v>0</v>
      </c>
      <c r="BJ590" s="17" t="s">
        <v>84</v>
      </c>
      <c r="BK590" s="144">
        <f>ROUND(I590*H590,2)</f>
        <v>0</v>
      </c>
      <c r="BL590" s="17" t="s">
        <v>141</v>
      </c>
      <c r="BM590" s="143" t="s">
        <v>1024</v>
      </c>
    </row>
    <row r="591" spans="2:65" s="13" customFormat="1" ht="11.25" x14ac:dyDescent="0.2">
      <c r="B591" s="152"/>
      <c r="D591" s="146" t="s">
        <v>155</v>
      </c>
      <c r="E591" s="153" t="s">
        <v>1</v>
      </c>
      <c r="F591" s="154" t="s">
        <v>1025</v>
      </c>
      <c r="H591" s="155">
        <v>4</v>
      </c>
      <c r="I591" s="156"/>
      <c r="L591" s="152"/>
      <c r="M591" s="157"/>
      <c r="T591" s="158"/>
      <c r="AT591" s="153" t="s">
        <v>155</v>
      </c>
      <c r="AU591" s="153" t="s">
        <v>86</v>
      </c>
      <c r="AV591" s="13" t="s">
        <v>86</v>
      </c>
      <c r="AW591" s="13" t="s">
        <v>32</v>
      </c>
      <c r="AX591" s="13" t="s">
        <v>84</v>
      </c>
      <c r="AY591" s="153" t="s">
        <v>142</v>
      </c>
    </row>
    <row r="592" spans="2:65" s="1" customFormat="1" ht="16.5" customHeight="1" x14ac:dyDescent="0.2">
      <c r="B592" s="32"/>
      <c r="C592" s="169" t="s">
        <v>1026</v>
      </c>
      <c r="D592" s="169" t="s">
        <v>472</v>
      </c>
      <c r="E592" s="170" t="s">
        <v>1027</v>
      </c>
      <c r="F592" s="171" t="s">
        <v>1028</v>
      </c>
      <c r="G592" s="172" t="s">
        <v>590</v>
      </c>
      <c r="H592" s="173">
        <v>2</v>
      </c>
      <c r="I592" s="174"/>
      <c r="J592" s="175">
        <f>ROUND(I592*H592,2)</f>
        <v>0</v>
      </c>
      <c r="K592" s="171" t="s">
        <v>152</v>
      </c>
      <c r="L592" s="176"/>
      <c r="M592" s="177" t="s">
        <v>1</v>
      </c>
      <c r="N592" s="178" t="s">
        <v>41</v>
      </c>
      <c r="P592" s="141">
        <f>O592*H592</f>
        <v>0</v>
      </c>
      <c r="Q592" s="141">
        <v>1.0999999999999999E-2</v>
      </c>
      <c r="R592" s="141">
        <f>Q592*H592</f>
        <v>2.1999999999999999E-2</v>
      </c>
      <c r="S592" s="141">
        <v>0</v>
      </c>
      <c r="T592" s="142">
        <f>S592*H592</f>
        <v>0</v>
      </c>
      <c r="AR592" s="143" t="s">
        <v>190</v>
      </c>
      <c r="AT592" s="143" t="s">
        <v>472</v>
      </c>
      <c r="AU592" s="143" t="s">
        <v>86</v>
      </c>
      <c r="AY592" s="17" t="s">
        <v>142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7" t="s">
        <v>84</v>
      </c>
      <c r="BK592" s="144">
        <f>ROUND(I592*H592,2)</f>
        <v>0</v>
      </c>
      <c r="BL592" s="17" t="s">
        <v>141</v>
      </c>
      <c r="BM592" s="143" t="s">
        <v>1029</v>
      </c>
    </row>
    <row r="593" spans="2:65" s="13" customFormat="1" ht="11.25" x14ac:dyDescent="0.2">
      <c r="B593" s="152"/>
      <c r="D593" s="146" t="s">
        <v>155</v>
      </c>
      <c r="E593" s="153" t="s">
        <v>1</v>
      </c>
      <c r="F593" s="154" t="s">
        <v>1030</v>
      </c>
      <c r="H593" s="155">
        <v>1</v>
      </c>
      <c r="I593" s="156"/>
      <c r="L593" s="152"/>
      <c r="M593" s="157"/>
      <c r="T593" s="158"/>
      <c r="AT593" s="153" t="s">
        <v>155</v>
      </c>
      <c r="AU593" s="153" t="s">
        <v>86</v>
      </c>
      <c r="AV593" s="13" t="s">
        <v>86</v>
      </c>
      <c r="AW593" s="13" t="s">
        <v>32</v>
      </c>
      <c r="AX593" s="13" t="s">
        <v>76</v>
      </c>
      <c r="AY593" s="153" t="s">
        <v>142</v>
      </c>
    </row>
    <row r="594" spans="2:65" s="13" customFormat="1" ht="11.25" x14ac:dyDescent="0.2">
      <c r="B594" s="152"/>
      <c r="D594" s="146" t="s">
        <v>155</v>
      </c>
      <c r="E594" s="153" t="s">
        <v>1</v>
      </c>
      <c r="F594" s="154" t="s">
        <v>1031</v>
      </c>
      <c r="H594" s="155">
        <v>1</v>
      </c>
      <c r="I594" s="156"/>
      <c r="L594" s="152"/>
      <c r="M594" s="157"/>
      <c r="T594" s="158"/>
      <c r="AT594" s="153" t="s">
        <v>155</v>
      </c>
      <c r="AU594" s="153" t="s">
        <v>86</v>
      </c>
      <c r="AV594" s="13" t="s">
        <v>86</v>
      </c>
      <c r="AW594" s="13" t="s">
        <v>32</v>
      </c>
      <c r="AX594" s="13" t="s">
        <v>76</v>
      </c>
      <c r="AY594" s="153" t="s">
        <v>142</v>
      </c>
    </row>
    <row r="595" spans="2:65" s="14" customFormat="1" ht="11.25" x14ac:dyDescent="0.2">
      <c r="B595" s="162"/>
      <c r="D595" s="146" t="s">
        <v>155</v>
      </c>
      <c r="E595" s="163" t="s">
        <v>1</v>
      </c>
      <c r="F595" s="164" t="s">
        <v>278</v>
      </c>
      <c r="H595" s="165">
        <v>2</v>
      </c>
      <c r="I595" s="166"/>
      <c r="L595" s="162"/>
      <c r="M595" s="167"/>
      <c r="T595" s="168"/>
      <c r="AT595" s="163" t="s">
        <v>155</v>
      </c>
      <c r="AU595" s="163" t="s">
        <v>86</v>
      </c>
      <c r="AV595" s="14" t="s">
        <v>141</v>
      </c>
      <c r="AW595" s="14" t="s">
        <v>32</v>
      </c>
      <c r="AX595" s="14" t="s">
        <v>84</v>
      </c>
      <c r="AY595" s="163" t="s">
        <v>142</v>
      </c>
    </row>
    <row r="596" spans="2:65" s="1" customFormat="1" ht="16.5" customHeight="1" x14ac:dyDescent="0.2">
      <c r="B596" s="32"/>
      <c r="C596" s="169" t="s">
        <v>1032</v>
      </c>
      <c r="D596" s="169" t="s">
        <v>472</v>
      </c>
      <c r="E596" s="170" t="s">
        <v>1033</v>
      </c>
      <c r="F596" s="171" t="s">
        <v>1034</v>
      </c>
      <c r="G596" s="172" t="s">
        <v>590</v>
      </c>
      <c r="H596" s="173">
        <v>2</v>
      </c>
      <c r="I596" s="174"/>
      <c r="J596" s="175">
        <f>ROUND(I596*H596,2)</f>
        <v>0</v>
      </c>
      <c r="K596" s="171" t="s">
        <v>152</v>
      </c>
      <c r="L596" s="176"/>
      <c r="M596" s="177" t="s">
        <v>1</v>
      </c>
      <c r="N596" s="178" t="s">
        <v>41</v>
      </c>
      <c r="P596" s="141">
        <f>O596*H596</f>
        <v>0</v>
      </c>
      <c r="Q596" s="141">
        <v>3.5999999999999999E-3</v>
      </c>
      <c r="R596" s="141">
        <f>Q596*H596</f>
        <v>7.1999999999999998E-3</v>
      </c>
      <c r="S596" s="141">
        <v>0</v>
      </c>
      <c r="T596" s="142">
        <f>S596*H596</f>
        <v>0</v>
      </c>
      <c r="AR596" s="143" t="s">
        <v>190</v>
      </c>
      <c r="AT596" s="143" t="s">
        <v>472</v>
      </c>
      <c r="AU596" s="143" t="s">
        <v>86</v>
      </c>
      <c r="AY596" s="17" t="s">
        <v>142</v>
      </c>
      <c r="BE596" s="144">
        <f>IF(N596="základní",J596,0)</f>
        <v>0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7" t="s">
        <v>84</v>
      </c>
      <c r="BK596" s="144">
        <f>ROUND(I596*H596,2)</f>
        <v>0</v>
      </c>
      <c r="BL596" s="17" t="s">
        <v>141</v>
      </c>
      <c r="BM596" s="143" t="s">
        <v>1035</v>
      </c>
    </row>
    <row r="597" spans="2:65" s="13" customFormat="1" ht="11.25" x14ac:dyDescent="0.2">
      <c r="B597" s="152"/>
      <c r="D597" s="146" t="s">
        <v>155</v>
      </c>
      <c r="E597" s="153" t="s">
        <v>1</v>
      </c>
      <c r="F597" s="154" t="s">
        <v>1036</v>
      </c>
      <c r="H597" s="155">
        <v>2</v>
      </c>
      <c r="I597" s="156"/>
      <c r="L597" s="152"/>
      <c r="M597" s="157"/>
      <c r="T597" s="158"/>
      <c r="AT597" s="153" t="s">
        <v>155</v>
      </c>
      <c r="AU597" s="153" t="s">
        <v>86</v>
      </c>
      <c r="AV597" s="13" t="s">
        <v>86</v>
      </c>
      <c r="AW597" s="13" t="s">
        <v>32</v>
      </c>
      <c r="AX597" s="13" t="s">
        <v>84</v>
      </c>
      <c r="AY597" s="153" t="s">
        <v>142</v>
      </c>
    </row>
    <row r="598" spans="2:65" s="12" customFormat="1" ht="11.25" x14ac:dyDescent="0.2">
      <c r="B598" s="145"/>
      <c r="D598" s="146" t="s">
        <v>155</v>
      </c>
      <c r="E598" s="147" t="s">
        <v>1</v>
      </c>
      <c r="F598" s="148" t="s">
        <v>1037</v>
      </c>
      <c r="H598" s="147" t="s">
        <v>1</v>
      </c>
      <c r="I598" s="149"/>
      <c r="L598" s="145"/>
      <c r="M598" s="150"/>
      <c r="T598" s="151"/>
      <c r="AT598" s="147" t="s">
        <v>155</v>
      </c>
      <c r="AU598" s="147" t="s">
        <v>86</v>
      </c>
      <c r="AV598" s="12" t="s">
        <v>84</v>
      </c>
      <c r="AW598" s="12" t="s">
        <v>32</v>
      </c>
      <c r="AX598" s="12" t="s">
        <v>76</v>
      </c>
      <c r="AY598" s="147" t="s">
        <v>142</v>
      </c>
    </row>
    <row r="599" spans="2:65" s="1" customFormat="1" ht="16.5" customHeight="1" x14ac:dyDescent="0.2">
      <c r="B599" s="32"/>
      <c r="C599" s="132" t="s">
        <v>1038</v>
      </c>
      <c r="D599" s="132" t="s">
        <v>148</v>
      </c>
      <c r="E599" s="133" t="s">
        <v>1039</v>
      </c>
      <c r="F599" s="134" t="s">
        <v>1040</v>
      </c>
      <c r="G599" s="135" t="s">
        <v>590</v>
      </c>
      <c r="H599" s="136">
        <v>2</v>
      </c>
      <c r="I599" s="137"/>
      <c r="J599" s="138">
        <f>ROUND(I599*H599,2)</f>
        <v>0</v>
      </c>
      <c r="K599" s="134" t="s">
        <v>152</v>
      </c>
      <c r="L599" s="32"/>
      <c r="M599" s="139" t="s">
        <v>1</v>
      </c>
      <c r="N599" s="140" t="s">
        <v>41</v>
      </c>
      <c r="P599" s="141">
        <f>O599*H599</f>
        <v>0</v>
      </c>
      <c r="Q599" s="141">
        <v>1.0000000000000001E-5</v>
      </c>
      <c r="R599" s="141">
        <f>Q599*H599</f>
        <v>2.0000000000000002E-5</v>
      </c>
      <c r="S599" s="141">
        <v>0</v>
      </c>
      <c r="T599" s="142">
        <f>S599*H599</f>
        <v>0</v>
      </c>
      <c r="AR599" s="143" t="s">
        <v>141</v>
      </c>
      <c r="AT599" s="143" t="s">
        <v>148</v>
      </c>
      <c r="AU599" s="143" t="s">
        <v>86</v>
      </c>
      <c r="AY599" s="17" t="s">
        <v>142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7" t="s">
        <v>84</v>
      </c>
      <c r="BK599" s="144">
        <f>ROUND(I599*H599,2)</f>
        <v>0</v>
      </c>
      <c r="BL599" s="17" t="s">
        <v>141</v>
      </c>
      <c r="BM599" s="143" t="s">
        <v>1041</v>
      </c>
    </row>
    <row r="600" spans="2:65" s="13" customFormat="1" ht="11.25" x14ac:dyDescent="0.2">
      <c r="B600" s="152"/>
      <c r="D600" s="146" t="s">
        <v>155</v>
      </c>
      <c r="E600" s="153" t="s">
        <v>1</v>
      </c>
      <c r="F600" s="154" t="s">
        <v>1042</v>
      </c>
      <c r="H600" s="155">
        <v>2</v>
      </c>
      <c r="I600" s="156"/>
      <c r="L600" s="152"/>
      <c r="M600" s="157"/>
      <c r="T600" s="158"/>
      <c r="AT600" s="153" t="s">
        <v>155</v>
      </c>
      <c r="AU600" s="153" t="s">
        <v>86</v>
      </c>
      <c r="AV600" s="13" t="s">
        <v>86</v>
      </c>
      <c r="AW600" s="13" t="s">
        <v>32</v>
      </c>
      <c r="AX600" s="13" t="s">
        <v>84</v>
      </c>
      <c r="AY600" s="153" t="s">
        <v>142</v>
      </c>
    </row>
    <row r="601" spans="2:65" s="1" customFormat="1" ht="16.5" customHeight="1" x14ac:dyDescent="0.2">
      <c r="B601" s="32"/>
      <c r="C601" s="132" t="s">
        <v>1043</v>
      </c>
      <c r="D601" s="132" t="s">
        <v>148</v>
      </c>
      <c r="E601" s="133" t="s">
        <v>1044</v>
      </c>
      <c r="F601" s="134" t="s">
        <v>1045</v>
      </c>
      <c r="G601" s="135" t="s">
        <v>590</v>
      </c>
      <c r="H601" s="136">
        <v>23</v>
      </c>
      <c r="I601" s="137"/>
      <c r="J601" s="138">
        <f>ROUND(I601*H601,2)</f>
        <v>0</v>
      </c>
      <c r="K601" s="134" t="s">
        <v>152</v>
      </c>
      <c r="L601" s="32"/>
      <c r="M601" s="139" t="s">
        <v>1</v>
      </c>
      <c r="N601" s="140" t="s">
        <v>41</v>
      </c>
      <c r="P601" s="141">
        <f>O601*H601</f>
        <v>0</v>
      </c>
      <c r="Q601" s="141">
        <v>0.11241</v>
      </c>
      <c r="R601" s="141">
        <f>Q601*H601</f>
        <v>2.5854300000000001</v>
      </c>
      <c r="S601" s="141">
        <v>0</v>
      </c>
      <c r="T601" s="142">
        <f>S601*H601</f>
        <v>0</v>
      </c>
      <c r="AR601" s="143" t="s">
        <v>141</v>
      </c>
      <c r="AT601" s="143" t="s">
        <v>148</v>
      </c>
      <c r="AU601" s="143" t="s">
        <v>86</v>
      </c>
      <c r="AY601" s="17" t="s">
        <v>142</v>
      </c>
      <c r="BE601" s="144">
        <f>IF(N601="základní",J601,0)</f>
        <v>0</v>
      </c>
      <c r="BF601" s="144">
        <f>IF(N601="snížená",J601,0)</f>
        <v>0</v>
      </c>
      <c r="BG601" s="144">
        <f>IF(N601="zákl. přenesená",J601,0)</f>
        <v>0</v>
      </c>
      <c r="BH601" s="144">
        <f>IF(N601="sníž. přenesená",J601,0)</f>
        <v>0</v>
      </c>
      <c r="BI601" s="144">
        <f>IF(N601="nulová",J601,0)</f>
        <v>0</v>
      </c>
      <c r="BJ601" s="17" t="s">
        <v>84</v>
      </c>
      <c r="BK601" s="144">
        <f>ROUND(I601*H601,2)</f>
        <v>0</v>
      </c>
      <c r="BL601" s="17" t="s">
        <v>141</v>
      </c>
      <c r="BM601" s="143" t="s">
        <v>1046</v>
      </c>
    </row>
    <row r="602" spans="2:65" s="13" customFormat="1" ht="11.25" x14ac:dyDescent="0.2">
      <c r="B602" s="152"/>
      <c r="D602" s="146" t="s">
        <v>155</v>
      </c>
      <c r="E602" s="153" t="s">
        <v>1</v>
      </c>
      <c r="F602" s="154" t="s">
        <v>1047</v>
      </c>
      <c r="H602" s="155">
        <v>17</v>
      </c>
      <c r="I602" s="156"/>
      <c r="L602" s="152"/>
      <c r="M602" s="157"/>
      <c r="T602" s="158"/>
      <c r="AT602" s="153" t="s">
        <v>155</v>
      </c>
      <c r="AU602" s="153" t="s">
        <v>86</v>
      </c>
      <c r="AV602" s="13" t="s">
        <v>86</v>
      </c>
      <c r="AW602" s="13" t="s">
        <v>32</v>
      </c>
      <c r="AX602" s="13" t="s">
        <v>76</v>
      </c>
      <c r="AY602" s="153" t="s">
        <v>142</v>
      </c>
    </row>
    <row r="603" spans="2:65" s="13" customFormat="1" ht="11.25" x14ac:dyDescent="0.2">
      <c r="B603" s="152"/>
      <c r="D603" s="146" t="s">
        <v>155</v>
      </c>
      <c r="E603" s="153" t="s">
        <v>1</v>
      </c>
      <c r="F603" s="154" t="s">
        <v>1048</v>
      </c>
      <c r="H603" s="155">
        <v>4</v>
      </c>
      <c r="I603" s="156"/>
      <c r="L603" s="152"/>
      <c r="M603" s="157"/>
      <c r="T603" s="158"/>
      <c r="AT603" s="153" t="s">
        <v>155</v>
      </c>
      <c r="AU603" s="153" t="s">
        <v>86</v>
      </c>
      <c r="AV603" s="13" t="s">
        <v>86</v>
      </c>
      <c r="AW603" s="13" t="s">
        <v>32</v>
      </c>
      <c r="AX603" s="13" t="s">
        <v>76</v>
      </c>
      <c r="AY603" s="153" t="s">
        <v>142</v>
      </c>
    </row>
    <row r="604" spans="2:65" s="13" customFormat="1" ht="11.25" x14ac:dyDescent="0.2">
      <c r="B604" s="152"/>
      <c r="D604" s="146" t="s">
        <v>155</v>
      </c>
      <c r="E604" s="153" t="s">
        <v>1</v>
      </c>
      <c r="F604" s="154" t="s">
        <v>1049</v>
      </c>
      <c r="H604" s="155">
        <v>2</v>
      </c>
      <c r="I604" s="156"/>
      <c r="L604" s="152"/>
      <c r="M604" s="157"/>
      <c r="T604" s="158"/>
      <c r="AT604" s="153" t="s">
        <v>155</v>
      </c>
      <c r="AU604" s="153" t="s">
        <v>86</v>
      </c>
      <c r="AV604" s="13" t="s">
        <v>86</v>
      </c>
      <c r="AW604" s="13" t="s">
        <v>32</v>
      </c>
      <c r="AX604" s="13" t="s">
        <v>76</v>
      </c>
      <c r="AY604" s="153" t="s">
        <v>142</v>
      </c>
    </row>
    <row r="605" spans="2:65" s="14" customFormat="1" ht="11.25" x14ac:dyDescent="0.2">
      <c r="B605" s="162"/>
      <c r="D605" s="146" t="s">
        <v>155</v>
      </c>
      <c r="E605" s="163" t="s">
        <v>1</v>
      </c>
      <c r="F605" s="164" t="s">
        <v>278</v>
      </c>
      <c r="H605" s="165">
        <v>23</v>
      </c>
      <c r="I605" s="166"/>
      <c r="L605" s="162"/>
      <c r="M605" s="167"/>
      <c r="T605" s="168"/>
      <c r="AT605" s="163" t="s">
        <v>155</v>
      </c>
      <c r="AU605" s="163" t="s">
        <v>86</v>
      </c>
      <c r="AV605" s="14" t="s">
        <v>141</v>
      </c>
      <c r="AW605" s="14" t="s">
        <v>32</v>
      </c>
      <c r="AX605" s="14" t="s">
        <v>84</v>
      </c>
      <c r="AY605" s="163" t="s">
        <v>142</v>
      </c>
    </row>
    <row r="606" spans="2:65" s="1" customFormat="1" ht="16.5" customHeight="1" x14ac:dyDescent="0.2">
      <c r="B606" s="32"/>
      <c r="C606" s="169" t="s">
        <v>1050</v>
      </c>
      <c r="D606" s="169" t="s">
        <v>472</v>
      </c>
      <c r="E606" s="170" t="s">
        <v>1051</v>
      </c>
      <c r="F606" s="171" t="s">
        <v>1052</v>
      </c>
      <c r="G606" s="172" t="s">
        <v>590</v>
      </c>
      <c r="H606" s="173">
        <v>17</v>
      </c>
      <c r="I606" s="174"/>
      <c r="J606" s="175">
        <f>ROUND(I606*H606,2)</f>
        <v>0</v>
      </c>
      <c r="K606" s="171" t="s">
        <v>152</v>
      </c>
      <c r="L606" s="176"/>
      <c r="M606" s="177" t="s">
        <v>1</v>
      </c>
      <c r="N606" s="178" t="s">
        <v>41</v>
      </c>
      <c r="P606" s="141">
        <f>O606*H606</f>
        <v>0</v>
      </c>
      <c r="Q606" s="141">
        <v>6.1000000000000004E-3</v>
      </c>
      <c r="R606" s="141">
        <f>Q606*H606</f>
        <v>0.1037</v>
      </c>
      <c r="S606" s="141">
        <v>0</v>
      </c>
      <c r="T606" s="142">
        <f>S606*H606</f>
        <v>0</v>
      </c>
      <c r="AR606" s="143" t="s">
        <v>190</v>
      </c>
      <c r="AT606" s="143" t="s">
        <v>472</v>
      </c>
      <c r="AU606" s="143" t="s">
        <v>86</v>
      </c>
      <c r="AY606" s="17" t="s">
        <v>142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7" t="s">
        <v>84</v>
      </c>
      <c r="BK606" s="144">
        <f>ROUND(I606*H606,2)</f>
        <v>0</v>
      </c>
      <c r="BL606" s="17" t="s">
        <v>141</v>
      </c>
      <c r="BM606" s="143" t="s">
        <v>1053</v>
      </c>
    </row>
    <row r="607" spans="2:65" s="13" customFormat="1" ht="11.25" x14ac:dyDescent="0.2">
      <c r="B607" s="152"/>
      <c r="D607" s="146" t="s">
        <v>155</v>
      </c>
      <c r="E607" s="153" t="s">
        <v>1</v>
      </c>
      <c r="F607" s="154" t="s">
        <v>1054</v>
      </c>
      <c r="H607" s="155">
        <v>17</v>
      </c>
      <c r="I607" s="156"/>
      <c r="L607" s="152"/>
      <c r="M607" s="157"/>
      <c r="T607" s="158"/>
      <c r="AT607" s="153" t="s">
        <v>155</v>
      </c>
      <c r="AU607" s="153" t="s">
        <v>86</v>
      </c>
      <c r="AV607" s="13" t="s">
        <v>86</v>
      </c>
      <c r="AW607" s="13" t="s">
        <v>32</v>
      </c>
      <c r="AX607" s="13" t="s">
        <v>84</v>
      </c>
      <c r="AY607" s="153" t="s">
        <v>142</v>
      </c>
    </row>
    <row r="608" spans="2:65" s="1" customFormat="1" ht="16.5" customHeight="1" x14ac:dyDescent="0.2">
      <c r="B608" s="32"/>
      <c r="C608" s="169" t="s">
        <v>1055</v>
      </c>
      <c r="D608" s="169" t="s">
        <v>472</v>
      </c>
      <c r="E608" s="170" t="s">
        <v>1056</v>
      </c>
      <c r="F608" s="171" t="s">
        <v>1057</v>
      </c>
      <c r="G608" s="172" t="s">
        <v>590</v>
      </c>
      <c r="H608" s="173">
        <v>2</v>
      </c>
      <c r="I608" s="174"/>
      <c r="J608" s="175">
        <f>ROUND(I608*H608,2)</f>
        <v>0</v>
      </c>
      <c r="K608" s="171" t="s">
        <v>1</v>
      </c>
      <c r="L608" s="176"/>
      <c r="M608" s="177" t="s">
        <v>1</v>
      </c>
      <c r="N608" s="178" t="s">
        <v>41</v>
      </c>
      <c r="P608" s="141">
        <f>O608*H608</f>
        <v>0</v>
      </c>
      <c r="Q608" s="141">
        <v>6.1000000000000004E-3</v>
      </c>
      <c r="R608" s="141">
        <f>Q608*H608</f>
        <v>1.2200000000000001E-2</v>
      </c>
      <c r="S608" s="141">
        <v>0</v>
      </c>
      <c r="T608" s="142">
        <f>S608*H608</f>
        <v>0</v>
      </c>
      <c r="AR608" s="143" t="s">
        <v>190</v>
      </c>
      <c r="AT608" s="143" t="s">
        <v>472</v>
      </c>
      <c r="AU608" s="143" t="s">
        <v>86</v>
      </c>
      <c r="AY608" s="17" t="s">
        <v>142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7" t="s">
        <v>84</v>
      </c>
      <c r="BK608" s="144">
        <f>ROUND(I608*H608,2)</f>
        <v>0</v>
      </c>
      <c r="BL608" s="17" t="s">
        <v>141</v>
      </c>
      <c r="BM608" s="143" t="s">
        <v>1058</v>
      </c>
    </row>
    <row r="609" spans="2:65" s="13" customFormat="1" ht="11.25" x14ac:dyDescent="0.2">
      <c r="B609" s="152"/>
      <c r="D609" s="146" t="s">
        <v>155</v>
      </c>
      <c r="E609" s="153" t="s">
        <v>1</v>
      </c>
      <c r="F609" s="154" t="s">
        <v>1059</v>
      </c>
      <c r="H609" s="155">
        <v>2</v>
      </c>
      <c r="I609" s="156"/>
      <c r="L609" s="152"/>
      <c r="M609" s="157"/>
      <c r="T609" s="158"/>
      <c r="AT609" s="153" t="s">
        <v>155</v>
      </c>
      <c r="AU609" s="153" t="s">
        <v>86</v>
      </c>
      <c r="AV609" s="13" t="s">
        <v>86</v>
      </c>
      <c r="AW609" s="13" t="s">
        <v>32</v>
      </c>
      <c r="AX609" s="13" t="s">
        <v>84</v>
      </c>
      <c r="AY609" s="153" t="s">
        <v>142</v>
      </c>
    </row>
    <row r="610" spans="2:65" s="12" customFormat="1" ht="11.25" x14ac:dyDescent="0.2">
      <c r="B610" s="145"/>
      <c r="D610" s="146" t="s">
        <v>155</v>
      </c>
      <c r="E610" s="147" t="s">
        <v>1</v>
      </c>
      <c r="F610" s="148" t="s">
        <v>1060</v>
      </c>
      <c r="H610" s="147" t="s">
        <v>1</v>
      </c>
      <c r="I610" s="149"/>
      <c r="L610" s="145"/>
      <c r="M610" s="150"/>
      <c r="T610" s="151"/>
      <c r="AT610" s="147" t="s">
        <v>155</v>
      </c>
      <c r="AU610" s="147" t="s">
        <v>86</v>
      </c>
      <c r="AV610" s="12" t="s">
        <v>84</v>
      </c>
      <c r="AW610" s="12" t="s">
        <v>32</v>
      </c>
      <c r="AX610" s="12" t="s">
        <v>76</v>
      </c>
      <c r="AY610" s="147" t="s">
        <v>142</v>
      </c>
    </row>
    <row r="611" spans="2:65" s="1" customFormat="1" ht="16.5" customHeight="1" x14ac:dyDescent="0.2">
      <c r="B611" s="32"/>
      <c r="C611" s="132" t="s">
        <v>1061</v>
      </c>
      <c r="D611" s="132" t="s">
        <v>148</v>
      </c>
      <c r="E611" s="133" t="s">
        <v>1062</v>
      </c>
      <c r="F611" s="134" t="s">
        <v>1063</v>
      </c>
      <c r="G611" s="135" t="s">
        <v>336</v>
      </c>
      <c r="H611" s="136">
        <v>262.10000000000002</v>
      </c>
      <c r="I611" s="137"/>
      <c r="J611" s="138">
        <f>ROUND(I611*H611,2)</f>
        <v>0</v>
      </c>
      <c r="K611" s="134" t="s">
        <v>152</v>
      </c>
      <c r="L611" s="32"/>
      <c r="M611" s="139" t="s">
        <v>1</v>
      </c>
      <c r="N611" s="140" t="s">
        <v>41</v>
      </c>
      <c r="P611" s="141">
        <f>O611*H611</f>
        <v>0</v>
      </c>
      <c r="Q611" s="141">
        <v>1.2999999999999999E-4</v>
      </c>
      <c r="R611" s="141">
        <f>Q611*H611</f>
        <v>3.4072999999999999E-2</v>
      </c>
      <c r="S611" s="141">
        <v>0</v>
      </c>
      <c r="T611" s="142">
        <f>S611*H611</f>
        <v>0</v>
      </c>
      <c r="AR611" s="143" t="s">
        <v>141</v>
      </c>
      <c r="AT611" s="143" t="s">
        <v>148</v>
      </c>
      <c r="AU611" s="143" t="s">
        <v>86</v>
      </c>
      <c r="AY611" s="17" t="s">
        <v>142</v>
      </c>
      <c r="BE611" s="144">
        <f>IF(N611="základní",J611,0)</f>
        <v>0</v>
      </c>
      <c r="BF611" s="144">
        <f>IF(N611="snížená",J611,0)</f>
        <v>0</v>
      </c>
      <c r="BG611" s="144">
        <f>IF(N611="zákl. přenesená",J611,0)</f>
        <v>0</v>
      </c>
      <c r="BH611" s="144">
        <f>IF(N611="sníž. přenesená",J611,0)</f>
        <v>0</v>
      </c>
      <c r="BI611" s="144">
        <f>IF(N611="nulová",J611,0)</f>
        <v>0</v>
      </c>
      <c r="BJ611" s="17" t="s">
        <v>84</v>
      </c>
      <c r="BK611" s="144">
        <f>ROUND(I611*H611,2)</f>
        <v>0</v>
      </c>
      <c r="BL611" s="17" t="s">
        <v>141</v>
      </c>
      <c r="BM611" s="143" t="s">
        <v>1064</v>
      </c>
    </row>
    <row r="612" spans="2:65" s="13" customFormat="1" ht="11.25" x14ac:dyDescent="0.2">
      <c r="B612" s="152"/>
      <c r="D612" s="146" t="s">
        <v>155</v>
      </c>
      <c r="E612" s="153" t="s">
        <v>1</v>
      </c>
      <c r="F612" s="154" t="s">
        <v>1065</v>
      </c>
      <c r="H612" s="155">
        <v>2.5</v>
      </c>
      <c r="I612" s="156"/>
      <c r="L612" s="152"/>
      <c r="M612" s="157"/>
      <c r="T612" s="158"/>
      <c r="AT612" s="153" t="s">
        <v>155</v>
      </c>
      <c r="AU612" s="153" t="s">
        <v>86</v>
      </c>
      <c r="AV612" s="13" t="s">
        <v>86</v>
      </c>
      <c r="AW612" s="13" t="s">
        <v>32</v>
      </c>
      <c r="AX612" s="13" t="s">
        <v>76</v>
      </c>
      <c r="AY612" s="153" t="s">
        <v>142</v>
      </c>
    </row>
    <row r="613" spans="2:65" s="13" customFormat="1" ht="11.25" x14ac:dyDescent="0.2">
      <c r="B613" s="152"/>
      <c r="D613" s="146" t="s">
        <v>155</v>
      </c>
      <c r="E613" s="153" t="s">
        <v>1</v>
      </c>
      <c r="F613" s="154" t="s">
        <v>1066</v>
      </c>
      <c r="H613" s="155">
        <v>75</v>
      </c>
      <c r="I613" s="156"/>
      <c r="L613" s="152"/>
      <c r="M613" s="157"/>
      <c r="T613" s="158"/>
      <c r="AT613" s="153" t="s">
        <v>155</v>
      </c>
      <c r="AU613" s="153" t="s">
        <v>86</v>
      </c>
      <c r="AV613" s="13" t="s">
        <v>86</v>
      </c>
      <c r="AW613" s="13" t="s">
        <v>32</v>
      </c>
      <c r="AX613" s="13" t="s">
        <v>76</v>
      </c>
      <c r="AY613" s="153" t="s">
        <v>142</v>
      </c>
    </row>
    <row r="614" spans="2:65" s="13" customFormat="1" ht="11.25" x14ac:dyDescent="0.2">
      <c r="B614" s="152"/>
      <c r="D614" s="146" t="s">
        <v>155</v>
      </c>
      <c r="E614" s="153" t="s">
        <v>1</v>
      </c>
      <c r="F614" s="154" t="s">
        <v>1067</v>
      </c>
      <c r="H614" s="155">
        <v>69.599999999999994</v>
      </c>
      <c r="I614" s="156"/>
      <c r="L614" s="152"/>
      <c r="M614" s="157"/>
      <c r="T614" s="158"/>
      <c r="AT614" s="153" t="s">
        <v>155</v>
      </c>
      <c r="AU614" s="153" t="s">
        <v>86</v>
      </c>
      <c r="AV614" s="13" t="s">
        <v>86</v>
      </c>
      <c r="AW614" s="13" t="s">
        <v>32</v>
      </c>
      <c r="AX614" s="13" t="s">
        <v>76</v>
      </c>
      <c r="AY614" s="153" t="s">
        <v>142</v>
      </c>
    </row>
    <row r="615" spans="2:65" s="13" customFormat="1" ht="11.25" x14ac:dyDescent="0.2">
      <c r="B615" s="152"/>
      <c r="D615" s="146" t="s">
        <v>155</v>
      </c>
      <c r="E615" s="153" t="s">
        <v>1</v>
      </c>
      <c r="F615" s="154" t="s">
        <v>1068</v>
      </c>
      <c r="H615" s="155">
        <v>115</v>
      </c>
      <c r="I615" s="156"/>
      <c r="L615" s="152"/>
      <c r="M615" s="157"/>
      <c r="T615" s="158"/>
      <c r="AT615" s="153" t="s">
        <v>155</v>
      </c>
      <c r="AU615" s="153" t="s">
        <v>86</v>
      </c>
      <c r="AV615" s="13" t="s">
        <v>86</v>
      </c>
      <c r="AW615" s="13" t="s">
        <v>32</v>
      </c>
      <c r="AX615" s="13" t="s">
        <v>76</v>
      </c>
      <c r="AY615" s="153" t="s">
        <v>142</v>
      </c>
    </row>
    <row r="616" spans="2:65" s="14" customFormat="1" ht="11.25" x14ac:dyDescent="0.2">
      <c r="B616" s="162"/>
      <c r="D616" s="146" t="s">
        <v>155</v>
      </c>
      <c r="E616" s="163" t="s">
        <v>1</v>
      </c>
      <c r="F616" s="164" t="s">
        <v>278</v>
      </c>
      <c r="H616" s="165">
        <v>262.10000000000002</v>
      </c>
      <c r="I616" s="166"/>
      <c r="L616" s="162"/>
      <c r="M616" s="167"/>
      <c r="T616" s="168"/>
      <c r="AT616" s="163" t="s">
        <v>155</v>
      </c>
      <c r="AU616" s="163" t="s">
        <v>86</v>
      </c>
      <c r="AV616" s="14" t="s">
        <v>141</v>
      </c>
      <c r="AW616" s="14" t="s">
        <v>32</v>
      </c>
      <c r="AX616" s="14" t="s">
        <v>84</v>
      </c>
      <c r="AY616" s="163" t="s">
        <v>142</v>
      </c>
    </row>
    <row r="617" spans="2:65" s="1" customFormat="1" ht="21.75" customHeight="1" x14ac:dyDescent="0.2">
      <c r="B617" s="32"/>
      <c r="C617" s="132" t="s">
        <v>1069</v>
      </c>
      <c r="D617" s="132" t="s">
        <v>148</v>
      </c>
      <c r="E617" s="133" t="s">
        <v>1070</v>
      </c>
      <c r="F617" s="134" t="s">
        <v>1071</v>
      </c>
      <c r="G617" s="135" t="s">
        <v>336</v>
      </c>
      <c r="H617" s="136">
        <v>19.5</v>
      </c>
      <c r="I617" s="137"/>
      <c r="J617" s="138">
        <f>ROUND(I617*H617,2)</f>
        <v>0</v>
      </c>
      <c r="K617" s="134" t="s">
        <v>152</v>
      </c>
      <c r="L617" s="32"/>
      <c r="M617" s="139" t="s">
        <v>1</v>
      </c>
      <c r="N617" s="140" t="s">
        <v>41</v>
      </c>
      <c r="P617" s="141">
        <f>O617*H617</f>
        <v>0</v>
      </c>
      <c r="Q617" s="141">
        <v>6.0000000000000002E-5</v>
      </c>
      <c r="R617" s="141">
        <f>Q617*H617</f>
        <v>1.17E-3</v>
      </c>
      <c r="S617" s="141">
        <v>0</v>
      </c>
      <c r="T617" s="142">
        <f>S617*H617</f>
        <v>0</v>
      </c>
      <c r="AR617" s="143" t="s">
        <v>141</v>
      </c>
      <c r="AT617" s="143" t="s">
        <v>148</v>
      </c>
      <c r="AU617" s="143" t="s">
        <v>86</v>
      </c>
      <c r="AY617" s="17" t="s">
        <v>142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7" t="s">
        <v>84</v>
      </c>
      <c r="BK617" s="144">
        <f>ROUND(I617*H617,2)</f>
        <v>0</v>
      </c>
      <c r="BL617" s="17" t="s">
        <v>141</v>
      </c>
      <c r="BM617" s="143" t="s">
        <v>1072</v>
      </c>
    </row>
    <row r="618" spans="2:65" s="13" customFormat="1" ht="11.25" x14ac:dyDescent="0.2">
      <c r="B618" s="152"/>
      <c r="D618" s="146" t="s">
        <v>155</v>
      </c>
      <c r="E618" s="153" t="s">
        <v>1</v>
      </c>
      <c r="F618" s="154" t="s">
        <v>1073</v>
      </c>
      <c r="H618" s="155">
        <v>19.5</v>
      </c>
      <c r="I618" s="156"/>
      <c r="L618" s="152"/>
      <c r="M618" s="157"/>
      <c r="T618" s="158"/>
      <c r="AT618" s="153" t="s">
        <v>155</v>
      </c>
      <c r="AU618" s="153" t="s">
        <v>86</v>
      </c>
      <c r="AV618" s="13" t="s">
        <v>86</v>
      </c>
      <c r="AW618" s="13" t="s">
        <v>32</v>
      </c>
      <c r="AX618" s="13" t="s">
        <v>84</v>
      </c>
      <c r="AY618" s="153" t="s">
        <v>142</v>
      </c>
    </row>
    <row r="619" spans="2:65" s="1" customFormat="1" ht="21.75" customHeight="1" x14ac:dyDescent="0.2">
      <c r="B619" s="32"/>
      <c r="C619" s="132" t="s">
        <v>1074</v>
      </c>
      <c r="D619" s="132" t="s">
        <v>148</v>
      </c>
      <c r="E619" s="133" t="s">
        <v>1075</v>
      </c>
      <c r="F619" s="134" t="s">
        <v>1076</v>
      </c>
      <c r="G619" s="135" t="s">
        <v>336</v>
      </c>
      <c r="H619" s="136">
        <v>44.2</v>
      </c>
      <c r="I619" s="137"/>
      <c r="J619" s="138">
        <f>ROUND(I619*H619,2)</f>
        <v>0</v>
      </c>
      <c r="K619" s="134" t="s">
        <v>152</v>
      </c>
      <c r="L619" s="32"/>
      <c r="M619" s="139" t="s">
        <v>1</v>
      </c>
      <c r="N619" s="140" t="s">
        <v>41</v>
      </c>
      <c r="P619" s="141">
        <f>O619*H619</f>
        <v>0</v>
      </c>
      <c r="Q619" s="141">
        <v>1.6000000000000001E-4</v>
      </c>
      <c r="R619" s="141">
        <f>Q619*H619</f>
        <v>7.072000000000001E-3</v>
      </c>
      <c r="S619" s="141">
        <v>0</v>
      </c>
      <c r="T619" s="142">
        <f>S619*H619</f>
        <v>0</v>
      </c>
      <c r="AR619" s="143" t="s">
        <v>141</v>
      </c>
      <c r="AT619" s="143" t="s">
        <v>148</v>
      </c>
      <c r="AU619" s="143" t="s">
        <v>86</v>
      </c>
      <c r="AY619" s="17" t="s">
        <v>142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7" t="s">
        <v>84</v>
      </c>
      <c r="BK619" s="144">
        <f>ROUND(I619*H619,2)</f>
        <v>0</v>
      </c>
      <c r="BL619" s="17" t="s">
        <v>141</v>
      </c>
      <c r="BM619" s="143" t="s">
        <v>1077</v>
      </c>
    </row>
    <row r="620" spans="2:65" s="13" customFormat="1" ht="11.25" x14ac:dyDescent="0.2">
      <c r="B620" s="152"/>
      <c r="D620" s="146" t="s">
        <v>155</v>
      </c>
      <c r="E620" s="153" t="s">
        <v>1</v>
      </c>
      <c r="F620" s="154" t="s">
        <v>1078</v>
      </c>
      <c r="H620" s="155">
        <v>32.200000000000003</v>
      </c>
      <c r="I620" s="156"/>
      <c r="L620" s="152"/>
      <c r="M620" s="157"/>
      <c r="T620" s="158"/>
      <c r="AT620" s="153" t="s">
        <v>155</v>
      </c>
      <c r="AU620" s="153" t="s">
        <v>86</v>
      </c>
      <c r="AV620" s="13" t="s">
        <v>86</v>
      </c>
      <c r="AW620" s="13" t="s">
        <v>32</v>
      </c>
      <c r="AX620" s="13" t="s">
        <v>76</v>
      </c>
      <c r="AY620" s="153" t="s">
        <v>142</v>
      </c>
    </row>
    <row r="621" spans="2:65" s="13" customFormat="1" ht="11.25" x14ac:dyDescent="0.2">
      <c r="B621" s="152"/>
      <c r="D621" s="146" t="s">
        <v>155</v>
      </c>
      <c r="E621" s="153" t="s">
        <v>1</v>
      </c>
      <c r="F621" s="154" t="s">
        <v>1079</v>
      </c>
      <c r="H621" s="155">
        <v>12</v>
      </c>
      <c r="I621" s="156"/>
      <c r="L621" s="152"/>
      <c r="M621" s="157"/>
      <c r="T621" s="158"/>
      <c r="AT621" s="153" t="s">
        <v>155</v>
      </c>
      <c r="AU621" s="153" t="s">
        <v>86</v>
      </c>
      <c r="AV621" s="13" t="s">
        <v>86</v>
      </c>
      <c r="AW621" s="13" t="s">
        <v>32</v>
      </c>
      <c r="AX621" s="13" t="s">
        <v>76</v>
      </c>
      <c r="AY621" s="153" t="s">
        <v>142</v>
      </c>
    </row>
    <row r="622" spans="2:65" s="14" customFormat="1" ht="11.25" x14ac:dyDescent="0.2">
      <c r="B622" s="162"/>
      <c r="D622" s="146" t="s">
        <v>155</v>
      </c>
      <c r="E622" s="163" t="s">
        <v>1</v>
      </c>
      <c r="F622" s="164" t="s">
        <v>278</v>
      </c>
      <c r="H622" s="165">
        <v>44.2</v>
      </c>
      <c r="I622" s="166"/>
      <c r="L622" s="162"/>
      <c r="M622" s="167"/>
      <c r="T622" s="168"/>
      <c r="AT622" s="163" t="s">
        <v>155</v>
      </c>
      <c r="AU622" s="163" t="s">
        <v>86</v>
      </c>
      <c r="AV622" s="14" t="s">
        <v>141</v>
      </c>
      <c r="AW622" s="14" t="s">
        <v>32</v>
      </c>
      <c r="AX622" s="14" t="s">
        <v>84</v>
      </c>
      <c r="AY622" s="163" t="s">
        <v>142</v>
      </c>
    </row>
    <row r="623" spans="2:65" s="1" customFormat="1" ht="16.5" customHeight="1" x14ac:dyDescent="0.2">
      <c r="B623" s="32"/>
      <c r="C623" s="132" t="s">
        <v>1080</v>
      </c>
      <c r="D623" s="132" t="s">
        <v>148</v>
      </c>
      <c r="E623" s="133" t="s">
        <v>1081</v>
      </c>
      <c r="F623" s="134" t="s">
        <v>1082</v>
      </c>
      <c r="G623" s="135" t="s">
        <v>266</v>
      </c>
      <c r="H623" s="136">
        <v>34.104999999999997</v>
      </c>
      <c r="I623" s="137"/>
      <c r="J623" s="138">
        <f>ROUND(I623*H623,2)</f>
        <v>0</v>
      </c>
      <c r="K623" s="134" t="s">
        <v>152</v>
      </c>
      <c r="L623" s="32"/>
      <c r="M623" s="139" t="s">
        <v>1</v>
      </c>
      <c r="N623" s="140" t="s">
        <v>41</v>
      </c>
      <c r="P623" s="141">
        <f>O623*H623</f>
        <v>0</v>
      </c>
      <c r="Q623" s="141">
        <v>1.4499999999999999E-3</v>
      </c>
      <c r="R623" s="141">
        <f>Q623*H623</f>
        <v>4.9452249999999989E-2</v>
      </c>
      <c r="S623" s="141">
        <v>0</v>
      </c>
      <c r="T623" s="142">
        <f>S623*H623</f>
        <v>0</v>
      </c>
      <c r="AR623" s="143" t="s">
        <v>141</v>
      </c>
      <c r="AT623" s="143" t="s">
        <v>148</v>
      </c>
      <c r="AU623" s="143" t="s">
        <v>86</v>
      </c>
      <c r="AY623" s="17" t="s">
        <v>142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7" t="s">
        <v>84</v>
      </c>
      <c r="BK623" s="144">
        <f>ROUND(I623*H623,2)</f>
        <v>0</v>
      </c>
      <c r="BL623" s="17" t="s">
        <v>141</v>
      </c>
      <c r="BM623" s="143" t="s">
        <v>1083</v>
      </c>
    </row>
    <row r="624" spans="2:65" s="13" customFormat="1" ht="11.25" x14ac:dyDescent="0.2">
      <c r="B624" s="152"/>
      <c r="D624" s="146" t="s">
        <v>155</v>
      </c>
      <c r="E624" s="153" t="s">
        <v>1</v>
      </c>
      <c r="F624" s="154" t="s">
        <v>1084</v>
      </c>
      <c r="H624" s="155">
        <v>8</v>
      </c>
      <c r="I624" s="156"/>
      <c r="L624" s="152"/>
      <c r="M624" s="157"/>
      <c r="T624" s="158"/>
      <c r="AT624" s="153" t="s">
        <v>155</v>
      </c>
      <c r="AU624" s="153" t="s">
        <v>86</v>
      </c>
      <c r="AV624" s="13" t="s">
        <v>86</v>
      </c>
      <c r="AW624" s="13" t="s">
        <v>32</v>
      </c>
      <c r="AX624" s="13" t="s">
        <v>76</v>
      </c>
      <c r="AY624" s="153" t="s">
        <v>142</v>
      </c>
    </row>
    <row r="625" spans="2:65" s="13" customFormat="1" ht="11.25" x14ac:dyDescent="0.2">
      <c r="B625" s="152"/>
      <c r="D625" s="146" t="s">
        <v>155</v>
      </c>
      <c r="E625" s="153" t="s">
        <v>1</v>
      </c>
      <c r="F625" s="154" t="s">
        <v>1085</v>
      </c>
      <c r="H625" s="155">
        <v>3</v>
      </c>
      <c r="I625" s="156"/>
      <c r="L625" s="152"/>
      <c r="M625" s="157"/>
      <c r="T625" s="158"/>
      <c r="AT625" s="153" t="s">
        <v>155</v>
      </c>
      <c r="AU625" s="153" t="s">
        <v>86</v>
      </c>
      <c r="AV625" s="13" t="s">
        <v>86</v>
      </c>
      <c r="AW625" s="13" t="s">
        <v>32</v>
      </c>
      <c r="AX625" s="13" t="s">
        <v>76</v>
      </c>
      <c r="AY625" s="153" t="s">
        <v>142</v>
      </c>
    </row>
    <row r="626" spans="2:65" s="13" customFormat="1" ht="11.25" x14ac:dyDescent="0.2">
      <c r="B626" s="152"/>
      <c r="D626" s="146" t="s">
        <v>155</v>
      </c>
      <c r="E626" s="153" t="s">
        <v>1</v>
      </c>
      <c r="F626" s="154" t="s">
        <v>1086</v>
      </c>
      <c r="H626" s="155">
        <v>23.105</v>
      </c>
      <c r="I626" s="156"/>
      <c r="L626" s="152"/>
      <c r="M626" s="157"/>
      <c r="T626" s="158"/>
      <c r="AT626" s="153" t="s">
        <v>155</v>
      </c>
      <c r="AU626" s="153" t="s">
        <v>86</v>
      </c>
      <c r="AV626" s="13" t="s">
        <v>86</v>
      </c>
      <c r="AW626" s="13" t="s">
        <v>32</v>
      </c>
      <c r="AX626" s="13" t="s">
        <v>76</v>
      </c>
      <c r="AY626" s="153" t="s">
        <v>142</v>
      </c>
    </row>
    <row r="627" spans="2:65" s="14" customFormat="1" ht="11.25" x14ac:dyDescent="0.2">
      <c r="B627" s="162"/>
      <c r="D627" s="146" t="s">
        <v>155</v>
      </c>
      <c r="E627" s="163" t="s">
        <v>1</v>
      </c>
      <c r="F627" s="164" t="s">
        <v>278</v>
      </c>
      <c r="H627" s="165">
        <v>34.104999999999997</v>
      </c>
      <c r="I627" s="166"/>
      <c r="L627" s="162"/>
      <c r="M627" s="167"/>
      <c r="T627" s="168"/>
      <c r="AT627" s="163" t="s">
        <v>155</v>
      </c>
      <c r="AU627" s="163" t="s">
        <v>86</v>
      </c>
      <c r="AV627" s="14" t="s">
        <v>141</v>
      </c>
      <c r="AW627" s="14" t="s">
        <v>32</v>
      </c>
      <c r="AX627" s="14" t="s">
        <v>84</v>
      </c>
      <c r="AY627" s="163" t="s">
        <v>142</v>
      </c>
    </row>
    <row r="628" spans="2:65" s="1" customFormat="1" ht="16.5" customHeight="1" x14ac:dyDescent="0.2">
      <c r="B628" s="32"/>
      <c r="C628" s="132" t="s">
        <v>1087</v>
      </c>
      <c r="D628" s="132" t="s">
        <v>148</v>
      </c>
      <c r="E628" s="133" t="s">
        <v>1088</v>
      </c>
      <c r="F628" s="134" t="s">
        <v>1089</v>
      </c>
      <c r="G628" s="135" t="s">
        <v>336</v>
      </c>
      <c r="H628" s="136">
        <v>16.7</v>
      </c>
      <c r="I628" s="137"/>
      <c r="J628" s="138">
        <f>ROUND(I628*H628,2)</f>
        <v>0</v>
      </c>
      <c r="K628" s="134" t="s">
        <v>152</v>
      </c>
      <c r="L628" s="32"/>
      <c r="M628" s="139" t="s">
        <v>1</v>
      </c>
      <c r="N628" s="140" t="s">
        <v>41</v>
      </c>
      <c r="P628" s="141">
        <f>O628*H628</f>
        <v>0</v>
      </c>
      <c r="Q628" s="141">
        <v>1.3999999999999999E-4</v>
      </c>
      <c r="R628" s="141">
        <f>Q628*H628</f>
        <v>2.3379999999999998E-3</v>
      </c>
      <c r="S628" s="141">
        <v>0</v>
      </c>
      <c r="T628" s="142">
        <f>S628*H628</f>
        <v>0</v>
      </c>
      <c r="AR628" s="143" t="s">
        <v>141</v>
      </c>
      <c r="AT628" s="143" t="s">
        <v>148</v>
      </c>
      <c r="AU628" s="143" t="s">
        <v>86</v>
      </c>
      <c r="AY628" s="17" t="s">
        <v>142</v>
      </c>
      <c r="BE628" s="144">
        <f>IF(N628="základní",J628,0)</f>
        <v>0</v>
      </c>
      <c r="BF628" s="144">
        <f>IF(N628="snížená",J628,0)</f>
        <v>0</v>
      </c>
      <c r="BG628" s="144">
        <f>IF(N628="zákl. přenesená",J628,0)</f>
        <v>0</v>
      </c>
      <c r="BH628" s="144">
        <f>IF(N628="sníž. přenesená",J628,0)</f>
        <v>0</v>
      </c>
      <c r="BI628" s="144">
        <f>IF(N628="nulová",J628,0)</f>
        <v>0</v>
      </c>
      <c r="BJ628" s="17" t="s">
        <v>84</v>
      </c>
      <c r="BK628" s="144">
        <f>ROUND(I628*H628,2)</f>
        <v>0</v>
      </c>
      <c r="BL628" s="17" t="s">
        <v>141</v>
      </c>
      <c r="BM628" s="143" t="s">
        <v>1090</v>
      </c>
    </row>
    <row r="629" spans="2:65" s="13" customFormat="1" ht="11.25" x14ac:dyDescent="0.2">
      <c r="B629" s="152"/>
      <c r="D629" s="146" t="s">
        <v>155</v>
      </c>
      <c r="E629" s="153" t="s">
        <v>1</v>
      </c>
      <c r="F629" s="154" t="s">
        <v>1091</v>
      </c>
      <c r="H629" s="155">
        <v>16.7</v>
      </c>
      <c r="I629" s="156"/>
      <c r="L629" s="152"/>
      <c r="M629" s="157"/>
      <c r="T629" s="158"/>
      <c r="AT629" s="153" t="s">
        <v>155</v>
      </c>
      <c r="AU629" s="153" t="s">
        <v>86</v>
      </c>
      <c r="AV629" s="13" t="s">
        <v>86</v>
      </c>
      <c r="AW629" s="13" t="s">
        <v>32</v>
      </c>
      <c r="AX629" s="13" t="s">
        <v>84</v>
      </c>
      <c r="AY629" s="153" t="s">
        <v>142</v>
      </c>
    </row>
    <row r="630" spans="2:65" s="1" customFormat="1" ht="24.2" customHeight="1" x14ac:dyDescent="0.2">
      <c r="B630" s="32"/>
      <c r="C630" s="132" t="s">
        <v>1092</v>
      </c>
      <c r="D630" s="132" t="s">
        <v>148</v>
      </c>
      <c r="E630" s="133" t="s">
        <v>1093</v>
      </c>
      <c r="F630" s="134" t="s">
        <v>1094</v>
      </c>
      <c r="G630" s="135" t="s">
        <v>336</v>
      </c>
      <c r="H630" s="136">
        <v>342.5</v>
      </c>
      <c r="I630" s="137"/>
      <c r="J630" s="138">
        <f>ROUND(I630*H630,2)</f>
        <v>0</v>
      </c>
      <c r="K630" s="134" t="s">
        <v>152</v>
      </c>
      <c r="L630" s="32"/>
      <c r="M630" s="139" t="s">
        <v>1</v>
      </c>
      <c r="N630" s="140" t="s">
        <v>41</v>
      </c>
      <c r="P630" s="141">
        <f>O630*H630</f>
        <v>0</v>
      </c>
      <c r="Q630" s="141">
        <v>0</v>
      </c>
      <c r="R630" s="141">
        <f>Q630*H630</f>
        <v>0</v>
      </c>
      <c r="S630" s="141">
        <v>0</v>
      </c>
      <c r="T630" s="142">
        <f>S630*H630</f>
        <v>0</v>
      </c>
      <c r="AR630" s="143" t="s">
        <v>141</v>
      </c>
      <c r="AT630" s="143" t="s">
        <v>148</v>
      </c>
      <c r="AU630" s="143" t="s">
        <v>86</v>
      </c>
      <c r="AY630" s="17" t="s">
        <v>142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7" t="s">
        <v>84</v>
      </c>
      <c r="BK630" s="144">
        <f>ROUND(I630*H630,2)</f>
        <v>0</v>
      </c>
      <c r="BL630" s="17" t="s">
        <v>141</v>
      </c>
      <c r="BM630" s="143" t="s">
        <v>1095</v>
      </c>
    </row>
    <row r="631" spans="2:65" s="13" customFormat="1" ht="11.25" x14ac:dyDescent="0.2">
      <c r="B631" s="152"/>
      <c r="D631" s="146" t="s">
        <v>155</v>
      </c>
      <c r="E631" s="153" t="s">
        <v>1</v>
      </c>
      <c r="F631" s="154" t="s">
        <v>1096</v>
      </c>
      <c r="H631" s="155">
        <v>342.5</v>
      </c>
      <c r="I631" s="156"/>
      <c r="L631" s="152"/>
      <c r="M631" s="157"/>
      <c r="T631" s="158"/>
      <c r="AT631" s="153" t="s">
        <v>155</v>
      </c>
      <c r="AU631" s="153" t="s">
        <v>86</v>
      </c>
      <c r="AV631" s="13" t="s">
        <v>86</v>
      </c>
      <c r="AW631" s="13" t="s">
        <v>32</v>
      </c>
      <c r="AX631" s="13" t="s">
        <v>84</v>
      </c>
      <c r="AY631" s="153" t="s">
        <v>142</v>
      </c>
    </row>
    <row r="632" spans="2:65" s="1" customFormat="1" ht="24.2" customHeight="1" x14ac:dyDescent="0.2">
      <c r="B632" s="32"/>
      <c r="C632" s="132" t="s">
        <v>1097</v>
      </c>
      <c r="D632" s="132" t="s">
        <v>148</v>
      </c>
      <c r="E632" s="133" t="s">
        <v>1098</v>
      </c>
      <c r="F632" s="134" t="s">
        <v>1099</v>
      </c>
      <c r="G632" s="135" t="s">
        <v>266</v>
      </c>
      <c r="H632" s="136">
        <v>34.104999999999997</v>
      </c>
      <c r="I632" s="137"/>
      <c r="J632" s="138">
        <f>ROUND(I632*H632,2)</f>
        <v>0</v>
      </c>
      <c r="K632" s="134" t="s">
        <v>152</v>
      </c>
      <c r="L632" s="32"/>
      <c r="M632" s="139" t="s">
        <v>1</v>
      </c>
      <c r="N632" s="140" t="s">
        <v>41</v>
      </c>
      <c r="P632" s="141">
        <f>O632*H632</f>
        <v>0</v>
      </c>
      <c r="Q632" s="141">
        <v>1.0000000000000001E-5</v>
      </c>
      <c r="R632" s="141">
        <f>Q632*H632</f>
        <v>3.4105000000000002E-4</v>
      </c>
      <c r="S632" s="141">
        <v>0</v>
      </c>
      <c r="T632" s="142">
        <f>S632*H632</f>
        <v>0</v>
      </c>
      <c r="AR632" s="143" t="s">
        <v>141</v>
      </c>
      <c r="AT632" s="143" t="s">
        <v>148</v>
      </c>
      <c r="AU632" s="143" t="s">
        <v>86</v>
      </c>
      <c r="AY632" s="17" t="s">
        <v>142</v>
      </c>
      <c r="BE632" s="144">
        <f>IF(N632="základní",J632,0)</f>
        <v>0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7" t="s">
        <v>84</v>
      </c>
      <c r="BK632" s="144">
        <f>ROUND(I632*H632,2)</f>
        <v>0</v>
      </c>
      <c r="BL632" s="17" t="s">
        <v>141</v>
      </c>
      <c r="BM632" s="143" t="s">
        <v>1100</v>
      </c>
    </row>
    <row r="633" spans="2:65" s="13" customFormat="1" ht="11.25" x14ac:dyDescent="0.2">
      <c r="B633" s="152"/>
      <c r="D633" s="146" t="s">
        <v>155</v>
      </c>
      <c r="E633" s="153" t="s">
        <v>1</v>
      </c>
      <c r="F633" s="154" t="s">
        <v>1101</v>
      </c>
      <c r="H633" s="155">
        <v>34.104999999999997</v>
      </c>
      <c r="I633" s="156"/>
      <c r="L633" s="152"/>
      <c r="M633" s="157"/>
      <c r="T633" s="158"/>
      <c r="AT633" s="153" t="s">
        <v>155</v>
      </c>
      <c r="AU633" s="153" t="s">
        <v>86</v>
      </c>
      <c r="AV633" s="13" t="s">
        <v>86</v>
      </c>
      <c r="AW633" s="13" t="s">
        <v>32</v>
      </c>
      <c r="AX633" s="13" t="s">
        <v>84</v>
      </c>
      <c r="AY633" s="153" t="s">
        <v>142</v>
      </c>
    </row>
    <row r="634" spans="2:65" s="1" customFormat="1" ht="24.2" customHeight="1" x14ac:dyDescent="0.2">
      <c r="B634" s="32"/>
      <c r="C634" s="132" t="s">
        <v>1102</v>
      </c>
      <c r="D634" s="132" t="s">
        <v>148</v>
      </c>
      <c r="E634" s="133" t="s">
        <v>1103</v>
      </c>
      <c r="F634" s="134" t="s">
        <v>1104</v>
      </c>
      <c r="G634" s="135" t="s">
        <v>336</v>
      </c>
      <c r="H634" s="136">
        <v>22</v>
      </c>
      <c r="I634" s="137"/>
      <c r="J634" s="138">
        <f>ROUND(I634*H634,2)</f>
        <v>0</v>
      </c>
      <c r="K634" s="134" t="s">
        <v>152</v>
      </c>
      <c r="L634" s="32"/>
      <c r="M634" s="139" t="s">
        <v>1</v>
      </c>
      <c r="N634" s="140" t="s">
        <v>41</v>
      </c>
      <c r="P634" s="141">
        <f>O634*H634</f>
        <v>0</v>
      </c>
      <c r="Q634" s="141">
        <v>0.2195</v>
      </c>
      <c r="R634" s="141">
        <f>Q634*H634</f>
        <v>4.8289999999999997</v>
      </c>
      <c r="S634" s="141">
        <v>0</v>
      </c>
      <c r="T634" s="142">
        <f>S634*H634</f>
        <v>0</v>
      </c>
      <c r="AR634" s="143" t="s">
        <v>141</v>
      </c>
      <c r="AT634" s="143" t="s">
        <v>148</v>
      </c>
      <c r="AU634" s="143" t="s">
        <v>86</v>
      </c>
      <c r="AY634" s="17" t="s">
        <v>142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7" t="s">
        <v>84</v>
      </c>
      <c r="BK634" s="144">
        <f>ROUND(I634*H634,2)</f>
        <v>0</v>
      </c>
      <c r="BL634" s="17" t="s">
        <v>141</v>
      </c>
      <c r="BM634" s="143" t="s">
        <v>1105</v>
      </c>
    </row>
    <row r="635" spans="2:65" s="13" customFormat="1" ht="11.25" x14ac:dyDescent="0.2">
      <c r="B635" s="152"/>
      <c r="D635" s="146" t="s">
        <v>155</v>
      </c>
      <c r="E635" s="153" t="s">
        <v>1</v>
      </c>
      <c r="F635" s="154" t="s">
        <v>1106</v>
      </c>
      <c r="H635" s="155">
        <v>22</v>
      </c>
      <c r="I635" s="156"/>
      <c r="L635" s="152"/>
      <c r="M635" s="157"/>
      <c r="T635" s="158"/>
      <c r="AT635" s="153" t="s">
        <v>155</v>
      </c>
      <c r="AU635" s="153" t="s">
        <v>86</v>
      </c>
      <c r="AV635" s="13" t="s">
        <v>86</v>
      </c>
      <c r="AW635" s="13" t="s">
        <v>32</v>
      </c>
      <c r="AX635" s="13" t="s">
        <v>84</v>
      </c>
      <c r="AY635" s="153" t="s">
        <v>142</v>
      </c>
    </row>
    <row r="636" spans="2:65" s="12" customFormat="1" ht="11.25" x14ac:dyDescent="0.2">
      <c r="B636" s="145"/>
      <c r="D636" s="146" t="s">
        <v>155</v>
      </c>
      <c r="E636" s="147" t="s">
        <v>1</v>
      </c>
      <c r="F636" s="148" t="s">
        <v>1107</v>
      </c>
      <c r="H636" s="147" t="s">
        <v>1</v>
      </c>
      <c r="I636" s="149"/>
      <c r="L636" s="145"/>
      <c r="M636" s="150"/>
      <c r="T636" s="151"/>
      <c r="AT636" s="147" t="s">
        <v>155</v>
      </c>
      <c r="AU636" s="147" t="s">
        <v>86</v>
      </c>
      <c r="AV636" s="12" t="s">
        <v>84</v>
      </c>
      <c r="AW636" s="12" t="s">
        <v>32</v>
      </c>
      <c r="AX636" s="12" t="s">
        <v>76</v>
      </c>
      <c r="AY636" s="147" t="s">
        <v>142</v>
      </c>
    </row>
    <row r="637" spans="2:65" s="12" customFormat="1" ht="11.25" x14ac:dyDescent="0.2">
      <c r="B637" s="145"/>
      <c r="D637" s="146" t="s">
        <v>155</v>
      </c>
      <c r="E637" s="147" t="s">
        <v>1</v>
      </c>
      <c r="F637" s="148" t="s">
        <v>1108</v>
      </c>
      <c r="H637" s="147" t="s">
        <v>1</v>
      </c>
      <c r="I637" s="149"/>
      <c r="L637" s="145"/>
      <c r="M637" s="150"/>
      <c r="T637" s="151"/>
      <c r="AT637" s="147" t="s">
        <v>155</v>
      </c>
      <c r="AU637" s="147" t="s">
        <v>86</v>
      </c>
      <c r="AV637" s="12" t="s">
        <v>84</v>
      </c>
      <c r="AW637" s="12" t="s">
        <v>32</v>
      </c>
      <c r="AX637" s="12" t="s">
        <v>76</v>
      </c>
      <c r="AY637" s="147" t="s">
        <v>142</v>
      </c>
    </row>
    <row r="638" spans="2:65" s="1" customFormat="1" ht="16.5" customHeight="1" x14ac:dyDescent="0.2">
      <c r="B638" s="32"/>
      <c r="C638" s="169" t="s">
        <v>1109</v>
      </c>
      <c r="D638" s="169" t="s">
        <v>472</v>
      </c>
      <c r="E638" s="170" t="s">
        <v>1110</v>
      </c>
      <c r="F638" s="171" t="s">
        <v>1111</v>
      </c>
      <c r="G638" s="172" t="s">
        <v>590</v>
      </c>
      <c r="H638" s="173">
        <v>4</v>
      </c>
      <c r="I638" s="174"/>
      <c r="J638" s="175">
        <f>ROUND(I638*H638,2)</f>
        <v>0</v>
      </c>
      <c r="K638" s="171" t="s">
        <v>152</v>
      </c>
      <c r="L638" s="176"/>
      <c r="M638" s="177" t="s">
        <v>1</v>
      </c>
      <c r="N638" s="178" t="s">
        <v>41</v>
      </c>
      <c r="P638" s="141">
        <f>O638*H638</f>
        <v>0</v>
      </c>
      <c r="Q638" s="141">
        <v>0.11899999999999999</v>
      </c>
      <c r="R638" s="141">
        <f>Q638*H638</f>
        <v>0.47599999999999998</v>
      </c>
      <c r="S638" s="141">
        <v>0</v>
      </c>
      <c r="T638" s="142">
        <f>S638*H638</f>
        <v>0</v>
      </c>
      <c r="AR638" s="143" t="s">
        <v>190</v>
      </c>
      <c r="AT638" s="143" t="s">
        <v>472</v>
      </c>
      <c r="AU638" s="143" t="s">
        <v>86</v>
      </c>
      <c r="AY638" s="17" t="s">
        <v>142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7" t="s">
        <v>84</v>
      </c>
      <c r="BK638" s="144">
        <f>ROUND(I638*H638,2)</f>
        <v>0</v>
      </c>
      <c r="BL638" s="17" t="s">
        <v>141</v>
      </c>
      <c r="BM638" s="143" t="s">
        <v>1112</v>
      </c>
    </row>
    <row r="639" spans="2:65" s="13" customFormat="1" ht="11.25" x14ac:dyDescent="0.2">
      <c r="B639" s="152"/>
      <c r="D639" s="146" t="s">
        <v>155</v>
      </c>
      <c r="E639" s="153" t="s">
        <v>1</v>
      </c>
      <c r="F639" s="154" t="s">
        <v>1113</v>
      </c>
      <c r="H639" s="155">
        <v>4</v>
      </c>
      <c r="I639" s="156"/>
      <c r="L639" s="152"/>
      <c r="M639" s="157"/>
      <c r="T639" s="158"/>
      <c r="AT639" s="153" t="s">
        <v>155</v>
      </c>
      <c r="AU639" s="153" t="s">
        <v>86</v>
      </c>
      <c r="AV639" s="13" t="s">
        <v>86</v>
      </c>
      <c r="AW639" s="13" t="s">
        <v>32</v>
      </c>
      <c r="AX639" s="13" t="s">
        <v>84</v>
      </c>
      <c r="AY639" s="153" t="s">
        <v>142</v>
      </c>
    </row>
    <row r="640" spans="2:65" s="1" customFormat="1" ht="16.5" customHeight="1" x14ac:dyDescent="0.2">
      <c r="B640" s="32"/>
      <c r="C640" s="169" t="s">
        <v>1114</v>
      </c>
      <c r="D640" s="169" t="s">
        <v>472</v>
      </c>
      <c r="E640" s="170" t="s">
        <v>1115</v>
      </c>
      <c r="F640" s="171" t="s">
        <v>1116</v>
      </c>
      <c r="G640" s="172" t="s">
        <v>590</v>
      </c>
      <c r="H640" s="173">
        <v>18</v>
      </c>
      <c r="I640" s="174"/>
      <c r="J640" s="175">
        <f>ROUND(I640*H640,2)</f>
        <v>0</v>
      </c>
      <c r="K640" s="171" t="s">
        <v>152</v>
      </c>
      <c r="L640" s="176"/>
      <c r="M640" s="177" t="s">
        <v>1</v>
      </c>
      <c r="N640" s="178" t="s">
        <v>41</v>
      </c>
      <c r="P640" s="141">
        <f>O640*H640</f>
        <v>0</v>
      </c>
      <c r="Q640" s="141">
        <v>0.11899999999999999</v>
      </c>
      <c r="R640" s="141">
        <f>Q640*H640</f>
        <v>2.1419999999999999</v>
      </c>
      <c r="S640" s="141">
        <v>0</v>
      </c>
      <c r="T640" s="142">
        <f>S640*H640</f>
        <v>0</v>
      </c>
      <c r="AR640" s="143" t="s">
        <v>190</v>
      </c>
      <c r="AT640" s="143" t="s">
        <v>472</v>
      </c>
      <c r="AU640" s="143" t="s">
        <v>86</v>
      </c>
      <c r="AY640" s="17" t="s">
        <v>142</v>
      </c>
      <c r="BE640" s="144">
        <f>IF(N640="základní",J640,0)</f>
        <v>0</v>
      </c>
      <c r="BF640" s="144">
        <f>IF(N640="snížená",J640,0)</f>
        <v>0</v>
      </c>
      <c r="BG640" s="144">
        <f>IF(N640="zákl. přenesená",J640,0)</f>
        <v>0</v>
      </c>
      <c r="BH640" s="144">
        <f>IF(N640="sníž. přenesená",J640,0)</f>
        <v>0</v>
      </c>
      <c r="BI640" s="144">
        <f>IF(N640="nulová",J640,0)</f>
        <v>0</v>
      </c>
      <c r="BJ640" s="17" t="s">
        <v>84</v>
      </c>
      <c r="BK640" s="144">
        <f>ROUND(I640*H640,2)</f>
        <v>0</v>
      </c>
      <c r="BL640" s="17" t="s">
        <v>141</v>
      </c>
      <c r="BM640" s="143" t="s">
        <v>1117</v>
      </c>
    </row>
    <row r="641" spans="2:65" s="13" customFormat="1" ht="11.25" x14ac:dyDescent="0.2">
      <c r="B641" s="152"/>
      <c r="D641" s="146" t="s">
        <v>155</v>
      </c>
      <c r="E641" s="153" t="s">
        <v>1</v>
      </c>
      <c r="F641" s="154" t="s">
        <v>1118</v>
      </c>
      <c r="H641" s="155">
        <v>18</v>
      </c>
      <c r="I641" s="156"/>
      <c r="L641" s="152"/>
      <c r="M641" s="157"/>
      <c r="T641" s="158"/>
      <c r="AT641" s="153" t="s">
        <v>155</v>
      </c>
      <c r="AU641" s="153" t="s">
        <v>86</v>
      </c>
      <c r="AV641" s="13" t="s">
        <v>86</v>
      </c>
      <c r="AW641" s="13" t="s">
        <v>32</v>
      </c>
      <c r="AX641" s="13" t="s">
        <v>84</v>
      </c>
      <c r="AY641" s="153" t="s">
        <v>142</v>
      </c>
    </row>
    <row r="642" spans="2:65" s="1" customFormat="1" ht="16.5" customHeight="1" x14ac:dyDescent="0.2">
      <c r="B642" s="32"/>
      <c r="C642" s="132" t="s">
        <v>1119</v>
      </c>
      <c r="D642" s="132" t="s">
        <v>148</v>
      </c>
      <c r="E642" s="133" t="s">
        <v>1120</v>
      </c>
      <c r="F642" s="134" t="s">
        <v>1121</v>
      </c>
      <c r="G642" s="135" t="s">
        <v>357</v>
      </c>
      <c r="H642" s="136">
        <v>0.51800000000000002</v>
      </c>
      <c r="I642" s="137"/>
      <c r="J642" s="138">
        <f>ROUND(I642*H642,2)</f>
        <v>0</v>
      </c>
      <c r="K642" s="134" t="s">
        <v>152</v>
      </c>
      <c r="L642" s="32"/>
      <c r="M642" s="139" t="s">
        <v>1</v>
      </c>
      <c r="N642" s="140" t="s">
        <v>41</v>
      </c>
      <c r="P642" s="141">
        <f>O642*H642</f>
        <v>0</v>
      </c>
      <c r="Q642" s="141">
        <v>2.2563399999999998</v>
      </c>
      <c r="R642" s="141">
        <f>Q642*H642</f>
        <v>1.16878412</v>
      </c>
      <c r="S642" s="141">
        <v>0</v>
      </c>
      <c r="T642" s="142">
        <f>S642*H642</f>
        <v>0</v>
      </c>
      <c r="AR642" s="143" t="s">
        <v>141</v>
      </c>
      <c r="AT642" s="143" t="s">
        <v>148</v>
      </c>
      <c r="AU642" s="143" t="s">
        <v>86</v>
      </c>
      <c r="AY642" s="17" t="s">
        <v>142</v>
      </c>
      <c r="BE642" s="144">
        <f>IF(N642="základní",J642,0)</f>
        <v>0</v>
      </c>
      <c r="BF642" s="144">
        <f>IF(N642="snížená",J642,0)</f>
        <v>0</v>
      </c>
      <c r="BG642" s="144">
        <f>IF(N642="zákl. přenesená",J642,0)</f>
        <v>0</v>
      </c>
      <c r="BH642" s="144">
        <f>IF(N642="sníž. přenesená",J642,0)</f>
        <v>0</v>
      </c>
      <c r="BI642" s="144">
        <f>IF(N642="nulová",J642,0)</f>
        <v>0</v>
      </c>
      <c r="BJ642" s="17" t="s">
        <v>84</v>
      </c>
      <c r="BK642" s="144">
        <f>ROUND(I642*H642,2)</f>
        <v>0</v>
      </c>
      <c r="BL642" s="17" t="s">
        <v>141</v>
      </c>
      <c r="BM642" s="143" t="s">
        <v>1122</v>
      </c>
    </row>
    <row r="643" spans="2:65" s="12" customFormat="1" ht="11.25" x14ac:dyDescent="0.2">
      <c r="B643" s="145"/>
      <c r="D643" s="146" t="s">
        <v>155</v>
      </c>
      <c r="E643" s="147" t="s">
        <v>1</v>
      </c>
      <c r="F643" s="148" t="s">
        <v>1123</v>
      </c>
      <c r="H643" s="147" t="s">
        <v>1</v>
      </c>
      <c r="I643" s="149"/>
      <c r="L643" s="145"/>
      <c r="M643" s="150"/>
      <c r="T643" s="151"/>
      <c r="AT643" s="147" t="s">
        <v>155</v>
      </c>
      <c r="AU643" s="147" t="s">
        <v>86</v>
      </c>
      <c r="AV643" s="12" t="s">
        <v>84</v>
      </c>
      <c r="AW643" s="12" t="s">
        <v>32</v>
      </c>
      <c r="AX643" s="12" t="s">
        <v>76</v>
      </c>
      <c r="AY643" s="147" t="s">
        <v>142</v>
      </c>
    </row>
    <row r="644" spans="2:65" s="13" customFormat="1" ht="11.25" x14ac:dyDescent="0.2">
      <c r="B644" s="152"/>
      <c r="D644" s="146" t="s">
        <v>155</v>
      </c>
      <c r="E644" s="153" t="s">
        <v>1</v>
      </c>
      <c r="F644" s="154" t="s">
        <v>1124</v>
      </c>
      <c r="H644" s="155">
        <v>0.51800000000000002</v>
      </c>
      <c r="I644" s="156"/>
      <c r="L644" s="152"/>
      <c r="M644" s="157"/>
      <c r="T644" s="158"/>
      <c r="AT644" s="153" t="s">
        <v>155</v>
      </c>
      <c r="AU644" s="153" t="s">
        <v>86</v>
      </c>
      <c r="AV644" s="13" t="s">
        <v>86</v>
      </c>
      <c r="AW644" s="13" t="s">
        <v>32</v>
      </c>
      <c r="AX644" s="13" t="s">
        <v>84</v>
      </c>
      <c r="AY644" s="153" t="s">
        <v>142</v>
      </c>
    </row>
    <row r="645" spans="2:65" s="1" customFormat="1" ht="24.2" customHeight="1" x14ac:dyDescent="0.2">
      <c r="B645" s="32"/>
      <c r="C645" s="132" t="s">
        <v>1125</v>
      </c>
      <c r="D645" s="132" t="s">
        <v>148</v>
      </c>
      <c r="E645" s="133" t="s">
        <v>1126</v>
      </c>
      <c r="F645" s="134" t="s">
        <v>1127</v>
      </c>
      <c r="G645" s="135" t="s">
        <v>336</v>
      </c>
      <c r="H645" s="136">
        <v>901.7</v>
      </c>
      <c r="I645" s="137"/>
      <c r="J645" s="138">
        <f>ROUND(I645*H645,2)</f>
        <v>0</v>
      </c>
      <c r="K645" s="134" t="s">
        <v>152</v>
      </c>
      <c r="L645" s="32"/>
      <c r="M645" s="139" t="s">
        <v>1</v>
      </c>
      <c r="N645" s="140" t="s">
        <v>41</v>
      </c>
      <c r="P645" s="141">
        <f>O645*H645</f>
        <v>0</v>
      </c>
      <c r="Q645" s="141">
        <v>0.16850000000000001</v>
      </c>
      <c r="R645" s="141">
        <f>Q645*H645</f>
        <v>151.93645000000001</v>
      </c>
      <c r="S645" s="141">
        <v>0</v>
      </c>
      <c r="T645" s="142">
        <f>S645*H645</f>
        <v>0</v>
      </c>
      <c r="AR645" s="143" t="s">
        <v>141</v>
      </c>
      <c r="AT645" s="143" t="s">
        <v>148</v>
      </c>
      <c r="AU645" s="143" t="s">
        <v>86</v>
      </c>
      <c r="AY645" s="17" t="s">
        <v>142</v>
      </c>
      <c r="BE645" s="144">
        <f>IF(N645="základní",J645,0)</f>
        <v>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7" t="s">
        <v>84</v>
      </c>
      <c r="BK645" s="144">
        <f>ROUND(I645*H645,2)</f>
        <v>0</v>
      </c>
      <c r="BL645" s="17" t="s">
        <v>141</v>
      </c>
      <c r="BM645" s="143" t="s">
        <v>1128</v>
      </c>
    </row>
    <row r="646" spans="2:65" s="13" customFormat="1" ht="11.25" x14ac:dyDescent="0.2">
      <c r="B646" s="152"/>
      <c r="D646" s="146" t="s">
        <v>155</v>
      </c>
      <c r="E646" s="153" t="s">
        <v>1</v>
      </c>
      <c r="F646" s="154" t="s">
        <v>1129</v>
      </c>
      <c r="H646" s="155">
        <v>901.7</v>
      </c>
      <c r="I646" s="156"/>
      <c r="L646" s="152"/>
      <c r="M646" s="157"/>
      <c r="T646" s="158"/>
      <c r="AT646" s="153" t="s">
        <v>155</v>
      </c>
      <c r="AU646" s="153" t="s">
        <v>86</v>
      </c>
      <c r="AV646" s="13" t="s">
        <v>86</v>
      </c>
      <c r="AW646" s="13" t="s">
        <v>32</v>
      </c>
      <c r="AX646" s="13" t="s">
        <v>84</v>
      </c>
      <c r="AY646" s="153" t="s">
        <v>142</v>
      </c>
    </row>
    <row r="647" spans="2:65" s="1" customFormat="1" ht="16.5" customHeight="1" x14ac:dyDescent="0.2">
      <c r="B647" s="32"/>
      <c r="C647" s="169" t="s">
        <v>1130</v>
      </c>
      <c r="D647" s="169" t="s">
        <v>472</v>
      </c>
      <c r="E647" s="170" t="s">
        <v>1131</v>
      </c>
      <c r="F647" s="171" t="s">
        <v>1132</v>
      </c>
      <c r="G647" s="172" t="s">
        <v>336</v>
      </c>
      <c r="H647" s="173">
        <v>650.29999999999995</v>
      </c>
      <c r="I647" s="174"/>
      <c r="J647" s="175">
        <f>ROUND(I647*H647,2)</f>
        <v>0</v>
      </c>
      <c r="K647" s="171" t="s">
        <v>152</v>
      </c>
      <c r="L647" s="176"/>
      <c r="M647" s="177" t="s">
        <v>1</v>
      </c>
      <c r="N647" s="178" t="s">
        <v>41</v>
      </c>
      <c r="P647" s="141">
        <f>O647*H647</f>
        <v>0</v>
      </c>
      <c r="Q647" s="141">
        <v>0.08</v>
      </c>
      <c r="R647" s="141">
        <f>Q647*H647</f>
        <v>52.024000000000001</v>
      </c>
      <c r="S647" s="141">
        <v>0</v>
      </c>
      <c r="T647" s="142">
        <f>S647*H647</f>
        <v>0</v>
      </c>
      <c r="AR647" s="143" t="s">
        <v>190</v>
      </c>
      <c r="AT647" s="143" t="s">
        <v>472</v>
      </c>
      <c r="AU647" s="143" t="s">
        <v>86</v>
      </c>
      <c r="AY647" s="17" t="s">
        <v>142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7" t="s">
        <v>84</v>
      </c>
      <c r="BK647" s="144">
        <f>ROUND(I647*H647,2)</f>
        <v>0</v>
      </c>
      <c r="BL647" s="17" t="s">
        <v>141</v>
      </c>
      <c r="BM647" s="143" t="s">
        <v>1133</v>
      </c>
    </row>
    <row r="648" spans="2:65" s="13" customFormat="1" ht="11.25" x14ac:dyDescent="0.2">
      <c r="B648" s="152"/>
      <c r="D648" s="146" t="s">
        <v>155</v>
      </c>
      <c r="E648" s="153" t="s">
        <v>1</v>
      </c>
      <c r="F648" s="154" t="s">
        <v>1134</v>
      </c>
      <c r="H648" s="155">
        <v>901.7</v>
      </c>
      <c r="I648" s="156"/>
      <c r="L648" s="152"/>
      <c r="M648" s="157"/>
      <c r="T648" s="158"/>
      <c r="AT648" s="153" t="s">
        <v>155</v>
      </c>
      <c r="AU648" s="153" t="s">
        <v>86</v>
      </c>
      <c r="AV648" s="13" t="s">
        <v>86</v>
      </c>
      <c r="AW648" s="13" t="s">
        <v>32</v>
      </c>
      <c r="AX648" s="13" t="s">
        <v>76</v>
      </c>
      <c r="AY648" s="153" t="s">
        <v>142</v>
      </c>
    </row>
    <row r="649" spans="2:65" s="13" customFormat="1" ht="11.25" x14ac:dyDescent="0.2">
      <c r="B649" s="152"/>
      <c r="D649" s="146" t="s">
        <v>155</v>
      </c>
      <c r="E649" s="153" t="s">
        <v>1</v>
      </c>
      <c r="F649" s="154" t="s">
        <v>1135</v>
      </c>
      <c r="H649" s="155">
        <v>-197.4</v>
      </c>
      <c r="I649" s="156"/>
      <c r="L649" s="152"/>
      <c r="M649" s="157"/>
      <c r="T649" s="158"/>
      <c r="AT649" s="153" t="s">
        <v>155</v>
      </c>
      <c r="AU649" s="153" t="s">
        <v>86</v>
      </c>
      <c r="AV649" s="13" t="s">
        <v>86</v>
      </c>
      <c r="AW649" s="13" t="s">
        <v>32</v>
      </c>
      <c r="AX649" s="13" t="s">
        <v>76</v>
      </c>
      <c r="AY649" s="153" t="s">
        <v>142</v>
      </c>
    </row>
    <row r="650" spans="2:65" s="13" customFormat="1" ht="11.25" x14ac:dyDescent="0.2">
      <c r="B650" s="152"/>
      <c r="D650" s="146" t="s">
        <v>155</v>
      </c>
      <c r="E650" s="153" t="s">
        <v>1</v>
      </c>
      <c r="F650" s="154" t="s">
        <v>1136</v>
      </c>
      <c r="H650" s="155">
        <v>-46</v>
      </c>
      <c r="I650" s="156"/>
      <c r="L650" s="152"/>
      <c r="M650" s="157"/>
      <c r="T650" s="158"/>
      <c r="AT650" s="153" t="s">
        <v>155</v>
      </c>
      <c r="AU650" s="153" t="s">
        <v>86</v>
      </c>
      <c r="AV650" s="13" t="s">
        <v>86</v>
      </c>
      <c r="AW650" s="13" t="s">
        <v>32</v>
      </c>
      <c r="AX650" s="13" t="s">
        <v>76</v>
      </c>
      <c r="AY650" s="153" t="s">
        <v>142</v>
      </c>
    </row>
    <row r="651" spans="2:65" s="13" customFormat="1" ht="11.25" x14ac:dyDescent="0.2">
      <c r="B651" s="152"/>
      <c r="D651" s="146" t="s">
        <v>155</v>
      </c>
      <c r="E651" s="153" t="s">
        <v>1</v>
      </c>
      <c r="F651" s="154" t="s">
        <v>1137</v>
      </c>
      <c r="H651" s="155">
        <v>-8</v>
      </c>
      <c r="I651" s="156"/>
      <c r="L651" s="152"/>
      <c r="M651" s="157"/>
      <c r="T651" s="158"/>
      <c r="AT651" s="153" t="s">
        <v>155</v>
      </c>
      <c r="AU651" s="153" t="s">
        <v>86</v>
      </c>
      <c r="AV651" s="13" t="s">
        <v>86</v>
      </c>
      <c r="AW651" s="13" t="s">
        <v>32</v>
      </c>
      <c r="AX651" s="13" t="s">
        <v>76</v>
      </c>
      <c r="AY651" s="153" t="s">
        <v>142</v>
      </c>
    </row>
    <row r="652" spans="2:65" s="14" customFormat="1" ht="11.25" x14ac:dyDescent="0.2">
      <c r="B652" s="162"/>
      <c r="D652" s="146" t="s">
        <v>155</v>
      </c>
      <c r="E652" s="163" t="s">
        <v>1</v>
      </c>
      <c r="F652" s="164" t="s">
        <v>278</v>
      </c>
      <c r="H652" s="165">
        <v>650.29999999999995</v>
      </c>
      <c r="I652" s="166"/>
      <c r="L652" s="162"/>
      <c r="M652" s="167"/>
      <c r="T652" s="168"/>
      <c r="AT652" s="163" t="s">
        <v>155</v>
      </c>
      <c r="AU652" s="163" t="s">
        <v>86</v>
      </c>
      <c r="AV652" s="14" t="s">
        <v>141</v>
      </c>
      <c r="AW652" s="14" t="s">
        <v>32</v>
      </c>
      <c r="AX652" s="14" t="s">
        <v>84</v>
      </c>
      <c r="AY652" s="163" t="s">
        <v>142</v>
      </c>
    </row>
    <row r="653" spans="2:65" s="1" customFormat="1" ht="16.5" customHeight="1" x14ac:dyDescent="0.2">
      <c r="B653" s="32"/>
      <c r="C653" s="169" t="s">
        <v>1138</v>
      </c>
      <c r="D653" s="169" t="s">
        <v>472</v>
      </c>
      <c r="E653" s="170" t="s">
        <v>1139</v>
      </c>
      <c r="F653" s="171" t="s">
        <v>1140</v>
      </c>
      <c r="G653" s="172" t="s">
        <v>336</v>
      </c>
      <c r="H653" s="173">
        <v>8</v>
      </c>
      <c r="I653" s="174"/>
      <c r="J653" s="175">
        <f>ROUND(I653*H653,2)</f>
        <v>0</v>
      </c>
      <c r="K653" s="171" t="s">
        <v>152</v>
      </c>
      <c r="L653" s="176"/>
      <c r="M653" s="177" t="s">
        <v>1</v>
      </c>
      <c r="N653" s="178" t="s">
        <v>41</v>
      </c>
      <c r="P653" s="141">
        <f>O653*H653</f>
        <v>0</v>
      </c>
      <c r="Q653" s="141">
        <v>0.12</v>
      </c>
      <c r="R653" s="141">
        <f>Q653*H653</f>
        <v>0.96</v>
      </c>
      <c r="S653" s="141">
        <v>0</v>
      </c>
      <c r="T653" s="142">
        <f>S653*H653</f>
        <v>0</v>
      </c>
      <c r="AR653" s="143" t="s">
        <v>190</v>
      </c>
      <c r="AT653" s="143" t="s">
        <v>472</v>
      </c>
      <c r="AU653" s="143" t="s">
        <v>86</v>
      </c>
      <c r="AY653" s="17" t="s">
        <v>142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7" t="s">
        <v>84</v>
      </c>
      <c r="BK653" s="144">
        <f>ROUND(I653*H653,2)</f>
        <v>0</v>
      </c>
      <c r="BL653" s="17" t="s">
        <v>141</v>
      </c>
      <c r="BM653" s="143" t="s">
        <v>1141</v>
      </c>
    </row>
    <row r="654" spans="2:65" s="12" customFormat="1" ht="11.25" x14ac:dyDescent="0.2">
      <c r="B654" s="145"/>
      <c r="D654" s="146" t="s">
        <v>155</v>
      </c>
      <c r="E654" s="147" t="s">
        <v>1</v>
      </c>
      <c r="F654" s="148" t="s">
        <v>1142</v>
      </c>
      <c r="H654" s="147" t="s">
        <v>1</v>
      </c>
      <c r="I654" s="149"/>
      <c r="L654" s="145"/>
      <c r="M654" s="150"/>
      <c r="T654" s="151"/>
      <c r="AT654" s="147" t="s">
        <v>155</v>
      </c>
      <c r="AU654" s="147" t="s">
        <v>86</v>
      </c>
      <c r="AV654" s="12" t="s">
        <v>84</v>
      </c>
      <c r="AW654" s="12" t="s">
        <v>32</v>
      </c>
      <c r="AX654" s="12" t="s">
        <v>76</v>
      </c>
      <c r="AY654" s="147" t="s">
        <v>142</v>
      </c>
    </row>
    <row r="655" spans="2:65" s="13" customFormat="1" ht="11.25" x14ac:dyDescent="0.2">
      <c r="B655" s="152"/>
      <c r="D655" s="146" t="s">
        <v>155</v>
      </c>
      <c r="E655" s="153" t="s">
        <v>1</v>
      </c>
      <c r="F655" s="154" t="s">
        <v>1143</v>
      </c>
      <c r="H655" s="155">
        <v>4</v>
      </c>
      <c r="I655" s="156"/>
      <c r="L655" s="152"/>
      <c r="M655" s="157"/>
      <c r="T655" s="158"/>
      <c r="AT655" s="153" t="s">
        <v>155</v>
      </c>
      <c r="AU655" s="153" t="s">
        <v>86</v>
      </c>
      <c r="AV655" s="13" t="s">
        <v>86</v>
      </c>
      <c r="AW655" s="13" t="s">
        <v>32</v>
      </c>
      <c r="AX655" s="13" t="s">
        <v>76</v>
      </c>
      <c r="AY655" s="153" t="s">
        <v>142</v>
      </c>
    </row>
    <row r="656" spans="2:65" s="13" customFormat="1" ht="11.25" x14ac:dyDescent="0.2">
      <c r="B656" s="152"/>
      <c r="D656" s="146" t="s">
        <v>155</v>
      </c>
      <c r="E656" s="153" t="s">
        <v>1</v>
      </c>
      <c r="F656" s="154" t="s">
        <v>1144</v>
      </c>
      <c r="H656" s="155">
        <v>1.4</v>
      </c>
      <c r="I656" s="156"/>
      <c r="L656" s="152"/>
      <c r="M656" s="157"/>
      <c r="T656" s="158"/>
      <c r="AT656" s="153" t="s">
        <v>155</v>
      </c>
      <c r="AU656" s="153" t="s">
        <v>86</v>
      </c>
      <c r="AV656" s="13" t="s">
        <v>86</v>
      </c>
      <c r="AW656" s="13" t="s">
        <v>32</v>
      </c>
      <c r="AX656" s="13" t="s">
        <v>76</v>
      </c>
      <c r="AY656" s="153" t="s">
        <v>142</v>
      </c>
    </row>
    <row r="657" spans="2:65" s="13" customFormat="1" ht="11.25" x14ac:dyDescent="0.2">
      <c r="B657" s="152"/>
      <c r="D657" s="146" t="s">
        <v>155</v>
      </c>
      <c r="E657" s="153" t="s">
        <v>1</v>
      </c>
      <c r="F657" s="154" t="s">
        <v>1145</v>
      </c>
      <c r="H657" s="155">
        <v>2.6</v>
      </c>
      <c r="I657" s="156"/>
      <c r="L657" s="152"/>
      <c r="M657" s="157"/>
      <c r="T657" s="158"/>
      <c r="AT657" s="153" t="s">
        <v>155</v>
      </c>
      <c r="AU657" s="153" t="s">
        <v>86</v>
      </c>
      <c r="AV657" s="13" t="s">
        <v>86</v>
      </c>
      <c r="AW657" s="13" t="s">
        <v>32</v>
      </c>
      <c r="AX657" s="13" t="s">
        <v>76</v>
      </c>
      <c r="AY657" s="153" t="s">
        <v>142</v>
      </c>
    </row>
    <row r="658" spans="2:65" s="14" customFormat="1" ht="11.25" x14ac:dyDescent="0.2">
      <c r="B658" s="162"/>
      <c r="D658" s="146" t="s">
        <v>155</v>
      </c>
      <c r="E658" s="163" t="s">
        <v>1</v>
      </c>
      <c r="F658" s="164" t="s">
        <v>278</v>
      </c>
      <c r="H658" s="165">
        <v>8</v>
      </c>
      <c r="I658" s="166"/>
      <c r="L658" s="162"/>
      <c r="M658" s="167"/>
      <c r="T658" s="168"/>
      <c r="AT658" s="163" t="s">
        <v>155</v>
      </c>
      <c r="AU658" s="163" t="s">
        <v>86</v>
      </c>
      <c r="AV658" s="14" t="s">
        <v>141</v>
      </c>
      <c r="AW658" s="14" t="s">
        <v>32</v>
      </c>
      <c r="AX658" s="14" t="s">
        <v>84</v>
      </c>
      <c r="AY658" s="163" t="s">
        <v>142</v>
      </c>
    </row>
    <row r="659" spans="2:65" s="1" customFormat="1" ht="16.5" customHeight="1" x14ac:dyDescent="0.2">
      <c r="B659" s="32"/>
      <c r="C659" s="169" t="s">
        <v>1146</v>
      </c>
      <c r="D659" s="169" t="s">
        <v>472</v>
      </c>
      <c r="E659" s="170" t="s">
        <v>1147</v>
      </c>
      <c r="F659" s="171" t="s">
        <v>1148</v>
      </c>
      <c r="G659" s="172" t="s">
        <v>336</v>
      </c>
      <c r="H659" s="173">
        <v>297.39999999999998</v>
      </c>
      <c r="I659" s="174"/>
      <c r="J659" s="175">
        <f>ROUND(I659*H659,2)</f>
        <v>0</v>
      </c>
      <c r="K659" s="171" t="s">
        <v>152</v>
      </c>
      <c r="L659" s="176"/>
      <c r="M659" s="177" t="s">
        <v>1</v>
      </c>
      <c r="N659" s="178" t="s">
        <v>41</v>
      </c>
      <c r="P659" s="141">
        <f>O659*H659</f>
        <v>0</v>
      </c>
      <c r="Q659" s="141">
        <v>4.8300000000000003E-2</v>
      </c>
      <c r="R659" s="141">
        <f>Q659*H659</f>
        <v>14.364419999999999</v>
      </c>
      <c r="S659" s="141">
        <v>0</v>
      </c>
      <c r="T659" s="142">
        <f>S659*H659</f>
        <v>0</v>
      </c>
      <c r="AR659" s="143" t="s">
        <v>190</v>
      </c>
      <c r="AT659" s="143" t="s">
        <v>472</v>
      </c>
      <c r="AU659" s="143" t="s">
        <v>86</v>
      </c>
      <c r="AY659" s="17" t="s">
        <v>142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7" t="s">
        <v>84</v>
      </c>
      <c r="BK659" s="144">
        <f>ROUND(I659*H659,2)</f>
        <v>0</v>
      </c>
      <c r="BL659" s="17" t="s">
        <v>141</v>
      </c>
      <c r="BM659" s="143" t="s">
        <v>1149</v>
      </c>
    </row>
    <row r="660" spans="2:65" s="13" customFormat="1" ht="11.25" x14ac:dyDescent="0.2">
      <c r="B660" s="152"/>
      <c r="D660" s="146" t="s">
        <v>155</v>
      </c>
      <c r="E660" s="153" t="s">
        <v>1</v>
      </c>
      <c r="F660" s="154" t="s">
        <v>1150</v>
      </c>
      <c r="H660" s="155">
        <v>297.39999999999998</v>
      </c>
      <c r="I660" s="156"/>
      <c r="L660" s="152"/>
      <c r="M660" s="157"/>
      <c r="T660" s="158"/>
      <c r="AT660" s="153" t="s">
        <v>155</v>
      </c>
      <c r="AU660" s="153" t="s">
        <v>86</v>
      </c>
      <c r="AV660" s="13" t="s">
        <v>86</v>
      </c>
      <c r="AW660" s="13" t="s">
        <v>32</v>
      </c>
      <c r="AX660" s="13" t="s">
        <v>84</v>
      </c>
      <c r="AY660" s="153" t="s">
        <v>142</v>
      </c>
    </row>
    <row r="661" spans="2:65" s="1" customFormat="1" ht="16.5" customHeight="1" x14ac:dyDescent="0.2">
      <c r="B661" s="32"/>
      <c r="C661" s="169" t="s">
        <v>1151</v>
      </c>
      <c r="D661" s="169" t="s">
        <v>472</v>
      </c>
      <c r="E661" s="170" t="s">
        <v>1152</v>
      </c>
      <c r="F661" s="171" t="s">
        <v>1153</v>
      </c>
      <c r="G661" s="172" t="s">
        <v>336</v>
      </c>
      <c r="H661" s="173">
        <v>46</v>
      </c>
      <c r="I661" s="174"/>
      <c r="J661" s="175">
        <f>ROUND(I661*H661,2)</f>
        <v>0</v>
      </c>
      <c r="K661" s="171" t="s">
        <v>152</v>
      </c>
      <c r="L661" s="176"/>
      <c r="M661" s="177" t="s">
        <v>1</v>
      </c>
      <c r="N661" s="178" t="s">
        <v>41</v>
      </c>
      <c r="P661" s="141">
        <f>O661*H661</f>
        <v>0</v>
      </c>
      <c r="Q661" s="141">
        <v>6.5670000000000006E-2</v>
      </c>
      <c r="R661" s="141">
        <f>Q661*H661</f>
        <v>3.0208200000000005</v>
      </c>
      <c r="S661" s="141">
        <v>0</v>
      </c>
      <c r="T661" s="142">
        <f>S661*H661</f>
        <v>0</v>
      </c>
      <c r="AR661" s="143" t="s">
        <v>190</v>
      </c>
      <c r="AT661" s="143" t="s">
        <v>472</v>
      </c>
      <c r="AU661" s="143" t="s">
        <v>86</v>
      </c>
      <c r="AY661" s="17" t="s">
        <v>142</v>
      </c>
      <c r="BE661" s="144">
        <f>IF(N661="základní",J661,0)</f>
        <v>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7" t="s">
        <v>84</v>
      </c>
      <c r="BK661" s="144">
        <f>ROUND(I661*H661,2)</f>
        <v>0</v>
      </c>
      <c r="BL661" s="17" t="s">
        <v>141</v>
      </c>
      <c r="BM661" s="143" t="s">
        <v>1154</v>
      </c>
    </row>
    <row r="662" spans="2:65" s="13" customFormat="1" ht="11.25" x14ac:dyDescent="0.2">
      <c r="B662" s="152"/>
      <c r="D662" s="146" t="s">
        <v>155</v>
      </c>
      <c r="E662" s="153" t="s">
        <v>1</v>
      </c>
      <c r="F662" s="154" t="s">
        <v>1155</v>
      </c>
      <c r="H662" s="155">
        <v>46</v>
      </c>
      <c r="I662" s="156"/>
      <c r="L662" s="152"/>
      <c r="M662" s="157"/>
      <c r="T662" s="158"/>
      <c r="AT662" s="153" t="s">
        <v>155</v>
      </c>
      <c r="AU662" s="153" t="s">
        <v>86</v>
      </c>
      <c r="AV662" s="13" t="s">
        <v>86</v>
      </c>
      <c r="AW662" s="13" t="s">
        <v>32</v>
      </c>
      <c r="AX662" s="13" t="s">
        <v>84</v>
      </c>
      <c r="AY662" s="153" t="s">
        <v>142</v>
      </c>
    </row>
    <row r="663" spans="2:65" s="1" customFormat="1" ht="24.2" customHeight="1" x14ac:dyDescent="0.2">
      <c r="B663" s="32"/>
      <c r="C663" s="132" t="s">
        <v>1156</v>
      </c>
      <c r="D663" s="132" t="s">
        <v>148</v>
      </c>
      <c r="E663" s="133" t="s">
        <v>1157</v>
      </c>
      <c r="F663" s="134" t="s">
        <v>1158</v>
      </c>
      <c r="G663" s="135" t="s">
        <v>336</v>
      </c>
      <c r="H663" s="136">
        <v>34</v>
      </c>
      <c r="I663" s="137"/>
      <c r="J663" s="138">
        <f>ROUND(I663*H663,2)</f>
        <v>0</v>
      </c>
      <c r="K663" s="134" t="s">
        <v>152</v>
      </c>
      <c r="L663" s="32"/>
      <c r="M663" s="139" t="s">
        <v>1</v>
      </c>
      <c r="N663" s="140" t="s">
        <v>41</v>
      </c>
      <c r="P663" s="141">
        <f>O663*H663</f>
        <v>0</v>
      </c>
      <c r="Q663" s="141">
        <v>0.34612999999999999</v>
      </c>
      <c r="R663" s="141">
        <f>Q663*H663</f>
        <v>11.768419999999999</v>
      </c>
      <c r="S663" s="141">
        <v>0</v>
      </c>
      <c r="T663" s="142">
        <f>S663*H663</f>
        <v>0</v>
      </c>
      <c r="AR663" s="143" t="s">
        <v>141</v>
      </c>
      <c r="AT663" s="143" t="s">
        <v>148</v>
      </c>
      <c r="AU663" s="143" t="s">
        <v>86</v>
      </c>
      <c r="AY663" s="17" t="s">
        <v>142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7" t="s">
        <v>84</v>
      </c>
      <c r="BK663" s="144">
        <f>ROUND(I663*H663,2)</f>
        <v>0</v>
      </c>
      <c r="BL663" s="17" t="s">
        <v>141</v>
      </c>
      <c r="BM663" s="143" t="s">
        <v>1159</v>
      </c>
    </row>
    <row r="664" spans="2:65" s="12" customFormat="1" ht="11.25" x14ac:dyDescent="0.2">
      <c r="B664" s="145"/>
      <c r="D664" s="146" t="s">
        <v>155</v>
      </c>
      <c r="E664" s="147" t="s">
        <v>1</v>
      </c>
      <c r="F664" s="148" t="s">
        <v>1160</v>
      </c>
      <c r="H664" s="147" t="s">
        <v>1</v>
      </c>
      <c r="I664" s="149"/>
      <c r="L664" s="145"/>
      <c r="M664" s="150"/>
      <c r="T664" s="151"/>
      <c r="AT664" s="147" t="s">
        <v>155</v>
      </c>
      <c r="AU664" s="147" t="s">
        <v>86</v>
      </c>
      <c r="AV664" s="12" t="s">
        <v>84</v>
      </c>
      <c r="AW664" s="12" t="s">
        <v>32</v>
      </c>
      <c r="AX664" s="12" t="s">
        <v>76</v>
      </c>
      <c r="AY664" s="147" t="s">
        <v>142</v>
      </c>
    </row>
    <row r="665" spans="2:65" s="13" customFormat="1" ht="11.25" x14ac:dyDescent="0.2">
      <c r="B665" s="152"/>
      <c r="D665" s="146" t="s">
        <v>155</v>
      </c>
      <c r="E665" s="153" t="s">
        <v>1</v>
      </c>
      <c r="F665" s="154" t="s">
        <v>1161</v>
      </c>
      <c r="H665" s="155">
        <v>26</v>
      </c>
      <c r="I665" s="156"/>
      <c r="L665" s="152"/>
      <c r="M665" s="157"/>
      <c r="T665" s="158"/>
      <c r="AT665" s="153" t="s">
        <v>155</v>
      </c>
      <c r="AU665" s="153" t="s">
        <v>86</v>
      </c>
      <c r="AV665" s="13" t="s">
        <v>86</v>
      </c>
      <c r="AW665" s="13" t="s">
        <v>32</v>
      </c>
      <c r="AX665" s="13" t="s">
        <v>76</v>
      </c>
      <c r="AY665" s="153" t="s">
        <v>142</v>
      </c>
    </row>
    <row r="666" spans="2:65" s="13" customFormat="1" ht="11.25" x14ac:dyDescent="0.2">
      <c r="B666" s="152"/>
      <c r="D666" s="146" t="s">
        <v>155</v>
      </c>
      <c r="E666" s="153" t="s">
        <v>1</v>
      </c>
      <c r="F666" s="154" t="s">
        <v>1162</v>
      </c>
      <c r="H666" s="155">
        <v>4</v>
      </c>
      <c r="I666" s="156"/>
      <c r="L666" s="152"/>
      <c r="M666" s="157"/>
      <c r="T666" s="158"/>
      <c r="AT666" s="153" t="s">
        <v>155</v>
      </c>
      <c r="AU666" s="153" t="s">
        <v>86</v>
      </c>
      <c r="AV666" s="13" t="s">
        <v>86</v>
      </c>
      <c r="AW666" s="13" t="s">
        <v>32</v>
      </c>
      <c r="AX666" s="13" t="s">
        <v>76</v>
      </c>
      <c r="AY666" s="153" t="s">
        <v>142</v>
      </c>
    </row>
    <row r="667" spans="2:65" s="13" customFormat="1" ht="11.25" x14ac:dyDescent="0.2">
      <c r="B667" s="152"/>
      <c r="D667" s="146" t="s">
        <v>155</v>
      </c>
      <c r="E667" s="153" t="s">
        <v>1</v>
      </c>
      <c r="F667" s="154" t="s">
        <v>1163</v>
      </c>
      <c r="H667" s="155">
        <v>4</v>
      </c>
      <c r="I667" s="156"/>
      <c r="L667" s="152"/>
      <c r="M667" s="157"/>
      <c r="T667" s="158"/>
      <c r="AT667" s="153" t="s">
        <v>155</v>
      </c>
      <c r="AU667" s="153" t="s">
        <v>86</v>
      </c>
      <c r="AV667" s="13" t="s">
        <v>86</v>
      </c>
      <c r="AW667" s="13" t="s">
        <v>32</v>
      </c>
      <c r="AX667" s="13" t="s">
        <v>76</v>
      </c>
      <c r="AY667" s="153" t="s">
        <v>142</v>
      </c>
    </row>
    <row r="668" spans="2:65" s="14" customFormat="1" ht="11.25" x14ac:dyDescent="0.2">
      <c r="B668" s="162"/>
      <c r="D668" s="146" t="s">
        <v>155</v>
      </c>
      <c r="E668" s="163" t="s">
        <v>1</v>
      </c>
      <c r="F668" s="164" t="s">
        <v>278</v>
      </c>
      <c r="H668" s="165">
        <v>34</v>
      </c>
      <c r="I668" s="166"/>
      <c r="L668" s="162"/>
      <c r="M668" s="167"/>
      <c r="T668" s="168"/>
      <c r="AT668" s="163" t="s">
        <v>155</v>
      </c>
      <c r="AU668" s="163" t="s">
        <v>86</v>
      </c>
      <c r="AV668" s="14" t="s">
        <v>141</v>
      </c>
      <c r="AW668" s="14" t="s">
        <v>32</v>
      </c>
      <c r="AX668" s="14" t="s">
        <v>84</v>
      </c>
      <c r="AY668" s="163" t="s">
        <v>142</v>
      </c>
    </row>
    <row r="669" spans="2:65" s="1" customFormat="1" ht="16.5" customHeight="1" x14ac:dyDescent="0.2">
      <c r="B669" s="32"/>
      <c r="C669" s="169" t="s">
        <v>1164</v>
      </c>
      <c r="D669" s="169" t="s">
        <v>472</v>
      </c>
      <c r="E669" s="170" t="s">
        <v>1165</v>
      </c>
      <c r="F669" s="171" t="s">
        <v>1166</v>
      </c>
      <c r="G669" s="172" t="s">
        <v>336</v>
      </c>
      <c r="H669" s="173">
        <v>26</v>
      </c>
      <c r="I669" s="174"/>
      <c r="J669" s="175">
        <f>ROUND(I669*H669,2)</f>
        <v>0</v>
      </c>
      <c r="K669" s="171" t="s">
        <v>152</v>
      </c>
      <c r="L669" s="176"/>
      <c r="M669" s="177" t="s">
        <v>1</v>
      </c>
      <c r="N669" s="178" t="s">
        <v>41</v>
      </c>
      <c r="P669" s="141">
        <f>O669*H669</f>
        <v>0</v>
      </c>
      <c r="Q669" s="141">
        <v>0.248</v>
      </c>
      <c r="R669" s="141">
        <f>Q669*H669</f>
        <v>6.4480000000000004</v>
      </c>
      <c r="S669" s="141">
        <v>0</v>
      </c>
      <c r="T669" s="142">
        <f>S669*H669</f>
        <v>0</v>
      </c>
      <c r="AR669" s="143" t="s">
        <v>190</v>
      </c>
      <c r="AT669" s="143" t="s">
        <v>472</v>
      </c>
      <c r="AU669" s="143" t="s">
        <v>86</v>
      </c>
      <c r="AY669" s="17" t="s">
        <v>142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7" t="s">
        <v>84</v>
      </c>
      <c r="BK669" s="144">
        <f>ROUND(I669*H669,2)</f>
        <v>0</v>
      </c>
      <c r="BL669" s="17" t="s">
        <v>141</v>
      </c>
      <c r="BM669" s="143" t="s">
        <v>1167</v>
      </c>
    </row>
    <row r="670" spans="2:65" s="13" customFormat="1" ht="11.25" x14ac:dyDescent="0.2">
      <c r="B670" s="152"/>
      <c r="D670" s="146" t="s">
        <v>155</v>
      </c>
      <c r="E670" s="153" t="s">
        <v>1</v>
      </c>
      <c r="F670" s="154" t="s">
        <v>1168</v>
      </c>
      <c r="H670" s="155">
        <v>26</v>
      </c>
      <c r="I670" s="156"/>
      <c r="L670" s="152"/>
      <c r="M670" s="157"/>
      <c r="T670" s="158"/>
      <c r="AT670" s="153" t="s">
        <v>155</v>
      </c>
      <c r="AU670" s="153" t="s">
        <v>86</v>
      </c>
      <c r="AV670" s="13" t="s">
        <v>86</v>
      </c>
      <c r="AW670" s="13" t="s">
        <v>32</v>
      </c>
      <c r="AX670" s="13" t="s">
        <v>84</v>
      </c>
      <c r="AY670" s="153" t="s">
        <v>142</v>
      </c>
    </row>
    <row r="671" spans="2:65" s="1" customFormat="1" ht="16.5" customHeight="1" x14ac:dyDescent="0.2">
      <c r="B671" s="32"/>
      <c r="C671" s="169" t="s">
        <v>1169</v>
      </c>
      <c r="D671" s="169" t="s">
        <v>472</v>
      </c>
      <c r="E671" s="170" t="s">
        <v>1170</v>
      </c>
      <c r="F671" s="171" t="s">
        <v>1171</v>
      </c>
      <c r="G671" s="172" t="s">
        <v>336</v>
      </c>
      <c r="H671" s="173">
        <v>4</v>
      </c>
      <c r="I671" s="174"/>
      <c r="J671" s="175">
        <f>ROUND(I671*H671,2)</f>
        <v>0</v>
      </c>
      <c r="K671" s="171" t="s">
        <v>152</v>
      </c>
      <c r="L671" s="176"/>
      <c r="M671" s="177" t="s">
        <v>1</v>
      </c>
      <c r="N671" s="178" t="s">
        <v>41</v>
      </c>
      <c r="P671" s="141">
        <f>O671*H671</f>
        <v>0</v>
      </c>
      <c r="Q671" s="141">
        <v>0.24399999999999999</v>
      </c>
      <c r="R671" s="141">
        <f>Q671*H671</f>
        <v>0.97599999999999998</v>
      </c>
      <c r="S671" s="141">
        <v>0</v>
      </c>
      <c r="T671" s="142">
        <f>S671*H671</f>
        <v>0</v>
      </c>
      <c r="AR671" s="143" t="s">
        <v>190</v>
      </c>
      <c r="AT671" s="143" t="s">
        <v>472</v>
      </c>
      <c r="AU671" s="143" t="s">
        <v>86</v>
      </c>
      <c r="AY671" s="17" t="s">
        <v>142</v>
      </c>
      <c r="BE671" s="144">
        <f>IF(N671="základní",J671,0)</f>
        <v>0</v>
      </c>
      <c r="BF671" s="144">
        <f>IF(N671="snížená",J671,0)</f>
        <v>0</v>
      </c>
      <c r="BG671" s="144">
        <f>IF(N671="zákl. přenesená",J671,0)</f>
        <v>0</v>
      </c>
      <c r="BH671" s="144">
        <f>IF(N671="sníž. přenesená",J671,0)</f>
        <v>0</v>
      </c>
      <c r="BI671" s="144">
        <f>IF(N671="nulová",J671,0)</f>
        <v>0</v>
      </c>
      <c r="BJ671" s="17" t="s">
        <v>84</v>
      </c>
      <c r="BK671" s="144">
        <f>ROUND(I671*H671,2)</f>
        <v>0</v>
      </c>
      <c r="BL671" s="17" t="s">
        <v>141</v>
      </c>
      <c r="BM671" s="143" t="s">
        <v>1172</v>
      </c>
    </row>
    <row r="672" spans="2:65" s="13" customFormat="1" ht="11.25" x14ac:dyDescent="0.2">
      <c r="B672" s="152"/>
      <c r="D672" s="146" t="s">
        <v>155</v>
      </c>
      <c r="E672" s="153" t="s">
        <v>1</v>
      </c>
      <c r="F672" s="154" t="s">
        <v>1173</v>
      </c>
      <c r="H672" s="155">
        <v>4</v>
      </c>
      <c r="I672" s="156"/>
      <c r="L672" s="152"/>
      <c r="M672" s="157"/>
      <c r="T672" s="158"/>
      <c r="AT672" s="153" t="s">
        <v>155</v>
      </c>
      <c r="AU672" s="153" t="s">
        <v>86</v>
      </c>
      <c r="AV672" s="13" t="s">
        <v>86</v>
      </c>
      <c r="AW672" s="13" t="s">
        <v>32</v>
      </c>
      <c r="AX672" s="13" t="s">
        <v>84</v>
      </c>
      <c r="AY672" s="153" t="s">
        <v>142</v>
      </c>
    </row>
    <row r="673" spans="2:65" s="12" customFormat="1" ht="11.25" x14ac:dyDescent="0.2">
      <c r="B673" s="145"/>
      <c r="D673" s="146" t="s">
        <v>155</v>
      </c>
      <c r="E673" s="147" t="s">
        <v>1</v>
      </c>
      <c r="F673" s="148" t="s">
        <v>1174</v>
      </c>
      <c r="H673" s="147" t="s">
        <v>1</v>
      </c>
      <c r="I673" s="149"/>
      <c r="L673" s="145"/>
      <c r="M673" s="150"/>
      <c r="T673" s="151"/>
      <c r="AT673" s="147" t="s">
        <v>155</v>
      </c>
      <c r="AU673" s="147" t="s">
        <v>86</v>
      </c>
      <c r="AV673" s="12" t="s">
        <v>84</v>
      </c>
      <c r="AW673" s="12" t="s">
        <v>32</v>
      </c>
      <c r="AX673" s="12" t="s">
        <v>76</v>
      </c>
      <c r="AY673" s="147" t="s">
        <v>142</v>
      </c>
    </row>
    <row r="674" spans="2:65" s="1" customFormat="1" ht="16.5" customHeight="1" x14ac:dyDescent="0.2">
      <c r="B674" s="32"/>
      <c r="C674" s="169" t="s">
        <v>1175</v>
      </c>
      <c r="D674" s="169" t="s">
        <v>472</v>
      </c>
      <c r="E674" s="170" t="s">
        <v>1176</v>
      </c>
      <c r="F674" s="171" t="s">
        <v>1177</v>
      </c>
      <c r="G674" s="172" t="s">
        <v>336</v>
      </c>
      <c r="H674" s="173">
        <v>4</v>
      </c>
      <c r="I674" s="174"/>
      <c r="J674" s="175">
        <f>ROUND(I674*H674,2)</f>
        <v>0</v>
      </c>
      <c r="K674" s="171" t="s">
        <v>152</v>
      </c>
      <c r="L674" s="176"/>
      <c r="M674" s="177" t="s">
        <v>1</v>
      </c>
      <c r="N674" s="178" t="s">
        <v>41</v>
      </c>
      <c r="P674" s="141">
        <f>O674*H674</f>
        <v>0</v>
      </c>
      <c r="Q674" s="141">
        <v>0.16400000000000001</v>
      </c>
      <c r="R674" s="141">
        <f>Q674*H674</f>
        <v>0.65600000000000003</v>
      </c>
      <c r="S674" s="141">
        <v>0</v>
      </c>
      <c r="T674" s="142">
        <f>S674*H674</f>
        <v>0</v>
      </c>
      <c r="AR674" s="143" t="s">
        <v>190</v>
      </c>
      <c r="AT674" s="143" t="s">
        <v>472</v>
      </c>
      <c r="AU674" s="143" t="s">
        <v>86</v>
      </c>
      <c r="AY674" s="17" t="s">
        <v>142</v>
      </c>
      <c r="BE674" s="144">
        <f>IF(N674="základní",J674,0)</f>
        <v>0</v>
      </c>
      <c r="BF674" s="144">
        <f>IF(N674="snížená",J674,0)</f>
        <v>0</v>
      </c>
      <c r="BG674" s="144">
        <f>IF(N674="zákl. přenesená",J674,0)</f>
        <v>0</v>
      </c>
      <c r="BH674" s="144">
        <f>IF(N674="sníž. přenesená",J674,0)</f>
        <v>0</v>
      </c>
      <c r="BI674" s="144">
        <f>IF(N674="nulová",J674,0)</f>
        <v>0</v>
      </c>
      <c r="BJ674" s="17" t="s">
        <v>84</v>
      </c>
      <c r="BK674" s="144">
        <f>ROUND(I674*H674,2)</f>
        <v>0</v>
      </c>
      <c r="BL674" s="17" t="s">
        <v>141</v>
      </c>
      <c r="BM674" s="143" t="s">
        <v>1178</v>
      </c>
    </row>
    <row r="675" spans="2:65" s="13" customFormat="1" ht="11.25" x14ac:dyDescent="0.2">
      <c r="B675" s="152"/>
      <c r="D675" s="146" t="s">
        <v>155</v>
      </c>
      <c r="E675" s="153" t="s">
        <v>1</v>
      </c>
      <c r="F675" s="154" t="s">
        <v>1173</v>
      </c>
      <c r="H675" s="155">
        <v>4</v>
      </c>
      <c r="I675" s="156"/>
      <c r="L675" s="152"/>
      <c r="M675" s="157"/>
      <c r="T675" s="158"/>
      <c r="AT675" s="153" t="s">
        <v>155</v>
      </c>
      <c r="AU675" s="153" t="s">
        <v>86</v>
      </c>
      <c r="AV675" s="13" t="s">
        <v>86</v>
      </c>
      <c r="AW675" s="13" t="s">
        <v>32</v>
      </c>
      <c r="AX675" s="13" t="s">
        <v>84</v>
      </c>
      <c r="AY675" s="153" t="s">
        <v>142</v>
      </c>
    </row>
    <row r="676" spans="2:65" s="12" customFormat="1" ht="11.25" x14ac:dyDescent="0.2">
      <c r="B676" s="145"/>
      <c r="D676" s="146" t="s">
        <v>155</v>
      </c>
      <c r="E676" s="147" t="s">
        <v>1</v>
      </c>
      <c r="F676" s="148" t="s">
        <v>1174</v>
      </c>
      <c r="H676" s="147" t="s">
        <v>1</v>
      </c>
      <c r="I676" s="149"/>
      <c r="L676" s="145"/>
      <c r="M676" s="150"/>
      <c r="T676" s="151"/>
      <c r="AT676" s="147" t="s">
        <v>155</v>
      </c>
      <c r="AU676" s="147" t="s">
        <v>86</v>
      </c>
      <c r="AV676" s="12" t="s">
        <v>84</v>
      </c>
      <c r="AW676" s="12" t="s">
        <v>32</v>
      </c>
      <c r="AX676" s="12" t="s">
        <v>76</v>
      </c>
      <c r="AY676" s="147" t="s">
        <v>142</v>
      </c>
    </row>
    <row r="677" spans="2:65" s="1" customFormat="1" ht="24.2" customHeight="1" x14ac:dyDescent="0.2">
      <c r="B677" s="32"/>
      <c r="C677" s="132" t="s">
        <v>1179</v>
      </c>
      <c r="D677" s="132" t="s">
        <v>148</v>
      </c>
      <c r="E677" s="133" t="s">
        <v>1180</v>
      </c>
      <c r="F677" s="134" t="s">
        <v>1181</v>
      </c>
      <c r="G677" s="135" t="s">
        <v>336</v>
      </c>
      <c r="H677" s="136">
        <v>584.1</v>
      </c>
      <c r="I677" s="137"/>
      <c r="J677" s="138">
        <f>ROUND(I677*H677,2)</f>
        <v>0</v>
      </c>
      <c r="K677" s="134" t="s">
        <v>152</v>
      </c>
      <c r="L677" s="32"/>
      <c r="M677" s="139" t="s">
        <v>1</v>
      </c>
      <c r="N677" s="140" t="s">
        <v>41</v>
      </c>
      <c r="P677" s="141">
        <f>O677*H677</f>
        <v>0</v>
      </c>
      <c r="Q677" s="141">
        <v>0.14041999999999999</v>
      </c>
      <c r="R677" s="141">
        <f>Q677*H677</f>
        <v>82.019322000000003</v>
      </c>
      <c r="S677" s="141">
        <v>0</v>
      </c>
      <c r="T677" s="142">
        <f>S677*H677</f>
        <v>0</v>
      </c>
      <c r="AR677" s="143" t="s">
        <v>141</v>
      </c>
      <c r="AT677" s="143" t="s">
        <v>148</v>
      </c>
      <c r="AU677" s="143" t="s">
        <v>86</v>
      </c>
      <c r="AY677" s="17" t="s">
        <v>142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7" t="s">
        <v>84</v>
      </c>
      <c r="BK677" s="144">
        <f>ROUND(I677*H677,2)</f>
        <v>0</v>
      </c>
      <c r="BL677" s="17" t="s">
        <v>141</v>
      </c>
      <c r="BM677" s="143" t="s">
        <v>1182</v>
      </c>
    </row>
    <row r="678" spans="2:65" s="13" customFormat="1" ht="11.25" x14ac:dyDescent="0.2">
      <c r="B678" s="152"/>
      <c r="D678" s="146" t="s">
        <v>155</v>
      </c>
      <c r="E678" s="153" t="s">
        <v>1</v>
      </c>
      <c r="F678" s="154" t="s">
        <v>1183</v>
      </c>
      <c r="H678" s="155">
        <v>584.1</v>
      </c>
      <c r="I678" s="156"/>
      <c r="L678" s="152"/>
      <c r="M678" s="157"/>
      <c r="T678" s="158"/>
      <c r="AT678" s="153" t="s">
        <v>155</v>
      </c>
      <c r="AU678" s="153" t="s">
        <v>86</v>
      </c>
      <c r="AV678" s="13" t="s">
        <v>86</v>
      </c>
      <c r="AW678" s="13" t="s">
        <v>32</v>
      </c>
      <c r="AX678" s="13" t="s">
        <v>84</v>
      </c>
      <c r="AY678" s="153" t="s">
        <v>142</v>
      </c>
    </row>
    <row r="679" spans="2:65" s="12" customFormat="1" ht="11.25" x14ac:dyDescent="0.2">
      <c r="B679" s="145"/>
      <c r="D679" s="146" t="s">
        <v>155</v>
      </c>
      <c r="E679" s="147" t="s">
        <v>1</v>
      </c>
      <c r="F679" s="148" t="s">
        <v>1107</v>
      </c>
      <c r="H679" s="147" t="s">
        <v>1</v>
      </c>
      <c r="I679" s="149"/>
      <c r="L679" s="145"/>
      <c r="M679" s="150"/>
      <c r="T679" s="151"/>
      <c r="AT679" s="147" t="s">
        <v>155</v>
      </c>
      <c r="AU679" s="147" t="s">
        <v>86</v>
      </c>
      <c r="AV679" s="12" t="s">
        <v>84</v>
      </c>
      <c r="AW679" s="12" t="s">
        <v>32</v>
      </c>
      <c r="AX679" s="12" t="s">
        <v>76</v>
      </c>
      <c r="AY679" s="147" t="s">
        <v>142</v>
      </c>
    </row>
    <row r="680" spans="2:65" s="1" customFormat="1" ht="16.5" customHeight="1" x14ac:dyDescent="0.2">
      <c r="B680" s="32"/>
      <c r="C680" s="169" t="s">
        <v>1184</v>
      </c>
      <c r="D680" s="169" t="s">
        <v>472</v>
      </c>
      <c r="E680" s="170" t="s">
        <v>1185</v>
      </c>
      <c r="F680" s="171" t="s">
        <v>1186</v>
      </c>
      <c r="G680" s="172" t="s">
        <v>336</v>
      </c>
      <c r="H680" s="173">
        <v>576.4</v>
      </c>
      <c r="I680" s="174"/>
      <c r="J680" s="175">
        <f>ROUND(I680*H680,2)</f>
        <v>0</v>
      </c>
      <c r="K680" s="171" t="s">
        <v>152</v>
      </c>
      <c r="L680" s="176"/>
      <c r="M680" s="177" t="s">
        <v>1</v>
      </c>
      <c r="N680" s="178" t="s">
        <v>41</v>
      </c>
      <c r="P680" s="141">
        <f>O680*H680</f>
        <v>0</v>
      </c>
      <c r="Q680" s="141">
        <v>4.2999999999999997E-2</v>
      </c>
      <c r="R680" s="141">
        <f>Q680*H680</f>
        <v>24.785199999999996</v>
      </c>
      <c r="S680" s="141">
        <v>0</v>
      </c>
      <c r="T680" s="142">
        <f>S680*H680</f>
        <v>0</v>
      </c>
      <c r="AR680" s="143" t="s">
        <v>190</v>
      </c>
      <c r="AT680" s="143" t="s">
        <v>472</v>
      </c>
      <c r="AU680" s="143" t="s">
        <v>86</v>
      </c>
      <c r="AY680" s="17" t="s">
        <v>142</v>
      </c>
      <c r="BE680" s="144">
        <f>IF(N680="základní",J680,0)</f>
        <v>0</v>
      </c>
      <c r="BF680" s="144">
        <f>IF(N680="snížená",J680,0)</f>
        <v>0</v>
      </c>
      <c r="BG680" s="144">
        <f>IF(N680="zákl. přenesená",J680,0)</f>
        <v>0</v>
      </c>
      <c r="BH680" s="144">
        <f>IF(N680="sníž. přenesená",J680,0)</f>
        <v>0</v>
      </c>
      <c r="BI680" s="144">
        <f>IF(N680="nulová",J680,0)</f>
        <v>0</v>
      </c>
      <c r="BJ680" s="17" t="s">
        <v>84</v>
      </c>
      <c r="BK680" s="144">
        <f>ROUND(I680*H680,2)</f>
        <v>0</v>
      </c>
      <c r="BL680" s="17" t="s">
        <v>141</v>
      </c>
      <c r="BM680" s="143" t="s">
        <v>1187</v>
      </c>
    </row>
    <row r="681" spans="2:65" s="13" customFormat="1" ht="11.25" x14ac:dyDescent="0.2">
      <c r="B681" s="152"/>
      <c r="D681" s="146" t="s">
        <v>155</v>
      </c>
      <c r="E681" s="153" t="s">
        <v>1</v>
      </c>
      <c r="F681" s="154" t="s">
        <v>1188</v>
      </c>
      <c r="H681" s="155">
        <v>584.1</v>
      </c>
      <c r="I681" s="156"/>
      <c r="L681" s="152"/>
      <c r="M681" s="157"/>
      <c r="T681" s="158"/>
      <c r="AT681" s="153" t="s">
        <v>155</v>
      </c>
      <c r="AU681" s="153" t="s">
        <v>86</v>
      </c>
      <c r="AV681" s="13" t="s">
        <v>86</v>
      </c>
      <c r="AW681" s="13" t="s">
        <v>32</v>
      </c>
      <c r="AX681" s="13" t="s">
        <v>76</v>
      </c>
      <c r="AY681" s="153" t="s">
        <v>142</v>
      </c>
    </row>
    <row r="682" spans="2:65" s="13" customFormat="1" ht="11.25" x14ac:dyDescent="0.2">
      <c r="B682" s="152"/>
      <c r="D682" s="146" t="s">
        <v>155</v>
      </c>
      <c r="E682" s="153" t="s">
        <v>1</v>
      </c>
      <c r="F682" s="154" t="s">
        <v>1189</v>
      </c>
      <c r="H682" s="155">
        <v>-7.7</v>
      </c>
      <c r="I682" s="156"/>
      <c r="L682" s="152"/>
      <c r="M682" s="157"/>
      <c r="T682" s="158"/>
      <c r="AT682" s="153" t="s">
        <v>155</v>
      </c>
      <c r="AU682" s="153" t="s">
        <v>86</v>
      </c>
      <c r="AV682" s="13" t="s">
        <v>86</v>
      </c>
      <c r="AW682" s="13" t="s">
        <v>32</v>
      </c>
      <c r="AX682" s="13" t="s">
        <v>76</v>
      </c>
      <c r="AY682" s="153" t="s">
        <v>142</v>
      </c>
    </row>
    <row r="683" spans="2:65" s="14" customFormat="1" ht="11.25" x14ac:dyDescent="0.2">
      <c r="B683" s="162"/>
      <c r="D683" s="146" t="s">
        <v>155</v>
      </c>
      <c r="E683" s="163" t="s">
        <v>1</v>
      </c>
      <c r="F683" s="164" t="s">
        <v>278</v>
      </c>
      <c r="H683" s="165">
        <v>576.4</v>
      </c>
      <c r="I683" s="166"/>
      <c r="L683" s="162"/>
      <c r="M683" s="167"/>
      <c r="T683" s="168"/>
      <c r="AT683" s="163" t="s">
        <v>155</v>
      </c>
      <c r="AU683" s="163" t="s">
        <v>86</v>
      </c>
      <c r="AV683" s="14" t="s">
        <v>141</v>
      </c>
      <c r="AW683" s="14" t="s">
        <v>32</v>
      </c>
      <c r="AX683" s="14" t="s">
        <v>84</v>
      </c>
      <c r="AY683" s="163" t="s">
        <v>142</v>
      </c>
    </row>
    <row r="684" spans="2:65" s="1" customFormat="1" ht="16.5" customHeight="1" x14ac:dyDescent="0.2">
      <c r="B684" s="32"/>
      <c r="C684" s="169" t="s">
        <v>1190</v>
      </c>
      <c r="D684" s="169" t="s">
        <v>472</v>
      </c>
      <c r="E684" s="170" t="s">
        <v>1191</v>
      </c>
      <c r="F684" s="171" t="s">
        <v>1192</v>
      </c>
      <c r="G684" s="172" t="s">
        <v>336</v>
      </c>
      <c r="H684" s="173">
        <v>7.7</v>
      </c>
      <c r="I684" s="174"/>
      <c r="J684" s="175">
        <f>ROUND(I684*H684,2)</f>
        <v>0</v>
      </c>
      <c r="K684" s="171" t="s">
        <v>152</v>
      </c>
      <c r="L684" s="176"/>
      <c r="M684" s="177" t="s">
        <v>1</v>
      </c>
      <c r="N684" s="178" t="s">
        <v>41</v>
      </c>
      <c r="P684" s="141">
        <f>O684*H684</f>
        <v>0</v>
      </c>
      <c r="Q684" s="141">
        <v>5.0599999999999999E-2</v>
      </c>
      <c r="R684" s="141">
        <f>Q684*H684</f>
        <v>0.38962000000000002</v>
      </c>
      <c r="S684" s="141">
        <v>0</v>
      </c>
      <c r="T684" s="142">
        <f>S684*H684</f>
        <v>0</v>
      </c>
      <c r="AR684" s="143" t="s">
        <v>190</v>
      </c>
      <c r="AT684" s="143" t="s">
        <v>472</v>
      </c>
      <c r="AU684" s="143" t="s">
        <v>86</v>
      </c>
      <c r="AY684" s="17" t="s">
        <v>142</v>
      </c>
      <c r="BE684" s="144">
        <f>IF(N684="základní",J684,0)</f>
        <v>0</v>
      </c>
      <c r="BF684" s="144">
        <f>IF(N684="snížená",J684,0)</f>
        <v>0</v>
      </c>
      <c r="BG684" s="144">
        <f>IF(N684="zákl. přenesená",J684,0)</f>
        <v>0</v>
      </c>
      <c r="BH684" s="144">
        <f>IF(N684="sníž. přenesená",J684,0)</f>
        <v>0</v>
      </c>
      <c r="BI684" s="144">
        <f>IF(N684="nulová",J684,0)</f>
        <v>0</v>
      </c>
      <c r="BJ684" s="17" t="s">
        <v>84</v>
      </c>
      <c r="BK684" s="144">
        <f>ROUND(I684*H684,2)</f>
        <v>0</v>
      </c>
      <c r="BL684" s="17" t="s">
        <v>141</v>
      </c>
      <c r="BM684" s="143" t="s">
        <v>1193</v>
      </c>
    </row>
    <row r="685" spans="2:65" s="13" customFormat="1" ht="11.25" x14ac:dyDescent="0.2">
      <c r="B685" s="152"/>
      <c r="D685" s="146" t="s">
        <v>155</v>
      </c>
      <c r="E685" s="153" t="s">
        <v>1</v>
      </c>
      <c r="F685" s="154" t="s">
        <v>1194</v>
      </c>
      <c r="H685" s="155">
        <v>7.7</v>
      </c>
      <c r="I685" s="156"/>
      <c r="L685" s="152"/>
      <c r="M685" s="157"/>
      <c r="T685" s="158"/>
      <c r="AT685" s="153" t="s">
        <v>155</v>
      </c>
      <c r="AU685" s="153" t="s">
        <v>86</v>
      </c>
      <c r="AV685" s="13" t="s">
        <v>86</v>
      </c>
      <c r="AW685" s="13" t="s">
        <v>32</v>
      </c>
      <c r="AX685" s="13" t="s">
        <v>84</v>
      </c>
      <c r="AY685" s="153" t="s">
        <v>142</v>
      </c>
    </row>
    <row r="686" spans="2:65" s="1" customFormat="1" ht="16.5" customHeight="1" x14ac:dyDescent="0.2">
      <c r="B686" s="32"/>
      <c r="C686" s="132" t="s">
        <v>1195</v>
      </c>
      <c r="D686" s="132" t="s">
        <v>148</v>
      </c>
      <c r="E686" s="133" t="s">
        <v>1196</v>
      </c>
      <c r="F686" s="134" t="s">
        <v>1197</v>
      </c>
      <c r="G686" s="135" t="s">
        <v>590</v>
      </c>
      <c r="H686" s="136">
        <v>6</v>
      </c>
      <c r="I686" s="137"/>
      <c r="J686" s="138">
        <f>ROUND(I686*H686,2)</f>
        <v>0</v>
      </c>
      <c r="K686" s="134" t="s">
        <v>152</v>
      </c>
      <c r="L686" s="32"/>
      <c r="M686" s="139" t="s">
        <v>1</v>
      </c>
      <c r="N686" s="140" t="s">
        <v>41</v>
      </c>
      <c r="P686" s="141">
        <f>O686*H686</f>
        <v>0</v>
      </c>
      <c r="Q686" s="141">
        <v>3.0000000000000001E-5</v>
      </c>
      <c r="R686" s="141">
        <f>Q686*H686</f>
        <v>1.8000000000000001E-4</v>
      </c>
      <c r="S686" s="141">
        <v>0</v>
      </c>
      <c r="T686" s="142">
        <f>S686*H686</f>
        <v>0</v>
      </c>
      <c r="AR686" s="143" t="s">
        <v>141</v>
      </c>
      <c r="AT686" s="143" t="s">
        <v>148</v>
      </c>
      <c r="AU686" s="143" t="s">
        <v>86</v>
      </c>
      <c r="AY686" s="17" t="s">
        <v>142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7" t="s">
        <v>84</v>
      </c>
      <c r="BK686" s="144">
        <f>ROUND(I686*H686,2)</f>
        <v>0</v>
      </c>
      <c r="BL686" s="17" t="s">
        <v>141</v>
      </c>
      <c r="BM686" s="143" t="s">
        <v>1198</v>
      </c>
    </row>
    <row r="687" spans="2:65" s="13" customFormat="1" ht="11.25" x14ac:dyDescent="0.2">
      <c r="B687" s="152"/>
      <c r="D687" s="146" t="s">
        <v>155</v>
      </c>
      <c r="E687" s="153" t="s">
        <v>1</v>
      </c>
      <c r="F687" s="154" t="s">
        <v>1199</v>
      </c>
      <c r="H687" s="155">
        <v>6</v>
      </c>
      <c r="I687" s="156"/>
      <c r="L687" s="152"/>
      <c r="M687" s="157"/>
      <c r="T687" s="158"/>
      <c r="AT687" s="153" t="s">
        <v>155</v>
      </c>
      <c r="AU687" s="153" t="s">
        <v>86</v>
      </c>
      <c r="AV687" s="13" t="s">
        <v>86</v>
      </c>
      <c r="AW687" s="13" t="s">
        <v>32</v>
      </c>
      <c r="AX687" s="13" t="s">
        <v>84</v>
      </c>
      <c r="AY687" s="153" t="s">
        <v>142</v>
      </c>
    </row>
    <row r="688" spans="2:65" s="1" customFormat="1" ht="16.5" customHeight="1" x14ac:dyDescent="0.2">
      <c r="B688" s="32"/>
      <c r="C688" s="169" t="s">
        <v>1200</v>
      </c>
      <c r="D688" s="169" t="s">
        <v>472</v>
      </c>
      <c r="E688" s="170" t="s">
        <v>1201</v>
      </c>
      <c r="F688" s="171" t="s">
        <v>1202</v>
      </c>
      <c r="G688" s="172" t="s">
        <v>590</v>
      </c>
      <c r="H688" s="173">
        <v>6</v>
      </c>
      <c r="I688" s="174"/>
      <c r="J688" s="175">
        <f>ROUND(I688*H688,2)</f>
        <v>0</v>
      </c>
      <c r="K688" s="171" t="s">
        <v>152</v>
      </c>
      <c r="L688" s="176"/>
      <c r="M688" s="177" t="s">
        <v>1</v>
      </c>
      <c r="N688" s="178" t="s">
        <v>41</v>
      </c>
      <c r="P688" s="141">
        <f>O688*H688</f>
        <v>0</v>
      </c>
      <c r="Q688" s="141">
        <v>0.28999999999999998</v>
      </c>
      <c r="R688" s="141">
        <f>Q688*H688</f>
        <v>1.7399999999999998</v>
      </c>
      <c r="S688" s="141">
        <v>0</v>
      </c>
      <c r="T688" s="142">
        <f>S688*H688</f>
        <v>0</v>
      </c>
      <c r="AR688" s="143" t="s">
        <v>190</v>
      </c>
      <c r="AT688" s="143" t="s">
        <v>472</v>
      </c>
      <c r="AU688" s="143" t="s">
        <v>86</v>
      </c>
      <c r="AY688" s="17" t="s">
        <v>142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7" t="s">
        <v>84</v>
      </c>
      <c r="BK688" s="144">
        <f>ROUND(I688*H688,2)</f>
        <v>0</v>
      </c>
      <c r="BL688" s="17" t="s">
        <v>141</v>
      </c>
      <c r="BM688" s="143" t="s">
        <v>1203</v>
      </c>
    </row>
    <row r="689" spans="2:65" s="12" customFormat="1" ht="11.25" x14ac:dyDescent="0.2">
      <c r="B689" s="145"/>
      <c r="D689" s="146" t="s">
        <v>155</v>
      </c>
      <c r="E689" s="147" t="s">
        <v>1</v>
      </c>
      <c r="F689" s="148" t="s">
        <v>1204</v>
      </c>
      <c r="H689" s="147" t="s">
        <v>1</v>
      </c>
      <c r="I689" s="149"/>
      <c r="L689" s="145"/>
      <c r="M689" s="150"/>
      <c r="T689" s="151"/>
      <c r="AT689" s="147" t="s">
        <v>155</v>
      </c>
      <c r="AU689" s="147" t="s">
        <v>86</v>
      </c>
      <c r="AV689" s="12" t="s">
        <v>84</v>
      </c>
      <c r="AW689" s="12" t="s">
        <v>32</v>
      </c>
      <c r="AX689" s="12" t="s">
        <v>76</v>
      </c>
      <c r="AY689" s="147" t="s">
        <v>142</v>
      </c>
    </row>
    <row r="690" spans="2:65" s="13" customFormat="1" ht="11.25" x14ac:dyDescent="0.2">
      <c r="B690" s="152"/>
      <c r="D690" s="146" t="s">
        <v>155</v>
      </c>
      <c r="E690" s="153" t="s">
        <v>1</v>
      </c>
      <c r="F690" s="154" t="s">
        <v>1205</v>
      </c>
      <c r="H690" s="155">
        <v>6</v>
      </c>
      <c r="I690" s="156"/>
      <c r="L690" s="152"/>
      <c r="M690" s="157"/>
      <c r="T690" s="158"/>
      <c r="AT690" s="153" t="s">
        <v>155</v>
      </c>
      <c r="AU690" s="153" t="s">
        <v>86</v>
      </c>
      <c r="AV690" s="13" t="s">
        <v>86</v>
      </c>
      <c r="AW690" s="13" t="s">
        <v>32</v>
      </c>
      <c r="AX690" s="13" t="s">
        <v>84</v>
      </c>
      <c r="AY690" s="153" t="s">
        <v>142</v>
      </c>
    </row>
    <row r="691" spans="2:65" s="1" customFormat="1" ht="21.75" customHeight="1" x14ac:dyDescent="0.2">
      <c r="B691" s="32"/>
      <c r="C691" s="132" t="s">
        <v>1206</v>
      </c>
      <c r="D691" s="132" t="s">
        <v>148</v>
      </c>
      <c r="E691" s="133" t="s">
        <v>1207</v>
      </c>
      <c r="F691" s="134" t="s">
        <v>1208</v>
      </c>
      <c r="G691" s="135" t="s">
        <v>336</v>
      </c>
      <c r="H691" s="136">
        <v>75.2</v>
      </c>
      <c r="I691" s="137"/>
      <c r="J691" s="138">
        <f>ROUND(I691*H691,2)</f>
        <v>0</v>
      </c>
      <c r="K691" s="134" t="s">
        <v>152</v>
      </c>
      <c r="L691" s="32"/>
      <c r="M691" s="139" t="s">
        <v>1</v>
      </c>
      <c r="N691" s="140" t="s">
        <v>41</v>
      </c>
      <c r="P691" s="141">
        <f>O691*H691</f>
        <v>0</v>
      </c>
      <c r="Q691" s="141">
        <v>0</v>
      </c>
      <c r="R691" s="141">
        <f>Q691*H691</f>
        <v>0</v>
      </c>
      <c r="S691" s="141">
        <v>0</v>
      </c>
      <c r="T691" s="142">
        <f>S691*H691</f>
        <v>0</v>
      </c>
      <c r="AR691" s="143" t="s">
        <v>141</v>
      </c>
      <c r="AT691" s="143" t="s">
        <v>148</v>
      </c>
      <c r="AU691" s="143" t="s">
        <v>86</v>
      </c>
      <c r="AY691" s="17" t="s">
        <v>142</v>
      </c>
      <c r="BE691" s="144">
        <f>IF(N691="základní",J691,0)</f>
        <v>0</v>
      </c>
      <c r="BF691" s="144">
        <f>IF(N691="snížená",J691,0)</f>
        <v>0</v>
      </c>
      <c r="BG691" s="144">
        <f>IF(N691="zákl. přenesená",J691,0)</f>
        <v>0</v>
      </c>
      <c r="BH691" s="144">
        <f>IF(N691="sníž. přenesená",J691,0)</f>
        <v>0</v>
      </c>
      <c r="BI691" s="144">
        <f>IF(N691="nulová",J691,0)</f>
        <v>0</v>
      </c>
      <c r="BJ691" s="17" t="s">
        <v>84</v>
      </c>
      <c r="BK691" s="144">
        <f>ROUND(I691*H691,2)</f>
        <v>0</v>
      </c>
      <c r="BL691" s="17" t="s">
        <v>141</v>
      </c>
      <c r="BM691" s="143" t="s">
        <v>1209</v>
      </c>
    </row>
    <row r="692" spans="2:65" s="13" customFormat="1" ht="11.25" x14ac:dyDescent="0.2">
      <c r="B692" s="152"/>
      <c r="D692" s="146" t="s">
        <v>155</v>
      </c>
      <c r="E692" s="153" t="s">
        <v>1</v>
      </c>
      <c r="F692" s="154" t="s">
        <v>1210</v>
      </c>
      <c r="H692" s="155">
        <v>75.2</v>
      </c>
      <c r="I692" s="156"/>
      <c r="L692" s="152"/>
      <c r="M692" s="157"/>
      <c r="T692" s="158"/>
      <c r="AT692" s="153" t="s">
        <v>155</v>
      </c>
      <c r="AU692" s="153" t="s">
        <v>86</v>
      </c>
      <c r="AV692" s="13" t="s">
        <v>86</v>
      </c>
      <c r="AW692" s="13" t="s">
        <v>32</v>
      </c>
      <c r="AX692" s="13" t="s">
        <v>84</v>
      </c>
      <c r="AY692" s="153" t="s">
        <v>142</v>
      </c>
    </row>
    <row r="693" spans="2:65" s="1" customFormat="1" ht="24.2" customHeight="1" x14ac:dyDescent="0.2">
      <c r="B693" s="32"/>
      <c r="C693" s="132" t="s">
        <v>1211</v>
      </c>
      <c r="D693" s="132" t="s">
        <v>148</v>
      </c>
      <c r="E693" s="133" t="s">
        <v>1212</v>
      </c>
      <c r="F693" s="134" t="s">
        <v>1213</v>
      </c>
      <c r="G693" s="135" t="s">
        <v>336</v>
      </c>
      <c r="H693" s="136">
        <v>75.2</v>
      </c>
      <c r="I693" s="137"/>
      <c r="J693" s="138">
        <f>ROUND(I693*H693,2)</f>
        <v>0</v>
      </c>
      <c r="K693" s="134" t="s">
        <v>152</v>
      </c>
      <c r="L693" s="32"/>
      <c r="M693" s="139" t="s">
        <v>1</v>
      </c>
      <c r="N693" s="140" t="s">
        <v>41</v>
      </c>
      <c r="P693" s="141">
        <f>O693*H693</f>
        <v>0</v>
      </c>
      <c r="Q693" s="141">
        <v>2.7999999999999998E-4</v>
      </c>
      <c r="R693" s="141">
        <f>Q693*H693</f>
        <v>2.1055999999999998E-2</v>
      </c>
      <c r="S693" s="141">
        <v>0</v>
      </c>
      <c r="T693" s="142">
        <f>S693*H693</f>
        <v>0</v>
      </c>
      <c r="AR693" s="143" t="s">
        <v>141</v>
      </c>
      <c r="AT693" s="143" t="s">
        <v>148</v>
      </c>
      <c r="AU693" s="143" t="s">
        <v>86</v>
      </c>
      <c r="AY693" s="17" t="s">
        <v>142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7" t="s">
        <v>84</v>
      </c>
      <c r="BK693" s="144">
        <f>ROUND(I693*H693,2)</f>
        <v>0</v>
      </c>
      <c r="BL693" s="17" t="s">
        <v>141</v>
      </c>
      <c r="BM693" s="143" t="s">
        <v>1214</v>
      </c>
    </row>
    <row r="694" spans="2:65" s="12" customFormat="1" ht="22.5" x14ac:dyDescent="0.2">
      <c r="B694" s="145"/>
      <c r="D694" s="146" t="s">
        <v>155</v>
      </c>
      <c r="E694" s="147" t="s">
        <v>1</v>
      </c>
      <c r="F694" s="148" t="s">
        <v>1215</v>
      </c>
      <c r="H694" s="147" t="s">
        <v>1</v>
      </c>
      <c r="I694" s="149"/>
      <c r="L694" s="145"/>
      <c r="M694" s="150"/>
      <c r="T694" s="151"/>
      <c r="AT694" s="147" t="s">
        <v>155</v>
      </c>
      <c r="AU694" s="147" t="s">
        <v>86</v>
      </c>
      <c r="AV694" s="12" t="s">
        <v>84</v>
      </c>
      <c r="AW694" s="12" t="s">
        <v>32</v>
      </c>
      <c r="AX694" s="12" t="s">
        <v>76</v>
      </c>
      <c r="AY694" s="147" t="s">
        <v>142</v>
      </c>
    </row>
    <row r="695" spans="2:65" s="13" customFormat="1" ht="11.25" x14ac:dyDescent="0.2">
      <c r="B695" s="152"/>
      <c r="D695" s="146" t="s">
        <v>155</v>
      </c>
      <c r="E695" s="153" t="s">
        <v>1</v>
      </c>
      <c r="F695" s="154" t="s">
        <v>1210</v>
      </c>
      <c r="H695" s="155">
        <v>75.2</v>
      </c>
      <c r="I695" s="156"/>
      <c r="L695" s="152"/>
      <c r="M695" s="157"/>
      <c r="T695" s="158"/>
      <c r="AT695" s="153" t="s">
        <v>155</v>
      </c>
      <c r="AU695" s="153" t="s">
        <v>86</v>
      </c>
      <c r="AV695" s="13" t="s">
        <v>86</v>
      </c>
      <c r="AW695" s="13" t="s">
        <v>32</v>
      </c>
      <c r="AX695" s="13" t="s">
        <v>84</v>
      </c>
      <c r="AY695" s="153" t="s">
        <v>142</v>
      </c>
    </row>
    <row r="696" spans="2:65" s="1" customFormat="1" ht="24.2" customHeight="1" x14ac:dyDescent="0.2">
      <c r="B696" s="32"/>
      <c r="C696" s="132" t="s">
        <v>1216</v>
      </c>
      <c r="D696" s="132" t="s">
        <v>148</v>
      </c>
      <c r="E696" s="133" t="s">
        <v>1217</v>
      </c>
      <c r="F696" s="134" t="s">
        <v>1218</v>
      </c>
      <c r="G696" s="135" t="s">
        <v>266</v>
      </c>
      <c r="H696" s="136">
        <v>5441.88</v>
      </c>
      <c r="I696" s="137"/>
      <c r="J696" s="138">
        <f>ROUND(I696*H696,2)</f>
        <v>0</v>
      </c>
      <c r="K696" s="134" t="s">
        <v>152</v>
      </c>
      <c r="L696" s="32"/>
      <c r="M696" s="139" t="s">
        <v>1</v>
      </c>
      <c r="N696" s="140" t="s">
        <v>41</v>
      </c>
      <c r="P696" s="141">
        <f>O696*H696</f>
        <v>0</v>
      </c>
      <c r="Q696" s="141">
        <v>3.6000000000000002E-4</v>
      </c>
      <c r="R696" s="141">
        <f>Q696*H696</f>
        <v>1.9590768000000001</v>
      </c>
      <c r="S696" s="141">
        <v>0</v>
      </c>
      <c r="T696" s="142">
        <f>S696*H696</f>
        <v>0</v>
      </c>
      <c r="AR696" s="143" t="s">
        <v>141</v>
      </c>
      <c r="AT696" s="143" t="s">
        <v>148</v>
      </c>
      <c r="AU696" s="143" t="s">
        <v>86</v>
      </c>
      <c r="AY696" s="17" t="s">
        <v>142</v>
      </c>
      <c r="BE696" s="144">
        <f>IF(N696="základní",J696,0)</f>
        <v>0</v>
      </c>
      <c r="BF696" s="144">
        <f>IF(N696="snížená",J696,0)</f>
        <v>0</v>
      </c>
      <c r="BG696" s="144">
        <f>IF(N696="zákl. přenesená",J696,0)</f>
        <v>0</v>
      </c>
      <c r="BH696" s="144">
        <f>IF(N696="sníž. přenesená",J696,0)</f>
        <v>0</v>
      </c>
      <c r="BI696" s="144">
        <f>IF(N696="nulová",J696,0)</f>
        <v>0</v>
      </c>
      <c r="BJ696" s="17" t="s">
        <v>84</v>
      </c>
      <c r="BK696" s="144">
        <f>ROUND(I696*H696,2)</f>
        <v>0</v>
      </c>
      <c r="BL696" s="17" t="s">
        <v>141</v>
      </c>
      <c r="BM696" s="143" t="s">
        <v>1219</v>
      </c>
    </row>
    <row r="697" spans="2:65" s="12" customFormat="1" ht="11.25" x14ac:dyDescent="0.2">
      <c r="B697" s="145"/>
      <c r="D697" s="146" t="s">
        <v>155</v>
      </c>
      <c r="E697" s="147" t="s">
        <v>1</v>
      </c>
      <c r="F697" s="148" t="s">
        <v>1220</v>
      </c>
      <c r="H697" s="147" t="s">
        <v>1</v>
      </c>
      <c r="I697" s="149"/>
      <c r="L697" s="145"/>
      <c r="M697" s="150"/>
      <c r="T697" s="151"/>
      <c r="AT697" s="147" t="s">
        <v>155</v>
      </c>
      <c r="AU697" s="147" t="s">
        <v>86</v>
      </c>
      <c r="AV697" s="12" t="s">
        <v>84</v>
      </c>
      <c r="AW697" s="12" t="s">
        <v>32</v>
      </c>
      <c r="AX697" s="12" t="s">
        <v>76</v>
      </c>
      <c r="AY697" s="147" t="s">
        <v>142</v>
      </c>
    </row>
    <row r="698" spans="2:65" s="13" customFormat="1" ht="11.25" x14ac:dyDescent="0.2">
      <c r="B698" s="152"/>
      <c r="D698" s="146" t="s">
        <v>155</v>
      </c>
      <c r="E698" s="153" t="s">
        <v>1</v>
      </c>
      <c r="F698" s="154" t="s">
        <v>1221</v>
      </c>
      <c r="H698" s="155">
        <v>3329</v>
      </c>
      <c r="I698" s="156"/>
      <c r="L698" s="152"/>
      <c r="M698" s="157"/>
      <c r="T698" s="158"/>
      <c r="AT698" s="153" t="s">
        <v>155</v>
      </c>
      <c r="AU698" s="153" t="s">
        <v>86</v>
      </c>
      <c r="AV698" s="13" t="s">
        <v>86</v>
      </c>
      <c r="AW698" s="13" t="s">
        <v>32</v>
      </c>
      <c r="AX698" s="13" t="s">
        <v>76</v>
      </c>
      <c r="AY698" s="153" t="s">
        <v>142</v>
      </c>
    </row>
    <row r="699" spans="2:65" s="13" customFormat="1" ht="11.25" x14ac:dyDescent="0.2">
      <c r="B699" s="152"/>
      <c r="D699" s="146" t="s">
        <v>155</v>
      </c>
      <c r="E699" s="153" t="s">
        <v>1</v>
      </c>
      <c r="F699" s="154" t="s">
        <v>1222</v>
      </c>
      <c r="H699" s="155">
        <v>1205.9000000000001</v>
      </c>
      <c r="I699" s="156"/>
      <c r="L699" s="152"/>
      <c r="M699" s="157"/>
      <c r="T699" s="158"/>
      <c r="AT699" s="153" t="s">
        <v>155</v>
      </c>
      <c r="AU699" s="153" t="s">
        <v>86</v>
      </c>
      <c r="AV699" s="13" t="s">
        <v>86</v>
      </c>
      <c r="AW699" s="13" t="s">
        <v>32</v>
      </c>
      <c r="AX699" s="13" t="s">
        <v>76</v>
      </c>
      <c r="AY699" s="153" t="s">
        <v>142</v>
      </c>
    </row>
    <row r="700" spans="2:65" s="15" customFormat="1" ht="11.25" x14ac:dyDescent="0.2">
      <c r="B700" s="179"/>
      <c r="D700" s="146" t="s">
        <v>155</v>
      </c>
      <c r="E700" s="180" t="s">
        <v>1</v>
      </c>
      <c r="F700" s="181" t="s">
        <v>1223</v>
      </c>
      <c r="H700" s="182">
        <v>4534.8999999999996</v>
      </c>
      <c r="I700" s="183"/>
      <c r="L700" s="179"/>
      <c r="M700" s="184"/>
      <c r="T700" s="185"/>
      <c r="AT700" s="180" t="s">
        <v>155</v>
      </c>
      <c r="AU700" s="180" t="s">
        <v>86</v>
      </c>
      <c r="AV700" s="15" t="s">
        <v>164</v>
      </c>
      <c r="AW700" s="15" t="s">
        <v>32</v>
      </c>
      <c r="AX700" s="15" t="s">
        <v>76</v>
      </c>
      <c r="AY700" s="180" t="s">
        <v>142</v>
      </c>
    </row>
    <row r="701" spans="2:65" s="13" customFormat="1" ht="11.25" x14ac:dyDescent="0.2">
      <c r="B701" s="152"/>
      <c r="D701" s="146" t="s">
        <v>155</v>
      </c>
      <c r="E701" s="153" t="s">
        <v>1</v>
      </c>
      <c r="F701" s="154" t="s">
        <v>1224</v>
      </c>
      <c r="H701" s="155">
        <v>906.98</v>
      </c>
      <c r="I701" s="156"/>
      <c r="L701" s="152"/>
      <c r="M701" s="157"/>
      <c r="T701" s="158"/>
      <c r="AT701" s="153" t="s">
        <v>155</v>
      </c>
      <c r="AU701" s="153" t="s">
        <v>86</v>
      </c>
      <c r="AV701" s="13" t="s">
        <v>86</v>
      </c>
      <c r="AW701" s="13" t="s">
        <v>32</v>
      </c>
      <c r="AX701" s="13" t="s">
        <v>76</v>
      </c>
      <c r="AY701" s="153" t="s">
        <v>142</v>
      </c>
    </row>
    <row r="702" spans="2:65" s="14" customFormat="1" ht="11.25" x14ac:dyDescent="0.2">
      <c r="B702" s="162"/>
      <c r="D702" s="146" t="s">
        <v>155</v>
      </c>
      <c r="E702" s="163" t="s">
        <v>1</v>
      </c>
      <c r="F702" s="164" t="s">
        <v>278</v>
      </c>
      <c r="H702" s="165">
        <v>5441.88</v>
      </c>
      <c r="I702" s="166"/>
      <c r="L702" s="162"/>
      <c r="M702" s="167"/>
      <c r="T702" s="168"/>
      <c r="AT702" s="163" t="s">
        <v>155</v>
      </c>
      <c r="AU702" s="163" t="s">
        <v>86</v>
      </c>
      <c r="AV702" s="14" t="s">
        <v>141</v>
      </c>
      <c r="AW702" s="14" t="s">
        <v>32</v>
      </c>
      <c r="AX702" s="14" t="s">
        <v>84</v>
      </c>
      <c r="AY702" s="163" t="s">
        <v>142</v>
      </c>
    </row>
    <row r="703" spans="2:65" s="1" customFormat="1" ht="16.5" customHeight="1" x14ac:dyDescent="0.2">
      <c r="B703" s="32"/>
      <c r="C703" s="132" t="s">
        <v>1225</v>
      </c>
      <c r="D703" s="132" t="s">
        <v>148</v>
      </c>
      <c r="E703" s="133" t="s">
        <v>1226</v>
      </c>
      <c r="F703" s="134" t="s">
        <v>1227</v>
      </c>
      <c r="G703" s="135" t="s">
        <v>336</v>
      </c>
      <c r="H703" s="136">
        <v>75.2</v>
      </c>
      <c r="I703" s="137"/>
      <c r="J703" s="138">
        <f>ROUND(I703*H703,2)</f>
        <v>0</v>
      </c>
      <c r="K703" s="134" t="s">
        <v>152</v>
      </c>
      <c r="L703" s="32"/>
      <c r="M703" s="139" t="s">
        <v>1</v>
      </c>
      <c r="N703" s="140" t="s">
        <v>41</v>
      </c>
      <c r="P703" s="141">
        <f>O703*H703</f>
        <v>0</v>
      </c>
      <c r="Q703" s="141">
        <v>0</v>
      </c>
      <c r="R703" s="141">
        <f>Q703*H703</f>
        <v>0</v>
      </c>
      <c r="S703" s="141">
        <v>0</v>
      </c>
      <c r="T703" s="142">
        <f>S703*H703</f>
        <v>0</v>
      </c>
      <c r="AR703" s="143" t="s">
        <v>141</v>
      </c>
      <c r="AT703" s="143" t="s">
        <v>148</v>
      </c>
      <c r="AU703" s="143" t="s">
        <v>86</v>
      </c>
      <c r="AY703" s="17" t="s">
        <v>142</v>
      </c>
      <c r="BE703" s="144">
        <f>IF(N703="základní",J703,0)</f>
        <v>0</v>
      </c>
      <c r="BF703" s="144">
        <f>IF(N703="snížená",J703,0)</f>
        <v>0</v>
      </c>
      <c r="BG703" s="144">
        <f>IF(N703="zákl. přenesená",J703,0)</f>
        <v>0</v>
      </c>
      <c r="BH703" s="144">
        <f>IF(N703="sníž. přenesená",J703,0)</f>
        <v>0</v>
      </c>
      <c r="BI703" s="144">
        <f>IF(N703="nulová",J703,0)</f>
        <v>0</v>
      </c>
      <c r="BJ703" s="17" t="s">
        <v>84</v>
      </c>
      <c r="BK703" s="144">
        <f>ROUND(I703*H703,2)</f>
        <v>0</v>
      </c>
      <c r="BL703" s="17" t="s">
        <v>141</v>
      </c>
      <c r="BM703" s="143" t="s">
        <v>1228</v>
      </c>
    </row>
    <row r="704" spans="2:65" s="13" customFormat="1" ht="11.25" x14ac:dyDescent="0.2">
      <c r="B704" s="152"/>
      <c r="D704" s="146" t="s">
        <v>155</v>
      </c>
      <c r="E704" s="153" t="s">
        <v>1</v>
      </c>
      <c r="F704" s="154" t="s">
        <v>1229</v>
      </c>
      <c r="H704" s="155">
        <v>75.2</v>
      </c>
      <c r="I704" s="156"/>
      <c r="L704" s="152"/>
      <c r="M704" s="157"/>
      <c r="T704" s="158"/>
      <c r="AT704" s="153" t="s">
        <v>155</v>
      </c>
      <c r="AU704" s="153" t="s">
        <v>86</v>
      </c>
      <c r="AV704" s="13" t="s">
        <v>86</v>
      </c>
      <c r="AW704" s="13" t="s">
        <v>32</v>
      </c>
      <c r="AX704" s="13" t="s">
        <v>84</v>
      </c>
      <c r="AY704" s="153" t="s">
        <v>142</v>
      </c>
    </row>
    <row r="705" spans="2:65" s="1" customFormat="1" ht="16.5" customHeight="1" x14ac:dyDescent="0.2">
      <c r="B705" s="32"/>
      <c r="C705" s="132" t="s">
        <v>1230</v>
      </c>
      <c r="D705" s="132" t="s">
        <v>148</v>
      </c>
      <c r="E705" s="133" t="s">
        <v>1231</v>
      </c>
      <c r="F705" s="134" t="s">
        <v>1232</v>
      </c>
      <c r="G705" s="135" t="s">
        <v>336</v>
      </c>
      <c r="H705" s="136">
        <v>2.5</v>
      </c>
      <c r="I705" s="137"/>
      <c r="J705" s="138">
        <f>ROUND(I705*H705,2)</f>
        <v>0</v>
      </c>
      <c r="K705" s="134" t="s">
        <v>152</v>
      </c>
      <c r="L705" s="32"/>
      <c r="M705" s="139" t="s">
        <v>1</v>
      </c>
      <c r="N705" s="140" t="s">
        <v>41</v>
      </c>
      <c r="P705" s="141">
        <f>O705*H705</f>
        <v>0</v>
      </c>
      <c r="Q705" s="141">
        <v>2.0000000000000002E-5</v>
      </c>
      <c r="R705" s="141">
        <f>Q705*H705</f>
        <v>5.0000000000000002E-5</v>
      </c>
      <c r="S705" s="141">
        <v>0</v>
      </c>
      <c r="T705" s="142">
        <f>S705*H705</f>
        <v>0</v>
      </c>
      <c r="AR705" s="143" t="s">
        <v>141</v>
      </c>
      <c r="AT705" s="143" t="s">
        <v>148</v>
      </c>
      <c r="AU705" s="143" t="s">
        <v>86</v>
      </c>
      <c r="AY705" s="17" t="s">
        <v>142</v>
      </c>
      <c r="BE705" s="144">
        <f>IF(N705="základní",J705,0)</f>
        <v>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7" t="s">
        <v>84</v>
      </c>
      <c r="BK705" s="144">
        <f>ROUND(I705*H705,2)</f>
        <v>0</v>
      </c>
      <c r="BL705" s="17" t="s">
        <v>141</v>
      </c>
      <c r="BM705" s="143" t="s">
        <v>1233</v>
      </c>
    </row>
    <row r="706" spans="2:65" s="13" customFormat="1" ht="11.25" x14ac:dyDescent="0.2">
      <c r="B706" s="152"/>
      <c r="D706" s="146" t="s">
        <v>155</v>
      </c>
      <c r="E706" s="153" t="s">
        <v>1</v>
      </c>
      <c r="F706" s="154" t="s">
        <v>1234</v>
      </c>
      <c r="H706" s="155">
        <v>2.5</v>
      </c>
      <c r="I706" s="156"/>
      <c r="L706" s="152"/>
      <c r="M706" s="157"/>
      <c r="T706" s="158"/>
      <c r="AT706" s="153" t="s">
        <v>155</v>
      </c>
      <c r="AU706" s="153" t="s">
        <v>86</v>
      </c>
      <c r="AV706" s="13" t="s">
        <v>86</v>
      </c>
      <c r="AW706" s="13" t="s">
        <v>32</v>
      </c>
      <c r="AX706" s="13" t="s">
        <v>84</v>
      </c>
      <c r="AY706" s="153" t="s">
        <v>142</v>
      </c>
    </row>
    <row r="707" spans="2:65" s="1" customFormat="1" ht="24.2" customHeight="1" x14ac:dyDescent="0.2">
      <c r="B707" s="32"/>
      <c r="C707" s="132" t="s">
        <v>1235</v>
      </c>
      <c r="D707" s="132" t="s">
        <v>148</v>
      </c>
      <c r="E707" s="133" t="s">
        <v>1236</v>
      </c>
      <c r="F707" s="134" t="s">
        <v>1237</v>
      </c>
      <c r="G707" s="135" t="s">
        <v>336</v>
      </c>
      <c r="H707" s="136">
        <v>5.5</v>
      </c>
      <c r="I707" s="137"/>
      <c r="J707" s="138">
        <f>ROUND(I707*H707,2)</f>
        <v>0</v>
      </c>
      <c r="K707" s="134" t="s">
        <v>152</v>
      </c>
      <c r="L707" s="32"/>
      <c r="M707" s="139" t="s">
        <v>1</v>
      </c>
      <c r="N707" s="140" t="s">
        <v>41</v>
      </c>
      <c r="P707" s="141">
        <f>O707*H707</f>
        <v>0</v>
      </c>
      <c r="Q707" s="141">
        <v>0.48779</v>
      </c>
      <c r="R707" s="141">
        <f>Q707*H707</f>
        <v>2.6828449999999999</v>
      </c>
      <c r="S707" s="141">
        <v>0</v>
      </c>
      <c r="T707" s="142">
        <f>S707*H707</f>
        <v>0</v>
      </c>
      <c r="AR707" s="143" t="s">
        <v>141</v>
      </c>
      <c r="AT707" s="143" t="s">
        <v>148</v>
      </c>
      <c r="AU707" s="143" t="s">
        <v>86</v>
      </c>
      <c r="AY707" s="17" t="s">
        <v>142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7" t="s">
        <v>84</v>
      </c>
      <c r="BK707" s="144">
        <f>ROUND(I707*H707,2)</f>
        <v>0</v>
      </c>
      <c r="BL707" s="17" t="s">
        <v>141</v>
      </c>
      <c r="BM707" s="143" t="s">
        <v>1238</v>
      </c>
    </row>
    <row r="708" spans="2:65" s="12" customFormat="1" ht="11.25" x14ac:dyDescent="0.2">
      <c r="B708" s="145"/>
      <c r="D708" s="146" t="s">
        <v>155</v>
      </c>
      <c r="E708" s="147" t="s">
        <v>1</v>
      </c>
      <c r="F708" s="148" t="s">
        <v>1239</v>
      </c>
      <c r="H708" s="147" t="s">
        <v>1</v>
      </c>
      <c r="I708" s="149"/>
      <c r="L708" s="145"/>
      <c r="M708" s="150"/>
      <c r="T708" s="151"/>
      <c r="AT708" s="147" t="s">
        <v>155</v>
      </c>
      <c r="AU708" s="147" t="s">
        <v>86</v>
      </c>
      <c r="AV708" s="12" t="s">
        <v>84</v>
      </c>
      <c r="AW708" s="12" t="s">
        <v>32</v>
      </c>
      <c r="AX708" s="12" t="s">
        <v>76</v>
      </c>
      <c r="AY708" s="147" t="s">
        <v>142</v>
      </c>
    </row>
    <row r="709" spans="2:65" s="13" customFormat="1" ht="11.25" x14ac:dyDescent="0.2">
      <c r="B709" s="152"/>
      <c r="D709" s="146" t="s">
        <v>155</v>
      </c>
      <c r="E709" s="153" t="s">
        <v>1</v>
      </c>
      <c r="F709" s="154" t="s">
        <v>1240</v>
      </c>
      <c r="H709" s="155">
        <v>5.5</v>
      </c>
      <c r="I709" s="156"/>
      <c r="L709" s="152"/>
      <c r="M709" s="157"/>
      <c r="T709" s="158"/>
      <c r="AT709" s="153" t="s">
        <v>155</v>
      </c>
      <c r="AU709" s="153" t="s">
        <v>86</v>
      </c>
      <c r="AV709" s="13" t="s">
        <v>86</v>
      </c>
      <c r="AW709" s="13" t="s">
        <v>32</v>
      </c>
      <c r="AX709" s="13" t="s">
        <v>84</v>
      </c>
      <c r="AY709" s="153" t="s">
        <v>142</v>
      </c>
    </row>
    <row r="710" spans="2:65" s="1" customFormat="1" ht="16.5" customHeight="1" x14ac:dyDescent="0.2">
      <c r="B710" s="32"/>
      <c r="C710" s="132" t="s">
        <v>1241</v>
      </c>
      <c r="D710" s="132" t="s">
        <v>148</v>
      </c>
      <c r="E710" s="133" t="s">
        <v>1242</v>
      </c>
      <c r="F710" s="134" t="s">
        <v>1243</v>
      </c>
      <c r="G710" s="135" t="s">
        <v>590</v>
      </c>
      <c r="H710" s="136">
        <v>1</v>
      </c>
      <c r="I710" s="137"/>
      <c r="J710" s="138">
        <f>ROUND(I710*H710,2)</f>
        <v>0</v>
      </c>
      <c r="K710" s="134" t="s">
        <v>152</v>
      </c>
      <c r="L710" s="32"/>
      <c r="M710" s="139" t="s">
        <v>1</v>
      </c>
      <c r="N710" s="140" t="s">
        <v>41</v>
      </c>
      <c r="P710" s="141">
        <f>O710*H710</f>
        <v>0</v>
      </c>
      <c r="Q710" s="141">
        <v>0.24457999999999999</v>
      </c>
      <c r="R710" s="141">
        <f>Q710*H710</f>
        <v>0.24457999999999999</v>
      </c>
      <c r="S710" s="141">
        <v>0</v>
      </c>
      <c r="T710" s="142">
        <f>S710*H710</f>
        <v>0</v>
      </c>
      <c r="AR710" s="143" t="s">
        <v>141</v>
      </c>
      <c r="AT710" s="143" t="s">
        <v>148</v>
      </c>
      <c r="AU710" s="143" t="s">
        <v>86</v>
      </c>
      <c r="AY710" s="17" t="s">
        <v>142</v>
      </c>
      <c r="BE710" s="144">
        <f>IF(N710="základní",J710,0)</f>
        <v>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7" t="s">
        <v>84</v>
      </c>
      <c r="BK710" s="144">
        <f>ROUND(I710*H710,2)</f>
        <v>0</v>
      </c>
      <c r="BL710" s="17" t="s">
        <v>141</v>
      </c>
      <c r="BM710" s="143" t="s">
        <v>1244</v>
      </c>
    </row>
    <row r="711" spans="2:65" s="13" customFormat="1" ht="11.25" x14ac:dyDescent="0.2">
      <c r="B711" s="152"/>
      <c r="D711" s="146" t="s">
        <v>155</v>
      </c>
      <c r="E711" s="153" t="s">
        <v>1</v>
      </c>
      <c r="F711" s="154" t="s">
        <v>1245</v>
      </c>
      <c r="H711" s="155">
        <v>1</v>
      </c>
      <c r="I711" s="156"/>
      <c r="L711" s="152"/>
      <c r="M711" s="157"/>
      <c r="T711" s="158"/>
      <c r="AT711" s="153" t="s">
        <v>155</v>
      </c>
      <c r="AU711" s="153" t="s">
        <v>86</v>
      </c>
      <c r="AV711" s="13" t="s">
        <v>86</v>
      </c>
      <c r="AW711" s="13" t="s">
        <v>32</v>
      </c>
      <c r="AX711" s="13" t="s">
        <v>84</v>
      </c>
      <c r="AY711" s="153" t="s">
        <v>142</v>
      </c>
    </row>
    <row r="712" spans="2:65" s="1" customFormat="1" ht="16.5" customHeight="1" x14ac:dyDescent="0.2">
      <c r="B712" s="32"/>
      <c r="C712" s="132" t="s">
        <v>1246</v>
      </c>
      <c r="D712" s="132" t="s">
        <v>148</v>
      </c>
      <c r="E712" s="133" t="s">
        <v>1247</v>
      </c>
      <c r="F712" s="134" t="s">
        <v>1248</v>
      </c>
      <c r="G712" s="135" t="s">
        <v>590</v>
      </c>
      <c r="H712" s="136">
        <v>2</v>
      </c>
      <c r="I712" s="137"/>
      <c r="J712" s="138">
        <f>ROUND(I712*H712,2)</f>
        <v>0</v>
      </c>
      <c r="K712" s="134" t="s">
        <v>152</v>
      </c>
      <c r="L712" s="32"/>
      <c r="M712" s="139" t="s">
        <v>1</v>
      </c>
      <c r="N712" s="140" t="s">
        <v>41</v>
      </c>
      <c r="P712" s="141">
        <f>O712*H712</f>
        <v>0</v>
      </c>
      <c r="Q712" s="141">
        <v>7.2870000000000004E-2</v>
      </c>
      <c r="R712" s="141">
        <f>Q712*H712</f>
        <v>0.14574000000000001</v>
      </c>
      <c r="S712" s="141">
        <v>0</v>
      </c>
      <c r="T712" s="142">
        <f>S712*H712</f>
        <v>0</v>
      </c>
      <c r="AR712" s="143" t="s">
        <v>141</v>
      </c>
      <c r="AT712" s="143" t="s">
        <v>148</v>
      </c>
      <c r="AU712" s="143" t="s">
        <v>86</v>
      </c>
      <c r="AY712" s="17" t="s">
        <v>142</v>
      </c>
      <c r="BE712" s="144">
        <f>IF(N712="základní",J712,0)</f>
        <v>0</v>
      </c>
      <c r="BF712" s="144">
        <f>IF(N712="snížená",J712,0)</f>
        <v>0</v>
      </c>
      <c r="BG712" s="144">
        <f>IF(N712="zákl. přenesená",J712,0)</f>
        <v>0</v>
      </c>
      <c r="BH712" s="144">
        <f>IF(N712="sníž. přenesená",J712,0)</f>
        <v>0</v>
      </c>
      <c r="BI712" s="144">
        <f>IF(N712="nulová",J712,0)</f>
        <v>0</v>
      </c>
      <c r="BJ712" s="17" t="s">
        <v>84</v>
      </c>
      <c r="BK712" s="144">
        <f>ROUND(I712*H712,2)</f>
        <v>0</v>
      </c>
      <c r="BL712" s="17" t="s">
        <v>141</v>
      </c>
      <c r="BM712" s="143" t="s">
        <v>1249</v>
      </c>
    </row>
    <row r="713" spans="2:65" s="13" customFormat="1" ht="11.25" x14ac:dyDescent="0.2">
      <c r="B713" s="152"/>
      <c r="D713" s="146" t="s">
        <v>155</v>
      </c>
      <c r="E713" s="153" t="s">
        <v>1</v>
      </c>
      <c r="F713" s="154" t="s">
        <v>1250</v>
      </c>
      <c r="H713" s="155">
        <v>2</v>
      </c>
      <c r="I713" s="156"/>
      <c r="L713" s="152"/>
      <c r="M713" s="157"/>
      <c r="T713" s="158"/>
      <c r="AT713" s="153" t="s">
        <v>155</v>
      </c>
      <c r="AU713" s="153" t="s">
        <v>86</v>
      </c>
      <c r="AV713" s="13" t="s">
        <v>86</v>
      </c>
      <c r="AW713" s="13" t="s">
        <v>32</v>
      </c>
      <c r="AX713" s="13" t="s">
        <v>84</v>
      </c>
      <c r="AY713" s="153" t="s">
        <v>142</v>
      </c>
    </row>
    <row r="714" spans="2:65" s="1" customFormat="1" ht="16.5" customHeight="1" x14ac:dyDescent="0.2">
      <c r="B714" s="32"/>
      <c r="C714" s="132" t="s">
        <v>1251</v>
      </c>
      <c r="D714" s="132" t="s">
        <v>148</v>
      </c>
      <c r="E714" s="133" t="s">
        <v>1252</v>
      </c>
      <c r="F714" s="134" t="s">
        <v>1253</v>
      </c>
      <c r="G714" s="135" t="s">
        <v>590</v>
      </c>
      <c r="H714" s="136">
        <v>2</v>
      </c>
      <c r="I714" s="137"/>
      <c r="J714" s="138">
        <f>ROUND(I714*H714,2)</f>
        <v>0</v>
      </c>
      <c r="K714" s="134" t="s">
        <v>152</v>
      </c>
      <c r="L714" s="32"/>
      <c r="M714" s="139" t="s">
        <v>1</v>
      </c>
      <c r="N714" s="140" t="s">
        <v>41</v>
      </c>
      <c r="P714" s="141">
        <f>O714*H714</f>
        <v>0</v>
      </c>
      <c r="Q714" s="141">
        <v>1E-3</v>
      </c>
      <c r="R714" s="141">
        <f>Q714*H714</f>
        <v>2E-3</v>
      </c>
      <c r="S714" s="141">
        <v>0</v>
      </c>
      <c r="T714" s="142">
        <f>S714*H714</f>
        <v>0</v>
      </c>
      <c r="AR714" s="143" t="s">
        <v>141</v>
      </c>
      <c r="AT714" s="143" t="s">
        <v>148</v>
      </c>
      <c r="AU714" s="143" t="s">
        <v>86</v>
      </c>
      <c r="AY714" s="17" t="s">
        <v>142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7" t="s">
        <v>84</v>
      </c>
      <c r="BK714" s="144">
        <f>ROUND(I714*H714,2)</f>
        <v>0</v>
      </c>
      <c r="BL714" s="17" t="s">
        <v>141</v>
      </c>
      <c r="BM714" s="143" t="s">
        <v>1254</v>
      </c>
    </row>
    <row r="715" spans="2:65" s="13" customFormat="1" ht="11.25" x14ac:dyDescent="0.2">
      <c r="B715" s="152"/>
      <c r="D715" s="146" t="s">
        <v>155</v>
      </c>
      <c r="E715" s="153" t="s">
        <v>1</v>
      </c>
      <c r="F715" s="154" t="s">
        <v>1255</v>
      </c>
      <c r="H715" s="155">
        <v>2</v>
      </c>
      <c r="I715" s="156"/>
      <c r="L715" s="152"/>
      <c r="M715" s="157"/>
      <c r="T715" s="158"/>
      <c r="AT715" s="153" t="s">
        <v>155</v>
      </c>
      <c r="AU715" s="153" t="s">
        <v>86</v>
      </c>
      <c r="AV715" s="13" t="s">
        <v>86</v>
      </c>
      <c r="AW715" s="13" t="s">
        <v>32</v>
      </c>
      <c r="AX715" s="13" t="s">
        <v>84</v>
      </c>
      <c r="AY715" s="153" t="s">
        <v>142</v>
      </c>
    </row>
    <row r="716" spans="2:65" s="1" customFormat="1" ht="16.5" customHeight="1" x14ac:dyDescent="0.2">
      <c r="B716" s="32"/>
      <c r="C716" s="132" t="s">
        <v>1256</v>
      </c>
      <c r="D716" s="132" t="s">
        <v>148</v>
      </c>
      <c r="E716" s="133" t="s">
        <v>1257</v>
      </c>
      <c r="F716" s="134" t="s">
        <v>1258</v>
      </c>
      <c r="G716" s="135" t="s">
        <v>336</v>
      </c>
      <c r="H716" s="136">
        <v>50.7</v>
      </c>
      <c r="I716" s="137"/>
      <c r="J716" s="138">
        <f>ROUND(I716*H716,2)</f>
        <v>0</v>
      </c>
      <c r="K716" s="134" t="s">
        <v>152</v>
      </c>
      <c r="L716" s="32"/>
      <c r="M716" s="139" t="s">
        <v>1</v>
      </c>
      <c r="N716" s="140" t="s">
        <v>41</v>
      </c>
      <c r="P716" s="141">
        <f>O716*H716</f>
        <v>0</v>
      </c>
      <c r="Q716" s="141">
        <v>0</v>
      </c>
      <c r="R716" s="141">
        <f>Q716*H716</f>
        <v>0</v>
      </c>
      <c r="S716" s="141">
        <v>0.112</v>
      </c>
      <c r="T716" s="142">
        <f>S716*H716</f>
        <v>5.6784000000000008</v>
      </c>
      <c r="AR716" s="143" t="s">
        <v>141</v>
      </c>
      <c r="AT716" s="143" t="s">
        <v>148</v>
      </c>
      <c r="AU716" s="143" t="s">
        <v>86</v>
      </c>
      <c r="AY716" s="17" t="s">
        <v>142</v>
      </c>
      <c r="BE716" s="144">
        <f>IF(N716="základní",J716,0)</f>
        <v>0</v>
      </c>
      <c r="BF716" s="144">
        <f>IF(N716="snížená",J716,0)</f>
        <v>0</v>
      </c>
      <c r="BG716" s="144">
        <f>IF(N716="zákl. přenesená",J716,0)</f>
        <v>0</v>
      </c>
      <c r="BH716" s="144">
        <f>IF(N716="sníž. přenesená",J716,0)</f>
        <v>0</v>
      </c>
      <c r="BI716" s="144">
        <f>IF(N716="nulová",J716,0)</f>
        <v>0</v>
      </c>
      <c r="BJ716" s="17" t="s">
        <v>84</v>
      </c>
      <c r="BK716" s="144">
        <f>ROUND(I716*H716,2)</f>
        <v>0</v>
      </c>
      <c r="BL716" s="17" t="s">
        <v>141</v>
      </c>
      <c r="BM716" s="143" t="s">
        <v>1259</v>
      </c>
    </row>
    <row r="717" spans="2:65" s="12" customFormat="1" ht="11.25" x14ac:dyDescent="0.2">
      <c r="B717" s="145"/>
      <c r="D717" s="146" t="s">
        <v>155</v>
      </c>
      <c r="E717" s="147" t="s">
        <v>1</v>
      </c>
      <c r="F717" s="148" t="s">
        <v>1260</v>
      </c>
      <c r="H717" s="147" t="s">
        <v>1</v>
      </c>
      <c r="I717" s="149"/>
      <c r="L717" s="145"/>
      <c r="M717" s="150"/>
      <c r="T717" s="151"/>
      <c r="AT717" s="147" t="s">
        <v>155</v>
      </c>
      <c r="AU717" s="147" t="s">
        <v>86</v>
      </c>
      <c r="AV717" s="12" t="s">
        <v>84</v>
      </c>
      <c r="AW717" s="12" t="s">
        <v>32</v>
      </c>
      <c r="AX717" s="12" t="s">
        <v>76</v>
      </c>
      <c r="AY717" s="147" t="s">
        <v>142</v>
      </c>
    </row>
    <row r="718" spans="2:65" s="12" customFormat="1" ht="11.25" x14ac:dyDescent="0.2">
      <c r="B718" s="145"/>
      <c r="D718" s="146" t="s">
        <v>155</v>
      </c>
      <c r="E718" s="147" t="s">
        <v>1</v>
      </c>
      <c r="F718" s="148" t="s">
        <v>1261</v>
      </c>
      <c r="H718" s="147" t="s">
        <v>1</v>
      </c>
      <c r="I718" s="149"/>
      <c r="L718" s="145"/>
      <c r="M718" s="150"/>
      <c r="T718" s="151"/>
      <c r="AT718" s="147" t="s">
        <v>155</v>
      </c>
      <c r="AU718" s="147" t="s">
        <v>86</v>
      </c>
      <c r="AV718" s="12" t="s">
        <v>84</v>
      </c>
      <c r="AW718" s="12" t="s">
        <v>32</v>
      </c>
      <c r="AX718" s="12" t="s">
        <v>76</v>
      </c>
      <c r="AY718" s="147" t="s">
        <v>142</v>
      </c>
    </row>
    <row r="719" spans="2:65" s="13" customFormat="1" ht="11.25" x14ac:dyDescent="0.2">
      <c r="B719" s="152"/>
      <c r="D719" s="146" t="s">
        <v>155</v>
      </c>
      <c r="E719" s="153" t="s">
        <v>1</v>
      </c>
      <c r="F719" s="154" t="s">
        <v>1262</v>
      </c>
      <c r="H719" s="155">
        <v>40.700000000000003</v>
      </c>
      <c r="I719" s="156"/>
      <c r="L719" s="152"/>
      <c r="M719" s="157"/>
      <c r="T719" s="158"/>
      <c r="AT719" s="153" t="s">
        <v>155</v>
      </c>
      <c r="AU719" s="153" t="s">
        <v>86</v>
      </c>
      <c r="AV719" s="13" t="s">
        <v>86</v>
      </c>
      <c r="AW719" s="13" t="s">
        <v>32</v>
      </c>
      <c r="AX719" s="13" t="s">
        <v>76</v>
      </c>
      <c r="AY719" s="153" t="s">
        <v>142</v>
      </c>
    </row>
    <row r="720" spans="2:65" s="12" customFormat="1" ht="11.25" x14ac:dyDescent="0.2">
      <c r="B720" s="145"/>
      <c r="D720" s="146" t="s">
        <v>155</v>
      </c>
      <c r="E720" s="147" t="s">
        <v>1</v>
      </c>
      <c r="F720" s="148" t="s">
        <v>1263</v>
      </c>
      <c r="H720" s="147" t="s">
        <v>1</v>
      </c>
      <c r="I720" s="149"/>
      <c r="L720" s="145"/>
      <c r="M720" s="150"/>
      <c r="T720" s="151"/>
      <c r="AT720" s="147" t="s">
        <v>155</v>
      </c>
      <c r="AU720" s="147" t="s">
        <v>86</v>
      </c>
      <c r="AV720" s="12" t="s">
        <v>84</v>
      </c>
      <c r="AW720" s="12" t="s">
        <v>32</v>
      </c>
      <c r="AX720" s="12" t="s">
        <v>76</v>
      </c>
      <c r="AY720" s="147" t="s">
        <v>142</v>
      </c>
    </row>
    <row r="721" spans="2:65" s="13" customFormat="1" ht="11.25" x14ac:dyDescent="0.2">
      <c r="B721" s="152"/>
      <c r="D721" s="146" t="s">
        <v>155</v>
      </c>
      <c r="E721" s="153" t="s">
        <v>1</v>
      </c>
      <c r="F721" s="154" t="s">
        <v>1264</v>
      </c>
      <c r="H721" s="155">
        <v>10</v>
      </c>
      <c r="I721" s="156"/>
      <c r="L721" s="152"/>
      <c r="M721" s="157"/>
      <c r="T721" s="158"/>
      <c r="AT721" s="153" t="s">
        <v>155</v>
      </c>
      <c r="AU721" s="153" t="s">
        <v>86</v>
      </c>
      <c r="AV721" s="13" t="s">
        <v>86</v>
      </c>
      <c r="AW721" s="13" t="s">
        <v>32</v>
      </c>
      <c r="AX721" s="13" t="s">
        <v>76</v>
      </c>
      <c r="AY721" s="153" t="s">
        <v>142</v>
      </c>
    </row>
    <row r="722" spans="2:65" s="14" customFormat="1" ht="11.25" x14ac:dyDescent="0.2">
      <c r="B722" s="162"/>
      <c r="D722" s="146" t="s">
        <v>155</v>
      </c>
      <c r="E722" s="163" t="s">
        <v>1</v>
      </c>
      <c r="F722" s="164" t="s">
        <v>278</v>
      </c>
      <c r="H722" s="165">
        <v>50.7</v>
      </c>
      <c r="I722" s="166"/>
      <c r="L722" s="162"/>
      <c r="M722" s="167"/>
      <c r="T722" s="168"/>
      <c r="AT722" s="163" t="s">
        <v>155</v>
      </c>
      <c r="AU722" s="163" t="s">
        <v>86</v>
      </c>
      <c r="AV722" s="14" t="s">
        <v>141</v>
      </c>
      <c r="AW722" s="14" t="s">
        <v>32</v>
      </c>
      <c r="AX722" s="14" t="s">
        <v>84</v>
      </c>
      <c r="AY722" s="163" t="s">
        <v>142</v>
      </c>
    </row>
    <row r="723" spans="2:65" s="12" customFormat="1" ht="11.25" x14ac:dyDescent="0.2">
      <c r="B723" s="145"/>
      <c r="D723" s="146" t="s">
        <v>155</v>
      </c>
      <c r="E723" s="147" t="s">
        <v>1</v>
      </c>
      <c r="F723" s="148" t="s">
        <v>834</v>
      </c>
      <c r="H723" s="147" t="s">
        <v>1</v>
      </c>
      <c r="I723" s="149"/>
      <c r="L723" s="145"/>
      <c r="M723" s="150"/>
      <c r="T723" s="151"/>
      <c r="AT723" s="147" t="s">
        <v>155</v>
      </c>
      <c r="AU723" s="147" t="s">
        <v>86</v>
      </c>
      <c r="AV723" s="12" t="s">
        <v>84</v>
      </c>
      <c r="AW723" s="12" t="s">
        <v>32</v>
      </c>
      <c r="AX723" s="12" t="s">
        <v>76</v>
      </c>
      <c r="AY723" s="147" t="s">
        <v>142</v>
      </c>
    </row>
    <row r="724" spans="2:65" s="12" customFormat="1" ht="11.25" x14ac:dyDescent="0.2">
      <c r="B724" s="145"/>
      <c r="D724" s="146" t="s">
        <v>155</v>
      </c>
      <c r="E724" s="147" t="s">
        <v>1</v>
      </c>
      <c r="F724" s="148" t="s">
        <v>1265</v>
      </c>
      <c r="H724" s="147" t="s">
        <v>1</v>
      </c>
      <c r="I724" s="149"/>
      <c r="L724" s="145"/>
      <c r="M724" s="150"/>
      <c r="T724" s="151"/>
      <c r="AT724" s="147" t="s">
        <v>155</v>
      </c>
      <c r="AU724" s="147" t="s">
        <v>86</v>
      </c>
      <c r="AV724" s="12" t="s">
        <v>84</v>
      </c>
      <c r="AW724" s="12" t="s">
        <v>32</v>
      </c>
      <c r="AX724" s="12" t="s">
        <v>76</v>
      </c>
      <c r="AY724" s="147" t="s">
        <v>142</v>
      </c>
    </row>
    <row r="725" spans="2:65" s="1" customFormat="1" ht="16.5" customHeight="1" x14ac:dyDescent="0.2">
      <c r="B725" s="32"/>
      <c r="C725" s="132" t="s">
        <v>1266</v>
      </c>
      <c r="D725" s="132" t="s">
        <v>148</v>
      </c>
      <c r="E725" s="133" t="s">
        <v>1267</v>
      </c>
      <c r="F725" s="134" t="s">
        <v>1268</v>
      </c>
      <c r="G725" s="135" t="s">
        <v>590</v>
      </c>
      <c r="H725" s="136">
        <v>2</v>
      </c>
      <c r="I725" s="137"/>
      <c r="J725" s="138">
        <f>ROUND(I725*H725,2)</f>
        <v>0</v>
      </c>
      <c r="K725" s="134" t="s">
        <v>152</v>
      </c>
      <c r="L725" s="32"/>
      <c r="M725" s="139" t="s">
        <v>1</v>
      </c>
      <c r="N725" s="140" t="s">
        <v>41</v>
      </c>
      <c r="P725" s="141">
        <f>O725*H725</f>
        <v>0</v>
      </c>
      <c r="Q725" s="141">
        <v>0</v>
      </c>
      <c r="R725" s="141">
        <f>Q725*H725</f>
        <v>0</v>
      </c>
      <c r="S725" s="141">
        <v>7.4999999999999997E-2</v>
      </c>
      <c r="T725" s="142">
        <f>S725*H725</f>
        <v>0.15</v>
      </c>
      <c r="AR725" s="143" t="s">
        <v>141</v>
      </c>
      <c r="AT725" s="143" t="s">
        <v>148</v>
      </c>
      <c r="AU725" s="143" t="s">
        <v>86</v>
      </c>
      <c r="AY725" s="17" t="s">
        <v>142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7" t="s">
        <v>84</v>
      </c>
      <c r="BK725" s="144">
        <f>ROUND(I725*H725,2)</f>
        <v>0</v>
      </c>
      <c r="BL725" s="17" t="s">
        <v>141</v>
      </c>
      <c r="BM725" s="143" t="s">
        <v>1269</v>
      </c>
    </row>
    <row r="726" spans="2:65" s="13" customFormat="1" ht="11.25" x14ac:dyDescent="0.2">
      <c r="B726" s="152"/>
      <c r="D726" s="146" t="s">
        <v>155</v>
      </c>
      <c r="E726" s="153" t="s">
        <v>1</v>
      </c>
      <c r="F726" s="154" t="s">
        <v>1270</v>
      </c>
      <c r="H726" s="155">
        <v>2</v>
      </c>
      <c r="I726" s="156"/>
      <c r="L726" s="152"/>
      <c r="M726" s="157"/>
      <c r="T726" s="158"/>
      <c r="AT726" s="153" t="s">
        <v>155</v>
      </c>
      <c r="AU726" s="153" t="s">
        <v>86</v>
      </c>
      <c r="AV726" s="13" t="s">
        <v>86</v>
      </c>
      <c r="AW726" s="13" t="s">
        <v>32</v>
      </c>
      <c r="AX726" s="13" t="s">
        <v>84</v>
      </c>
      <c r="AY726" s="153" t="s">
        <v>142</v>
      </c>
    </row>
    <row r="727" spans="2:65" s="12" customFormat="1" ht="11.25" x14ac:dyDescent="0.2">
      <c r="B727" s="145"/>
      <c r="D727" s="146" t="s">
        <v>155</v>
      </c>
      <c r="E727" s="147" t="s">
        <v>1</v>
      </c>
      <c r="F727" s="148" t="s">
        <v>1271</v>
      </c>
      <c r="H727" s="147" t="s">
        <v>1</v>
      </c>
      <c r="I727" s="149"/>
      <c r="L727" s="145"/>
      <c r="M727" s="150"/>
      <c r="T727" s="151"/>
      <c r="AT727" s="147" t="s">
        <v>155</v>
      </c>
      <c r="AU727" s="147" t="s">
        <v>86</v>
      </c>
      <c r="AV727" s="12" t="s">
        <v>84</v>
      </c>
      <c r="AW727" s="12" t="s">
        <v>32</v>
      </c>
      <c r="AX727" s="12" t="s">
        <v>76</v>
      </c>
      <c r="AY727" s="147" t="s">
        <v>142</v>
      </c>
    </row>
    <row r="728" spans="2:65" s="1" customFormat="1" ht="16.5" customHeight="1" x14ac:dyDescent="0.2">
      <c r="B728" s="32"/>
      <c r="C728" s="132" t="s">
        <v>1272</v>
      </c>
      <c r="D728" s="132" t="s">
        <v>148</v>
      </c>
      <c r="E728" s="133" t="s">
        <v>1273</v>
      </c>
      <c r="F728" s="134" t="s">
        <v>1274</v>
      </c>
      <c r="G728" s="135" t="s">
        <v>590</v>
      </c>
      <c r="H728" s="136">
        <v>2</v>
      </c>
      <c r="I728" s="137"/>
      <c r="J728" s="138">
        <f>ROUND(I728*H728,2)</f>
        <v>0</v>
      </c>
      <c r="K728" s="134" t="s">
        <v>152</v>
      </c>
      <c r="L728" s="32"/>
      <c r="M728" s="139" t="s">
        <v>1</v>
      </c>
      <c r="N728" s="140" t="s">
        <v>41</v>
      </c>
      <c r="P728" s="141">
        <f>O728*H728</f>
        <v>0</v>
      </c>
      <c r="Q728" s="141">
        <v>0</v>
      </c>
      <c r="R728" s="141">
        <f>Q728*H728</f>
        <v>0</v>
      </c>
      <c r="S728" s="141">
        <v>8.6999999999999994E-2</v>
      </c>
      <c r="T728" s="142">
        <f>S728*H728</f>
        <v>0.17399999999999999</v>
      </c>
      <c r="AR728" s="143" t="s">
        <v>141</v>
      </c>
      <c r="AT728" s="143" t="s">
        <v>148</v>
      </c>
      <c r="AU728" s="143" t="s">
        <v>86</v>
      </c>
      <c r="AY728" s="17" t="s">
        <v>142</v>
      </c>
      <c r="BE728" s="144">
        <f>IF(N728="základní",J728,0)</f>
        <v>0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7" t="s">
        <v>84</v>
      </c>
      <c r="BK728" s="144">
        <f>ROUND(I728*H728,2)</f>
        <v>0</v>
      </c>
      <c r="BL728" s="17" t="s">
        <v>141</v>
      </c>
      <c r="BM728" s="143" t="s">
        <v>1275</v>
      </c>
    </row>
    <row r="729" spans="2:65" s="13" customFormat="1" ht="11.25" x14ac:dyDescent="0.2">
      <c r="B729" s="152"/>
      <c r="D729" s="146" t="s">
        <v>155</v>
      </c>
      <c r="E729" s="153" t="s">
        <v>1</v>
      </c>
      <c r="F729" s="154" t="s">
        <v>1276</v>
      </c>
      <c r="H729" s="155">
        <v>2</v>
      </c>
      <c r="I729" s="156"/>
      <c r="L729" s="152"/>
      <c r="M729" s="157"/>
      <c r="T729" s="158"/>
      <c r="AT729" s="153" t="s">
        <v>155</v>
      </c>
      <c r="AU729" s="153" t="s">
        <v>86</v>
      </c>
      <c r="AV729" s="13" t="s">
        <v>86</v>
      </c>
      <c r="AW729" s="13" t="s">
        <v>32</v>
      </c>
      <c r="AX729" s="13" t="s">
        <v>76</v>
      </c>
      <c r="AY729" s="153" t="s">
        <v>142</v>
      </c>
    </row>
    <row r="730" spans="2:65" s="12" customFormat="1" ht="11.25" x14ac:dyDescent="0.2">
      <c r="B730" s="145"/>
      <c r="D730" s="146" t="s">
        <v>155</v>
      </c>
      <c r="E730" s="147" t="s">
        <v>1</v>
      </c>
      <c r="F730" s="148" t="s">
        <v>1277</v>
      </c>
      <c r="H730" s="147" t="s">
        <v>1</v>
      </c>
      <c r="I730" s="149"/>
      <c r="L730" s="145"/>
      <c r="M730" s="150"/>
      <c r="T730" s="151"/>
      <c r="AT730" s="147" t="s">
        <v>155</v>
      </c>
      <c r="AU730" s="147" t="s">
        <v>86</v>
      </c>
      <c r="AV730" s="12" t="s">
        <v>84</v>
      </c>
      <c r="AW730" s="12" t="s">
        <v>32</v>
      </c>
      <c r="AX730" s="12" t="s">
        <v>76</v>
      </c>
      <c r="AY730" s="147" t="s">
        <v>142</v>
      </c>
    </row>
    <row r="731" spans="2:65" s="14" customFormat="1" ht="11.25" x14ac:dyDescent="0.2">
      <c r="B731" s="162"/>
      <c r="D731" s="146" t="s">
        <v>155</v>
      </c>
      <c r="E731" s="163" t="s">
        <v>1</v>
      </c>
      <c r="F731" s="164" t="s">
        <v>278</v>
      </c>
      <c r="H731" s="165">
        <v>2</v>
      </c>
      <c r="I731" s="166"/>
      <c r="L731" s="162"/>
      <c r="M731" s="167"/>
      <c r="T731" s="168"/>
      <c r="AT731" s="163" t="s">
        <v>155</v>
      </c>
      <c r="AU731" s="163" t="s">
        <v>86</v>
      </c>
      <c r="AV731" s="14" t="s">
        <v>141</v>
      </c>
      <c r="AW731" s="14" t="s">
        <v>32</v>
      </c>
      <c r="AX731" s="14" t="s">
        <v>84</v>
      </c>
      <c r="AY731" s="163" t="s">
        <v>142</v>
      </c>
    </row>
    <row r="732" spans="2:65" s="1" customFormat="1" ht="44.25" customHeight="1" x14ac:dyDescent="0.2">
      <c r="B732" s="32"/>
      <c r="C732" s="132" t="s">
        <v>1278</v>
      </c>
      <c r="D732" s="132" t="s">
        <v>148</v>
      </c>
      <c r="E732" s="133" t="s">
        <v>1279</v>
      </c>
      <c r="F732" s="134" t="s">
        <v>1280</v>
      </c>
      <c r="G732" s="135" t="s">
        <v>336</v>
      </c>
      <c r="H732" s="136">
        <v>9.4</v>
      </c>
      <c r="I732" s="137"/>
      <c r="J732" s="138">
        <f>ROUND(I732*H732,2)</f>
        <v>0</v>
      </c>
      <c r="K732" s="134" t="s">
        <v>152</v>
      </c>
      <c r="L732" s="32"/>
      <c r="M732" s="139" t="s">
        <v>1</v>
      </c>
      <c r="N732" s="140" t="s">
        <v>41</v>
      </c>
      <c r="P732" s="141">
        <f>O732*H732</f>
        <v>0</v>
      </c>
      <c r="Q732" s="141">
        <v>0</v>
      </c>
      <c r="R732" s="141">
        <f>Q732*H732</f>
        <v>0</v>
      </c>
      <c r="S732" s="141">
        <v>2.5000000000000001E-2</v>
      </c>
      <c r="T732" s="142">
        <f>S732*H732</f>
        <v>0.23500000000000001</v>
      </c>
      <c r="AR732" s="143" t="s">
        <v>141</v>
      </c>
      <c r="AT732" s="143" t="s">
        <v>148</v>
      </c>
      <c r="AU732" s="143" t="s">
        <v>86</v>
      </c>
      <c r="AY732" s="17" t="s">
        <v>142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7" t="s">
        <v>84</v>
      </c>
      <c r="BK732" s="144">
        <f>ROUND(I732*H732,2)</f>
        <v>0</v>
      </c>
      <c r="BL732" s="17" t="s">
        <v>141</v>
      </c>
      <c r="BM732" s="143" t="s">
        <v>1281</v>
      </c>
    </row>
    <row r="733" spans="2:65" s="13" customFormat="1" ht="11.25" x14ac:dyDescent="0.2">
      <c r="B733" s="152"/>
      <c r="D733" s="146" t="s">
        <v>155</v>
      </c>
      <c r="E733" s="153" t="s">
        <v>1</v>
      </c>
      <c r="F733" s="154" t="s">
        <v>1282</v>
      </c>
      <c r="H733" s="155">
        <v>9.4</v>
      </c>
      <c r="I733" s="156"/>
      <c r="L733" s="152"/>
      <c r="M733" s="157"/>
      <c r="T733" s="158"/>
      <c r="AT733" s="153" t="s">
        <v>155</v>
      </c>
      <c r="AU733" s="153" t="s">
        <v>86</v>
      </c>
      <c r="AV733" s="13" t="s">
        <v>86</v>
      </c>
      <c r="AW733" s="13" t="s">
        <v>32</v>
      </c>
      <c r="AX733" s="13" t="s">
        <v>84</v>
      </c>
      <c r="AY733" s="153" t="s">
        <v>142</v>
      </c>
    </row>
    <row r="734" spans="2:65" s="1" customFormat="1" ht="33" customHeight="1" x14ac:dyDescent="0.2">
      <c r="B734" s="32"/>
      <c r="C734" s="132" t="s">
        <v>1283</v>
      </c>
      <c r="D734" s="132" t="s">
        <v>148</v>
      </c>
      <c r="E734" s="133" t="s">
        <v>1284</v>
      </c>
      <c r="F734" s="134" t="s">
        <v>1285</v>
      </c>
      <c r="G734" s="135" t="s">
        <v>590</v>
      </c>
      <c r="H734" s="136">
        <v>19</v>
      </c>
      <c r="I734" s="137"/>
      <c r="J734" s="138">
        <f>ROUND(I734*H734,2)</f>
        <v>0</v>
      </c>
      <c r="K734" s="134" t="s">
        <v>152</v>
      </c>
      <c r="L734" s="32"/>
      <c r="M734" s="139" t="s">
        <v>1</v>
      </c>
      <c r="N734" s="140" t="s">
        <v>41</v>
      </c>
      <c r="P734" s="141">
        <f>O734*H734</f>
        <v>0</v>
      </c>
      <c r="Q734" s="141">
        <v>0</v>
      </c>
      <c r="R734" s="141">
        <f>Q734*H734</f>
        <v>0</v>
      </c>
      <c r="S734" s="141">
        <v>8.2000000000000003E-2</v>
      </c>
      <c r="T734" s="142">
        <f>S734*H734</f>
        <v>1.5580000000000001</v>
      </c>
      <c r="AR734" s="143" t="s">
        <v>141</v>
      </c>
      <c r="AT734" s="143" t="s">
        <v>148</v>
      </c>
      <c r="AU734" s="143" t="s">
        <v>86</v>
      </c>
      <c r="AY734" s="17" t="s">
        <v>142</v>
      </c>
      <c r="BE734" s="144">
        <f>IF(N734="základní",J734,0)</f>
        <v>0</v>
      </c>
      <c r="BF734" s="144">
        <f>IF(N734="snížená",J734,0)</f>
        <v>0</v>
      </c>
      <c r="BG734" s="144">
        <f>IF(N734="zákl. přenesená",J734,0)</f>
        <v>0</v>
      </c>
      <c r="BH734" s="144">
        <f>IF(N734="sníž. přenesená",J734,0)</f>
        <v>0</v>
      </c>
      <c r="BI734" s="144">
        <f>IF(N734="nulová",J734,0)</f>
        <v>0</v>
      </c>
      <c r="BJ734" s="17" t="s">
        <v>84</v>
      </c>
      <c r="BK734" s="144">
        <f>ROUND(I734*H734,2)</f>
        <v>0</v>
      </c>
      <c r="BL734" s="17" t="s">
        <v>141</v>
      </c>
      <c r="BM734" s="143" t="s">
        <v>1286</v>
      </c>
    </row>
    <row r="735" spans="2:65" s="13" customFormat="1" ht="11.25" x14ac:dyDescent="0.2">
      <c r="B735" s="152"/>
      <c r="D735" s="146" t="s">
        <v>155</v>
      </c>
      <c r="E735" s="153" t="s">
        <v>1</v>
      </c>
      <c r="F735" s="154" t="s">
        <v>1287</v>
      </c>
      <c r="H735" s="155">
        <v>15</v>
      </c>
      <c r="I735" s="156"/>
      <c r="L735" s="152"/>
      <c r="M735" s="157"/>
      <c r="T735" s="158"/>
      <c r="AT735" s="153" t="s">
        <v>155</v>
      </c>
      <c r="AU735" s="153" t="s">
        <v>86</v>
      </c>
      <c r="AV735" s="13" t="s">
        <v>86</v>
      </c>
      <c r="AW735" s="13" t="s">
        <v>32</v>
      </c>
      <c r="AX735" s="13" t="s">
        <v>76</v>
      </c>
      <c r="AY735" s="153" t="s">
        <v>142</v>
      </c>
    </row>
    <row r="736" spans="2:65" s="13" customFormat="1" ht="11.25" x14ac:dyDescent="0.2">
      <c r="B736" s="152"/>
      <c r="D736" s="146" t="s">
        <v>155</v>
      </c>
      <c r="E736" s="153" t="s">
        <v>1</v>
      </c>
      <c r="F736" s="154" t="s">
        <v>1288</v>
      </c>
      <c r="H736" s="155">
        <v>2</v>
      </c>
      <c r="I736" s="156"/>
      <c r="L736" s="152"/>
      <c r="M736" s="157"/>
      <c r="T736" s="158"/>
      <c r="AT736" s="153" t="s">
        <v>155</v>
      </c>
      <c r="AU736" s="153" t="s">
        <v>86</v>
      </c>
      <c r="AV736" s="13" t="s">
        <v>86</v>
      </c>
      <c r="AW736" s="13" t="s">
        <v>32</v>
      </c>
      <c r="AX736" s="13" t="s">
        <v>76</v>
      </c>
      <c r="AY736" s="153" t="s">
        <v>142</v>
      </c>
    </row>
    <row r="737" spans="2:65" s="13" customFormat="1" ht="11.25" x14ac:dyDescent="0.2">
      <c r="B737" s="152"/>
      <c r="D737" s="146" t="s">
        <v>155</v>
      </c>
      <c r="E737" s="153" t="s">
        <v>1</v>
      </c>
      <c r="F737" s="154" t="s">
        <v>1289</v>
      </c>
      <c r="H737" s="155">
        <v>2</v>
      </c>
      <c r="I737" s="156"/>
      <c r="L737" s="152"/>
      <c r="M737" s="157"/>
      <c r="T737" s="158"/>
      <c r="AT737" s="153" t="s">
        <v>155</v>
      </c>
      <c r="AU737" s="153" t="s">
        <v>86</v>
      </c>
      <c r="AV737" s="13" t="s">
        <v>86</v>
      </c>
      <c r="AW737" s="13" t="s">
        <v>32</v>
      </c>
      <c r="AX737" s="13" t="s">
        <v>76</v>
      </c>
      <c r="AY737" s="153" t="s">
        <v>142</v>
      </c>
    </row>
    <row r="738" spans="2:65" s="12" customFormat="1" ht="11.25" x14ac:dyDescent="0.2">
      <c r="B738" s="145"/>
      <c r="D738" s="146" t="s">
        <v>155</v>
      </c>
      <c r="E738" s="147" t="s">
        <v>1</v>
      </c>
      <c r="F738" s="148" t="s">
        <v>1290</v>
      </c>
      <c r="H738" s="147" t="s">
        <v>1</v>
      </c>
      <c r="I738" s="149"/>
      <c r="L738" s="145"/>
      <c r="M738" s="150"/>
      <c r="T738" s="151"/>
      <c r="AT738" s="147" t="s">
        <v>155</v>
      </c>
      <c r="AU738" s="147" t="s">
        <v>86</v>
      </c>
      <c r="AV738" s="12" t="s">
        <v>84</v>
      </c>
      <c r="AW738" s="12" t="s">
        <v>32</v>
      </c>
      <c r="AX738" s="12" t="s">
        <v>76</v>
      </c>
      <c r="AY738" s="147" t="s">
        <v>142</v>
      </c>
    </row>
    <row r="739" spans="2:65" s="14" customFormat="1" ht="11.25" x14ac:dyDescent="0.2">
      <c r="B739" s="162"/>
      <c r="D739" s="146" t="s">
        <v>155</v>
      </c>
      <c r="E739" s="163" t="s">
        <v>1</v>
      </c>
      <c r="F739" s="164" t="s">
        <v>278</v>
      </c>
      <c r="H739" s="165">
        <v>19</v>
      </c>
      <c r="I739" s="166"/>
      <c r="L739" s="162"/>
      <c r="M739" s="167"/>
      <c r="T739" s="168"/>
      <c r="AT739" s="163" t="s">
        <v>155</v>
      </c>
      <c r="AU739" s="163" t="s">
        <v>86</v>
      </c>
      <c r="AV739" s="14" t="s">
        <v>141</v>
      </c>
      <c r="AW739" s="14" t="s">
        <v>32</v>
      </c>
      <c r="AX739" s="14" t="s">
        <v>84</v>
      </c>
      <c r="AY739" s="163" t="s">
        <v>142</v>
      </c>
    </row>
    <row r="740" spans="2:65" s="1" customFormat="1" ht="24.2" customHeight="1" x14ac:dyDescent="0.2">
      <c r="B740" s="32"/>
      <c r="C740" s="132" t="s">
        <v>1291</v>
      </c>
      <c r="D740" s="132" t="s">
        <v>148</v>
      </c>
      <c r="E740" s="133" t="s">
        <v>1292</v>
      </c>
      <c r="F740" s="134" t="s">
        <v>1293</v>
      </c>
      <c r="G740" s="135" t="s">
        <v>590</v>
      </c>
      <c r="H740" s="136">
        <v>27</v>
      </c>
      <c r="I740" s="137"/>
      <c r="J740" s="138">
        <f>ROUND(I740*H740,2)</f>
        <v>0</v>
      </c>
      <c r="K740" s="134" t="s">
        <v>152</v>
      </c>
      <c r="L740" s="32"/>
      <c r="M740" s="139" t="s">
        <v>1</v>
      </c>
      <c r="N740" s="140" t="s">
        <v>41</v>
      </c>
      <c r="P740" s="141">
        <f>O740*H740</f>
        <v>0</v>
      </c>
      <c r="Q740" s="141">
        <v>0</v>
      </c>
      <c r="R740" s="141">
        <f>Q740*H740</f>
        <v>0</v>
      </c>
      <c r="S740" s="141">
        <v>4.0000000000000001E-3</v>
      </c>
      <c r="T740" s="142">
        <f>S740*H740</f>
        <v>0.108</v>
      </c>
      <c r="AR740" s="143" t="s">
        <v>141</v>
      </c>
      <c r="AT740" s="143" t="s">
        <v>148</v>
      </c>
      <c r="AU740" s="143" t="s">
        <v>86</v>
      </c>
      <c r="AY740" s="17" t="s">
        <v>142</v>
      </c>
      <c r="BE740" s="144">
        <f>IF(N740="základní",J740,0)</f>
        <v>0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7" t="s">
        <v>84</v>
      </c>
      <c r="BK740" s="144">
        <f>ROUND(I740*H740,2)</f>
        <v>0</v>
      </c>
      <c r="BL740" s="17" t="s">
        <v>141</v>
      </c>
      <c r="BM740" s="143" t="s">
        <v>1294</v>
      </c>
    </row>
    <row r="741" spans="2:65" s="13" customFormat="1" ht="11.25" x14ac:dyDescent="0.2">
      <c r="B741" s="152"/>
      <c r="D741" s="146" t="s">
        <v>155</v>
      </c>
      <c r="E741" s="153" t="s">
        <v>1</v>
      </c>
      <c r="F741" s="154" t="s">
        <v>1295</v>
      </c>
      <c r="H741" s="155">
        <v>25</v>
      </c>
      <c r="I741" s="156"/>
      <c r="L741" s="152"/>
      <c r="M741" s="157"/>
      <c r="T741" s="158"/>
      <c r="AT741" s="153" t="s">
        <v>155</v>
      </c>
      <c r="AU741" s="153" t="s">
        <v>86</v>
      </c>
      <c r="AV741" s="13" t="s">
        <v>86</v>
      </c>
      <c r="AW741" s="13" t="s">
        <v>32</v>
      </c>
      <c r="AX741" s="13" t="s">
        <v>76</v>
      </c>
      <c r="AY741" s="153" t="s">
        <v>142</v>
      </c>
    </row>
    <row r="742" spans="2:65" s="13" customFormat="1" ht="11.25" x14ac:dyDescent="0.2">
      <c r="B742" s="152"/>
      <c r="D742" s="146" t="s">
        <v>155</v>
      </c>
      <c r="E742" s="153" t="s">
        <v>1</v>
      </c>
      <c r="F742" s="154" t="s">
        <v>1296</v>
      </c>
      <c r="H742" s="155">
        <v>2</v>
      </c>
      <c r="I742" s="156"/>
      <c r="L742" s="152"/>
      <c r="M742" s="157"/>
      <c r="T742" s="158"/>
      <c r="AT742" s="153" t="s">
        <v>155</v>
      </c>
      <c r="AU742" s="153" t="s">
        <v>86</v>
      </c>
      <c r="AV742" s="13" t="s">
        <v>86</v>
      </c>
      <c r="AW742" s="13" t="s">
        <v>32</v>
      </c>
      <c r="AX742" s="13" t="s">
        <v>76</v>
      </c>
      <c r="AY742" s="153" t="s">
        <v>142</v>
      </c>
    </row>
    <row r="743" spans="2:65" s="14" customFormat="1" ht="11.25" x14ac:dyDescent="0.2">
      <c r="B743" s="162"/>
      <c r="D743" s="146" t="s">
        <v>155</v>
      </c>
      <c r="E743" s="163" t="s">
        <v>1</v>
      </c>
      <c r="F743" s="164" t="s">
        <v>278</v>
      </c>
      <c r="H743" s="165">
        <v>27</v>
      </c>
      <c r="I743" s="166"/>
      <c r="L743" s="162"/>
      <c r="M743" s="167"/>
      <c r="T743" s="168"/>
      <c r="AT743" s="163" t="s">
        <v>155</v>
      </c>
      <c r="AU743" s="163" t="s">
        <v>86</v>
      </c>
      <c r="AV743" s="14" t="s">
        <v>141</v>
      </c>
      <c r="AW743" s="14" t="s">
        <v>32</v>
      </c>
      <c r="AX743" s="14" t="s">
        <v>84</v>
      </c>
      <c r="AY743" s="163" t="s">
        <v>142</v>
      </c>
    </row>
    <row r="744" spans="2:65" s="1" customFormat="1" ht="24.2" customHeight="1" x14ac:dyDescent="0.2">
      <c r="B744" s="32"/>
      <c r="C744" s="132" t="s">
        <v>1297</v>
      </c>
      <c r="D744" s="132" t="s">
        <v>148</v>
      </c>
      <c r="E744" s="133" t="s">
        <v>1298</v>
      </c>
      <c r="F744" s="134" t="s">
        <v>1299</v>
      </c>
      <c r="G744" s="135" t="s">
        <v>590</v>
      </c>
      <c r="H744" s="136">
        <v>4</v>
      </c>
      <c r="I744" s="137"/>
      <c r="J744" s="138">
        <f>ROUND(I744*H744,2)</f>
        <v>0</v>
      </c>
      <c r="K744" s="134" t="s">
        <v>152</v>
      </c>
      <c r="L744" s="32"/>
      <c r="M744" s="139" t="s">
        <v>1</v>
      </c>
      <c r="N744" s="140" t="s">
        <v>41</v>
      </c>
      <c r="P744" s="141">
        <f>O744*H744</f>
        <v>0</v>
      </c>
      <c r="Q744" s="141">
        <v>0</v>
      </c>
      <c r="R744" s="141">
        <f>Q744*H744</f>
        <v>0</v>
      </c>
      <c r="S744" s="141">
        <v>0.28999999999999998</v>
      </c>
      <c r="T744" s="142">
        <f>S744*H744</f>
        <v>1.1599999999999999</v>
      </c>
      <c r="AR744" s="143" t="s">
        <v>141</v>
      </c>
      <c r="AT744" s="143" t="s">
        <v>148</v>
      </c>
      <c r="AU744" s="143" t="s">
        <v>86</v>
      </c>
      <c r="AY744" s="17" t="s">
        <v>142</v>
      </c>
      <c r="BE744" s="144">
        <f>IF(N744="základní",J744,0)</f>
        <v>0</v>
      </c>
      <c r="BF744" s="144">
        <f>IF(N744="snížená",J744,0)</f>
        <v>0</v>
      </c>
      <c r="BG744" s="144">
        <f>IF(N744="zákl. přenesená",J744,0)</f>
        <v>0</v>
      </c>
      <c r="BH744" s="144">
        <f>IF(N744="sníž. přenesená",J744,0)</f>
        <v>0</v>
      </c>
      <c r="BI744" s="144">
        <f>IF(N744="nulová",J744,0)</f>
        <v>0</v>
      </c>
      <c r="BJ744" s="17" t="s">
        <v>84</v>
      </c>
      <c r="BK744" s="144">
        <f>ROUND(I744*H744,2)</f>
        <v>0</v>
      </c>
      <c r="BL744" s="17" t="s">
        <v>141</v>
      </c>
      <c r="BM744" s="143" t="s">
        <v>1300</v>
      </c>
    </row>
    <row r="745" spans="2:65" s="13" customFormat="1" ht="11.25" x14ac:dyDescent="0.2">
      <c r="B745" s="152"/>
      <c r="D745" s="146" t="s">
        <v>155</v>
      </c>
      <c r="E745" s="153" t="s">
        <v>1</v>
      </c>
      <c r="F745" s="154" t="s">
        <v>1301</v>
      </c>
      <c r="H745" s="155">
        <v>4</v>
      </c>
      <c r="I745" s="156"/>
      <c r="L745" s="152"/>
      <c r="M745" s="157"/>
      <c r="T745" s="158"/>
      <c r="AT745" s="153" t="s">
        <v>155</v>
      </c>
      <c r="AU745" s="153" t="s">
        <v>86</v>
      </c>
      <c r="AV745" s="13" t="s">
        <v>86</v>
      </c>
      <c r="AW745" s="13" t="s">
        <v>32</v>
      </c>
      <c r="AX745" s="13" t="s">
        <v>84</v>
      </c>
      <c r="AY745" s="153" t="s">
        <v>142</v>
      </c>
    </row>
    <row r="746" spans="2:65" s="11" customFormat="1" ht="22.9" customHeight="1" x14ac:dyDescent="0.2">
      <c r="B746" s="120"/>
      <c r="D746" s="121" t="s">
        <v>75</v>
      </c>
      <c r="E746" s="130" t="s">
        <v>1302</v>
      </c>
      <c r="F746" s="130" t="s">
        <v>1303</v>
      </c>
      <c r="I746" s="123"/>
      <c r="J746" s="131">
        <f>BK746</f>
        <v>0</v>
      </c>
      <c r="L746" s="120"/>
      <c r="M746" s="125"/>
      <c r="P746" s="126">
        <f>SUM(P747:P830)</f>
        <v>0</v>
      </c>
      <c r="R746" s="126">
        <f>SUM(R747:R830)</f>
        <v>0</v>
      </c>
      <c r="T746" s="127">
        <f>SUM(T747:T830)</f>
        <v>0</v>
      </c>
      <c r="AR746" s="121" t="s">
        <v>84</v>
      </c>
      <c r="AT746" s="128" t="s">
        <v>75</v>
      </c>
      <c r="AU746" s="128" t="s">
        <v>84</v>
      </c>
      <c r="AY746" s="121" t="s">
        <v>142</v>
      </c>
      <c r="BK746" s="129">
        <f>SUM(BK747:BK830)</f>
        <v>0</v>
      </c>
    </row>
    <row r="747" spans="2:65" s="1" customFormat="1" ht="24.2" customHeight="1" x14ac:dyDescent="0.2">
      <c r="B747" s="32"/>
      <c r="C747" s="132" t="s">
        <v>1304</v>
      </c>
      <c r="D747" s="132" t="s">
        <v>148</v>
      </c>
      <c r="E747" s="133" t="s">
        <v>1305</v>
      </c>
      <c r="F747" s="134" t="s">
        <v>1306</v>
      </c>
      <c r="G747" s="135" t="s">
        <v>456</v>
      </c>
      <c r="H747" s="136">
        <v>598.82000000000005</v>
      </c>
      <c r="I747" s="137"/>
      <c r="J747" s="138">
        <f>ROUND(I747*H747,2)</f>
        <v>0</v>
      </c>
      <c r="K747" s="134" t="s">
        <v>152</v>
      </c>
      <c r="L747" s="32"/>
      <c r="M747" s="139" t="s">
        <v>1</v>
      </c>
      <c r="N747" s="140" t="s">
        <v>41</v>
      </c>
      <c r="P747" s="141">
        <f>O747*H747</f>
        <v>0</v>
      </c>
      <c r="Q747" s="141">
        <v>0</v>
      </c>
      <c r="R747" s="141">
        <f>Q747*H747</f>
        <v>0</v>
      </c>
      <c r="S747" s="141">
        <v>0</v>
      </c>
      <c r="T747" s="142">
        <f>S747*H747</f>
        <v>0</v>
      </c>
      <c r="AR747" s="143" t="s">
        <v>141</v>
      </c>
      <c r="AT747" s="143" t="s">
        <v>148</v>
      </c>
      <c r="AU747" s="143" t="s">
        <v>86</v>
      </c>
      <c r="AY747" s="17" t="s">
        <v>142</v>
      </c>
      <c r="BE747" s="144">
        <f>IF(N747="základní",J747,0)</f>
        <v>0</v>
      </c>
      <c r="BF747" s="144">
        <f>IF(N747="snížená",J747,0)</f>
        <v>0</v>
      </c>
      <c r="BG747" s="144">
        <f>IF(N747="zákl. přenesená",J747,0)</f>
        <v>0</v>
      </c>
      <c r="BH747" s="144">
        <f>IF(N747="sníž. přenesená",J747,0)</f>
        <v>0</v>
      </c>
      <c r="BI747" s="144">
        <f>IF(N747="nulová",J747,0)</f>
        <v>0</v>
      </c>
      <c r="BJ747" s="17" t="s">
        <v>84</v>
      </c>
      <c r="BK747" s="144">
        <f>ROUND(I747*H747,2)</f>
        <v>0</v>
      </c>
      <c r="BL747" s="17" t="s">
        <v>141</v>
      </c>
      <c r="BM747" s="143" t="s">
        <v>1307</v>
      </c>
    </row>
    <row r="748" spans="2:65" s="12" customFormat="1" ht="11.25" x14ac:dyDescent="0.2">
      <c r="B748" s="145"/>
      <c r="D748" s="146" t="s">
        <v>155</v>
      </c>
      <c r="E748" s="147" t="s">
        <v>1</v>
      </c>
      <c r="F748" s="148" t="s">
        <v>1308</v>
      </c>
      <c r="H748" s="147" t="s">
        <v>1</v>
      </c>
      <c r="I748" s="149"/>
      <c r="L748" s="145"/>
      <c r="M748" s="150"/>
      <c r="T748" s="151"/>
      <c r="AT748" s="147" t="s">
        <v>155</v>
      </c>
      <c r="AU748" s="147" t="s">
        <v>86</v>
      </c>
      <c r="AV748" s="12" t="s">
        <v>84</v>
      </c>
      <c r="AW748" s="12" t="s">
        <v>32</v>
      </c>
      <c r="AX748" s="12" t="s">
        <v>76</v>
      </c>
      <c r="AY748" s="147" t="s">
        <v>142</v>
      </c>
    </row>
    <row r="749" spans="2:65" s="12" customFormat="1" ht="11.25" x14ac:dyDescent="0.2">
      <c r="B749" s="145"/>
      <c r="D749" s="146" t="s">
        <v>155</v>
      </c>
      <c r="E749" s="147" t="s">
        <v>1</v>
      </c>
      <c r="F749" s="148" t="s">
        <v>1309</v>
      </c>
      <c r="H749" s="147" t="s">
        <v>1</v>
      </c>
      <c r="I749" s="149"/>
      <c r="L749" s="145"/>
      <c r="M749" s="150"/>
      <c r="T749" s="151"/>
      <c r="AT749" s="147" t="s">
        <v>155</v>
      </c>
      <c r="AU749" s="147" t="s">
        <v>86</v>
      </c>
      <c r="AV749" s="12" t="s">
        <v>84</v>
      </c>
      <c r="AW749" s="12" t="s">
        <v>32</v>
      </c>
      <c r="AX749" s="12" t="s">
        <v>76</v>
      </c>
      <c r="AY749" s="147" t="s">
        <v>142</v>
      </c>
    </row>
    <row r="750" spans="2:65" s="13" customFormat="1" ht="11.25" x14ac:dyDescent="0.2">
      <c r="B750" s="152"/>
      <c r="D750" s="146" t="s">
        <v>155</v>
      </c>
      <c r="E750" s="153" t="s">
        <v>1</v>
      </c>
      <c r="F750" s="154" t="s">
        <v>1310</v>
      </c>
      <c r="H750" s="155">
        <v>598.82000000000005</v>
      </c>
      <c r="I750" s="156"/>
      <c r="L750" s="152"/>
      <c r="M750" s="157"/>
      <c r="T750" s="158"/>
      <c r="AT750" s="153" t="s">
        <v>155</v>
      </c>
      <c r="AU750" s="153" t="s">
        <v>86</v>
      </c>
      <c r="AV750" s="13" t="s">
        <v>86</v>
      </c>
      <c r="AW750" s="13" t="s">
        <v>32</v>
      </c>
      <c r="AX750" s="13" t="s">
        <v>84</v>
      </c>
      <c r="AY750" s="153" t="s">
        <v>142</v>
      </c>
    </row>
    <row r="751" spans="2:65" s="1" customFormat="1" ht="24.2" customHeight="1" x14ac:dyDescent="0.2">
      <c r="B751" s="32"/>
      <c r="C751" s="132" t="s">
        <v>1311</v>
      </c>
      <c r="D751" s="132" t="s">
        <v>148</v>
      </c>
      <c r="E751" s="133" t="s">
        <v>1312</v>
      </c>
      <c r="F751" s="134" t="s">
        <v>1313</v>
      </c>
      <c r="G751" s="135" t="s">
        <v>456</v>
      </c>
      <c r="H751" s="136">
        <v>2358.511</v>
      </c>
      <c r="I751" s="137"/>
      <c r="J751" s="138">
        <f>ROUND(I751*H751,2)</f>
        <v>0</v>
      </c>
      <c r="K751" s="134" t="s">
        <v>152</v>
      </c>
      <c r="L751" s="32"/>
      <c r="M751" s="139" t="s">
        <v>1</v>
      </c>
      <c r="N751" s="140" t="s">
        <v>41</v>
      </c>
      <c r="P751" s="141">
        <f>O751*H751</f>
        <v>0</v>
      </c>
      <c r="Q751" s="141">
        <v>0</v>
      </c>
      <c r="R751" s="141">
        <f>Q751*H751</f>
        <v>0</v>
      </c>
      <c r="S751" s="141">
        <v>0</v>
      </c>
      <c r="T751" s="142">
        <f>S751*H751</f>
        <v>0</v>
      </c>
      <c r="AR751" s="143" t="s">
        <v>141</v>
      </c>
      <c r="AT751" s="143" t="s">
        <v>148</v>
      </c>
      <c r="AU751" s="143" t="s">
        <v>86</v>
      </c>
      <c r="AY751" s="17" t="s">
        <v>142</v>
      </c>
      <c r="BE751" s="144">
        <f>IF(N751="základní",J751,0)</f>
        <v>0</v>
      </c>
      <c r="BF751" s="144">
        <f>IF(N751="snížená",J751,0)</f>
        <v>0</v>
      </c>
      <c r="BG751" s="144">
        <f>IF(N751="zákl. přenesená",J751,0)</f>
        <v>0</v>
      </c>
      <c r="BH751" s="144">
        <f>IF(N751="sníž. přenesená",J751,0)</f>
        <v>0</v>
      </c>
      <c r="BI751" s="144">
        <f>IF(N751="nulová",J751,0)</f>
        <v>0</v>
      </c>
      <c r="BJ751" s="17" t="s">
        <v>84</v>
      </c>
      <c r="BK751" s="144">
        <f>ROUND(I751*H751,2)</f>
        <v>0</v>
      </c>
      <c r="BL751" s="17" t="s">
        <v>141</v>
      </c>
      <c r="BM751" s="143" t="s">
        <v>1314</v>
      </c>
    </row>
    <row r="752" spans="2:65" s="12" customFormat="1" ht="11.25" x14ac:dyDescent="0.2">
      <c r="B752" s="145"/>
      <c r="D752" s="146" t="s">
        <v>155</v>
      </c>
      <c r="E752" s="147" t="s">
        <v>1</v>
      </c>
      <c r="F752" s="148" t="s">
        <v>1315</v>
      </c>
      <c r="H752" s="147" t="s">
        <v>1</v>
      </c>
      <c r="I752" s="149"/>
      <c r="L752" s="145"/>
      <c r="M752" s="150"/>
      <c r="T752" s="151"/>
      <c r="AT752" s="147" t="s">
        <v>155</v>
      </c>
      <c r="AU752" s="147" t="s">
        <v>86</v>
      </c>
      <c r="AV752" s="12" t="s">
        <v>84</v>
      </c>
      <c r="AW752" s="12" t="s">
        <v>32</v>
      </c>
      <c r="AX752" s="12" t="s">
        <v>76</v>
      </c>
      <c r="AY752" s="147" t="s">
        <v>142</v>
      </c>
    </row>
    <row r="753" spans="2:65" s="13" customFormat="1" ht="11.25" x14ac:dyDescent="0.2">
      <c r="B753" s="152"/>
      <c r="D753" s="146" t="s">
        <v>155</v>
      </c>
      <c r="E753" s="153" t="s">
        <v>1</v>
      </c>
      <c r="F753" s="154" t="s">
        <v>1316</v>
      </c>
      <c r="H753" s="155">
        <v>174.87899999999999</v>
      </c>
      <c r="I753" s="156"/>
      <c r="L753" s="152"/>
      <c r="M753" s="157"/>
      <c r="T753" s="158"/>
      <c r="AT753" s="153" t="s">
        <v>155</v>
      </c>
      <c r="AU753" s="153" t="s">
        <v>86</v>
      </c>
      <c r="AV753" s="13" t="s">
        <v>86</v>
      </c>
      <c r="AW753" s="13" t="s">
        <v>32</v>
      </c>
      <c r="AX753" s="13" t="s">
        <v>76</v>
      </c>
      <c r="AY753" s="153" t="s">
        <v>142</v>
      </c>
    </row>
    <row r="754" spans="2:65" s="12" customFormat="1" ht="11.25" x14ac:dyDescent="0.2">
      <c r="B754" s="145"/>
      <c r="D754" s="146" t="s">
        <v>155</v>
      </c>
      <c r="E754" s="147" t="s">
        <v>1</v>
      </c>
      <c r="F754" s="148" t="s">
        <v>1317</v>
      </c>
      <c r="H754" s="147" t="s">
        <v>1</v>
      </c>
      <c r="I754" s="149"/>
      <c r="L754" s="145"/>
      <c r="M754" s="150"/>
      <c r="T754" s="151"/>
      <c r="AT754" s="147" t="s">
        <v>155</v>
      </c>
      <c r="AU754" s="147" t="s">
        <v>86</v>
      </c>
      <c r="AV754" s="12" t="s">
        <v>84</v>
      </c>
      <c r="AW754" s="12" t="s">
        <v>32</v>
      </c>
      <c r="AX754" s="12" t="s">
        <v>76</v>
      </c>
      <c r="AY754" s="147" t="s">
        <v>142</v>
      </c>
    </row>
    <row r="755" spans="2:65" s="13" customFormat="1" ht="11.25" x14ac:dyDescent="0.2">
      <c r="B755" s="152"/>
      <c r="D755" s="146" t="s">
        <v>155</v>
      </c>
      <c r="E755" s="153" t="s">
        <v>1</v>
      </c>
      <c r="F755" s="154" t="s">
        <v>1318</v>
      </c>
      <c r="H755" s="155">
        <v>1197.6400000000001</v>
      </c>
      <c r="I755" s="156"/>
      <c r="L755" s="152"/>
      <c r="M755" s="157"/>
      <c r="T755" s="158"/>
      <c r="AT755" s="153" t="s">
        <v>155</v>
      </c>
      <c r="AU755" s="153" t="s">
        <v>86</v>
      </c>
      <c r="AV755" s="13" t="s">
        <v>86</v>
      </c>
      <c r="AW755" s="13" t="s">
        <v>32</v>
      </c>
      <c r="AX755" s="13" t="s">
        <v>76</v>
      </c>
      <c r="AY755" s="153" t="s">
        <v>142</v>
      </c>
    </row>
    <row r="756" spans="2:65" s="13" customFormat="1" ht="11.25" x14ac:dyDescent="0.2">
      <c r="B756" s="152"/>
      <c r="D756" s="146" t="s">
        <v>155</v>
      </c>
      <c r="E756" s="153" t="s">
        <v>1</v>
      </c>
      <c r="F756" s="154" t="s">
        <v>1319</v>
      </c>
      <c r="H756" s="155">
        <v>515.44000000000005</v>
      </c>
      <c r="I756" s="156"/>
      <c r="L756" s="152"/>
      <c r="M756" s="157"/>
      <c r="T756" s="158"/>
      <c r="AT756" s="153" t="s">
        <v>155</v>
      </c>
      <c r="AU756" s="153" t="s">
        <v>86</v>
      </c>
      <c r="AV756" s="13" t="s">
        <v>86</v>
      </c>
      <c r="AW756" s="13" t="s">
        <v>32</v>
      </c>
      <c r="AX756" s="13" t="s">
        <v>76</v>
      </c>
      <c r="AY756" s="153" t="s">
        <v>142</v>
      </c>
    </row>
    <row r="757" spans="2:65" s="13" customFormat="1" ht="11.25" x14ac:dyDescent="0.2">
      <c r="B757" s="152"/>
      <c r="D757" s="146" t="s">
        <v>155</v>
      </c>
      <c r="E757" s="153" t="s">
        <v>1</v>
      </c>
      <c r="F757" s="154" t="s">
        <v>1320</v>
      </c>
      <c r="H757" s="155">
        <v>470.55200000000002</v>
      </c>
      <c r="I757" s="156"/>
      <c r="L757" s="152"/>
      <c r="M757" s="157"/>
      <c r="T757" s="158"/>
      <c r="AT757" s="153" t="s">
        <v>155</v>
      </c>
      <c r="AU757" s="153" t="s">
        <v>86</v>
      </c>
      <c r="AV757" s="13" t="s">
        <v>86</v>
      </c>
      <c r="AW757" s="13" t="s">
        <v>32</v>
      </c>
      <c r="AX757" s="13" t="s">
        <v>76</v>
      </c>
      <c r="AY757" s="153" t="s">
        <v>142</v>
      </c>
    </row>
    <row r="758" spans="2:65" s="14" customFormat="1" ht="11.25" x14ac:dyDescent="0.2">
      <c r="B758" s="162"/>
      <c r="D758" s="146" t="s">
        <v>155</v>
      </c>
      <c r="E758" s="163" t="s">
        <v>1</v>
      </c>
      <c r="F758" s="164" t="s">
        <v>278</v>
      </c>
      <c r="H758" s="165">
        <v>2358.511</v>
      </c>
      <c r="I758" s="166"/>
      <c r="L758" s="162"/>
      <c r="M758" s="167"/>
      <c r="T758" s="168"/>
      <c r="AT758" s="163" t="s">
        <v>155</v>
      </c>
      <c r="AU758" s="163" t="s">
        <v>86</v>
      </c>
      <c r="AV758" s="14" t="s">
        <v>141</v>
      </c>
      <c r="AW758" s="14" t="s">
        <v>32</v>
      </c>
      <c r="AX758" s="14" t="s">
        <v>84</v>
      </c>
      <c r="AY758" s="163" t="s">
        <v>142</v>
      </c>
    </row>
    <row r="759" spans="2:65" s="1" customFormat="1" ht="24.2" customHeight="1" x14ac:dyDescent="0.2">
      <c r="B759" s="32"/>
      <c r="C759" s="132" t="s">
        <v>1321</v>
      </c>
      <c r="D759" s="132" t="s">
        <v>148</v>
      </c>
      <c r="E759" s="133" t="s">
        <v>1322</v>
      </c>
      <c r="F759" s="134" t="s">
        <v>1323</v>
      </c>
      <c r="G759" s="135" t="s">
        <v>456</v>
      </c>
      <c r="H759" s="136">
        <v>4197.0959999999995</v>
      </c>
      <c r="I759" s="137"/>
      <c r="J759" s="138">
        <f>ROUND(I759*H759,2)</f>
        <v>0</v>
      </c>
      <c r="K759" s="134" t="s">
        <v>152</v>
      </c>
      <c r="L759" s="32"/>
      <c r="M759" s="139" t="s">
        <v>1</v>
      </c>
      <c r="N759" s="140" t="s">
        <v>41</v>
      </c>
      <c r="P759" s="141">
        <f>O759*H759</f>
        <v>0</v>
      </c>
      <c r="Q759" s="141">
        <v>0</v>
      </c>
      <c r="R759" s="141">
        <f>Q759*H759</f>
        <v>0</v>
      </c>
      <c r="S759" s="141">
        <v>0</v>
      </c>
      <c r="T759" s="142">
        <f>S759*H759</f>
        <v>0</v>
      </c>
      <c r="AR759" s="143" t="s">
        <v>141</v>
      </c>
      <c r="AT759" s="143" t="s">
        <v>148</v>
      </c>
      <c r="AU759" s="143" t="s">
        <v>86</v>
      </c>
      <c r="AY759" s="17" t="s">
        <v>142</v>
      </c>
      <c r="BE759" s="144">
        <f>IF(N759="základní",J759,0)</f>
        <v>0</v>
      </c>
      <c r="BF759" s="144">
        <f>IF(N759="snížená",J759,0)</f>
        <v>0</v>
      </c>
      <c r="BG759" s="144">
        <f>IF(N759="zákl. přenesená",J759,0)</f>
        <v>0</v>
      </c>
      <c r="BH759" s="144">
        <f>IF(N759="sníž. přenesená",J759,0)</f>
        <v>0</v>
      </c>
      <c r="BI759" s="144">
        <f>IF(N759="nulová",J759,0)</f>
        <v>0</v>
      </c>
      <c r="BJ759" s="17" t="s">
        <v>84</v>
      </c>
      <c r="BK759" s="144">
        <f>ROUND(I759*H759,2)</f>
        <v>0</v>
      </c>
      <c r="BL759" s="17" t="s">
        <v>141</v>
      </c>
      <c r="BM759" s="143" t="s">
        <v>1324</v>
      </c>
    </row>
    <row r="760" spans="2:65" s="12" customFormat="1" ht="11.25" x14ac:dyDescent="0.2">
      <c r="B760" s="145"/>
      <c r="D760" s="146" t="s">
        <v>155</v>
      </c>
      <c r="E760" s="147" t="s">
        <v>1</v>
      </c>
      <c r="F760" s="148" t="s">
        <v>1315</v>
      </c>
      <c r="H760" s="147" t="s">
        <v>1</v>
      </c>
      <c r="I760" s="149"/>
      <c r="L760" s="145"/>
      <c r="M760" s="150"/>
      <c r="T760" s="151"/>
      <c r="AT760" s="147" t="s">
        <v>155</v>
      </c>
      <c r="AU760" s="147" t="s">
        <v>86</v>
      </c>
      <c r="AV760" s="12" t="s">
        <v>84</v>
      </c>
      <c r="AW760" s="12" t="s">
        <v>32</v>
      </c>
      <c r="AX760" s="12" t="s">
        <v>76</v>
      </c>
      <c r="AY760" s="147" t="s">
        <v>142</v>
      </c>
    </row>
    <row r="761" spans="2:65" s="13" customFormat="1" ht="11.25" x14ac:dyDescent="0.2">
      <c r="B761" s="152"/>
      <c r="D761" s="146" t="s">
        <v>155</v>
      </c>
      <c r="E761" s="153" t="s">
        <v>1</v>
      </c>
      <c r="F761" s="154" t="s">
        <v>1325</v>
      </c>
      <c r="H761" s="155">
        <v>4197.0959999999995</v>
      </c>
      <c r="I761" s="156"/>
      <c r="L761" s="152"/>
      <c r="M761" s="157"/>
      <c r="T761" s="158"/>
      <c r="AT761" s="153" t="s">
        <v>155</v>
      </c>
      <c r="AU761" s="153" t="s">
        <v>86</v>
      </c>
      <c r="AV761" s="13" t="s">
        <v>86</v>
      </c>
      <c r="AW761" s="13" t="s">
        <v>32</v>
      </c>
      <c r="AX761" s="13" t="s">
        <v>84</v>
      </c>
      <c r="AY761" s="153" t="s">
        <v>142</v>
      </c>
    </row>
    <row r="762" spans="2:65" s="1" customFormat="1" ht="24.2" customHeight="1" x14ac:dyDescent="0.2">
      <c r="B762" s="32"/>
      <c r="C762" s="132" t="s">
        <v>1326</v>
      </c>
      <c r="D762" s="132" t="s">
        <v>148</v>
      </c>
      <c r="E762" s="133" t="s">
        <v>1327</v>
      </c>
      <c r="F762" s="134" t="s">
        <v>1328</v>
      </c>
      <c r="G762" s="135" t="s">
        <v>456</v>
      </c>
      <c r="H762" s="136">
        <v>558.36400000000003</v>
      </c>
      <c r="I762" s="137"/>
      <c r="J762" s="138">
        <f>ROUND(I762*H762,2)</f>
        <v>0</v>
      </c>
      <c r="K762" s="134" t="s">
        <v>152</v>
      </c>
      <c r="L762" s="32"/>
      <c r="M762" s="139" t="s">
        <v>1</v>
      </c>
      <c r="N762" s="140" t="s">
        <v>41</v>
      </c>
      <c r="P762" s="141">
        <f>O762*H762</f>
        <v>0</v>
      </c>
      <c r="Q762" s="141">
        <v>0</v>
      </c>
      <c r="R762" s="141">
        <f>Q762*H762</f>
        <v>0</v>
      </c>
      <c r="S762" s="141">
        <v>0</v>
      </c>
      <c r="T762" s="142">
        <f>S762*H762</f>
        <v>0</v>
      </c>
      <c r="AR762" s="143" t="s">
        <v>141</v>
      </c>
      <c r="AT762" s="143" t="s">
        <v>148</v>
      </c>
      <c r="AU762" s="143" t="s">
        <v>86</v>
      </c>
      <c r="AY762" s="17" t="s">
        <v>142</v>
      </c>
      <c r="BE762" s="144">
        <f>IF(N762="základní",J762,0)</f>
        <v>0</v>
      </c>
      <c r="BF762" s="144">
        <f>IF(N762="snížená",J762,0)</f>
        <v>0</v>
      </c>
      <c r="BG762" s="144">
        <f>IF(N762="zákl. přenesená",J762,0)</f>
        <v>0</v>
      </c>
      <c r="BH762" s="144">
        <f>IF(N762="sníž. přenesená",J762,0)</f>
        <v>0</v>
      </c>
      <c r="BI762" s="144">
        <f>IF(N762="nulová",J762,0)</f>
        <v>0</v>
      </c>
      <c r="BJ762" s="17" t="s">
        <v>84</v>
      </c>
      <c r="BK762" s="144">
        <f>ROUND(I762*H762,2)</f>
        <v>0</v>
      </c>
      <c r="BL762" s="17" t="s">
        <v>141</v>
      </c>
      <c r="BM762" s="143" t="s">
        <v>1329</v>
      </c>
    </row>
    <row r="763" spans="2:65" s="12" customFormat="1" ht="11.25" x14ac:dyDescent="0.2">
      <c r="B763" s="145"/>
      <c r="D763" s="146" t="s">
        <v>155</v>
      </c>
      <c r="E763" s="147" t="s">
        <v>1</v>
      </c>
      <c r="F763" s="148" t="s">
        <v>1315</v>
      </c>
      <c r="H763" s="147" t="s">
        <v>1</v>
      </c>
      <c r="I763" s="149"/>
      <c r="L763" s="145"/>
      <c r="M763" s="150"/>
      <c r="T763" s="151"/>
      <c r="AT763" s="147" t="s">
        <v>155</v>
      </c>
      <c r="AU763" s="147" t="s">
        <v>86</v>
      </c>
      <c r="AV763" s="12" t="s">
        <v>84</v>
      </c>
      <c r="AW763" s="12" t="s">
        <v>32</v>
      </c>
      <c r="AX763" s="12" t="s">
        <v>76</v>
      </c>
      <c r="AY763" s="147" t="s">
        <v>142</v>
      </c>
    </row>
    <row r="764" spans="2:65" s="13" customFormat="1" ht="11.25" x14ac:dyDescent="0.2">
      <c r="B764" s="152"/>
      <c r="D764" s="146" t="s">
        <v>155</v>
      </c>
      <c r="E764" s="153" t="s">
        <v>1</v>
      </c>
      <c r="F764" s="154" t="s">
        <v>1330</v>
      </c>
      <c r="H764" s="155">
        <v>113.458</v>
      </c>
      <c r="I764" s="156"/>
      <c r="L764" s="152"/>
      <c r="M764" s="157"/>
      <c r="T764" s="158"/>
      <c r="AT764" s="153" t="s">
        <v>155</v>
      </c>
      <c r="AU764" s="153" t="s">
        <v>86</v>
      </c>
      <c r="AV764" s="13" t="s">
        <v>86</v>
      </c>
      <c r="AW764" s="13" t="s">
        <v>32</v>
      </c>
      <c r="AX764" s="13" t="s">
        <v>76</v>
      </c>
      <c r="AY764" s="153" t="s">
        <v>142</v>
      </c>
    </row>
    <row r="765" spans="2:65" s="12" customFormat="1" ht="11.25" x14ac:dyDescent="0.2">
      <c r="B765" s="145"/>
      <c r="D765" s="146" t="s">
        <v>155</v>
      </c>
      <c r="E765" s="147" t="s">
        <v>1</v>
      </c>
      <c r="F765" s="148" t="s">
        <v>1331</v>
      </c>
      <c r="H765" s="147" t="s">
        <v>1</v>
      </c>
      <c r="I765" s="149"/>
      <c r="L765" s="145"/>
      <c r="M765" s="150"/>
      <c r="T765" s="151"/>
      <c r="AT765" s="147" t="s">
        <v>155</v>
      </c>
      <c r="AU765" s="147" t="s">
        <v>86</v>
      </c>
      <c r="AV765" s="12" t="s">
        <v>84</v>
      </c>
      <c r="AW765" s="12" t="s">
        <v>32</v>
      </c>
      <c r="AX765" s="12" t="s">
        <v>76</v>
      </c>
      <c r="AY765" s="147" t="s">
        <v>142</v>
      </c>
    </row>
    <row r="766" spans="2:65" s="13" customFormat="1" ht="11.25" x14ac:dyDescent="0.2">
      <c r="B766" s="152"/>
      <c r="D766" s="146" t="s">
        <v>155</v>
      </c>
      <c r="E766" s="153" t="s">
        <v>1</v>
      </c>
      <c r="F766" s="154" t="s">
        <v>1332</v>
      </c>
      <c r="H766" s="155">
        <v>15.882999999999999</v>
      </c>
      <c r="I766" s="156"/>
      <c r="L766" s="152"/>
      <c r="M766" s="157"/>
      <c r="T766" s="158"/>
      <c r="AT766" s="153" t="s">
        <v>155</v>
      </c>
      <c r="AU766" s="153" t="s">
        <v>86</v>
      </c>
      <c r="AV766" s="13" t="s">
        <v>86</v>
      </c>
      <c r="AW766" s="13" t="s">
        <v>32</v>
      </c>
      <c r="AX766" s="13" t="s">
        <v>76</v>
      </c>
      <c r="AY766" s="153" t="s">
        <v>142</v>
      </c>
    </row>
    <row r="767" spans="2:65" s="13" customFormat="1" ht="11.25" x14ac:dyDescent="0.2">
      <c r="B767" s="152"/>
      <c r="D767" s="146" t="s">
        <v>155</v>
      </c>
      <c r="E767" s="153" t="s">
        <v>1</v>
      </c>
      <c r="F767" s="154" t="s">
        <v>1333</v>
      </c>
      <c r="H767" s="155">
        <v>191.136</v>
      </c>
      <c r="I767" s="156"/>
      <c r="L767" s="152"/>
      <c r="M767" s="157"/>
      <c r="T767" s="158"/>
      <c r="AT767" s="153" t="s">
        <v>155</v>
      </c>
      <c r="AU767" s="153" t="s">
        <v>86</v>
      </c>
      <c r="AV767" s="13" t="s">
        <v>86</v>
      </c>
      <c r="AW767" s="13" t="s">
        <v>32</v>
      </c>
      <c r="AX767" s="13" t="s">
        <v>76</v>
      </c>
      <c r="AY767" s="153" t="s">
        <v>142</v>
      </c>
    </row>
    <row r="768" spans="2:65" s="13" customFormat="1" ht="11.25" x14ac:dyDescent="0.2">
      <c r="B768" s="152"/>
      <c r="D768" s="146" t="s">
        <v>155</v>
      </c>
      <c r="E768" s="153" t="s">
        <v>1</v>
      </c>
      <c r="F768" s="154" t="s">
        <v>1334</v>
      </c>
      <c r="H768" s="155">
        <v>8.8870000000000005</v>
      </c>
      <c r="I768" s="156"/>
      <c r="L768" s="152"/>
      <c r="M768" s="157"/>
      <c r="T768" s="158"/>
      <c r="AT768" s="153" t="s">
        <v>155</v>
      </c>
      <c r="AU768" s="153" t="s">
        <v>86</v>
      </c>
      <c r="AV768" s="13" t="s">
        <v>86</v>
      </c>
      <c r="AW768" s="13" t="s">
        <v>32</v>
      </c>
      <c r="AX768" s="13" t="s">
        <v>76</v>
      </c>
      <c r="AY768" s="153" t="s">
        <v>142</v>
      </c>
    </row>
    <row r="769" spans="2:65" s="13" customFormat="1" ht="11.25" x14ac:dyDescent="0.2">
      <c r="B769" s="152"/>
      <c r="D769" s="146" t="s">
        <v>155</v>
      </c>
      <c r="E769" s="153" t="s">
        <v>1</v>
      </c>
      <c r="F769" s="154" t="s">
        <v>1335</v>
      </c>
      <c r="H769" s="155">
        <v>41.412999999999997</v>
      </c>
      <c r="I769" s="156"/>
      <c r="L769" s="152"/>
      <c r="M769" s="157"/>
      <c r="T769" s="158"/>
      <c r="AT769" s="153" t="s">
        <v>155</v>
      </c>
      <c r="AU769" s="153" t="s">
        <v>86</v>
      </c>
      <c r="AV769" s="13" t="s">
        <v>86</v>
      </c>
      <c r="AW769" s="13" t="s">
        <v>32</v>
      </c>
      <c r="AX769" s="13" t="s">
        <v>76</v>
      </c>
      <c r="AY769" s="153" t="s">
        <v>142</v>
      </c>
    </row>
    <row r="770" spans="2:65" s="13" customFormat="1" ht="11.25" x14ac:dyDescent="0.2">
      <c r="B770" s="152"/>
      <c r="D770" s="146" t="s">
        <v>155</v>
      </c>
      <c r="E770" s="153" t="s">
        <v>1</v>
      </c>
      <c r="F770" s="154" t="s">
        <v>1336</v>
      </c>
      <c r="H770" s="155">
        <v>0.86299999999999999</v>
      </c>
      <c r="I770" s="156"/>
      <c r="L770" s="152"/>
      <c r="M770" s="157"/>
      <c r="T770" s="158"/>
      <c r="AT770" s="153" t="s">
        <v>155</v>
      </c>
      <c r="AU770" s="153" t="s">
        <v>86</v>
      </c>
      <c r="AV770" s="13" t="s">
        <v>86</v>
      </c>
      <c r="AW770" s="13" t="s">
        <v>32</v>
      </c>
      <c r="AX770" s="13" t="s">
        <v>76</v>
      </c>
      <c r="AY770" s="153" t="s">
        <v>142</v>
      </c>
    </row>
    <row r="771" spans="2:65" s="13" customFormat="1" ht="11.25" x14ac:dyDescent="0.2">
      <c r="B771" s="152"/>
      <c r="D771" s="146" t="s">
        <v>155</v>
      </c>
      <c r="E771" s="153" t="s">
        <v>1</v>
      </c>
      <c r="F771" s="154" t="s">
        <v>1337</v>
      </c>
      <c r="H771" s="155">
        <v>12.186</v>
      </c>
      <c r="I771" s="156"/>
      <c r="L771" s="152"/>
      <c r="M771" s="157"/>
      <c r="T771" s="158"/>
      <c r="AT771" s="153" t="s">
        <v>155</v>
      </c>
      <c r="AU771" s="153" t="s">
        <v>86</v>
      </c>
      <c r="AV771" s="13" t="s">
        <v>86</v>
      </c>
      <c r="AW771" s="13" t="s">
        <v>32</v>
      </c>
      <c r="AX771" s="13" t="s">
        <v>76</v>
      </c>
      <c r="AY771" s="153" t="s">
        <v>142</v>
      </c>
    </row>
    <row r="772" spans="2:65" s="12" customFormat="1" ht="11.25" x14ac:dyDescent="0.2">
      <c r="B772" s="145"/>
      <c r="D772" s="146" t="s">
        <v>155</v>
      </c>
      <c r="E772" s="147" t="s">
        <v>1</v>
      </c>
      <c r="F772" s="148" t="s">
        <v>1338</v>
      </c>
      <c r="H772" s="147" t="s">
        <v>1</v>
      </c>
      <c r="I772" s="149"/>
      <c r="L772" s="145"/>
      <c r="M772" s="150"/>
      <c r="T772" s="151"/>
      <c r="AT772" s="147" t="s">
        <v>155</v>
      </c>
      <c r="AU772" s="147" t="s">
        <v>86</v>
      </c>
      <c r="AV772" s="12" t="s">
        <v>84</v>
      </c>
      <c r="AW772" s="12" t="s">
        <v>32</v>
      </c>
      <c r="AX772" s="12" t="s">
        <v>76</v>
      </c>
      <c r="AY772" s="147" t="s">
        <v>142</v>
      </c>
    </row>
    <row r="773" spans="2:65" s="13" customFormat="1" ht="11.25" x14ac:dyDescent="0.2">
      <c r="B773" s="152"/>
      <c r="D773" s="146" t="s">
        <v>155</v>
      </c>
      <c r="E773" s="153" t="s">
        <v>1</v>
      </c>
      <c r="F773" s="154" t="s">
        <v>1334</v>
      </c>
      <c r="H773" s="155">
        <v>8.8870000000000005</v>
      </c>
      <c r="I773" s="156"/>
      <c r="L773" s="152"/>
      <c r="M773" s="157"/>
      <c r="T773" s="158"/>
      <c r="AT773" s="153" t="s">
        <v>155</v>
      </c>
      <c r="AU773" s="153" t="s">
        <v>86</v>
      </c>
      <c r="AV773" s="13" t="s">
        <v>86</v>
      </c>
      <c r="AW773" s="13" t="s">
        <v>32</v>
      </c>
      <c r="AX773" s="13" t="s">
        <v>76</v>
      </c>
      <c r="AY773" s="153" t="s">
        <v>142</v>
      </c>
    </row>
    <row r="774" spans="2:65" s="13" customFormat="1" ht="11.25" x14ac:dyDescent="0.2">
      <c r="B774" s="152"/>
      <c r="D774" s="146" t="s">
        <v>155</v>
      </c>
      <c r="E774" s="153" t="s">
        <v>1</v>
      </c>
      <c r="F774" s="154" t="s">
        <v>1339</v>
      </c>
      <c r="H774" s="155">
        <v>165.65100000000001</v>
      </c>
      <c r="I774" s="156"/>
      <c r="L774" s="152"/>
      <c r="M774" s="157"/>
      <c r="T774" s="158"/>
      <c r="AT774" s="153" t="s">
        <v>155</v>
      </c>
      <c r="AU774" s="153" t="s">
        <v>86</v>
      </c>
      <c r="AV774" s="13" t="s">
        <v>86</v>
      </c>
      <c r="AW774" s="13" t="s">
        <v>32</v>
      </c>
      <c r="AX774" s="13" t="s">
        <v>76</v>
      </c>
      <c r="AY774" s="153" t="s">
        <v>142</v>
      </c>
    </row>
    <row r="775" spans="2:65" s="14" customFormat="1" ht="11.25" x14ac:dyDescent="0.2">
      <c r="B775" s="162"/>
      <c r="D775" s="146" t="s">
        <v>155</v>
      </c>
      <c r="E775" s="163" t="s">
        <v>1</v>
      </c>
      <c r="F775" s="164" t="s">
        <v>278</v>
      </c>
      <c r="H775" s="165">
        <v>558.36400000000003</v>
      </c>
      <c r="I775" s="166"/>
      <c r="L775" s="162"/>
      <c r="M775" s="167"/>
      <c r="T775" s="168"/>
      <c r="AT775" s="163" t="s">
        <v>155</v>
      </c>
      <c r="AU775" s="163" t="s">
        <v>86</v>
      </c>
      <c r="AV775" s="14" t="s">
        <v>141</v>
      </c>
      <c r="AW775" s="14" t="s">
        <v>32</v>
      </c>
      <c r="AX775" s="14" t="s">
        <v>84</v>
      </c>
      <c r="AY775" s="163" t="s">
        <v>142</v>
      </c>
    </row>
    <row r="776" spans="2:65" s="1" customFormat="1" ht="24.2" customHeight="1" x14ac:dyDescent="0.2">
      <c r="B776" s="32"/>
      <c r="C776" s="132" t="s">
        <v>1340</v>
      </c>
      <c r="D776" s="132" t="s">
        <v>148</v>
      </c>
      <c r="E776" s="133" t="s">
        <v>1341</v>
      </c>
      <c r="F776" s="134" t="s">
        <v>1342</v>
      </c>
      <c r="G776" s="135" t="s">
        <v>456</v>
      </c>
      <c r="H776" s="136">
        <v>3612.8029999999999</v>
      </c>
      <c r="I776" s="137"/>
      <c r="J776" s="138">
        <f>ROUND(I776*H776,2)</f>
        <v>0</v>
      </c>
      <c r="K776" s="134" t="s">
        <v>152</v>
      </c>
      <c r="L776" s="32"/>
      <c r="M776" s="139" t="s">
        <v>1</v>
      </c>
      <c r="N776" s="140" t="s">
        <v>41</v>
      </c>
      <c r="P776" s="141">
        <f>O776*H776</f>
        <v>0</v>
      </c>
      <c r="Q776" s="141">
        <v>0</v>
      </c>
      <c r="R776" s="141">
        <f>Q776*H776</f>
        <v>0</v>
      </c>
      <c r="S776" s="141">
        <v>0</v>
      </c>
      <c r="T776" s="142">
        <f>S776*H776</f>
        <v>0</v>
      </c>
      <c r="AR776" s="143" t="s">
        <v>141</v>
      </c>
      <c r="AT776" s="143" t="s">
        <v>148</v>
      </c>
      <c r="AU776" s="143" t="s">
        <v>86</v>
      </c>
      <c r="AY776" s="17" t="s">
        <v>142</v>
      </c>
      <c r="BE776" s="144">
        <f>IF(N776="základní",J776,0)</f>
        <v>0</v>
      </c>
      <c r="BF776" s="144">
        <f>IF(N776="snížená",J776,0)</f>
        <v>0</v>
      </c>
      <c r="BG776" s="144">
        <f>IF(N776="zákl. přenesená",J776,0)</f>
        <v>0</v>
      </c>
      <c r="BH776" s="144">
        <f>IF(N776="sníž. přenesená",J776,0)</f>
        <v>0</v>
      </c>
      <c r="BI776" s="144">
        <f>IF(N776="nulová",J776,0)</f>
        <v>0</v>
      </c>
      <c r="BJ776" s="17" t="s">
        <v>84</v>
      </c>
      <c r="BK776" s="144">
        <f>ROUND(I776*H776,2)</f>
        <v>0</v>
      </c>
      <c r="BL776" s="17" t="s">
        <v>141</v>
      </c>
      <c r="BM776" s="143" t="s">
        <v>1343</v>
      </c>
    </row>
    <row r="777" spans="2:65" s="12" customFormat="1" ht="11.25" x14ac:dyDescent="0.2">
      <c r="B777" s="145"/>
      <c r="D777" s="146" t="s">
        <v>155</v>
      </c>
      <c r="E777" s="147" t="s">
        <v>1</v>
      </c>
      <c r="F777" s="148" t="s">
        <v>1315</v>
      </c>
      <c r="H777" s="147" t="s">
        <v>1</v>
      </c>
      <c r="I777" s="149"/>
      <c r="L777" s="145"/>
      <c r="M777" s="150"/>
      <c r="T777" s="151"/>
      <c r="AT777" s="147" t="s">
        <v>155</v>
      </c>
      <c r="AU777" s="147" t="s">
        <v>86</v>
      </c>
      <c r="AV777" s="12" t="s">
        <v>84</v>
      </c>
      <c r="AW777" s="12" t="s">
        <v>32</v>
      </c>
      <c r="AX777" s="12" t="s">
        <v>76</v>
      </c>
      <c r="AY777" s="147" t="s">
        <v>142</v>
      </c>
    </row>
    <row r="778" spans="2:65" s="13" customFormat="1" ht="11.25" x14ac:dyDescent="0.2">
      <c r="B778" s="152"/>
      <c r="D778" s="146" t="s">
        <v>155</v>
      </c>
      <c r="E778" s="153" t="s">
        <v>1</v>
      </c>
      <c r="F778" s="154" t="s">
        <v>1344</v>
      </c>
      <c r="H778" s="155">
        <v>2722.9920000000002</v>
      </c>
      <c r="I778" s="156"/>
      <c r="L778" s="152"/>
      <c r="M778" s="157"/>
      <c r="T778" s="158"/>
      <c r="AT778" s="153" t="s">
        <v>155</v>
      </c>
      <c r="AU778" s="153" t="s">
        <v>86</v>
      </c>
      <c r="AV778" s="13" t="s">
        <v>86</v>
      </c>
      <c r="AW778" s="13" t="s">
        <v>32</v>
      </c>
      <c r="AX778" s="13" t="s">
        <v>76</v>
      </c>
      <c r="AY778" s="153" t="s">
        <v>142</v>
      </c>
    </row>
    <row r="779" spans="2:65" s="12" customFormat="1" ht="11.25" x14ac:dyDescent="0.2">
      <c r="B779" s="145"/>
      <c r="D779" s="146" t="s">
        <v>155</v>
      </c>
      <c r="E779" s="147" t="s">
        <v>1</v>
      </c>
      <c r="F779" s="148" t="s">
        <v>1331</v>
      </c>
      <c r="H779" s="147" t="s">
        <v>1</v>
      </c>
      <c r="I779" s="149"/>
      <c r="L779" s="145"/>
      <c r="M779" s="150"/>
      <c r="T779" s="151"/>
      <c r="AT779" s="147" t="s">
        <v>155</v>
      </c>
      <c r="AU779" s="147" t="s">
        <v>86</v>
      </c>
      <c r="AV779" s="12" t="s">
        <v>84</v>
      </c>
      <c r="AW779" s="12" t="s">
        <v>32</v>
      </c>
      <c r="AX779" s="12" t="s">
        <v>76</v>
      </c>
      <c r="AY779" s="147" t="s">
        <v>142</v>
      </c>
    </row>
    <row r="780" spans="2:65" s="13" customFormat="1" ht="11.25" x14ac:dyDescent="0.2">
      <c r="B780" s="152"/>
      <c r="D780" s="146" t="s">
        <v>155</v>
      </c>
      <c r="E780" s="153" t="s">
        <v>1</v>
      </c>
      <c r="F780" s="154" t="s">
        <v>1345</v>
      </c>
      <c r="H780" s="155">
        <v>31.765999999999998</v>
      </c>
      <c r="I780" s="156"/>
      <c r="L780" s="152"/>
      <c r="M780" s="157"/>
      <c r="T780" s="158"/>
      <c r="AT780" s="153" t="s">
        <v>155</v>
      </c>
      <c r="AU780" s="153" t="s">
        <v>86</v>
      </c>
      <c r="AV780" s="13" t="s">
        <v>86</v>
      </c>
      <c r="AW780" s="13" t="s">
        <v>32</v>
      </c>
      <c r="AX780" s="13" t="s">
        <v>76</v>
      </c>
      <c r="AY780" s="153" t="s">
        <v>142</v>
      </c>
    </row>
    <row r="781" spans="2:65" s="13" customFormat="1" ht="11.25" x14ac:dyDescent="0.2">
      <c r="B781" s="152"/>
      <c r="D781" s="146" t="s">
        <v>155</v>
      </c>
      <c r="E781" s="153" t="s">
        <v>1</v>
      </c>
      <c r="F781" s="154" t="s">
        <v>1346</v>
      </c>
      <c r="H781" s="155">
        <v>382.27199999999999</v>
      </c>
      <c r="I781" s="156"/>
      <c r="L781" s="152"/>
      <c r="M781" s="157"/>
      <c r="T781" s="158"/>
      <c r="AT781" s="153" t="s">
        <v>155</v>
      </c>
      <c r="AU781" s="153" t="s">
        <v>86</v>
      </c>
      <c r="AV781" s="13" t="s">
        <v>86</v>
      </c>
      <c r="AW781" s="13" t="s">
        <v>32</v>
      </c>
      <c r="AX781" s="13" t="s">
        <v>76</v>
      </c>
      <c r="AY781" s="153" t="s">
        <v>142</v>
      </c>
    </row>
    <row r="782" spans="2:65" s="13" customFormat="1" ht="11.25" x14ac:dyDescent="0.2">
      <c r="B782" s="152"/>
      <c r="D782" s="146" t="s">
        <v>155</v>
      </c>
      <c r="E782" s="153" t="s">
        <v>1</v>
      </c>
      <c r="F782" s="154" t="s">
        <v>1347</v>
      </c>
      <c r="H782" s="155">
        <v>17.774000000000001</v>
      </c>
      <c r="I782" s="156"/>
      <c r="L782" s="152"/>
      <c r="M782" s="157"/>
      <c r="T782" s="158"/>
      <c r="AT782" s="153" t="s">
        <v>155</v>
      </c>
      <c r="AU782" s="153" t="s">
        <v>86</v>
      </c>
      <c r="AV782" s="13" t="s">
        <v>86</v>
      </c>
      <c r="AW782" s="13" t="s">
        <v>32</v>
      </c>
      <c r="AX782" s="13" t="s">
        <v>76</v>
      </c>
      <c r="AY782" s="153" t="s">
        <v>142</v>
      </c>
    </row>
    <row r="783" spans="2:65" s="13" customFormat="1" ht="11.25" x14ac:dyDescent="0.2">
      <c r="B783" s="152"/>
      <c r="D783" s="146" t="s">
        <v>155</v>
      </c>
      <c r="E783" s="153" t="s">
        <v>1</v>
      </c>
      <c r="F783" s="154" t="s">
        <v>1348</v>
      </c>
      <c r="H783" s="155">
        <v>82.825999999999993</v>
      </c>
      <c r="I783" s="156"/>
      <c r="L783" s="152"/>
      <c r="M783" s="157"/>
      <c r="T783" s="158"/>
      <c r="AT783" s="153" t="s">
        <v>155</v>
      </c>
      <c r="AU783" s="153" t="s">
        <v>86</v>
      </c>
      <c r="AV783" s="13" t="s">
        <v>86</v>
      </c>
      <c r="AW783" s="13" t="s">
        <v>32</v>
      </c>
      <c r="AX783" s="13" t="s">
        <v>76</v>
      </c>
      <c r="AY783" s="153" t="s">
        <v>142</v>
      </c>
    </row>
    <row r="784" spans="2:65" s="13" customFormat="1" ht="11.25" x14ac:dyDescent="0.2">
      <c r="B784" s="152"/>
      <c r="D784" s="146" t="s">
        <v>155</v>
      </c>
      <c r="E784" s="153" t="s">
        <v>1</v>
      </c>
      <c r="F784" s="154" t="s">
        <v>1349</v>
      </c>
      <c r="H784" s="155">
        <v>1.7250000000000001</v>
      </c>
      <c r="I784" s="156"/>
      <c r="L784" s="152"/>
      <c r="M784" s="157"/>
      <c r="T784" s="158"/>
      <c r="AT784" s="153" t="s">
        <v>155</v>
      </c>
      <c r="AU784" s="153" t="s">
        <v>86</v>
      </c>
      <c r="AV784" s="13" t="s">
        <v>86</v>
      </c>
      <c r="AW784" s="13" t="s">
        <v>32</v>
      </c>
      <c r="AX784" s="13" t="s">
        <v>76</v>
      </c>
      <c r="AY784" s="153" t="s">
        <v>142</v>
      </c>
    </row>
    <row r="785" spans="2:65" s="13" customFormat="1" ht="11.25" x14ac:dyDescent="0.2">
      <c r="B785" s="152"/>
      <c r="D785" s="146" t="s">
        <v>155</v>
      </c>
      <c r="E785" s="153" t="s">
        <v>1</v>
      </c>
      <c r="F785" s="154" t="s">
        <v>1350</v>
      </c>
      <c r="H785" s="155">
        <v>24.372</v>
      </c>
      <c r="I785" s="156"/>
      <c r="L785" s="152"/>
      <c r="M785" s="157"/>
      <c r="T785" s="158"/>
      <c r="AT785" s="153" t="s">
        <v>155</v>
      </c>
      <c r="AU785" s="153" t="s">
        <v>86</v>
      </c>
      <c r="AV785" s="13" t="s">
        <v>86</v>
      </c>
      <c r="AW785" s="13" t="s">
        <v>32</v>
      </c>
      <c r="AX785" s="13" t="s">
        <v>76</v>
      </c>
      <c r="AY785" s="153" t="s">
        <v>142</v>
      </c>
    </row>
    <row r="786" spans="2:65" s="12" customFormat="1" ht="11.25" x14ac:dyDescent="0.2">
      <c r="B786" s="145"/>
      <c r="D786" s="146" t="s">
        <v>155</v>
      </c>
      <c r="E786" s="147" t="s">
        <v>1</v>
      </c>
      <c r="F786" s="148" t="s">
        <v>1338</v>
      </c>
      <c r="H786" s="147" t="s">
        <v>1</v>
      </c>
      <c r="I786" s="149"/>
      <c r="L786" s="145"/>
      <c r="M786" s="150"/>
      <c r="T786" s="151"/>
      <c r="AT786" s="147" t="s">
        <v>155</v>
      </c>
      <c r="AU786" s="147" t="s">
        <v>86</v>
      </c>
      <c r="AV786" s="12" t="s">
        <v>84</v>
      </c>
      <c r="AW786" s="12" t="s">
        <v>32</v>
      </c>
      <c r="AX786" s="12" t="s">
        <v>76</v>
      </c>
      <c r="AY786" s="147" t="s">
        <v>142</v>
      </c>
    </row>
    <row r="787" spans="2:65" s="13" customFormat="1" ht="11.25" x14ac:dyDescent="0.2">
      <c r="B787" s="152"/>
      <c r="D787" s="146" t="s">
        <v>155</v>
      </c>
      <c r="E787" s="153" t="s">
        <v>1</v>
      </c>
      <c r="F787" s="154" t="s">
        <v>1347</v>
      </c>
      <c r="H787" s="155">
        <v>17.774000000000001</v>
      </c>
      <c r="I787" s="156"/>
      <c r="L787" s="152"/>
      <c r="M787" s="157"/>
      <c r="T787" s="158"/>
      <c r="AT787" s="153" t="s">
        <v>155</v>
      </c>
      <c r="AU787" s="153" t="s">
        <v>86</v>
      </c>
      <c r="AV787" s="13" t="s">
        <v>86</v>
      </c>
      <c r="AW787" s="13" t="s">
        <v>32</v>
      </c>
      <c r="AX787" s="13" t="s">
        <v>76</v>
      </c>
      <c r="AY787" s="153" t="s">
        <v>142</v>
      </c>
    </row>
    <row r="788" spans="2:65" s="13" customFormat="1" ht="11.25" x14ac:dyDescent="0.2">
      <c r="B788" s="152"/>
      <c r="D788" s="146" t="s">
        <v>155</v>
      </c>
      <c r="E788" s="153" t="s">
        <v>1</v>
      </c>
      <c r="F788" s="154" t="s">
        <v>1351</v>
      </c>
      <c r="H788" s="155">
        <v>331.30200000000002</v>
      </c>
      <c r="I788" s="156"/>
      <c r="L788" s="152"/>
      <c r="M788" s="157"/>
      <c r="T788" s="158"/>
      <c r="AT788" s="153" t="s">
        <v>155</v>
      </c>
      <c r="AU788" s="153" t="s">
        <v>86</v>
      </c>
      <c r="AV788" s="13" t="s">
        <v>86</v>
      </c>
      <c r="AW788" s="13" t="s">
        <v>32</v>
      </c>
      <c r="AX788" s="13" t="s">
        <v>76</v>
      </c>
      <c r="AY788" s="153" t="s">
        <v>142</v>
      </c>
    </row>
    <row r="789" spans="2:65" s="14" customFormat="1" ht="11.25" x14ac:dyDescent="0.2">
      <c r="B789" s="162"/>
      <c r="D789" s="146" t="s">
        <v>155</v>
      </c>
      <c r="E789" s="163" t="s">
        <v>1</v>
      </c>
      <c r="F789" s="164" t="s">
        <v>278</v>
      </c>
      <c r="H789" s="165">
        <v>3612.8029999999999</v>
      </c>
      <c r="I789" s="166"/>
      <c r="L789" s="162"/>
      <c r="M789" s="167"/>
      <c r="T789" s="168"/>
      <c r="AT789" s="163" t="s">
        <v>155</v>
      </c>
      <c r="AU789" s="163" t="s">
        <v>86</v>
      </c>
      <c r="AV789" s="14" t="s">
        <v>141</v>
      </c>
      <c r="AW789" s="14" t="s">
        <v>32</v>
      </c>
      <c r="AX789" s="14" t="s">
        <v>84</v>
      </c>
      <c r="AY789" s="163" t="s">
        <v>142</v>
      </c>
    </row>
    <row r="790" spans="2:65" s="1" customFormat="1" ht="24.2" customHeight="1" x14ac:dyDescent="0.2">
      <c r="B790" s="32"/>
      <c r="C790" s="132" t="s">
        <v>1352</v>
      </c>
      <c r="D790" s="132" t="s">
        <v>148</v>
      </c>
      <c r="E790" s="133" t="s">
        <v>1353</v>
      </c>
      <c r="F790" s="134" t="s">
        <v>1354</v>
      </c>
      <c r="G790" s="135" t="s">
        <v>456</v>
      </c>
      <c r="H790" s="136">
        <v>176.81700000000001</v>
      </c>
      <c r="I790" s="137"/>
      <c r="J790" s="138">
        <f>ROUND(I790*H790,2)</f>
        <v>0</v>
      </c>
      <c r="K790" s="134" t="s">
        <v>152</v>
      </c>
      <c r="L790" s="32"/>
      <c r="M790" s="139" t="s">
        <v>1</v>
      </c>
      <c r="N790" s="140" t="s">
        <v>41</v>
      </c>
      <c r="P790" s="141">
        <f>O790*H790</f>
        <v>0</v>
      </c>
      <c r="Q790" s="141">
        <v>0</v>
      </c>
      <c r="R790" s="141">
        <f>Q790*H790</f>
        <v>0</v>
      </c>
      <c r="S790" s="141">
        <v>0</v>
      </c>
      <c r="T790" s="142">
        <f>S790*H790</f>
        <v>0</v>
      </c>
      <c r="AR790" s="143" t="s">
        <v>141</v>
      </c>
      <c r="AT790" s="143" t="s">
        <v>148</v>
      </c>
      <c r="AU790" s="143" t="s">
        <v>86</v>
      </c>
      <c r="AY790" s="17" t="s">
        <v>142</v>
      </c>
      <c r="BE790" s="144">
        <f>IF(N790="základní",J790,0)</f>
        <v>0</v>
      </c>
      <c r="BF790" s="144">
        <f>IF(N790="snížená",J790,0)</f>
        <v>0</v>
      </c>
      <c r="BG790" s="144">
        <f>IF(N790="zákl. přenesená",J790,0)</f>
        <v>0</v>
      </c>
      <c r="BH790" s="144">
        <f>IF(N790="sníž. přenesená",J790,0)</f>
        <v>0</v>
      </c>
      <c r="BI790" s="144">
        <f>IF(N790="nulová",J790,0)</f>
        <v>0</v>
      </c>
      <c r="BJ790" s="17" t="s">
        <v>84</v>
      </c>
      <c r="BK790" s="144">
        <f>ROUND(I790*H790,2)</f>
        <v>0</v>
      </c>
      <c r="BL790" s="17" t="s">
        <v>141</v>
      </c>
      <c r="BM790" s="143" t="s">
        <v>1355</v>
      </c>
    </row>
    <row r="791" spans="2:65" s="12" customFormat="1" ht="11.25" x14ac:dyDescent="0.2">
      <c r="B791" s="145"/>
      <c r="D791" s="146" t="s">
        <v>155</v>
      </c>
      <c r="E791" s="147" t="s">
        <v>1</v>
      </c>
      <c r="F791" s="148" t="s">
        <v>1331</v>
      </c>
      <c r="H791" s="147" t="s">
        <v>1</v>
      </c>
      <c r="I791" s="149"/>
      <c r="L791" s="145"/>
      <c r="M791" s="150"/>
      <c r="T791" s="151"/>
      <c r="AT791" s="147" t="s">
        <v>155</v>
      </c>
      <c r="AU791" s="147" t="s">
        <v>86</v>
      </c>
      <c r="AV791" s="12" t="s">
        <v>84</v>
      </c>
      <c r="AW791" s="12" t="s">
        <v>32</v>
      </c>
      <c r="AX791" s="12" t="s">
        <v>76</v>
      </c>
      <c r="AY791" s="147" t="s">
        <v>142</v>
      </c>
    </row>
    <row r="792" spans="2:65" s="13" customFormat="1" ht="11.25" x14ac:dyDescent="0.2">
      <c r="B792" s="152"/>
      <c r="D792" s="146" t="s">
        <v>155</v>
      </c>
      <c r="E792" s="153" t="s">
        <v>1</v>
      </c>
      <c r="F792" s="154" t="s">
        <v>1356</v>
      </c>
      <c r="H792" s="155">
        <v>167.15</v>
      </c>
      <c r="I792" s="156"/>
      <c r="L792" s="152"/>
      <c r="M792" s="157"/>
      <c r="T792" s="158"/>
      <c r="AT792" s="153" t="s">
        <v>155</v>
      </c>
      <c r="AU792" s="153" t="s">
        <v>86</v>
      </c>
      <c r="AV792" s="13" t="s">
        <v>86</v>
      </c>
      <c r="AW792" s="13" t="s">
        <v>32</v>
      </c>
      <c r="AX792" s="13" t="s">
        <v>76</v>
      </c>
      <c r="AY792" s="153" t="s">
        <v>142</v>
      </c>
    </row>
    <row r="793" spans="2:65" s="12" customFormat="1" ht="11.25" x14ac:dyDescent="0.2">
      <c r="B793" s="145"/>
      <c r="D793" s="146" t="s">
        <v>155</v>
      </c>
      <c r="E793" s="147" t="s">
        <v>1</v>
      </c>
      <c r="F793" s="148" t="s">
        <v>1357</v>
      </c>
      <c r="H793" s="147" t="s">
        <v>1</v>
      </c>
      <c r="I793" s="149"/>
      <c r="L793" s="145"/>
      <c r="M793" s="150"/>
      <c r="T793" s="151"/>
      <c r="AT793" s="147" t="s">
        <v>155</v>
      </c>
      <c r="AU793" s="147" t="s">
        <v>86</v>
      </c>
      <c r="AV793" s="12" t="s">
        <v>84</v>
      </c>
      <c r="AW793" s="12" t="s">
        <v>32</v>
      </c>
      <c r="AX793" s="12" t="s">
        <v>76</v>
      </c>
      <c r="AY793" s="147" t="s">
        <v>142</v>
      </c>
    </row>
    <row r="794" spans="2:65" s="13" customFormat="1" ht="11.25" x14ac:dyDescent="0.2">
      <c r="B794" s="152"/>
      <c r="D794" s="146" t="s">
        <v>155</v>
      </c>
      <c r="E794" s="153" t="s">
        <v>1</v>
      </c>
      <c r="F794" s="154" t="s">
        <v>1358</v>
      </c>
      <c r="H794" s="155">
        <v>0.23499999999999999</v>
      </c>
      <c r="I794" s="156"/>
      <c r="L794" s="152"/>
      <c r="M794" s="157"/>
      <c r="T794" s="158"/>
      <c r="AT794" s="153" t="s">
        <v>155</v>
      </c>
      <c r="AU794" s="153" t="s">
        <v>86</v>
      </c>
      <c r="AV794" s="13" t="s">
        <v>86</v>
      </c>
      <c r="AW794" s="13" t="s">
        <v>32</v>
      </c>
      <c r="AX794" s="13" t="s">
        <v>76</v>
      </c>
      <c r="AY794" s="153" t="s">
        <v>142</v>
      </c>
    </row>
    <row r="795" spans="2:65" s="13" customFormat="1" ht="11.25" x14ac:dyDescent="0.2">
      <c r="B795" s="152"/>
      <c r="D795" s="146" t="s">
        <v>155</v>
      </c>
      <c r="E795" s="153" t="s">
        <v>1</v>
      </c>
      <c r="F795" s="154" t="s">
        <v>1359</v>
      </c>
      <c r="H795" s="155">
        <v>1.1000000000000001</v>
      </c>
      <c r="I795" s="156"/>
      <c r="L795" s="152"/>
      <c r="M795" s="157"/>
      <c r="T795" s="158"/>
      <c r="AT795" s="153" t="s">
        <v>155</v>
      </c>
      <c r="AU795" s="153" t="s">
        <v>86</v>
      </c>
      <c r="AV795" s="13" t="s">
        <v>86</v>
      </c>
      <c r="AW795" s="13" t="s">
        <v>32</v>
      </c>
      <c r="AX795" s="13" t="s">
        <v>76</v>
      </c>
      <c r="AY795" s="153" t="s">
        <v>142</v>
      </c>
    </row>
    <row r="796" spans="2:65" s="13" customFormat="1" ht="11.25" x14ac:dyDescent="0.2">
      <c r="B796" s="152"/>
      <c r="D796" s="146" t="s">
        <v>155</v>
      </c>
      <c r="E796" s="153" t="s">
        <v>1</v>
      </c>
      <c r="F796" s="154" t="s">
        <v>1360</v>
      </c>
      <c r="H796" s="155">
        <v>0.1</v>
      </c>
      <c r="I796" s="156"/>
      <c r="L796" s="152"/>
      <c r="M796" s="157"/>
      <c r="T796" s="158"/>
      <c r="AT796" s="153" t="s">
        <v>155</v>
      </c>
      <c r="AU796" s="153" t="s">
        <v>86</v>
      </c>
      <c r="AV796" s="13" t="s">
        <v>86</v>
      </c>
      <c r="AW796" s="13" t="s">
        <v>32</v>
      </c>
      <c r="AX796" s="13" t="s">
        <v>76</v>
      </c>
      <c r="AY796" s="153" t="s">
        <v>142</v>
      </c>
    </row>
    <row r="797" spans="2:65" s="13" customFormat="1" ht="11.25" x14ac:dyDescent="0.2">
      <c r="B797" s="152"/>
      <c r="D797" s="146" t="s">
        <v>155</v>
      </c>
      <c r="E797" s="153" t="s">
        <v>1</v>
      </c>
      <c r="F797" s="154" t="s">
        <v>1361</v>
      </c>
      <c r="H797" s="155">
        <v>1.3939999999999999</v>
      </c>
      <c r="I797" s="156"/>
      <c r="L797" s="152"/>
      <c r="M797" s="157"/>
      <c r="T797" s="158"/>
      <c r="AT797" s="153" t="s">
        <v>155</v>
      </c>
      <c r="AU797" s="153" t="s">
        <v>86</v>
      </c>
      <c r="AV797" s="13" t="s">
        <v>86</v>
      </c>
      <c r="AW797" s="13" t="s">
        <v>32</v>
      </c>
      <c r="AX797" s="13" t="s">
        <v>76</v>
      </c>
      <c r="AY797" s="153" t="s">
        <v>142</v>
      </c>
    </row>
    <row r="798" spans="2:65" s="13" customFormat="1" ht="11.25" x14ac:dyDescent="0.2">
      <c r="B798" s="152"/>
      <c r="D798" s="146" t="s">
        <v>155</v>
      </c>
      <c r="E798" s="153" t="s">
        <v>1</v>
      </c>
      <c r="F798" s="154" t="s">
        <v>1362</v>
      </c>
      <c r="H798" s="155">
        <v>1.1599999999999999</v>
      </c>
      <c r="I798" s="156"/>
      <c r="L798" s="152"/>
      <c r="M798" s="157"/>
      <c r="T798" s="158"/>
      <c r="AT798" s="153" t="s">
        <v>155</v>
      </c>
      <c r="AU798" s="153" t="s">
        <v>86</v>
      </c>
      <c r="AV798" s="13" t="s">
        <v>86</v>
      </c>
      <c r="AW798" s="13" t="s">
        <v>32</v>
      </c>
      <c r="AX798" s="13" t="s">
        <v>76</v>
      </c>
      <c r="AY798" s="153" t="s">
        <v>142</v>
      </c>
    </row>
    <row r="799" spans="2:65" s="13" customFormat="1" ht="11.25" x14ac:dyDescent="0.2">
      <c r="B799" s="152"/>
      <c r="D799" s="146" t="s">
        <v>155</v>
      </c>
      <c r="E799" s="153" t="s">
        <v>1</v>
      </c>
      <c r="F799" s="154" t="s">
        <v>1363</v>
      </c>
      <c r="H799" s="155">
        <v>5.6779999999999999</v>
      </c>
      <c r="I799" s="156"/>
      <c r="L799" s="152"/>
      <c r="M799" s="157"/>
      <c r="T799" s="158"/>
      <c r="AT799" s="153" t="s">
        <v>155</v>
      </c>
      <c r="AU799" s="153" t="s">
        <v>86</v>
      </c>
      <c r="AV799" s="13" t="s">
        <v>86</v>
      </c>
      <c r="AW799" s="13" t="s">
        <v>32</v>
      </c>
      <c r="AX799" s="13" t="s">
        <v>76</v>
      </c>
      <c r="AY799" s="153" t="s">
        <v>142</v>
      </c>
    </row>
    <row r="800" spans="2:65" s="14" customFormat="1" ht="11.25" x14ac:dyDescent="0.2">
      <c r="B800" s="162"/>
      <c r="D800" s="146" t="s">
        <v>155</v>
      </c>
      <c r="E800" s="163" t="s">
        <v>1</v>
      </c>
      <c r="F800" s="164" t="s">
        <v>278</v>
      </c>
      <c r="H800" s="165">
        <v>176.81700000000001</v>
      </c>
      <c r="I800" s="166"/>
      <c r="L800" s="162"/>
      <c r="M800" s="167"/>
      <c r="T800" s="168"/>
      <c r="AT800" s="163" t="s">
        <v>155</v>
      </c>
      <c r="AU800" s="163" t="s">
        <v>86</v>
      </c>
      <c r="AV800" s="14" t="s">
        <v>141</v>
      </c>
      <c r="AW800" s="14" t="s">
        <v>32</v>
      </c>
      <c r="AX800" s="14" t="s">
        <v>84</v>
      </c>
      <c r="AY800" s="163" t="s">
        <v>142</v>
      </c>
    </row>
    <row r="801" spans="2:65" s="1" customFormat="1" ht="24.2" customHeight="1" x14ac:dyDescent="0.2">
      <c r="B801" s="32"/>
      <c r="C801" s="132" t="s">
        <v>1364</v>
      </c>
      <c r="D801" s="132" t="s">
        <v>148</v>
      </c>
      <c r="E801" s="133" t="s">
        <v>1365</v>
      </c>
      <c r="F801" s="134" t="s">
        <v>1366</v>
      </c>
      <c r="G801" s="135" t="s">
        <v>456</v>
      </c>
      <c r="H801" s="136">
        <v>353.63400000000001</v>
      </c>
      <c r="I801" s="137"/>
      <c r="J801" s="138">
        <f>ROUND(I801*H801,2)</f>
        <v>0</v>
      </c>
      <c r="K801" s="134" t="s">
        <v>152</v>
      </c>
      <c r="L801" s="32"/>
      <c r="M801" s="139" t="s">
        <v>1</v>
      </c>
      <c r="N801" s="140" t="s">
        <v>41</v>
      </c>
      <c r="P801" s="141">
        <f>O801*H801</f>
        <v>0</v>
      </c>
      <c r="Q801" s="141">
        <v>0</v>
      </c>
      <c r="R801" s="141">
        <f>Q801*H801</f>
        <v>0</v>
      </c>
      <c r="S801" s="141">
        <v>0</v>
      </c>
      <c r="T801" s="142">
        <f>S801*H801</f>
        <v>0</v>
      </c>
      <c r="AR801" s="143" t="s">
        <v>141</v>
      </c>
      <c r="AT801" s="143" t="s">
        <v>148</v>
      </c>
      <c r="AU801" s="143" t="s">
        <v>86</v>
      </c>
      <c r="AY801" s="17" t="s">
        <v>142</v>
      </c>
      <c r="BE801" s="144">
        <f>IF(N801="základní",J801,0)</f>
        <v>0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7" t="s">
        <v>84</v>
      </c>
      <c r="BK801" s="144">
        <f>ROUND(I801*H801,2)</f>
        <v>0</v>
      </c>
      <c r="BL801" s="17" t="s">
        <v>141</v>
      </c>
      <c r="BM801" s="143" t="s">
        <v>1367</v>
      </c>
    </row>
    <row r="802" spans="2:65" s="12" customFormat="1" ht="11.25" x14ac:dyDescent="0.2">
      <c r="B802" s="145"/>
      <c r="D802" s="146" t="s">
        <v>155</v>
      </c>
      <c r="E802" s="147" t="s">
        <v>1</v>
      </c>
      <c r="F802" s="148" t="s">
        <v>1331</v>
      </c>
      <c r="H802" s="147" t="s">
        <v>1</v>
      </c>
      <c r="I802" s="149"/>
      <c r="L802" s="145"/>
      <c r="M802" s="150"/>
      <c r="T802" s="151"/>
      <c r="AT802" s="147" t="s">
        <v>155</v>
      </c>
      <c r="AU802" s="147" t="s">
        <v>86</v>
      </c>
      <c r="AV802" s="12" t="s">
        <v>84</v>
      </c>
      <c r="AW802" s="12" t="s">
        <v>32</v>
      </c>
      <c r="AX802" s="12" t="s">
        <v>76</v>
      </c>
      <c r="AY802" s="147" t="s">
        <v>142</v>
      </c>
    </row>
    <row r="803" spans="2:65" s="13" customFormat="1" ht="11.25" x14ac:dyDescent="0.2">
      <c r="B803" s="152"/>
      <c r="D803" s="146" t="s">
        <v>155</v>
      </c>
      <c r="E803" s="153" t="s">
        <v>1</v>
      </c>
      <c r="F803" s="154" t="s">
        <v>1368</v>
      </c>
      <c r="H803" s="155">
        <v>334.3</v>
      </c>
      <c r="I803" s="156"/>
      <c r="L803" s="152"/>
      <c r="M803" s="157"/>
      <c r="T803" s="158"/>
      <c r="AT803" s="153" t="s">
        <v>155</v>
      </c>
      <c r="AU803" s="153" t="s">
        <v>86</v>
      </c>
      <c r="AV803" s="13" t="s">
        <v>86</v>
      </c>
      <c r="AW803" s="13" t="s">
        <v>32</v>
      </c>
      <c r="AX803" s="13" t="s">
        <v>76</v>
      </c>
      <c r="AY803" s="153" t="s">
        <v>142</v>
      </c>
    </row>
    <row r="804" spans="2:65" s="12" customFormat="1" ht="11.25" x14ac:dyDescent="0.2">
      <c r="B804" s="145"/>
      <c r="D804" s="146" t="s">
        <v>155</v>
      </c>
      <c r="E804" s="147" t="s">
        <v>1</v>
      </c>
      <c r="F804" s="148" t="s">
        <v>1357</v>
      </c>
      <c r="H804" s="147" t="s">
        <v>1</v>
      </c>
      <c r="I804" s="149"/>
      <c r="L804" s="145"/>
      <c r="M804" s="150"/>
      <c r="T804" s="151"/>
      <c r="AT804" s="147" t="s">
        <v>155</v>
      </c>
      <c r="AU804" s="147" t="s">
        <v>86</v>
      </c>
      <c r="AV804" s="12" t="s">
        <v>84</v>
      </c>
      <c r="AW804" s="12" t="s">
        <v>32</v>
      </c>
      <c r="AX804" s="12" t="s">
        <v>76</v>
      </c>
      <c r="AY804" s="147" t="s">
        <v>142</v>
      </c>
    </row>
    <row r="805" spans="2:65" s="13" customFormat="1" ht="11.25" x14ac:dyDescent="0.2">
      <c r="B805" s="152"/>
      <c r="D805" s="146" t="s">
        <v>155</v>
      </c>
      <c r="E805" s="153" t="s">
        <v>1</v>
      </c>
      <c r="F805" s="154" t="s">
        <v>1369</v>
      </c>
      <c r="H805" s="155">
        <v>0.47</v>
      </c>
      <c r="I805" s="156"/>
      <c r="L805" s="152"/>
      <c r="M805" s="157"/>
      <c r="T805" s="158"/>
      <c r="AT805" s="153" t="s">
        <v>155</v>
      </c>
      <c r="AU805" s="153" t="s">
        <v>86</v>
      </c>
      <c r="AV805" s="13" t="s">
        <v>86</v>
      </c>
      <c r="AW805" s="13" t="s">
        <v>32</v>
      </c>
      <c r="AX805" s="13" t="s">
        <v>76</v>
      </c>
      <c r="AY805" s="153" t="s">
        <v>142</v>
      </c>
    </row>
    <row r="806" spans="2:65" s="13" customFormat="1" ht="11.25" x14ac:dyDescent="0.2">
      <c r="B806" s="152"/>
      <c r="D806" s="146" t="s">
        <v>155</v>
      </c>
      <c r="E806" s="153" t="s">
        <v>1</v>
      </c>
      <c r="F806" s="154" t="s">
        <v>1370</v>
      </c>
      <c r="H806" s="155">
        <v>2.2000000000000002</v>
      </c>
      <c r="I806" s="156"/>
      <c r="L806" s="152"/>
      <c r="M806" s="157"/>
      <c r="T806" s="158"/>
      <c r="AT806" s="153" t="s">
        <v>155</v>
      </c>
      <c r="AU806" s="153" t="s">
        <v>86</v>
      </c>
      <c r="AV806" s="13" t="s">
        <v>86</v>
      </c>
      <c r="AW806" s="13" t="s">
        <v>32</v>
      </c>
      <c r="AX806" s="13" t="s">
        <v>76</v>
      </c>
      <c r="AY806" s="153" t="s">
        <v>142</v>
      </c>
    </row>
    <row r="807" spans="2:65" s="13" customFormat="1" ht="11.25" x14ac:dyDescent="0.2">
      <c r="B807" s="152"/>
      <c r="D807" s="146" t="s">
        <v>155</v>
      </c>
      <c r="E807" s="153" t="s">
        <v>1</v>
      </c>
      <c r="F807" s="154" t="s">
        <v>1371</v>
      </c>
      <c r="H807" s="155">
        <v>0.2</v>
      </c>
      <c r="I807" s="156"/>
      <c r="L807" s="152"/>
      <c r="M807" s="157"/>
      <c r="T807" s="158"/>
      <c r="AT807" s="153" t="s">
        <v>155</v>
      </c>
      <c r="AU807" s="153" t="s">
        <v>86</v>
      </c>
      <c r="AV807" s="13" t="s">
        <v>86</v>
      </c>
      <c r="AW807" s="13" t="s">
        <v>32</v>
      </c>
      <c r="AX807" s="13" t="s">
        <v>76</v>
      </c>
      <c r="AY807" s="153" t="s">
        <v>142</v>
      </c>
    </row>
    <row r="808" spans="2:65" s="13" customFormat="1" ht="11.25" x14ac:dyDescent="0.2">
      <c r="B808" s="152"/>
      <c r="D808" s="146" t="s">
        <v>155</v>
      </c>
      <c r="E808" s="153" t="s">
        <v>1</v>
      </c>
      <c r="F808" s="154" t="s">
        <v>1372</v>
      </c>
      <c r="H808" s="155">
        <v>2.7879999999999998</v>
      </c>
      <c r="I808" s="156"/>
      <c r="L808" s="152"/>
      <c r="M808" s="157"/>
      <c r="T808" s="158"/>
      <c r="AT808" s="153" t="s">
        <v>155</v>
      </c>
      <c r="AU808" s="153" t="s">
        <v>86</v>
      </c>
      <c r="AV808" s="13" t="s">
        <v>86</v>
      </c>
      <c r="AW808" s="13" t="s">
        <v>32</v>
      </c>
      <c r="AX808" s="13" t="s">
        <v>76</v>
      </c>
      <c r="AY808" s="153" t="s">
        <v>142</v>
      </c>
    </row>
    <row r="809" spans="2:65" s="13" customFormat="1" ht="11.25" x14ac:dyDescent="0.2">
      <c r="B809" s="152"/>
      <c r="D809" s="146" t="s">
        <v>155</v>
      </c>
      <c r="E809" s="153" t="s">
        <v>1</v>
      </c>
      <c r="F809" s="154" t="s">
        <v>1373</v>
      </c>
      <c r="H809" s="155">
        <v>2.3199999999999998</v>
      </c>
      <c r="I809" s="156"/>
      <c r="L809" s="152"/>
      <c r="M809" s="157"/>
      <c r="T809" s="158"/>
      <c r="AT809" s="153" t="s">
        <v>155</v>
      </c>
      <c r="AU809" s="153" t="s">
        <v>86</v>
      </c>
      <c r="AV809" s="13" t="s">
        <v>86</v>
      </c>
      <c r="AW809" s="13" t="s">
        <v>32</v>
      </c>
      <c r="AX809" s="13" t="s">
        <v>76</v>
      </c>
      <c r="AY809" s="153" t="s">
        <v>142</v>
      </c>
    </row>
    <row r="810" spans="2:65" s="13" customFormat="1" ht="11.25" x14ac:dyDescent="0.2">
      <c r="B810" s="152"/>
      <c r="D810" s="146" t="s">
        <v>155</v>
      </c>
      <c r="E810" s="153" t="s">
        <v>1</v>
      </c>
      <c r="F810" s="154" t="s">
        <v>1374</v>
      </c>
      <c r="H810" s="155">
        <v>11.356</v>
      </c>
      <c r="I810" s="156"/>
      <c r="L810" s="152"/>
      <c r="M810" s="157"/>
      <c r="T810" s="158"/>
      <c r="AT810" s="153" t="s">
        <v>155</v>
      </c>
      <c r="AU810" s="153" t="s">
        <v>86</v>
      </c>
      <c r="AV810" s="13" t="s">
        <v>86</v>
      </c>
      <c r="AW810" s="13" t="s">
        <v>32</v>
      </c>
      <c r="AX810" s="13" t="s">
        <v>76</v>
      </c>
      <c r="AY810" s="153" t="s">
        <v>142</v>
      </c>
    </row>
    <row r="811" spans="2:65" s="14" customFormat="1" ht="11.25" x14ac:dyDescent="0.2">
      <c r="B811" s="162"/>
      <c r="D811" s="146" t="s">
        <v>155</v>
      </c>
      <c r="E811" s="163" t="s">
        <v>1</v>
      </c>
      <c r="F811" s="164" t="s">
        <v>278</v>
      </c>
      <c r="H811" s="165">
        <v>353.63400000000001</v>
      </c>
      <c r="I811" s="166"/>
      <c r="L811" s="162"/>
      <c r="M811" s="167"/>
      <c r="T811" s="168"/>
      <c r="AT811" s="163" t="s">
        <v>155</v>
      </c>
      <c r="AU811" s="163" t="s">
        <v>86</v>
      </c>
      <c r="AV811" s="14" t="s">
        <v>141</v>
      </c>
      <c r="AW811" s="14" t="s">
        <v>32</v>
      </c>
      <c r="AX811" s="14" t="s">
        <v>84</v>
      </c>
      <c r="AY811" s="163" t="s">
        <v>142</v>
      </c>
    </row>
    <row r="812" spans="2:65" s="1" customFormat="1" ht="16.5" customHeight="1" x14ac:dyDescent="0.2">
      <c r="B812" s="32"/>
      <c r="C812" s="132" t="s">
        <v>1375</v>
      </c>
      <c r="D812" s="132" t="s">
        <v>148</v>
      </c>
      <c r="E812" s="133" t="s">
        <v>1376</v>
      </c>
      <c r="F812" s="134" t="s">
        <v>1377</v>
      </c>
      <c r="G812" s="135" t="s">
        <v>456</v>
      </c>
      <c r="H812" s="136">
        <v>1091.816</v>
      </c>
      <c r="I812" s="137"/>
      <c r="J812" s="138">
        <f>ROUND(I812*H812,2)</f>
        <v>0</v>
      </c>
      <c r="K812" s="134" t="s">
        <v>152</v>
      </c>
      <c r="L812" s="32"/>
      <c r="M812" s="139" t="s">
        <v>1</v>
      </c>
      <c r="N812" s="140" t="s">
        <v>41</v>
      </c>
      <c r="P812" s="141">
        <f>O812*H812</f>
        <v>0</v>
      </c>
      <c r="Q812" s="141">
        <v>0</v>
      </c>
      <c r="R812" s="141">
        <f>Q812*H812</f>
        <v>0</v>
      </c>
      <c r="S812" s="141">
        <v>0</v>
      </c>
      <c r="T812" s="142">
        <f>S812*H812</f>
        <v>0</v>
      </c>
      <c r="AR812" s="143" t="s">
        <v>141</v>
      </c>
      <c r="AT812" s="143" t="s">
        <v>148</v>
      </c>
      <c r="AU812" s="143" t="s">
        <v>86</v>
      </c>
      <c r="AY812" s="17" t="s">
        <v>142</v>
      </c>
      <c r="BE812" s="144">
        <f>IF(N812="základní",J812,0)</f>
        <v>0</v>
      </c>
      <c r="BF812" s="144">
        <f>IF(N812="snížená",J812,0)</f>
        <v>0</v>
      </c>
      <c r="BG812" s="144">
        <f>IF(N812="zákl. přenesená",J812,0)</f>
        <v>0</v>
      </c>
      <c r="BH812" s="144">
        <f>IF(N812="sníž. přenesená",J812,0)</f>
        <v>0</v>
      </c>
      <c r="BI812" s="144">
        <f>IF(N812="nulová",J812,0)</f>
        <v>0</v>
      </c>
      <c r="BJ812" s="17" t="s">
        <v>84</v>
      </c>
      <c r="BK812" s="144">
        <f>ROUND(I812*H812,2)</f>
        <v>0</v>
      </c>
      <c r="BL812" s="17" t="s">
        <v>141</v>
      </c>
      <c r="BM812" s="143" t="s">
        <v>1378</v>
      </c>
    </row>
    <row r="813" spans="2:65" s="12" customFormat="1" ht="11.25" x14ac:dyDescent="0.2">
      <c r="B813" s="145"/>
      <c r="D813" s="146" t="s">
        <v>155</v>
      </c>
      <c r="E813" s="147" t="s">
        <v>1</v>
      </c>
      <c r="F813" s="148" t="s">
        <v>1379</v>
      </c>
      <c r="H813" s="147" t="s">
        <v>1</v>
      </c>
      <c r="I813" s="149"/>
      <c r="L813" s="145"/>
      <c r="M813" s="150"/>
      <c r="T813" s="151"/>
      <c r="AT813" s="147" t="s">
        <v>155</v>
      </c>
      <c r="AU813" s="147" t="s">
        <v>86</v>
      </c>
      <c r="AV813" s="12" t="s">
        <v>84</v>
      </c>
      <c r="AW813" s="12" t="s">
        <v>32</v>
      </c>
      <c r="AX813" s="12" t="s">
        <v>76</v>
      </c>
      <c r="AY813" s="147" t="s">
        <v>142</v>
      </c>
    </row>
    <row r="814" spans="2:65" s="13" customFormat="1" ht="11.25" x14ac:dyDescent="0.2">
      <c r="B814" s="152"/>
      <c r="D814" s="146" t="s">
        <v>155</v>
      </c>
      <c r="E814" s="153" t="s">
        <v>1</v>
      </c>
      <c r="F814" s="154" t="s">
        <v>1380</v>
      </c>
      <c r="H814" s="155">
        <v>598.82000000000005</v>
      </c>
      <c r="I814" s="156"/>
      <c r="L814" s="152"/>
      <c r="M814" s="157"/>
      <c r="T814" s="158"/>
      <c r="AT814" s="153" t="s">
        <v>155</v>
      </c>
      <c r="AU814" s="153" t="s">
        <v>86</v>
      </c>
      <c r="AV814" s="13" t="s">
        <v>86</v>
      </c>
      <c r="AW814" s="13" t="s">
        <v>32</v>
      </c>
      <c r="AX814" s="13" t="s">
        <v>76</v>
      </c>
      <c r="AY814" s="153" t="s">
        <v>142</v>
      </c>
    </row>
    <row r="815" spans="2:65" s="13" customFormat="1" ht="11.25" x14ac:dyDescent="0.2">
      <c r="B815" s="152"/>
      <c r="D815" s="146" t="s">
        <v>155</v>
      </c>
      <c r="E815" s="153" t="s">
        <v>1</v>
      </c>
      <c r="F815" s="154" t="s">
        <v>1381</v>
      </c>
      <c r="H815" s="155">
        <v>257.72000000000003</v>
      </c>
      <c r="I815" s="156"/>
      <c r="L815" s="152"/>
      <c r="M815" s="157"/>
      <c r="T815" s="158"/>
      <c r="AT815" s="153" t="s">
        <v>155</v>
      </c>
      <c r="AU815" s="153" t="s">
        <v>86</v>
      </c>
      <c r="AV815" s="13" t="s">
        <v>86</v>
      </c>
      <c r="AW815" s="13" t="s">
        <v>32</v>
      </c>
      <c r="AX815" s="13" t="s">
        <v>76</v>
      </c>
      <c r="AY815" s="153" t="s">
        <v>142</v>
      </c>
    </row>
    <row r="816" spans="2:65" s="13" customFormat="1" ht="11.25" x14ac:dyDescent="0.2">
      <c r="B816" s="152"/>
      <c r="D816" s="146" t="s">
        <v>155</v>
      </c>
      <c r="E816" s="153" t="s">
        <v>1</v>
      </c>
      <c r="F816" s="154" t="s">
        <v>1382</v>
      </c>
      <c r="H816" s="155">
        <v>235.27600000000001</v>
      </c>
      <c r="I816" s="156"/>
      <c r="L816" s="152"/>
      <c r="M816" s="157"/>
      <c r="T816" s="158"/>
      <c r="AT816" s="153" t="s">
        <v>155</v>
      </c>
      <c r="AU816" s="153" t="s">
        <v>86</v>
      </c>
      <c r="AV816" s="13" t="s">
        <v>86</v>
      </c>
      <c r="AW816" s="13" t="s">
        <v>32</v>
      </c>
      <c r="AX816" s="13" t="s">
        <v>76</v>
      </c>
      <c r="AY816" s="153" t="s">
        <v>142</v>
      </c>
    </row>
    <row r="817" spans="2:65" s="14" customFormat="1" ht="11.25" x14ac:dyDescent="0.2">
      <c r="B817" s="162"/>
      <c r="D817" s="146" t="s">
        <v>155</v>
      </c>
      <c r="E817" s="163" t="s">
        <v>1</v>
      </c>
      <c r="F817" s="164" t="s">
        <v>278</v>
      </c>
      <c r="H817" s="165">
        <v>1091.816</v>
      </c>
      <c r="I817" s="166"/>
      <c r="L817" s="162"/>
      <c r="M817" s="167"/>
      <c r="T817" s="168"/>
      <c r="AT817" s="163" t="s">
        <v>155</v>
      </c>
      <c r="AU817" s="163" t="s">
        <v>86</v>
      </c>
      <c r="AV817" s="14" t="s">
        <v>141</v>
      </c>
      <c r="AW817" s="14" t="s">
        <v>32</v>
      </c>
      <c r="AX817" s="14" t="s">
        <v>84</v>
      </c>
      <c r="AY817" s="163" t="s">
        <v>142</v>
      </c>
    </row>
    <row r="818" spans="2:65" s="1" customFormat="1" ht="24.2" customHeight="1" x14ac:dyDescent="0.2">
      <c r="B818" s="32"/>
      <c r="C818" s="132" t="s">
        <v>1383</v>
      </c>
      <c r="D818" s="132" t="s">
        <v>148</v>
      </c>
      <c r="E818" s="133" t="s">
        <v>1384</v>
      </c>
      <c r="F818" s="134" t="s">
        <v>1385</v>
      </c>
      <c r="G818" s="135" t="s">
        <v>456</v>
      </c>
      <c r="H818" s="136">
        <v>437.51799999999997</v>
      </c>
      <c r="I818" s="137"/>
      <c r="J818" s="138">
        <f>ROUND(I818*H818,2)</f>
        <v>0</v>
      </c>
      <c r="K818" s="134" t="s">
        <v>152</v>
      </c>
      <c r="L818" s="32"/>
      <c r="M818" s="139" t="s">
        <v>1</v>
      </c>
      <c r="N818" s="140" t="s">
        <v>41</v>
      </c>
      <c r="P818" s="141">
        <f>O818*H818</f>
        <v>0</v>
      </c>
      <c r="Q818" s="141">
        <v>0</v>
      </c>
      <c r="R818" s="141">
        <f>Q818*H818</f>
        <v>0</v>
      </c>
      <c r="S818" s="141">
        <v>0</v>
      </c>
      <c r="T818" s="142">
        <f>S818*H818</f>
        <v>0</v>
      </c>
      <c r="AR818" s="143" t="s">
        <v>141</v>
      </c>
      <c r="AT818" s="143" t="s">
        <v>148</v>
      </c>
      <c r="AU818" s="143" t="s">
        <v>86</v>
      </c>
      <c r="AY818" s="17" t="s">
        <v>142</v>
      </c>
      <c r="BE818" s="144">
        <f>IF(N818="základní",J818,0)</f>
        <v>0</v>
      </c>
      <c r="BF818" s="144">
        <f>IF(N818="snížená",J818,0)</f>
        <v>0</v>
      </c>
      <c r="BG818" s="144">
        <f>IF(N818="zákl. přenesená",J818,0)</f>
        <v>0</v>
      </c>
      <c r="BH818" s="144">
        <f>IF(N818="sníž. přenesená",J818,0)</f>
        <v>0</v>
      </c>
      <c r="BI818" s="144">
        <f>IF(N818="nulová",J818,0)</f>
        <v>0</v>
      </c>
      <c r="BJ818" s="17" t="s">
        <v>84</v>
      </c>
      <c r="BK818" s="144">
        <f>ROUND(I818*H818,2)</f>
        <v>0</v>
      </c>
      <c r="BL818" s="17" t="s">
        <v>141</v>
      </c>
      <c r="BM818" s="143" t="s">
        <v>1386</v>
      </c>
    </row>
    <row r="819" spans="2:65" s="13" customFormat="1" ht="11.25" x14ac:dyDescent="0.2">
      <c r="B819" s="152"/>
      <c r="D819" s="146" t="s">
        <v>155</v>
      </c>
      <c r="E819" s="153" t="s">
        <v>1</v>
      </c>
      <c r="F819" s="154" t="s">
        <v>1332</v>
      </c>
      <c r="H819" s="155">
        <v>15.882999999999999</v>
      </c>
      <c r="I819" s="156"/>
      <c r="L819" s="152"/>
      <c r="M819" s="157"/>
      <c r="T819" s="158"/>
      <c r="AT819" s="153" t="s">
        <v>155</v>
      </c>
      <c r="AU819" s="153" t="s">
        <v>86</v>
      </c>
      <c r="AV819" s="13" t="s">
        <v>86</v>
      </c>
      <c r="AW819" s="13" t="s">
        <v>32</v>
      </c>
      <c r="AX819" s="13" t="s">
        <v>76</v>
      </c>
      <c r="AY819" s="153" t="s">
        <v>142</v>
      </c>
    </row>
    <row r="820" spans="2:65" s="13" customFormat="1" ht="11.25" x14ac:dyDescent="0.2">
      <c r="B820" s="152"/>
      <c r="D820" s="146" t="s">
        <v>155</v>
      </c>
      <c r="E820" s="153" t="s">
        <v>1</v>
      </c>
      <c r="F820" s="154" t="s">
        <v>1333</v>
      </c>
      <c r="H820" s="155">
        <v>191.136</v>
      </c>
      <c r="I820" s="156"/>
      <c r="L820" s="152"/>
      <c r="M820" s="157"/>
      <c r="T820" s="158"/>
      <c r="AT820" s="153" t="s">
        <v>155</v>
      </c>
      <c r="AU820" s="153" t="s">
        <v>86</v>
      </c>
      <c r="AV820" s="13" t="s">
        <v>86</v>
      </c>
      <c r="AW820" s="13" t="s">
        <v>32</v>
      </c>
      <c r="AX820" s="13" t="s">
        <v>76</v>
      </c>
      <c r="AY820" s="153" t="s">
        <v>142</v>
      </c>
    </row>
    <row r="821" spans="2:65" s="13" customFormat="1" ht="11.25" x14ac:dyDescent="0.2">
      <c r="B821" s="152"/>
      <c r="D821" s="146" t="s">
        <v>155</v>
      </c>
      <c r="E821" s="153" t="s">
        <v>1</v>
      </c>
      <c r="F821" s="154" t="s">
        <v>1334</v>
      </c>
      <c r="H821" s="155">
        <v>8.8870000000000005</v>
      </c>
      <c r="I821" s="156"/>
      <c r="L821" s="152"/>
      <c r="M821" s="157"/>
      <c r="T821" s="158"/>
      <c r="AT821" s="153" t="s">
        <v>155</v>
      </c>
      <c r="AU821" s="153" t="s">
        <v>86</v>
      </c>
      <c r="AV821" s="13" t="s">
        <v>86</v>
      </c>
      <c r="AW821" s="13" t="s">
        <v>32</v>
      </c>
      <c r="AX821" s="13" t="s">
        <v>76</v>
      </c>
      <c r="AY821" s="153" t="s">
        <v>142</v>
      </c>
    </row>
    <row r="822" spans="2:65" s="13" customFormat="1" ht="11.25" x14ac:dyDescent="0.2">
      <c r="B822" s="152"/>
      <c r="D822" s="146" t="s">
        <v>155</v>
      </c>
      <c r="E822" s="153" t="s">
        <v>1</v>
      </c>
      <c r="F822" s="154" t="s">
        <v>1335</v>
      </c>
      <c r="H822" s="155">
        <v>41.412999999999997</v>
      </c>
      <c r="I822" s="156"/>
      <c r="L822" s="152"/>
      <c r="M822" s="157"/>
      <c r="T822" s="158"/>
      <c r="AT822" s="153" t="s">
        <v>155</v>
      </c>
      <c r="AU822" s="153" t="s">
        <v>86</v>
      </c>
      <c r="AV822" s="13" t="s">
        <v>86</v>
      </c>
      <c r="AW822" s="13" t="s">
        <v>32</v>
      </c>
      <c r="AX822" s="13" t="s">
        <v>76</v>
      </c>
      <c r="AY822" s="153" t="s">
        <v>142</v>
      </c>
    </row>
    <row r="823" spans="2:65" s="13" customFormat="1" ht="11.25" x14ac:dyDescent="0.2">
      <c r="B823" s="152"/>
      <c r="D823" s="146" t="s">
        <v>155</v>
      </c>
      <c r="E823" s="153" t="s">
        <v>1</v>
      </c>
      <c r="F823" s="154" t="s">
        <v>1336</v>
      </c>
      <c r="H823" s="155">
        <v>0.86299999999999999</v>
      </c>
      <c r="I823" s="156"/>
      <c r="L823" s="152"/>
      <c r="M823" s="157"/>
      <c r="T823" s="158"/>
      <c r="AT823" s="153" t="s">
        <v>155</v>
      </c>
      <c r="AU823" s="153" t="s">
        <v>86</v>
      </c>
      <c r="AV823" s="13" t="s">
        <v>86</v>
      </c>
      <c r="AW823" s="13" t="s">
        <v>32</v>
      </c>
      <c r="AX823" s="13" t="s">
        <v>76</v>
      </c>
      <c r="AY823" s="153" t="s">
        <v>142</v>
      </c>
    </row>
    <row r="824" spans="2:65" s="13" customFormat="1" ht="11.25" x14ac:dyDescent="0.2">
      <c r="B824" s="152"/>
      <c r="D824" s="146" t="s">
        <v>155</v>
      </c>
      <c r="E824" s="153" t="s">
        <v>1</v>
      </c>
      <c r="F824" s="154" t="s">
        <v>1337</v>
      </c>
      <c r="H824" s="155">
        <v>12.186</v>
      </c>
      <c r="I824" s="156"/>
      <c r="L824" s="152"/>
      <c r="M824" s="157"/>
      <c r="T824" s="158"/>
      <c r="AT824" s="153" t="s">
        <v>155</v>
      </c>
      <c r="AU824" s="153" t="s">
        <v>86</v>
      </c>
      <c r="AV824" s="13" t="s">
        <v>86</v>
      </c>
      <c r="AW824" s="13" t="s">
        <v>32</v>
      </c>
      <c r="AX824" s="13" t="s">
        <v>76</v>
      </c>
      <c r="AY824" s="153" t="s">
        <v>142</v>
      </c>
    </row>
    <row r="825" spans="2:65" s="13" customFormat="1" ht="11.25" x14ac:dyDescent="0.2">
      <c r="B825" s="152"/>
      <c r="D825" s="146" t="s">
        <v>155</v>
      </c>
      <c r="E825" s="153" t="s">
        <v>1</v>
      </c>
      <c r="F825" s="154" t="s">
        <v>1356</v>
      </c>
      <c r="H825" s="155">
        <v>167.15</v>
      </c>
      <c r="I825" s="156"/>
      <c r="L825" s="152"/>
      <c r="M825" s="157"/>
      <c r="T825" s="158"/>
      <c r="AT825" s="153" t="s">
        <v>155</v>
      </c>
      <c r="AU825" s="153" t="s">
        <v>86</v>
      </c>
      <c r="AV825" s="13" t="s">
        <v>86</v>
      </c>
      <c r="AW825" s="13" t="s">
        <v>32</v>
      </c>
      <c r="AX825" s="13" t="s">
        <v>76</v>
      </c>
      <c r="AY825" s="153" t="s">
        <v>142</v>
      </c>
    </row>
    <row r="826" spans="2:65" s="14" customFormat="1" ht="11.25" x14ac:dyDescent="0.2">
      <c r="B826" s="162"/>
      <c r="D826" s="146" t="s">
        <v>155</v>
      </c>
      <c r="E826" s="163" t="s">
        <v>1</v>
      </c>
      <c r="F826" s="164" t="s">
        <v>278</v>
      </c>
      <c r="H826" s="165">
        <v>437.51799999999997</v>
      </c>
      <c r="I826" s="166"/>
      <c r="L826" s="162"/>
      <c r="M826" s="167"/>
      <c r="T826" s="168"/>
      <c r="AT826" s="163" t="s">
        <v>155</v>
      </c>
      <c r="AU826" s="163" t="s">
        <v>86</v>
      </c>
      <c r="AV826" s="14" t="s">
        <v>141</v>
      </c>
      <c r="AW826" s="14" t="s">
        <v>32</v>
      </c>
      <c r="AX826" s="14" t="s">
        <v>84</v>
      </c>
      <c r="AY826" s="163" t="s">
        <v>142</v>
      </c>
    </row>
    <row r="827" spans="2:65" s="1" customFormat="1" ht="24.2" customHeight="1" x14ac:dyDescent="0.2">
      <c r="B827" s="32"/>
      <c r="C827" s="132" t="s">
        <v>1387</v>
      </c>
      <c r="D827" s="132" t="s">
        <v>148</v>
      </c>
      <c r="E827" s="133" t="s">
        <v>1388</v>
      </c>
      <c r="F827" s="134" t="s">
        <v>455</v>
      </c>
      <c r="G827" s="135" t="s">
        <v>456</v>
      </c>
      <c r="H827" s="136">
        <v>174.87899999999999</v>
      </c>
      <c r="I827" s="137"/>
      <c r="J827" s="138">
        <f>ROUND(I827*H827,2)</f>
        <v>0</v>
      </c>
      <c r="K827" s="134" t="s">
        <v>152</v>
      </c>
      <c r="L827" s="32"/>
      <c r="M827" s="139" t="s">
        <v>1</v>
      </c>
      <c r="N827" s="140" t="s">
        <v>41</v>
      </c>
      <c r="P827" s="141">
        <f>O827*H827</f>
        <v>0</v>
      </c>
      <c r="Q827" s="141">
        <v>0</v>
      </c>
      <c r="R827" s="141">
        <f>Q827*H827</f>
        <v>0</v>
      </c>
      <c r="S827" s="141">
        <v>0</v>
      </c>
      <c r="T827" s="142">
        <f>S827*H827</f>
        <v>0</v>
      </c>
      <c r="AR827" s="143" t="s">
        <v>141</v>
      </c>
      <c r="AT827" s="143" t="s">
        <v>148</v>
      </c>
      <c r="AU827" s="143" t="s">
        <v>86</v>
      </c>
      <c r="AY827" s="17" t="s">
        <v>142</v>
      </c>
      <c r="BE827" s="144">
        <f>IF(N827="základní",J827,0)</f>
        <v>0</v>
      </c>
      <c r="BF827" s="144">
        <f>IF(N827="snížená",J827,0)</f>
        <v>0</v>
      </c>
      <c r="BG827" s="144">
        <f>IF(N827="zákl. přenesená",J827,0)</f>
        <v>0</v>
      </c>
      <c r="BH827" s="144">
        <f>IF(N827="sníž. přenesená",J827,0)</f>
        <v>0</v>
      </c>
      <c r="BI827" s="144">
        <f>IF(N827="nulová",J827,0)</f>
        <v>0</v>
      </c>
      <c r="BJ827" s="17" t="s">
        <v>84</v>
      </c>
      <c r="BK827" s="144">
        <f>ROUND(I827*H827,2)</f>
        <v>0</v>
      </c>
      <c r="BL827" s="17" t="s">
        <v>141</v>
      </c>
      <c r="BM827" s="143" t="s">
        <v>1389</v>
      </c>
    </row>
    <row r="828" spans="2:65" s="13" customFormat="1" ht="11.25" x14ac:dyDescent="0.2">
      <c r="B828" s="152"/>
      <c r="D828" s="146" t="s">
        <v>155</v>
      </c>
      <c r="E828" s="153" t="s">
        <v>1</v>
      </c>
      <c r="F828" s="154" t="s">
        <v>1316</v>
      </c>
      <c r="H828" s="155">
        <v>174.87899999999999</v>
      </c>
      <c r="I828" s="156"/>
      <c r="L828" s="152"/>
      <c r="M828" s="157"/>
      <c r="T828" s="158"/>
      <c r="AT828" s="153" t="s">
        <v>155</v>
      </c>
      <c r="AU828" s="153" t="s">
        <v>86</v>
      </c>
      <c r="AV828" s="13" t="s">
        <v>86</v>
      </c>
      <c r="AW828" s="13" t="s">
        <v>32</v>
      </c>
      <c r="AX828" s="13" t="s">
        <v>84</v>
      </c>
      <c r="AY828" s="153" t="s">
        <v>142</v>
      </c>
    </row>
    <row r="829" spans="2:65" s="1" customFormat="1" ht="24.2" customHeight="1" x14ac:dyDescent="0.2">
      <c r="B829" s="32"/>
      <c r="C829" s="132" t="s">
        <v>1390</v>
      </c>
      <c r="D829" s="132" t="s">
        <v>148</v>
      </c>
      <c r="E829" s="133" t="s">
        <v>1391</v>
      </c>
      <c r="F829" s="134" t="s">
        <v>1392</v>
      </c>
      <c r="G829" s="135" t="s">
        <v>456</v>
      </c>
      <c r="H829" s="136">
        <v>113.458</v>
      </c>
      <c r="I829" s="137"/>
      <c r="J829" s="138">
        <f>ROUND(I829*H829,2)</f>
        <v>0</v>
      </c>
      <c r="K829" s="134" t="s">
        <v>152</v>
      </c>
      <c r="L829" s="32"/>
      <c r="M829" s="139" t="s">
        <v>1</v>
      </c>
      <c r="N829" s="140" t="s">
        <v>41</v>
      </c>
      <c r="P829" s="141">
        <f>O829*H829</f>
        <v>0</v>
      </c>
      <c r="Q829" s="141">
        <v>0</v>
      </c>
      <c r="R829" s="141">
        <f>Q829*H829</f>
        <v>0</v>
      </c>
      <c r="S829" s="141">
        <v>0</v>
      </c>
      <c r="T829" s="142">
        <f>S829*H829</f>
        <v>0</v>
      </c>
      <c r="AR829" s="143" t="s">
        <v>141</v>
      </c>
      <c r="AT829" s="143" t="s">
        <v>148</v>
      </c>
      <c r="AU829" s="143" t="s">
        <v>86</v>
      </c>
      <c r="AY829" s="17" t="s">
        <v>142</v>
      </c>
      <c r="BE829" s="144">
        <f>IF(N829="základní",J829,0)</f>
        <v>0</v>
      </c>
      <c r="BF829" s="144">
        <f>IF(N829="snížená",J829,0)</f>
        <v>0</v>
      </c>
      <c r="BG829" s="144">
        <f>IF(N829="zákl. přenesená",J829,0)</f>
        <v>0</v>
      </c>
      <c r="BH829" s="144">
        <f>IF(N829="sníž. přenesená",J829,0)</f>
        <v>0</v>
      </c>
      <c r="BI829" s="144">
        <f>IF(N829="nulová",J829,0)</f>
        <v>0</v>
      </c>
      <c r="BJ829" s="17" t="s">
        <v>84</v>
      </c>
      <c r="BK829" s="144">
        <f>ROUND(I829*H829,2)</f>
        <v>0</v>
      </c>
      <c r="BL829" s="17" t="s">
        <v>141</v>
      </c>
      <c r="BM829" s="143" t="s">
        <v>1393</v>
      </c>
    </row>
    <row r="830" spans="2:65" s="13" customFormat="1" ht="11.25" x14ac:dyDescent="0.2">
      <c r="B830" s="152"/>
      <c r="D830" s="146" t="s">
        <v>155</v>
      </c>
      <c r="E830" s="153" t="s">
        <v>1</v>
      </c>
      <c r="F830" s="154" t="s">
        <v>1330</v>
      </c>
      <c r="H830" s="155">
        <v>113.458</v>
      </c>
      <c r="I830" s="156"/>
      <c r="L830" s="152"/>
      <c r="M830" s="157"/>
      <c r="T830" s="158"/>
      <c r="AT830" s="153" t="s">
        <v>155</v>
      </c>
      <c r="AU830" s="153" t="s">
        <v>86</v>
      </c>
      <c r="AV830" s="13" t="s">
        <v>86</v>
      </c>
      <c r="AW830" s="13" t="s">
        <v>32</v>
      </c>
      <c r="AX830" s="13" t="s">
        <v>84</v>
      </c>
      <c r="AY830" s="153" t="s">
        <v>142</v>
      </c>
    </row>
    <row r="831" spans="2:65" s="11" customFormat="1" ht="22.9" customHeight="1" x14ac:dyDescent="0.2">
      <c r="B831" s="120"/>
      <c r="D831" s="121" t="s">
        <v>75</v>
      </c>
      <c r="E831" s="130" t="s">
        <v>1394</v>
      </c>
      <c r="F831" s="130" t="s">
        <v>1395</v>
      </c>
      <c r="I831" s="123"/>
      <c r="J831" s="131">
        <f>BK831</f>
        <v>0</v>
      </c>
      <c r="L831" s="120"/>
      <c r="M831" s="125"/>
      <c r="P831" s="126">
        <f>SUM(P832:P844)</f>
        <v>0</v>
      </c>
      <c r="R831" s="126">
        <f>SUM(R832:R844)</f>
        <v>0</v>
      </c>
      <c r="T831" s="127">
        <f>SUM(T832:T844)</f>
        <v>0</v>
      </c>
      <c r="AR831" s="121" t="s">
        <v>84</v>
      </c>
      <c r="AT831" s="128" t="s">
        <v>75</v>
      </c>
      <c r="AU831" s="128" t="s">
        <v>84</v>
      </c>
      <c r="AY831" s="121" t="s">
        <v>142</v>
      </c>
      <c r="BK831" s="129">
        <f>SUM(BK832:BK844)</f>
        <v>0</v>
      </c>
    </row>
    <row r="832" spans="2:65" s="1" customFormat="1" ht="24.2" customHeight="1" x14ac:dyDescent="0.2">
      <c r="B832" s="32"/>
      <c r="C832" s="132" t="s">
        <v>1396</v>
      </c>
      <c r="D832" s="132" t="s">
        <v>148</v>
      </c>
      <c r="E832" s="133" t="s">
        <v>1397</v>
      </c>
      <c r="F832" s="134" t="s">
        <v>1398</v>
      </c>
      <c r="G832" s="135" t="s">
        <v>456</v>
      </c>
      <c r="H832" s="136">
        <v>2713.9479999999999</v>
      </c>
      <c r="I832" s="137"/>
      <c r="J832" s="138">
        <f>ROUND(I832*H832,2)</f>
        <v>0</v>
      </c>
      <c r="K832" s="134" t="s">
        <v>152</v>
      </c>
      <c r="L832" s="32"/>
      <c r="M832" s="139" t="s">
        <v>1</v>
      </c>
      <c r="N832" s="140" t="s">
        <v>41</v>
      </c>
      <c r="P832" s="141">
        <f>O832*H832</f>
        <v>0</v>
      </c>
      <c r="Q832" s="141">
        <v>0</v>
      </c>
      <c r="R832" s="141">
        <f>Q832*H832</f>
        <v>0</v>
      </c>
      <c r="S832" s="141">
        <v>0</v>
      </c>
      <c r="T832" s="142">
        <f>S832*H832</f>
        <v>0</v>
      </c>
      <c r="AR832" s="143" t="s">
        <v>141</v>
      </c>
      <c r="AT832" s="143" t="s">
        <v>148</v>
      </c>
      <c r="AU832" s="143" t="s">
        <v>86</v>
      </c>
      <c r="AY832" s="17" t="s">
        <v>142</v>
      </c>
      <c r="BE832" s="144">
        <f>IF(N832="základní",J832,0)</f>
        <v>0</v>
      </c>
      <c r="BF832" s="144">
        <f>IF(N832="snížená",J832,0)</f>
        <v>0</v>
      </c>
      <c r="BG832" s="144">
        <f>IF(N832="zákl. přenesená",J832,0)</f>
        <v>0</v>
      </c>
      <c r="BH832" s="144">
        <f>IF(N832="sníž. přenesená",J832,0)</f>
        <v>0</v>
      </c>
      <c r="BI832" s="144">
        <f>IF(N832="nulová",J832,0)</f>
        <v>0</v>
      </c>
      <c r="BJ832" s="17" t="s">
        <v>84</v>
      </c>
      <c r="BK832" s="144">
        <f>ROUND(I832*H832,2)</f>
        <v>0</v>
      </c>
      <c r="BL832" s="17" t="s">
        <v>141</v>
      </c>
      <c r="BM832" s="143" t="s">
        <v>1399</v>
      </c>
    </row>
    <row r="833" spans="2:65" s="1" customFormat="1" ht="16.5" customHeight="1" x14ac:dyDescent="0.2">
      <c r="B833" s="32"/>
      <c r="C833" s="169" t="s">
        <v>1400</v>
      </c>
      <c r="D833" s="169" t="s">
        <v>472</v>
      </c>
      <c r="E833" s="170" t="s">
        <v>1401</v>
      </c>
      <c r="F833" s="171" t="s">
        <v>1402</v>
      </c>
      <c r="G833" s="172" t="s">
        <v>336</v>
      </c>
      <c r="H833" s="173">
        <v>312.3</v>
      </c>
      <c r="I833" s="174"/>
      <c r="J833" s="175">
        <f>ROUND(I833*H833,2)</f>
        <v>0</v>
      </c>
      <c r="K833" s="171" t="s">
        <v>1</v>
      </c>
      <c r="L833" s="176"/>
      <c r="M833" s="177" t="s">
        <v>1</v>
      </c>
      <c r="N833" s="178" t="s">
        <v>41</v>
      </c>
      <c r="P833" s="141">
        <f>O833*H833</f>
        <v>0</v>
      </c>
      <c r="Q833" s="141">
        <v>0</v>
      </c>
      <c r="R833" s="141">
        <f>Q833*H833</f>
        <v>0</v>
      </c>
      <c r="S833" s="141">
        <v>0</v>
      </c>
      <c r="T833" s="142">
        <f>S833*H833</f>
        <v>0</v>
      </c>
      <c r="AR833" s="143" t="s">
        <v>426</v>
      </c>
      <c r="AT833" s="143" t="s">
        <v>472</v>
      </c>
      <c r="AU833" s="143" t="s">
        <v>86</v>
      </c>
      <c r="AY833" s="17" t="s">
        <v>142</v>
      </c>
      <c r="BE833" s="144">
        <f>IF(N833="základní",J833,0)</f>
        <v>0</v>
      </c>
      <c r="BF833" s="144">
        <f>IF(N833="snížená",J833,0)</f>
        <v>0</v>
      </c>
      <c r="BG833" s="144">
        <f>IF(N833="zákl. přenesená",J833,0)</f>
        <v>0</v>
      </c>
      <c r="BH833" s="144">
        <f>IF(N833="sníž. přenesená",J833,0)</f>
        <v>0</v>
      </c>
      <c r="BI833" s="144">
        <f>IF(N833="nulová",J833,0)</f>
        <v>0</v>
      </c>
      <c r="BJ833" s="17" t="s">
        <v>84</v>
      </c>
      <c r="BK833" s="144">
        <f>ROUND(I833*H833,2)</f>
        <v>0</v>
      </c>
      <c r="BL833" s="17" t="s">
        <v>245</v>
      </c>
      <c r="BM833" s="143" t="s">
        <v>1403</v>
      </c>
    </row>
    <row r="834" spans="2:65" s="13" customFormat="1" ht="11.25" x14ac:dyDescent="0.2">
      <c r="B834" s="152"/>
      <c r="D834" s="146" t="s">
        <v>155</v>
      </c>
      <c r="E834" s="153" t="s">
        <v>1</v>
      </c>
      <c r="F834" s="154" t="s">
        <v>1404</v>
      </c>
      <c r="H834" s="155">
        <v>95.7</v>
      </c>
      <c r="I834" s="156"/>
      <c r="L834" s="152"/>
      <c r="M834" s="157"/>
      <c r="T834" s="158"/>
      <c r="AT834" s="153" t="s">
        <v>155</v>
      </c>
      <c r="AU834" s="153" t="s">
        <v>86</v>
      </c>
      <c r="AV834" s="13" t="s">
        <v>86</v>
      </c>
      <c r="AW834" s="13" t="s">
        <v>32</v>
      </c>
      <c r="AX834" s="13" t="s">
        <v>76</v>
      </c>
      <c r="AY834" s="153" t="s">
        <v>142</v>
      </c>
    </row>
    <row r="835" spans="2:65" s="13" customFormat="1" ht="11.25" x14ac:dyDescent="0.2">
      <c r="B835" s="152"/>
      <c r="D835" s="146" t="s">
        <v>155</v>
      </c>
      <c r="E835" s="153" t="s">
        <v>1</v>
      </c>
      <c r="F835" s="154" t="s">
        <v>1405</v>
      </c>
      <c r="H835" s="155">
        <v>216.6</v>
      </c>
      <c r="I835" s="156"/>
      <c r="L835" s="152"/>
      <c r="M835" s="157"/>
      <c r="T835" s="158"/>
      <c r="AT835" s="153" t="s">
        <v>155</v>
      </c>
      <c r="AU835" s="153" t="s">
        <v>86</v>
      </c>
      <c r="AV835" s="13" t="s">
        <v>86</v>
      </c>
      <c r="AW835" s="13" t="s">
        <v>32</v>
      </c>
      <c r="AX835" s="13" t="s">
        <v>76</v>
      </c>
      <c r="AY835" s="153" t="s">
        <v>142</v>
      </c>
    </row>
    <row r="836" spans="2:65" s="14" customFormat="1" ht="11.25" x14ac:dyDescent="0.2">
      <c r="B836" s="162"/>
      <c r="D836" s="146" t="s">
        <v>155</v>
      </c>
      <c r="E836" s="163" t="s">
        <v>1</v>
      </c>
      <c r="F836" s="164" t="s">
        <v>278</v>
      </c>
      <c r="H836" s="165">
        <v>312.3</v>
      </c>
      <c r="I836" s="166"/>
      <c r="L836" s="162"/>
      <c r="M836" s="167"/>
      <c r="T836" s="168"/>
      <c r="AT836" s="163" t="s">
        <v>155</v>
      </c>
      <c r="AU836" s="163" t="s">
        <v>86</v>
      </c>
      <c r="AV836" s="14" t="s">
        <v>141</v>
      </c>
      <c r="AW836" s="14" t="s">
        <v>32</v>
      </c>
      <c r="AX836" s="14" t="s">
        <v>84</v>
      </c>
      <c r="AY836" s="163" t="s">
        <v>142</v>
      </c>
    </row>
    <row r="837" spans="2:65" s="12" customFormat="1" ht="11.25" x14ac:dyDescent="0.2">
      <c r="B837" s="145"/>
      <c r="D837" s="146" t="s">
        <v>155</v>
      </c>
      <c r="E837" s="147" t="s">
        <v>1</v>
      </c>
      <c r="F837" s="148" t="s">
        <v>1406</v>
      </c>
      <c r="H837" s="147" t="s">
        <v>1</v>
      </c>
      <c r="I837" s="149"/>
      <c r="L837" s="145"/>
      <c r="M837" s="150"/>
      <c r="T837" s="151"/>
      <c r="AT837" s="147" t="s">
        <v>155</v>
      </c>
      <c r="AU837" s="147" t="s">
        <v>86</v>
      </c>
      <c r="AV837" s="12" t="s">
        <v>84</v>
      </c>
      <c r="AW837" s="12" t="s">
        <v>32</v>
      </c>
      <c r="AX837" s="12" t="s">
        <v>76</v>
      </c>
      <c r="AY837" s="147" t="s">
        <v>142</v>
      </c>
    </row>
    <row r="838" spans="2:65" s="12" customFormat="1" ht="11.25" x14ac:dyDescent="0.2">
      <c r="B838" s="145"/>
      <c r="D838" s="146" t="s">
        <v>155</v>
      </c>
      <c r="E838" s="147" t="s">
        <v>1</v>
      </c>
      <c r="F838" s="148" t="s">
        <v>1407</v>
      </c>
      <c r="H838" s="147" t="s">
        <v>1</v>
      </c>
      <c r="I838" s="149"/>
      <c r="L838" s="145"/>
      <c r="M838" s="150"/>
      <c r="T838" s="151"/>
      <c r="AT838" s="147" t="s">
        <v>155</v>
      </c>
      <c r="AU838" s="147" t="s">
        <v>86</v>
      </c>
      <c r="AV838" s="12" t="s">
        <v>84</v>
      </c>
      <c r="AW838" s="12" t="s">
        <v>32</v>
      </c>
      <c r="AX838" s="12" t="s">
        <v>76</v>
      </c>
      <c r="AY838" s="147" t="s">
        <v>142</v>
      </c>
    </row>
    <row r="839" spans="2:65" s="12" customFormat="1" ht="11.25" x14ac:dyDescent="0.2">
      <c r="B839" s="145"/>
      <c r="D839" s="146" t="s">
        <v>155</v>
      </c>
      <c r="E839" s="147" t="s">
        <v>1</v>
      </c>
      <c r="F839" s="148" t="s">
        <v>1408</v>
      </c>
      <c r="H839" s="147" t="s">
        <v>1</v>
      </c>
      <c r="I839" s="149"/>
      <c r="L839" s="145"/>
      <c r="M839" s="150"/>
      <c r="T839" s="151"/>
      <c r="AT839" s="147" t="s">
        <v>155</v>
      </c>
      <c r="AU839" s="147" t="s">
        <v>86</v>
      </c>
      <c r="AV839" s="12" t="s">
        <v>84</v>
      </c>
      <c r="AW839" s="12" t="s">
        <v>32</v>
      </c>
      <c r="AX839" s="12" t="s">
        <v>76</v>
      </c>
      <c r="AY839" s="147" t="s">
        <v>142</v>
      </c>
    </row>
    <row r="840" spans="2:65" s="1" customFormat="1" ht="16.5" customHeight="1" x14ac:dyDescent="0.2">
      <c r="B840" s="32"/>
      <c r="C840" s="169" t="s">
        <v>1409</v>
      </c>
      <c r="D840" s="169" t="s">
        <v>472</v>
      </c>
      <c r="E840" s="170" t="s">
        <v>1410</v>
      </c>
      <c r="F840" s="171" t="s">
        <v>1411</v>
      </c>
      <c r="G840" s="172" t="s">
        <v>336</v>
      </c>
      <c r="H840" s="173">
        <v>65.400000000000006</v>
      </c>
      <c r="I840" s="174"/>
      <c r="J840" s="175">
        <f>ROUND(I840*H840,2)</f>
        <v>0</v>
      </c>
      <c r="K840" s="171" t="s">
        <v>1</v>
      </c>
      <c r="L840" s="176"/>
      <c r="M840" s="177" t="s">
        <v>1</v>
      </c>
      <c r="N840" s="178" t="s">
        <v>41</v>
      </c>
      <c r="P840" s="141">
        <f>O840*H840</f>
        <v>0</v>
      </c>
      <c r="Q840" s="141">
        <v>0</v>
      </c>
      <c r="R840" s="141">
        <f>Q840*H840</f>
        <v>0</v>
      </c>
      <c r="S840" s="141">
        <v>0</v>
      </c>
      <c r="T840" s="142">
        <f>S840*H840</f>
        <v>0</v>
      </c>
      <c r="AR840" s="143" t="s">
        <v>426</v>
      </c>
      <c r="AT840" s="143" t="s">
        <v>472</v>
      </c>
      <c r="AU840" s="143" t="s">
        <v>86</v>
      </c>
      <c r="AY840" s="17" t="s">
        <v>142</v>
      </c>
      <c r="BE840" s="144">
        <f>IF(N840="základní",J840,0)</f>
        <v>0</v>
      </c>
      <c r="BF840" s="144">
        <f>IF(N840="snížená",J840,0)</f>
        <v>0</v>
      </c>
      <c r="BG840" s="144">
        <f>IF(N840="zákl. přenesená",J840,0)</f>
        <v>0</v>
      </c>
      <c r="BH840" s="144">
        <f>IF(N840="sníž. přenesená",J840,0)</f>
        <v>0</v>
      </c>
      <c r="BI840" s="144">
        <f>IF(N840="nulová",J840,0)</f>
        <v>0</v>
      </c>
      <c r="BJ840" s="17" t="s">
        <v>84</v>
      </c>
      <c r="BK840" s="144">
        <f>ROUND(I840*H840,2)</f>
        <v>0</v>
      </c>
      <c r="BL840" s="17" t="s">
        <v>245</v>
      </c>
      <c r="BM840" s="143" t="s">
        <v>1412</v>
      </c>
    </row>
    <row r="841" spans="2:65" s="12" customFormat="1" ht="11.25" x14ac:dyDescent="0.2">
      <c r="B841" s="145"/>
      <c r="D841" s="146" t="s">
        <v>155</v>
      </c>
      <c r="E841" s="147" t="s">
        <v>1</v>
      </c>
      <c r="F841" s="148" t="s">
        <v>1413</v>
      </c>
      <c r="H841" s="147" t="s">
        <v>1</v>
      </c>
      <c r="I841" s="149"/>
      <c r="L841" s="145"/>
      <c r="M841" s="150"/>
      <c r="T841" s="151"/>
      <c r="AT841" s="147" t="s">
        <v>155</v>
      </c>
      <c r="AU841" s="147" t="s">
        <v>86</v>
      </c>
      <c r="AV841" s="12" t="s">
        <v>84</v>
      </c>
      <c r="AW841" s="12" t="s">
        <v>32</v>
      </c>
      <c r="AX841" s="12" t="s">
        <v>76</v>
      </c>
      <c r="AY841" s="147" t="s">
        <v>142</v>
      </c>
    </row>
    <row r="842" spans="2:65" s="13" customFormat="1" ht="11.25" x14ac:dyDescent="0.2">
      <c r="B842" s="152"/>
      <c r="D842" s="146" t="s">
        <v>155</v>
      </c>
      <c r="E842" s="153" t="s">
        <v>1</v>
      </c>
      <c r="F842" s="154" t="s">
        <v>1414</v>
      </c>
      <c r="H842" s="155">
        <v>65.400000000000006</v>
      </c>
      <c r="I842" s="156"/>
      <c r="L842" s="152"/>
      <c r="M842" s="157"/>
      <c r="T842" s="158"/>
      <c r="AT842" s="153" t="s">
        <v>155</v>
      </c>
      <c r="AU842" s="153" t="s">
        <v>86</v>
      </c>
      <c r="AV842" s="13" t="s">
        <v>86</v>
      </c>
      <c r="AW842" s="13" t="s">
        <v>32</v>
      </c>
      <c r="AX842" s="13" t="s">
        <v>84</v>
      </c>
      <c r="AY842" s="153" t="s">
        <v>142</v>
      </c>
    </row>
    <row r="843" spans="2:65" s="12" customFormat="1" ht="11.25" x14ac:dyDescent="0.2">
      <c r="B843" s="145"/>
      <c r="D843" s="146" t="s">
        <v>155</v>
      </c>
      <c r="E843" s="147" t="s">
        <v>1</v>
      </c>
      <c r="F843" s="148" t="s">
        <v>1415</v>
      </c>
      <c r="H843" s="147" t="s">
        <v>1</v>
      </c>
      <c r="I843" s="149"/>
      <c r="L843" s="145"/>
      <c r="M843" s="150"/>
      <c r="T843" s="151"/>
      <c r="AT843" s="147" t="s">
        <v>155</v>
      </c>
      <c r="AU843" s="147" t="s">
        <v>86</v>
      </c>
      <c r="AV843" s="12" t="s">
        <v>84</v>
      </c>
      <c r="AW843" s="12" t="s">
        <v>32</v>
      </c>
      <c r="AX843" s="12" t="s">
        <v>76</v>
      </c>
      <c r="AY843" s="147" t="s">
        <v>142</v>
      </c>
    </row>
    <row r="844" spans="2:65" s="12" customFormat="1" ht="11.25" x14ac:dyDescent="0.2">
      <c r="B844" s="145"/>
      <c r="D844" s="146" t="s">
        <v>155</v>
      </c>
      <c r="E844" s="147" t="s">
        <v>1</v>
      </c>
      <c r="F844" s="148" t="s">
        <v>1407</v>
      </c>
      <c r="H844" s="147" t="s">
        <v>1</v>
      </c>
      <c r="I844" s="149"/>
      <c r="L844" s="145"/>
      <c r="M844" s="150"/>
      <c r="T844" s="151"/>
      <c r="AT844" s="147" t="s">
        <v>155</v>
      </c>
      <c r="AU844" s="147" t="s">
        <v>86</v>
      </c>
      <c r="AV844" s="12" t="s">
        <v>84</v>
      </c>
      <c r="AW844" s="12" t="s">
        <v>32</v>
      </c>
      <c r="AX844" s="12" t="s">
        <v>76</v>
      </c>
      <c r="AY844" s="147" t="s">
        <v>142</v>
      </c>
    </row>
    <row r="845" spans="2:65" s="11" customFormat="1" ht="25.9" customHeight="1" x14ac:dyDescent="0.2">
      <c r="B845" s="120"/>
      <c r="D845" s="121" t="s">
        <v>75</v>
      </c>
      <c r="E845" s="122" t="s">
        <v>1416</v>
      </c>
      <c r="F845" s="122" t="s">
        <v>1417</v>
      </c>
      <c r="I845" s="123"/>
      <c r="J845" s="124">
        <f>BK845</f>
        <v>0</v>
      </c>
      <c r="L845" s="120"/>
      <c r="M845" s="125"/>
      <c r="P845" s="126">
        <f>P846</f>
        <v>0</v>
      </c>
      <c r="R845" s="126">
        <f>R846</f>
        <v>2.3480000000000001E-2</v>
      </c>
      <c r="T845" s="127">
        <f>T846</f>
        <v>0</v>
      </c>
      <c r="AR845" s="121" t="s">
        <v>86</v>
      </c>
      <c r="AT845" s="128" t="s">
        <v>75</v>
      </c>
      <c r="AU845" s="128" t="s">
        <v>76</v>
      </c>
      <c r="AY845" s="121" t="s">
        <v>142</v>
      </c>
      <c r="BK845" s="129">
        <f>BK846</f>
        <v>0</v>
      </c>
    </row>
    <row r="846" spans="2:65" s="11" customFormat="1" ht="22.9" customHeight="1" x14ac:dyDescent="0.2">
      <c r="B846" s="120"/>
      <c r="D846" s="121" t="s">
        <v>75</v>
      </c>
      <c r="E846" s="130" t="s">
        <v>1418</v>
      </c>
      <c r="F846" s="130" t="s">
        <v>1419</v>
      </c>
      <c r="I846" s="123"/>
      <c r="J846" s="131">
        <f>BK846</f>
        <v>0</v>
      </c>
      <c r="L846" s="120"/>
      <c r="M846" s="125"/>
      <c r="P846" s="126">
        <f>SUM(P847:P849)</f>
        <v>0</v>
      </c>
      <c r="R846" s="126">
        <f>SUM(R847:R849)</f>
        <v>2.3480000000000001E-2</v>
      </c>
      <c r="T846" s="127">
        <f>SUM(T847:T849)</f>
        <v>0</v>
      </c>
      <c r="AR846" s="121" t="s">
        <v>86</v>
      </c>
      <c r="AT846" s="128" t="s">
        <v>75</v>
      </c>
      <c r="AU846" s="128" t="s">
        <v>84</v>
      </c>
      <c r="AY846" s="121" t="s">
        <v>142</v>
      </c>
      <c r="BK846" s="129">
        <f>SUM(BK847:BK849)</f>
        <v>0</v>
      </c>
    </row>
    <row r="847" spans="2:65" s="1" customFormat="1" ht="24.2" customHeight="1" x14ac:dyDescent="0.2">
      <c r="B847" s="32"/>
      <c r="C847" s="132" t="s">
        <v>1420</v>
      </c>
      <c r="D847" s="132" t="s">
        <v>148</v>
      </c>
      <c r="E847" s="133" t="s">
        <v>1421</v>
      </c>
      <c r="F847" s="134" t="s">
        <v>1422</v>
      </c>
      <c r="G847" s="135" t="s">
        <v>266</v>
      </c>
      <c r="H847" s="136">
        <v>58.7</v>
      </c>
      <c r="I847" s="137"/>
      <c r="J847" s="138">
        <f>ROUND(I847*H847,2)</f>
        <v>0</v>
      </c>
      <c r="K847" s="134" t="s">
        <v>152</v>
      </c>
      <c r="L847" s="32"/>
      <c r="M847" s="139" t="s">
        <v>1</v>
      </c>
      <c r="N847" s="140" t="s">
        <v>41</v>
      </c>
      <c r="P847" s="141">
        <f>O847*H847</f>
        <v>0</v>
      </c>
      <c r="Q847" s="141">
        <v>4.0000000000000002E-4</v>
      </c>
      <c r="R847" s="141">
        <f>Q847*H847</f>
        <v>2.3480000000000001E-2</v>
      </c>
      <c r="S847" s="141">
        <v>0</v>
      </c>
      <c r="T847" s="142">
        <f>S847*H847</f>
        <v>0</v>
      </c>
      <c r="AR847" s="143" t="s">
        <v>245</v>
      </c>
      <c r="AT847" s="143" t="s">
        <v>148</v>
      </c>
      <c r="AU847" s="143" t="s">
        <v>86</v>
      </c>
      <c r="AY847" s="17" t="s">
        <v>142</v>
      </c>
      <c r="BE847" s="144">
        <f>IF(N847="základní",J847,0)</f>
        <v>0</v>
      </c>
      <c r="BF847" s="144">
        <f>IF(N847="snížená",J847,0)</f>
        <v>0</v>
      </c>
      <c r="BG847" s="144">
        <f>IF(N847="zákl. přenesená",J847,0)</f>
        <v>0</v>
      </c>
      <c r="BH847" s="144">
        <f>IF(N847="sníž. přenesená",J847,0)</f>
        <v>0</v>
      </c>
      <c r="BI847" s="144">
        <f>IF(N847="nulová",J847,0)</f>
        <v>0</v>
      </c>
      <c r="BJ847" s="17" t="s">
        <v>84</v>
      </c>
      <c r="BK847" s="144">
        <f>ROUND(I847*H847,2)</f>
        <v>0</v>
      </c>
      <c r="BL847" s="17" t="s">
        <v>245</v>
      </c>
      <c r="BM847" s="143" t="s">
        <v>1423</v>
      </c>
    </row>
    <row r="848" spans="2:65" s="13" customFormat="1" ht="11.25" x14ac:dyDescent="0.2">
      <c r="B848" s="152"/>
      <c r="D848" s="146" t="s">
        <v>155</v>
      </c>
      <c r="E848" s="153" t="s">
        <v>1</v>
      </c>
      <c r="F848" s="154" t="s">
        <v>1424</v>
      </c>
      <c r="H848" s="155">
        <v>58.7</v>
      </c>
      <c r="I848" s="156"/>
      <c r="L848" s="152"/>
      <c r="M848" s="157"/>
      <c r="T848" s="158"/>
      <c r="AT848" s="153" t="s">
        <v>155</v>
      </c>
      <c r="AU848" s="153" t="s">
        <v>86</v>
      </c>
      <c r="AV848" s="13" t="s">
        <v>86</v>
      </c>
      <c r="AW848" s="13" t="s">
        <v>32</v>
      </c>
      <c r="AX848" s="13" t="s">
        <v>84</v>
      </c>
      <c r="AY848" s="153" t="s">
        <v>142</v>
      </c>
    </row>
    <row r="849" spans="2:65" s="1" customFormat="1" ht="24.2" customHeight="1" x14ac:dyDescent="0.2">
      <c r="B849" s="32"/>
      <c r="C849" s="132" t="s">
        <v>1425</v>
      </c>
      <c r="D849" s="132" t="s">
        <v>148</v>
      </c>
      <c r="E849" s="133" t="s">
        <v>1426</v>
      </c>
      <c r="F849" s="134" t="s">
        <v>1427</v>
      </c>
      <c r="G849" s="135" t="s">
        <v>456</v>
      </c>
      <c r="H849" s="136">
        <v>2.3E-2</v>
      </c>
      <c r="I849" s="137"/>
      <c r="J849" s="138">
        <f>ROUND(I849*H849,2)</f>
        <v>0</v>
      </c>
      <c r="K849" s="134" t="s">
        <v>152</v>
      </c>
      <c r="L849" s="32"/>
      <c r="M849" s="186" t="s">
        <v>1</v>
      </c>
      <c r="N849" s="187" t="s">
        <v>41</v>
      </c>
      <c r="O849" s="188"/>
      <c r="P849" s="189">
        <f>O849*H849</f>
        <v>0</v>
      </c>
      <c r="Q849" s="189">
        <v>0</v>
      </c>
      <c r="R849" s="189">
        <f>Q849*H849</f>
        <v>0</v>
      </c>
      <c r="S849" s="189">
        <v>0</v>
      </c>
      <c r="T849" s="190">
        <f>S849*H849</f>
        <v>0</v>
      </c>
      <c r="AR849" s="143" t="s">
        <v>245</v>
      </c>
      <c r="AT849" s="143" t="s">
        <v>148</v>
      </c>
      <c r="AU849" s="143" t="s">
        <v>86</v>
      </c>
      <c r="AY849" s="17" t="s">
        <v>142</v>
      </c>
      <c r="BE849" s="144">
        <f>IF(N849="základní",J849,0)</f>
        <v>0</v>
      </c>
      <c r="BF849" s="144">
        <f>IF(N849="snížená",J849,0)</f>
        <v>0</v>
      </c>
      <c r="BG849" s="144">
        <f>IF(N849="zákl. přenesená",J849,0)</f>
        <v>0</v>
      </c>
      <c r="BH849" s="144">
        <f>IF(N849="sníž. přenesená",J849,0)</f>
        <v>0</v>
      </c>
      <c r="BI849" s="144">
        <f>IF(N849="nulová",J849,0)</f>
        <v>0</v>
      </c>
      <c r="BJ849" s="17" t="s">
        <v>84</v>
      </c>
      <c r="BK849" s="144">
        <f>ROUND(I849*H849,2)</f>
        <v>0</v>
      </c>
      <c r="BL849" s="17" t="s">
        <v>245</v>
      </c>
      <c r="BM849" s="143" t="s">
        <v>1428</v>
      </c>
    </row>
    <row r="850" spans="2:65" s="1" customFormat="1" ht="6.95" customHeight="1" x14ac:dyDescent="0.2">
      <c r="B850" s="44"/>
      <c r="C850" s="45"/>
      <c r="D850" s="45"/>
      <c r="E850" s="45"/>
      <c r="F850" s="45"/>
      <c r="G850" s="45"/>
      <c r="H850" s="45"/>
      <c r="I850" s="45"/>
      <c r="J850" s="45"/>
      <c r="K850" s="45"/>
      <c r="L850" s="32"/>
    </row>
  </sheetData>
  <sheetProtection algorithmName="SHA-512" hashValue="zbWZELIxSK91zarTu4yhNAo8OWkejIZYr32nDwFCrG+FM1m728dO/G71/wYARwqrJyQseXBOMPd9KsX0NF0ixg==" saltValue="yzpjhzhbvzmo5PIL5bxE5C2Wxsh1vhnVuD2/lLn36xD0XBDCJSNUB/pbgAW8DrwsyNlDMAIX/dfRWzQ0XCQ86w==" spinCount="100000" sheet="1" objects="1" scenarios="1" formatColumns="0" formatRows="0" autoFilter="0"/>
  <autoFilter ref="C126:K849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55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1429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90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ROUND((SUM(BE125:BE551)),  2)</f>
        <v>0</v>
      </c>
      <c r="I33" s="92">
        <v>0.21</v>
      </c>
      <c r="J33" s="91">
        <f>ROUND(((SUM(BE125:BE551))*I33),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ROUND((SUM(BF125:BF551)),  2)</f>
        <v>0</v>
      </c>
      <c r="I34" s="92">
        <v>0.12</v>
      </c>
      <c r="J34" s="91">
        <f>ROUND(((SUM(BF125:BF551))*I34),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ROUND((SUM(BG125:BG551)),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ROUND((SUM(BH125:BH551)),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ROUND((SUM(BI125:BI551)),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102 - Křižovatka ul. Pod Floriánem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J125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J127</f>
        <v>0</v>
      </c>
      <c r="L98" s="108"/>
    </row>
    <row r="99" spans="2:12" s="9" customFormat="1" ht="19.899999999999999" customHeight="1" x14ac:dyDescent="0.2">
      <c r="B99" s="108"/>
      <c r="D99" s="109" t="s">
        <v>252</v>
      </c>
      <c r="E99" s="110"/>
      <c r="F99" s="110"/>
      <c r="G99" s="110"/>
      <c r="H99" s="110"/>
      <c r="I99" s="110"/>
      <c r="J99" s="111">
        <f>J278</f>
        <v>0</v>
      </c>
      <c r="L99" s="108"/>
    </row>
    <row r="100" spans="2:12" s="9" customFormat="1" ht="19.899999999999999" customHeight="1" x14ac:dyDescent="0.2">
      <c r="B100" s="108"/>
      <c r="D100" s="109" t="s">
        <v>253</v>
      </c>
      <c r="E100" s="110"/>
      <c r="F100" s="110"/>
      <c r="G100" s="110"/>
      <c r="H100" s="110"/>
      <c r="I100" s="110"/>
      <c r="J100" s="111">
        <f>J289</f>
        <v>0</v>
      </c>
      <c r="L100" s="108"/>
    </row>
    <row r="101" spans="2:12" s="9" customFormat="1" ht="19.899999999999999" customHeight="1" x14ac:dyDescent="0.2">
      <c r="B101" s="108"/>
      <c r="D101" s="109" t="s">
        <v>254</v>
      </c>
      <c r="E101" s="110"/>
      <c r="F101" s="110"/>
      <c r="G101" s="110"/>
      <c r="H101" s="110"/>
      <c r="I101" s="110"/>
      <c r="J101" s="111">
        <f>J298</f>
        <v>0</v>
      </c>
      <c r="L101" s="108"/>
    </row>
    <row r="102" spans="2:12" s="9" customFormat="1" ht="19.899999999999999" customHeight="1" x14ac:dyDescent="0.2">
      <c r="B102" s="108"/>
      <c r="D102" s="109" t="s">
        <v>255</v>
      </c>
      <c r="E102" s="110"/>
      <c r="F102" s="110"/>
      <c r="G102" s="110"/>
      <c r="H102" s="110"/>
      <c r="I102" s="110"/>
      <c r="J102" s="111">
        <f>J368</f>
        <v>0</v>
      </c>
      <c r="L102" s="108"/>
    </row>
    <row r="103" spans="2:12" s="9" customFormat="1" ht="19.899999999999999" customHeight="1" x14ac:dyDescent="0.2">
      <c r="B103" s="108"/>
      <c r="D103" s="109" t="s">
        <v>256</v>
      </c>
      <c r="E103" s="110"/>
      <c r="F103" s="110"/>
      <c r="G103" s="110"/>
      <c r="H103" s="110"/>
      <c r="I103" s="110"/>
      <c r="J103" s="111">
        <f>J423</f>
        <v>0</v>
      </c>
      <c r="L103" s="108"/>
    </row>
    <row r="104" spans="2:12" s="9" customFormat="1" ht="19.899999999999999" customHeight="1" x14ac:dyDescent="0.2">
      <c r="B104" s="108"/>
      <c r="D104" s="109" t="s">
        <v>257</v>
      </c>
      <c r="E104" s="110"/>
      <c r="F104" s="110"/>
      <c r="G104" s="110"/>
      <c r="H104" s="110"/>
      <c r="I104" s="110"/>
      <c r="J104" s="111">
        <f>J476</f>
        <v>0</v>
      </c>
      <c r="L104" s="108"/>
    </row>
    <row r="105" spans="2:12" s="9" customFormat="1" ht="19.899999999999999" customHeight="1" x14ac:dyDescent="0.2">
      <c r="B105" s="108"/>
      <c r="D105" s="109" t="s">
        <v>258</v>
      </c>
      <c r="E105" s="110"/>
      <c r="F105" s="110"/>
      <c r="G105" s="110"/>
      <c r="H105" s="110"/>
      <c r="I105" s="110"/>
      <c r="J105" s="111">
        <f>J544</f>
        <v>0</v>
      </c>
      <c r="L105" s="108"/>
    </row>
    <row r="106" spans="2:12" s="1" customFormat="1" ht="21.75" customHeight="1" x14ac:dyDescent="0.2">
      <c r="B106" s="32"/>
      <c r="L106" s="32"/>
    </row>
    <row r="107" spans="2:12" s="1" customFormat="1" ht="6.95" customHeight="1" x14ac:dyDescent="0.2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 x14ac:dyDescent="0.2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 x14ac:dyDescent="0.2">
      <c r="B112" s="32"/>
      <c r="C112" s="21" t="s">
        <v>126</v>
      </c>
      <c r="L112" s="32"/>
    </row>
    <row r="113" spans="2:65" s="1" customFormat="1" ht="6.95" customHeight="1" x14ac:dyDescent="0.2">
      <c r="B113" s="32"/>
      <c r="L113" s="32"/>
    </row>
    <row r="114" spans="2:65" s="1" customFormat="1" ht="12" customHeight="1" x14ac:dyDescent="0.2">
      <c r="B114" s="32"/>
      <c r="C114" s="27" t="s">
        <v>16</v>
      </c>
      <c r="L114" s="32"/>
    </row>
    <row r="115" spans="2:65" s="1" customFormat="1" ht="16.5" customHeight="1" x14ac:dyDescent="0.2">
      <c r="B115" s="32"/>
      <c r="E115" s="232" t="str">
        <f>E7</f>
        <v>Rekonstrukce ul. Požárnická, Pelhřimov</v>
      </c>
      <c r="F115" s="233"/>
      <c r="G115" s="233"/>
      <c r="H115" s="233"/>
      <c r="L115" s="32"/>
    </row>
    <row r="116" spans="2:65" s="1" customFormat="1" ht="12" customHeight="1" x14ac:dyDescent="0.2">
      <c r="B116" s="32"/>
      <c r="C116" s="27" t="s">
        <v>112</v>
      </c>
      <c r="L116" s="32"/>
    </row>
    <row r="117" spans="2:65" s="1" customFormat="1" ht="16.5" customHeight="1" x14ac:dyDescent="0.2">
      <c r="B117" s="32"/>
      <c r="E117" s="194" t="str">
        <f>E9</f>
        <v>102 - Křižovatka ul. Pod Floriánem</v>
      </c>
      <c r="F117" s="234"/>
      <c r="G117" s="234"/>
      <c r="H117" s="234"/>
      <c r="L117" s="32"/>
    </row>
    <row r="118" spans="2:65" s="1" customFormat="1" ht="6.95" customHeight="1" x14ac:dyDescent="0.2">
      <c r="B118" s="32"/>
      <c r="L118" s="32"/>
    </row>
    <row r="119" spans="2:65" s="1" customFormat="1" ht="12" customHeight="1" x14ac:dyDescent="0.2">
      <c r="B119" s="32"/>
      <c r="C119" s="27" t="s">
        <v>20</v>
      </c>
      <c r="F119" s="25" t="str">
        <f>F12</f>
        <v>Pelhřimov</v>
      </c>
      <c r="I119" s="27" t="s">
        <v>22</v>
      </c>
      <c r="J119" s="52" t="str">
        <f>IF(J12="","",J12)</f>
        <v>16. 12. 2025</v>
      </c>
      <c r="L119" s="32"/>
    </row>
    <row r="120" spans="2:65" s="1" customFormat="1" ht="6.95" customHeight="1" x14ac:dyDescent="0.2">
      <c r="B120" s="32"/>
      <c r="L120" s="32"/>
    </row>
    <row r="121" spans="2:65" s="1" customFormat="1" ht="15.2" customHeight="1" x14ac:dyDescent="0.2">
      <c r="B121" s="32"/>
      <c r="C121" s="27" t="s">
        <v>24</v>
      </c>
      <c r="F121" s="25" t="str">
        <f>E15</f>
        <v>Město Pelhřimov</v>
      </c>
      <c r="I121" s="27" t="s">
        <v>30</v>
      </c>
      <c r="J121" s="30" t="str">
        <f>E21</f>
        <v>WAY project s.r.o.</v>
      </c>
      <c r="L121" s="32"/>
    </row>
    <row r="122" spans="2:65" s="1" customFormat="1" ht="15.2" customHeight="1" x14ac:dyDescent="0.2">
      <c r="B122" s="32"/>
      <c r="C122" s="27" t="s">
        <v>28</v>
      </c>
      <c r="F122" s="25" t="str">
        <f>IF(E18="","",E18)</f>
        <v>Vyplň údaj</v>
      </c>
      <c r="I122" s="27" t="s">
        <v>33</v>
      </c>
      <c r="J122" s="30" t="str">
        <f>E24</f>
        <v xml:space="preserve"> </v>
      </c>
      <c r="L122" s="32"/>
    </row>
    <row r="123" spans="2:65" s="1" customFormat="1" ht="10.35" customHeight="1" x14ac:dyDescent="0.2">
      <c r="B123" s="32"/>
      <c r="L123" s="32"/>
    </row>
    <row r="124" spans="2:65" s="10" customFormat="1" ht="29.25" customHeight="1" x14ac:dyDescent="0.2">
      <c r="B124" s="112"/>
      <c r="C124" s="113" t="s">
        <v>127</v>
      </c>
      <c r="D124" s="114" t="s">
        <v>61</v>
      </c>
      <c r="E124" s="114" t="s">
        <v>57</v>
      </c>
      <c r="F124" s="114" t="s">
        <v>58</v>
      </c>
      <c r="G124" s="114" t="s">
        <v>128</v>
      </c>
      <c r="H124" s="114" t="s">
        <v>129</v>
      </c>
      <c r="I124" s="114" t="s">
        <v>130</v>
      </c>
      <c r="J124" s="114" t="s">
        <v>116</v>
      </c>
      <c r="K124" s="115" t="s">
        <v>131</v>
      </c>
      <c r="L124" s="112"/>
      <c r="M124" s="59" t="s">
        <v>1</v>
      </c>
      <c r="N124" s="60" t="s">
        <v>40</v>
      </c>
      <c r="O124" s="60" t="s">
        <v>132</v>
      </c>
      <c r="P124" s="60" t="s">
        <v>133</v>
      </c>
      <c r="Q124" s="60" t="s">
        <v>134</v>
      </c>
      <c r="R124" s="60" t="s">
        <v>135</v>
      </c>
      <c r="S124" s="60" t="s">
        <v>136</v>
      </c>
      <c r="T124" s="61" t="s">
        <v>137</v>
      </c>
    </row>
    <row r="125" spans="2:65" s="1" customFormat="1" ht="22.9" customHeight="1" x14ac:dyDescent="0.25">
      <c r="B125" s="32"/>
      <c r="C125" s="64" t="s">
        <v>138</v>
      </c>
      <c r="J125" s="116">
        <f>BK125</f>
        <v>0</v>
      </c>
      <c r="L125" s="32"/>
      <c r="M125" s="62"/>
      <c r="N125" s="53"/>
      <c r="O125" s="53"/>
      <c r="P125" s="117">
        <f>P126</f>
        <v>0</v>
      </c>
      <c r="Q125" s="53"/>
      <c r="R125" s="117">
        <f>R126</f>
        <v>348.54700295999999</v>
      </c>
      <c r="S125" s="53"/>
      <c r="T125" s="118">
        <f>T126</f>
        <v>417.75734000000006</v>
      </c>
      <c r="AT125" s="17" t="s">
        <v>75</v>
      </c>
      <c r="AU125" s="17" t="s">
        <v>118</v>
      </c>
      <c r="BK125" s="119">
        <f>BK126</f>
        <v>0</v>
      </c>
    </row>
    <row r="126" spans="2:65" s="11" customFormat="1" ht="25.9" customHeight="1" x14ac:dyDescent="0.2">
      <c r="B126" s="120"/>
      <c r="D126" s="121" t="s">
        <v>75</v>
      </c>
      <c r="E126" s="122" t="s">
        <v>261</v>
      </c>
      <c r="F126" s="122" t="s">
        <v>262</v>
      </c>
      <c r="I126" s="123"/>
      <c r="J126" s="124">
        <f>BK126</f>
        <v>0</v>
      </c>
      <c r="L126" s="120"/>
      <c r="M126" s="125"/>
      <c r="P126" s="126">
        <f>P127+P278+P289+P298+P368+P423+P476+P544</f>
        <v>0</v>
      </c>
      <c r="R126" s="126">
        <f>R127+R278+R289+R298+R368+R423+R476+R544</f>
        <v>348.54700295999999</v>
      </c>
      <c r="T126" s="127">
        <f>T127+T278+T289+T298+T368+T423+T476+T544</f>
        <v>417.75734000000006</v>
      </c>
      <c r="AR126" s="121" t="s">
        <v>84</v>
      </c>
      <c r="AT126" s="128" t="s">
        <v>75</v>
      </c>
      <c r="AU126" s="128" t="s">
        <v>76</v>
      </c>
      <c r="AY126" s="121" t="s">
        <v>142</v>
      </c>
      <c r="BK126" s="129">
        <f>BK127+BK278+BK289+BK298+BK368+BK423+BK476+BK544</f>
        <v>0</v>
      </c>
    </row>
    <row r="127" spans="2:65" s="11" customFormat="1" ht="22.9" customHeight="1" x14ac:dyDescent="0.2">
      <c r="B127" s="120"/>
      <c r="D127" s="121" t="s">
        <v>75</v>
      </c>
      <c r="E127" s="130" t="s">
        <v>84</v>
      </c>
      <c r="F127" s="130" t="s">
        <v>263</v>
      </c>
      <c r="I127" s="123"/>
      <c r="J127" s="131">
        <f>BK127</f>
        <v>0</v>
      </c>
      <c r="L127" s="120"/>
      <c r="M127" s="125"/>
      <c r="P127" s="126">
        <f>SUM(P128:P277)</f>
        <v>0</v>
      </c>
      <c r="R127" s="126">
        <f>SUM(R128:R277)</f>
        <v>241.29106100000001</v>
      </c>
      <c r="T127" s="127">
        <f>SUM(T128:T277)</f>
        <v>414.29750000000007</v>
      </c>
      <c r="AR127" s="121" t="s">
        <v>84</v>
      </c>
      <c r="AT127" s="128" t="s">
        <v>75</v>
      </c>
      <c r="AU127" s="128" t="s">
        <v>84</v>
      </c>
      <c r="AY127" s="121" t="s">
        <v>142</v>
      </c>
      <c r="BK127" s="129">
        <f>SUM(BK128:BK277)</f>
        <v>0</v>
      </c>
    </row>
    <row r="128" spans="2:65" s="1" customFormat="1" ht="37.9" customHeight="1" x14ac:dyDescent="0.2">
      <c r="B128" s="32"/>
      <c r="C128" s="132" t="s">
        <v>84</v>
      </c>
      <c r="D128" s="132" t="s">
        <v>148</v>
      </c>
      <c r="E128" s="133" t="s">
        <v>1430</v>
      </c>
      <c r="F128" s="134" t="s">
        <v>1431</v>
      </c>
      <c r="G128" s="135" t="s">
        <v>266</v>
      </c>
      <c r="H128" s="136">
        <v>2.6</v>
      </c>
      <c r="I128" s="137"/>
      <c r="J128" s="138">
        <f>ROUND(I128*H128,2)</f>
        <v>0</v>
      </c>
      <c r="K128" s="134" t="s">
        <v>152</v>
      </c>
      <c r="L128" s="32"/>
      <c r="M128" s="139" t="s">
        <v>1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0.26</v>
      </c>
      <c r="T128" s="142">
        <f>S128*H128</f>
        <v>0.67600000000000005</v>
      </c>
      <c r="AR128" s="143" t="s">
        <v>141</v>
      </c>
      <c r="AT128" s="143" t="s">
        <v>148</v>
      </c>
      <c r="AU128" s="143" t="s">
        <v>86</v>
      </c>
      <c r="AY128" s="17" t="s">
        <v>142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84</v>
      </c>
      <c r="BK128" s="144">
        <f>ROUND(I128*H128,2)</f>
        <v>0</v>
      </c>
      <c r="BL128" s="17" t="s">
        <v>141</v>
      </c>
      <c r="BM128" s="143" t="s">
        <v>267</v>
      </c>
    </row>
    <row r="129" spans="2:65" s="12" customFormat="1" ht="11.25" x14ac:dyDescent="0.2">
      <c r="B129" s="145"/>
      <c r="D129" s="146" t="s">
        <v>155</v>
      </c>
      <c r="E129" s="147" t="s">
        <v>1</v>
      </c>
      <c r="F129" s="148" t="s">
        <v>268</v>
      </c>
      <c r="H129" s="147" t="s">
        <v>1</v>
      </c>
      <c r="I129" s="149"/>
      <c r="L129" s="145"/>
      <c r="M129" s="150"/>
      <c r="T129" s="151"/>
      <c r="AT129" s="147" t="s">
        <v>155</v>
      </c>
      <c r="AU129" s="147" t="s">
        <v>86</v>
      </c>
      <c r="AV129" s="12" t="s">
        <v>84</v>
      </c>
      <c r="AW129" s="12" t="s">
        <v>32</v>
      </c>
      <c r="AX129" s="12" t="s">
        <v>76</v>
      </c>
      <c r="AY129" s="147" t="s">
        <v>142</v>
      </c>
    </row>
    <row r="130" spans="2:65" s="12" customFormat="1" ht="11.25" x14ac:dyDescent="0.2">
      <c r="B130" s="145"/>
      <c r="D130" s="146" t="s">
        <v>155</v>
      </c>
      <c r="E130" s="147" t="s">
        <v>1</v>
      </c>
      <c r="F130" s="148" t="s">
        <v>269</v>
      </c>
      <c r="H130" s="147" t="s">
        <v>1</v>
      </c>
      <c r="I130" s="149"/>
      <c r="L130" s="145"/>
      <c r="M130" s="150"/>
      <c r="T130" s="151"/>
      <c r="AT130" s="147" t="s">
        <v>155</v>
      </c>
      <c r="AU130" s="147" t="s">
        <v>86</v>
      </c>
      <c r="AV130" s="12" t="s">
        <v>84</v>
      </c>
      <c r="AW130" s="12" t="s">
        <v>32</v>
      </c>
      <c r="AX130" s="12" t="s">
        <v>76</v>
      </c>
      <c r="AY130" s="147" t="s">
        <v>142</v>
      </c>
    </row>
    <row r="131" spans="2:65" s="13" customFormat="1" ht="11.25" x14ac:dyDescent="0.2">
      <c r="B131" s="152"/>
      <c r="D131" s="146" t="s">
        <v>155</v>
      </c>
      <c r="E131" s="153" t="s">
        <v>1</v>
      </c>
      <c r="F131" s="154" t="s">
        <v>1432</v>
      </c>
      <c r="H131" s="155">
        <v>2.6</v>
      </c>
      <c r="I131" s="156"/>
      <c r="L131" s="152"/>
      <c r="M131" s="157"/>
      <c r="T131" s="158"/>
      <c r="AT131" s="153" t="s">
        <v>155</v>
      </c>
      <c r="AU131" s="153" t="s">
        <v>86</v>
      </c>
      <c r="AV131" s="13" t="s">
        <v>86</v>
      </c>
      <c r="AW131" s="13" t="s">
        <v>32</v>
      </c>
      <c r="AX131" s="13" t="s">
        <v>84</v>
      </c>
      <c r="AY131" s="153" t="s">
        <v>142</v>
      </c>
    </row>
    <row r="132" spans="2:65" s="12" customFormat="1" ht="11.25" x14ac:dyDescent="0.2">
      <c r="B132" s="145"/>
      <c r="D132" s="146" t="s">
        <v>155</v>
      </c>
      <c r="E132" s="147" t="s">
        <v>1</v>
      </c>
      <c r="F132" s="148" t="s">
        <v>271</v>
      </c>
      <c r="H132" s="147" t="s">
        <v>1</v>
      </c>
      <c r="I132" s="149"/>
      <c r="L132" s="145"/>
      <c r="M132" s="150"/>
      <c r="T132" s="151"/>
      <c r="AT132" s="147" t="s">
        <v>155</v>
      </c>
      <c r="AU132" s="147" t="s">
        <v>86</v>
      </c>
      <c r="AV132" s="12" t="s">
        <v>84</v>
      </c>
      <c r="AW132" s="12" t="s">
        <v>32</v>
      </c>
      <c r="AX132" s="12" t="s">
        <v>76</v>
      </c>
      <c r="AY132" s="147" t="s">
        <v>142</v>
      </c>
    </row>
    <row r="133" spans="2:65" s="1" customFormat="1" ht="37.9" customHeight="1" x14ac:dyDescent="0.2">
      <c r="B133" s="32"/>
      <c r="C133" s="132" t="s">
        <v>86</v>
      </c>
      <c r="D133" s="132" t="s">
        <v>148</v>
      </c>
      <c r="E133" s="133" t="s">
        <v>279</v>
      </c>
      <c r="F133" s="134" t="s">
        <v>280</v>
      </c>
      <c r="G133" s="135" t="s">
        <v>266</v>
      </c>
      <c r="H133" s="136">
        <v>2.6</v>
      </c>
      <c r="I133" s="137"/>
      <c r="J133" s="138">
        <f>ROUND(I133*H133,2)</f>
        <v>0</v>
      </c>
      <c r="K133" s="134" t="s">
        <v>152</v>
      </c>
      <c r="L133" s="32"/>
      <c r="M133" s="139" t="s">
        <v>1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0.17</v>
      </c>
      <c r="T133" s="142">
        <f>S133*H133</f>
        <v>0.44200000000000006</v>
      </c>
      <c r="AR133" s="143" t="s">
        <v>141</v>
      </c>
      <c r="AT133" s="143" t="s">
        <v>148</v>
      </c>
      <c r="AU133" s="143" t="s">
        <v>86</v>
      </c>
      <c r="AY133" s="17" t="s">
        <v>142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84</v>
      </c>
      <c r="BK133" s="144">
        <f>ROUND(I133*H133,2)</f>
        <v>0</v>
      </c>
      <c r="BL133" s="17" t="s">
        <v>141</v>
      </c>
      <c r="BM133" s="143" t="s">
        <v>281</v>
      </c>
    </row>
    <row r="134" spans="2:65" s="12" customFormat="1" ht="11.25" x14ac:dyDescent="0.2">
      <c r="B134" s="145"/>
      <c r="D134" s="146" t="s">
        <v>155</v>
      </c>
      <c r="E134" s="147" t="s">
        <v>1</v>
      </c>
      <c r="F134" s="148" t="s">
        <v>282</v>
      </c>
      <c r="H134" s="147" t="s">
        <v>1</v>
      </c>
      <c r="I134" s="149"/>
      <c r="L134" s="145"/>
      <c r="M134" s="150"/>
      <c r="T134" s="151"/>
      <c r="AT134" s="147" t="s">
        <v>155</v>
      </c>
      <c r="AU134" s="147" t="s">
        <v>86</v>
      </c>
      <c r="AV134" s="12" t="s">
        <v>84</v>
      </c>
      <c r="AW134" s="12" t="s">
        <v>32</v>
      </c>
      <c r="AX134" s="12" t="s">
        <v>76</v>
      </c>
      <c r="AY134" s="147" t="s">
        <v>142</v>
      </c>
    </row>
    <row r="135" spans="2:65" s="13" customFormat="1" ht="11.25" x14ac:dyDescent="0.2">
      <c r="B135" s="152"/>
      <c r="D135" s="146" t="s">
        <v>155</v>
      </c>
      <c r="E135" s="153" t="s">
        <v>1</v>
      </c>
      <c r="F135" s="154" t="s">
        <v>1433</v>
      </c>
      <c r="H135" s="155">
        <v>2.6</v>
      </c>
      <c r="I135" s="156"/>
      <c r="L135" s="152"/>
      <c r="M135" s="157"/>
      <c r="T135" s="158"/>
      <c r="AT135" s="153" t="s">
        <v>155</v>
      </c>
      <c r="AU135" s="153" t="s">
        <v>86</v>
      </c>
      <c r="AV135" s="13" t="s">
        <v>86</v>
      </c>
      <c r="AW135" s="13" t="s">
        <v>32</v>
      </c>
      <c r="AX135" s="13" t="s">
        <v>84</v>
      </c>
      <c r="AY135" s="153" t="s">
        <v>142</v>
      </c>
    </row>
    <row r="136" spans="2:65" s="1" customFormat="1" ht="37.9" customHeight="1" x14ac:dyDescent="0.2">
      <c r="B136" s="32"/>
      <c r="C136" s="132" t="s">
        <v>164</v>
      </c>
      <c r="D136" s="132" t="s">
        <v>148</v>
      </c>
      <c r="E136" s="133" t="s">
        <v>283</v>
      </c>
      <c r="F136" s="134" t="s">
        <v>284</v>
      </c>
      <c r="G136" s="135" t="s">
        <v>266</v>
      </c>
      <c r="H136" s="136">
        <v>584.1</v>
      </c>
      <c r="I136" s="137"/>
      <c r="J136" s="138">
        <f>ROUND(I136*H136,2)</f>
        <v>0</v>
      </c>
      <c r="K136" s="134" t="s">
        <v>152</v>
      </c>
      <c r="L136" s="32"/>
      <c r="M136" s="139" t="s">
        <v>1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0.17</v>
      </c>
      <c r="T136" s="142">
        <f>S136*H136</f>
        <v>99.297000000000011</v>
      </c>
      <c r="AR136" s="143" t="s">
        <v>141</v>
      </c>
      <c r="AT136" s="143" t="s">
        <v>148</v>
      </c>
      <c r="AU136" s="143" t="s">
        <v>86</v>
      </c>
      <c r="AY136" s="17" t="s">
        <v>142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84</v>
      </c>
      <c r="BK136" s="144">
        <f>ROUND(I136*H136,2)</f>
        <v>0</v>
      </c>
      <c r="BL136" s="17" t="s">
        <v>141</v>
      </c>
      <c r="BM136" s="143" t="s">
        <v>285</v>
      </c>
    </row>
    <row r="137" spans="2:65" s="12" customFormat="1" ht="11.25" x14ac:dyDescent="0.2">
      <c r="B137" s="145"/>
      <c r="D137" s="146" t="s">
        <v>155</v>
      </c>
      <c r="E137" s="147" t="s">
        <v>1</v>
      </c>
      <c r="F137" s="148" t="s">
        <v>286</v>
      </c>
      <c r="H137" s="147" t="s">
        <v>1</v>
      </c>
      <c r="I137" s="149"/>
      <c r="L137" s="145"/>
      <c r="M137" s="150"/>
      <c r="T137" s="151"/>
      <c r="AT137" s="147" t="s">
        <v>155</v>
      </c>
      <c r="AU137" s="147" t="s">
        <v>86</v>
      </c>
      <c r="AV137" s="12" t="s">
        <v>84</v>
      </c>
      <c r="AW137" s="12" t="s">
        <v>32</v>
      </c>
      <c r="AX137" s="12" t="s">
        <v>76</v>
      </c>
      <c r="AY137" s="147" t="s">
        <v>142</v>
      </c>
    </row>
    <row r="138" spans="2:65" s="13" customFormat="1" ht="11.25" x14ac:dyDescent="0.2">
      <c r="B138" s="152"/>
      <c r="D138" s="146" t="s">
        <v>155</v>
      </c>
      <c r="E138" s="153" t="s">
        <v>1</v>
      </c>
      <c r="F138" s="154" t="s">
        <v>1434</v>
      </c>
      <c r="H138" s="155">
        <v>584.1</v>
      </c>
      <c r="I138" s="156"/>
      <c r="L138" s="152"/>
      <c r="M138" s="157"/>
      <c r="T138" s="158"/>
      <c r="AT138" s="153" t="s">
        <v>155</v>
      </c>
      <c r="AU138" s="153" t="s">
        <v>86</v>
      </c>
      <c r="AV138" s="13" t="s">
        <v>86</v>
      </c>
      <c r="AW138" s="13" t="s">
        <v>32</v>
      </c>
      <c r="AX138" s="13" t="s">
        <v>84</v>
      </c>
      <c r="AY138" s="153" t="s">
        <v>142</v>
      </c>
    </row>
    <row r="139" spans="2:65" s="12" customFormat="1" ht="11.25" x14ac:dyDescent="0.2">
      <c r="B139" s="145"/>
      <c r="D139" s="146" t="s">
        <v>155</v>
      </c>
      <c r="E139" s="147" t="s">
        <v>1</v>
      </c>
      <c r="F139" s="148" t="s">
        <v>288</v>
      </c>
      <c r="H139" s="147" t="s">
        <v>1</v>
      </c>
      <c r="I139" s="149"/>
      <c r="L139" s="145"/>
      <c r="M139" s="150"/>
      <c r="T139" s="151"/>
      <c r="AT139" s="147" t="s">
        <v>155</v>
      </c>
      <c r="AU139" s="147" t="s">
        <v>86</v>
      </c>
      <c r="AV139" s="12" t="s">
        <v>84</v>
      </c>
      <c r="AW139" s="12" t="s">
        <v>32</v>
      </c>
      <c r="AX139" s="12" t="s">
        <v>76</v>
      </c>
      <c r="AY139" s="147" t="s">
        <v>142</v>
      </c>
    </row>
    <row r="140" spans="2:65" s="1" customFormat="1" ht="37.9" customHeight="1" x14ac:dyDescent="0.2">
      <c r="B140" s="32"/>
      <c r="C140" s="132" t="s">
        <v>141</v>
      </c>
      <c r="D140" s="132" t="s">
        <v>148</v>
      </c>
      <c r="E140" s="133" t="s">
        <v>294</v>
      </c>
      <c r="F140" s="134" t="s">
        <v>295</v>
      </c>
      <c r="G140" s="135" t="s">
        <v>266</v>
      </c>
      <c r="H140" s="136">
        <v>18.8</v>
      </c>
      <c r="I140" s="137"/>
      <c r="J140" s="138">
        <f>ROUND(I140*H140,2)</f>
        <v>0</v>
      </c>
      <c r="K140" s="134" t="s">
        <v>152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0.28999999999999998</v>
      </c>
      <c r="T140" s="142">
        <f>S140*H140</f>
        <v>5.452</v>
      </c>
      <c r="AR140" s="143" t="s">
        <v>141</v>
      </c>
      <c r="AT140" s="143" t="s">
        <v>148</v>
      </c>
      <c r="AU140" s="143" t="s">
        <v>86</v>
      </c>
      <c r="AY140" s="17" t="s">
        <v>142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141</v>
      </c>
      <c r="BM140" s="143" t="s">
        <v>296</v>
      </c>
    </row>
    <row r="141" spans="2:65" s="12" customFormat="1" ht="11.25" x14ac:dyDescent="0.2">
      <c r="B141" s="145"/>
      <c r="D141" s="146" t="s">
        <v>155</v>
      </c>
      <c r="E141" s="147" t="s">
        <v>1</v>
      </c>
      <c r="F141" s="148" t="s">
        <v>297</v>
      </c>
      <c r="H141" s="147" t="s">
        <v>1</v>
      </c>
      <c r="I141" s="149"/>
      <c r="L141" s="145"/>
      <c r="M141" s="150"/>
      <c r="T141" s="151"/>
      <c r="AT141" s="147" t="s">
        <v>155</v>
      </c>
      <c r="AU141" s="147" t="s">
        <v>86</v>
      </c>
      <c r="AV141" s="12" t="s">
        <v>84</v>
      </c>
      <c r="AW141" s="12" t="s">
        <v>32</v>
      </c>
      <c r="AX141" s="12" t="s">
        <v>76</v>
      </c>
      <c r="AY141" s="147" t="s">
        <v>142</v>
      </c>
    </row>
    <row r="142" spans="2:65" s="13" customFormat="1" ht="11.25" x14ac:dyDescent="0.2">
      <c r="B142" s="152"/>
      <c r="D142" s="146" t="s">
        <v>155</v>
      </c>
      <c r="E142" s="153" t="s">
        <v>1</v>
      </c>
      <c r="F142" s="154" t="s">
        <v>1435</v>
      </c>
      <c r="H142" s="155">
        <v>18.8</v>
      </c>
      <c r="I142" s="156"/>
      <c r="L142" s="152"/>
      <c r="M142" s="157"/>
      <c r="T142" s="158"/>
      <c r="AT142" s="153" t="s">
        <v>155</v>
      </c>
      <c r="AU142" s="153" t="s">
        <v>86</v>
      </c>
      <c r="AV142" s="13" t="s">
        <v>86</v>
      </c>
      <c r="AW142" s="13" t="s">
        <v>32</v>
      </c>
      <c r="AX142" s="13" t="s">
        <v>84</v>
      </c>
      <c r="AY142" s="153" t="s">
        <v>142</v>
      </c>
    </row>
    <row r="143" spans="2:65" s="1" customFormat="1" ht="33" customHeight="1" x14ac:dyDescent="0.2">
      <c r="B143" s="32"/>
      <c r="C143" s="132" t="s">
        <v>145</v>
      </c>
      <c r="D143" s="132" t="s">
        <v>148</v>
      </c>
      <c r="E143" s="133" t="s">
        <v>299</v>
      </c>
      <c r="F143" s="134" t="s">
        <v>300</v>
      </c>
      <c r="G143" s="135" t="s">
        <v>266</v>
      </c>
      <c r="H143" s="136">
        <v>41.7</v>
      </c>
      <c r="I143" s="137"/>
      <c r="J143" s="138">
        <f>ROUND(I143*H143,2)</f>
        <v>0</v>
      </c>
      <c r="K143" s="134" t="s">
        <v>152</v>
      </c>
      <c r="L143" s="32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0.625</v>
      </c>
      <c r="T143" s="142">
        <f>S143*H143</f>
        <v>26.0625</v>
      </c>
      <c r="AR143" s="143" t="s">
        <v>141</v>
      </c>
      <c r="AT143" s="143" t="s">
        <v>148</v>
      </c>
      <c r="AU143" s="143" t="s">
        <v>86</v>
      </c>
      <c r="AY143" s="17" t="s">
        <v>142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7" t="s">
        <v>84</v>
      </c>
      <c r="BK143" s="144">
        <f>ROUND(I143*H143,2)</f>
        <v>0</v>
      </c>
      <c r="BL143" s="17" t="s">
        <v>141</v>
      </c>
      <c r="BM143" s="143" t="s">
        <v>301</v>
      </c>
    </row>
    <row r="144" spans="2:65" s="12" customFormat="1" ht="11.25" x14ac:dyDescent="0.2">
      <c r="B144" s="145"/>
      <c r="D144" s="146" t="s">
        <v>155</v>
      </c>
      <c r="E144" s="147" t="s">
        <v>1</v>
      </c>
      <c r="F144" s="148" t="s">
        <v>302</v>
      </c>
      <c r="H144" s="147" t="s">
        <v>1</v>
      </c>
      <c r="I144" s="149"/>
      <c r="L144" s="145"/>
      <c r="M144" s="150"/>
      <c r="T144" s="151"/>
      <c r="AT144" s="147" t="s">
        <v>155</v>
      </c>
      <c r="AU144" s="147" t="s">
        <v>86</v>
      </c>
      <c r="AV144" s="12" t="s">
        <v>84</v>
      </c>
      <c r="AW144" s="12" t="s">
        <v>32</v>
      </c>
      <c r="AX144" s="12" t="s">
        <v>76</v>
      </c>
      <c r="AY144" s="147" t="s">
        <v>142</v>
      </c>
    </row>
    <row r="145" spans="2:65" s="13" customFormat="1" ht="11.25" x14ac:dyDescent="0.2">
      <c r="B145" s="152"/>
      <c r="D145" s="146" t="s">
        <v>155</v>
      </c>
      <c r="E145" s="153" t="s">
        <v>1</v>
      </c>
      <c r="F145" s="154" t="s">
        <v>1436</v>
      </c>
      <c r="H145" s="155">
        <v>41.7</v>
      </c>
      <c r="I145" s="156"/>
      <c r="L145" s="152"/>
      <c r="M145" s="157"/>
      <c r="T145" s="158"/>
      <c r="AT145" s="153" t="s">
        <v>155</v>
      </c>
      <c r="AU145" s="153" t="s">
        <v>86</v>
      </c>
      <c r="AV145" s="13" t="s">
        <v>86</v>
      </c>
      <c r="AW145" s="13" t="s">
        <v>32</v>
      </c>
      <c r="AX145" s="13" t="s">
        <v>84</v>
      </c>
      <c r="AY145" s="153" t="s">
        <v>142</v>
      </c>
    </row>
    <row r="146" spans="2:65" s="1" customFormat="1" ht="33" customHeight="1" x14ac:dyDescent="0.2">
      <c r="B146" s="32"/>
      <c r="C146" s="132" t="s">
        <v>178</v>
      </c>
      <c r="D146" s="132" t="s">
        <v>148</v>
      </c>
      <c r="E146" s="133" t="s">
        <v>313</v>
      </c>
      <c r="F146" s="134" t="s">
        <v>314</v>
      </c>
      <c r="G146" s="135" t="s">
        <v>266</v>
      </c>
      <c r="H146" s="136">
        <v>584.1</v>
      </c>
      <c r="I146" s="137"/>
      <c r="J146" s="138">
        <f>ROUND(I146*H146,2)</f>
        <v>0</v>
      </c>
      <c r="K146" s="134" t="s">
        <v>152</v>
      </c>
      <c r="L146" s="32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0.316</v>
      </c>
      <c r="T146" s="142">
        <f>S146*H146</f>
        <v>184.57560000000001</v>
      </c>
      <c r="AR146" s="143" t="s">
        <v>141</v>
      </c>
      <c r="AT146" s="143" t="s">
        <v>148</v>
      </c>
      <c r="AU146" s="143" t="s">
        <v>86</v>
      </c>
      <c r="AY146" s="17" t="s">
        <v>142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84</v>
      </c>
      <c r="BK146" s="144">
        <f>ROUND(I146*H146,2)</f>
        <v>0</v>
      </c>
      <c r="BL146" s="17" t="s">
        <v>141</v>
      </c>
      <c r="BM146" s="143" t="s">
        <v>315</v>
      </c>
    </row>
    <row r="147" spans="2:65" s="12" customFormat="1" ht="11.25" x14ac:dyDescent="0.2">
      <c r="B147" s="145"/>
      <c r="D147" s="146" t="s">
        <v>155</v>
      </c>
      <c r="E147" s="147" t="s">
        <v>1</v>
      </c>
      <c r="F147" s="148" t="s">
        <v>316</v>
      </c>
      <c r="H147" s="147" t="s">
        <v>1</v>
      </c>
      <c r="I147" s="149"/>
      <c r="L147" s="145"/>
      <c r="M147" s="150"/>
      <c r="T147" s="151"/>
      <c r="AT147" s="147" t="s">
        <v>155</v>
      </c>
      <c r="AU147" s="147" t="s">
        <v>86</v>
      </c>
      <c r="AV147" s="12" t="s">
        <v>84</v>
      </c>
      <c r="AW147" s="12" t="s">
        <v>32</v>
      </c>
      <c r="AX147" s="12" t="s">
        <v>76</v>
      </c>
      <c r="AY147" s="147" t="s">
        <v>142</v>
      </c>
    </row>
    <row r="148" spans="2:65" s="13" customFormat="1" ht="11.25" x14ac:dyDescent="0.2">
      <c r="B148" s="152"/>
      <c r="D148" s="146" t="s">
        <v>155</v>
      </c>
      <c r="E148" s="153" t="s">
        <v>1</v>
      </c>
      <c r="F148" s="154" t="s">
        <v>1434</v>
      </c>
      <c r="H148" s="155">
        <v>584.1</v>
      </c>
      <c r="I148" s="156"/>
      <c r="L148" s="152"/>
      <c r="M148" s="157"/>
      <c r="T148" s="158"/>
      <c r="AT148" s="153" t="s">
        <v>155</v>
      </c>
      <c r="AU148" s="153" t="s">
        <v>86</v>
      </c>
      <c r="AV148" s="13" t="s">
        <v>86</v>
      </c>
      <c r="AW148" s="13" t="s">
        <v>32</v>
      </c>
      <c r="AX148" s="13" t="s">
        <v>84</v>
      </c>
      <c r="AY148" s="153" t="s">
        <v>142</v>
      </c>
    </row>
    <row r="149" spans="2:65" s="12" customFormat="1" ht="11.25" x14ac:dyDescent="0.2">
      <c r="B149" s="145"/>
      <c r="D149" s="146" t="s">
        <v>155</v>
      </c>
      <c r="E149" s="147" t="s">
        <v>1</v>
      </c>
      <c r="F149" s="148" t="s">
        <v>317</v>
      </c>
      <c r="H149" s="147" t="s">
        <v>1</v>
      </c>
      <c r="I149" s="149"/>
      <c r="L149" s="145"/>
      <c r="M149" s="150"/>
      <c r="T149" s="151"/>
      <c r="AT149" s="147" t="s">
        <v>155</v>
      </c>
      <c r="AU149" s="147" t="s">
        <v>86</v>
      </c>
      <c r="AV149" s="12" t="s">
        <v>84</v>
      </c>
      <c r="AW149" s="12" t="s">
        <v>32</v>
      </c>
      <c r="AX149" s="12" t="s">
        <v>76</v>
      </c>
      <c r="AY149" s="147" t="s">
        <v>142</v>
      </c>
    </row>
    <row r="150" spans="2:65" s="12" customFormat="1" ht="11.25" x14ac:dyDescent="0.2">
      <c r="B150" s="145"/>
      <c r="D150" s="146" t="s">
        <v>155</v>
      </c>
      <c r="E150" s="147" t="s">
        <v>1</v>
      </c>
      <c r="F150" s="148" t="s">
        <v>318</v>
      </c>
      <c r="H150" s="147" t="s">
        <v>1</v>
      </c>
      <c r="I150" s="149"/>
      <c r="L150" s="145"/>
      <c r="M150" s="150"/>
      <c r="T150" s="151"/>
      <c r="AT150" s="147" t="s">
        <v>155</v>
      </c>
      <c r="AU150" s="147" t="s">
        <v>86</v>
      </c>
      <c r="AV150" s="12" t="s">
        <v>84</v>
      </c>
      <c r="AW150" s="12" t="s">
        <v>32</v>
      </c>
      <c r="AX150" s="12" t="s">
        <v>76</v>
      </c>
      <c r="AY150" s="147" t="s">
        <v>142</v>
      </c>
    </row>
    <row r="151" spans="2:65" s="1" customFormat="1" ht="33" customHeight="1" x14ac:dyDescent="0.2">
      <c r="B151" s="32"/>
      <c r="C151" s="132" t="s">
        <v>183</v>
      </c>
      <c r="D151" s="132" t="s">
        <v>148</v>
      </c>
      <c r="E151" s="133" t="s">
        <v>323</v>
      </c>
      <c r="F151" s="134" t="s">
        <v>324</v>
      </c>
      <c r="G151" s="135" t="s">
        <v>266</v>
      </c>
      <c r="H151" s="136">
        <v>18.8</v>
      </c>
      <c r="I151" s="137"/>
      <c r="J151" s="138">
        <f>ROUND(I151*H151,2)</f>
        <v>0</v>
      </c>
      <c r="K151" s="134" t="s">
        <v>152</v>
      </c>
      <c r="L151" s="32"/>
      <c r="M151" s="139" t="s">
        <v>1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9.8000000000000004E-2</v>
      </c>
      <c r="T151" s="142">
        <f>S151*H151</f>
        <v>1.8424</v>
      </c>
      <c r="AR151" s="143" t="s">
        <v>141</v>
      </c>
      <c r="AT151" s="143" t="s">
        <v>148</v>
      </c>
      <c r="AU151" s="143" t="s">
        <v>86</v>
      </c>
      <c r="AY151" s="17" t="s">
        <v>142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141</v>
      </c>
      <c r="BM151" s="143" t="s">
        <v>325</v>
      </c>
    </row>
    <row r="152" spans="2:65" s="13" customFormat="1" ht="11.25" x14ac:dyDescent="0.2">
      <c r="B152" s="152"/>
      <c r="D152" s="146" t="s">
        <v>155</v>
      </c>
      <c r="E152" s="153" t="s">
        <v>1</v>
      </c>
      <c r="F152" s="154" t="s">
        <v>1437</v>
      </c>
      <c r="H152" s="155">
        <v>18.8</v>
      </c>
      <c r="I152" s="156"/>
      <c r="L152" s="152"/>
      <c r="M152" s="157"/>
      <c r="T152" s="158"/>
      <c r="AT152" s="153" t="s">
        <v>155</v>
      </c>
      <c r="AU152" s="153" t="s">
        <v>86</v>
      </c>
      <c r="AV152" s="13" t="s">
        <v>86</v>
      </c>
      <c r="AW152" s="13" t="s">
        <v>32</v>
      </c>
      <c r="AX152" s="13" t="s">
        <v>84</v>
      </c>
      <c r="AY152" s="153" t="s">
        <v>142</v>
      </c>
    </row>
    <row r="153" spans="2:65" s="1" customFormat="1" ht="24.2" customHeight="1" x14ac:dyDescent="0.2">
      <c r="B153" s="32"/>
      <c r="C153" s="132" t="s">
        <v>190</v>
      </c>
      <c r="D153" s="132" t="s">
        <v>148</v>
      </c>
      <c r="E153" s="133" t="s">
        <v>326</v>
      </c>
      <c r="F153" s="134" t="s">
        <v>327</v>
      </c>
      <c r="G153" s="135" t="s">
        <v>266</v>
      </c>
      <c r="H153" s="136">
        <v>2</v>
      </c>
      <c r="I153" s="137"/>
      <c r="J153" s="138">
        <f>ROUND(I153*H153,2)</f>
        <v>0</v>
      </c>
      <c r="K153" s="134" t="s">
        <v>152</v>
      </c>
      <c r="L153" s="32"/>
      <c r="M153" s="139" t="s">
        <v>1</v>
      </c>
      <c r="N153" s="140" t="s">
        <v>41</v>
      </c>
      <c r="P153" s="141">
        <f>O153*H153</f>
        <v>0</v>
      </c>
      <c r="Q153" s="141">
        <v>1.0000000000000001E-5</v>
      </c>
      <c r="R153" s="141">
        <f>Q153*H153</f>
        <v>2.0000000000000002E-5</v>
      </c>
      <c r="S153" s="141">
        <v>9.1999999999999998E-2</v>
      </c>
      <c r="T153" s="142">
        <f>S153*H153</f>
        <v>0.184</v>
      </c>
      <c r="AR153" s="143" t="s">
        <v>141</v>
      </c>
      <c r="AT153" s="143" t="s">
        <v>148</v>
      </c>
      <c r="AU153" s="143" t="s">
        <v>86</v>
      </c>
      <c r="AY153" s="17" t="s">
        <v>142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141</v>
      </c>
      <c r="BM153" s="143" t="s">
        <v>328</v>
      </c>
    </row>
    <row r="154" spans="2:65" s="13" customFormat="1" ht="11.25" x14ac:dyDescent="0.2">
      <c r="B154" s="152"/>
      <c r="D154" s="146" t="s">
        <v>155</v>
      </c>
      <c r="E154" s="153" t="s">
        <v>1</v>
      </c>
      <c r="F154" s="154" t="s">
        <v>1438</v>
      </c>
      <c r="H154" s="155">
        <v>2</v>
      </c>
      <c r="I154" s="156"/>
      <c r="L154" s="152"/>
      <c r="M154" s="157"/>
      <c r="T154" s="158"/>
      <c r="AT154" s="153" t="s">
        <v>155</v>
      </c>
      <c r="AU154" s="153" t="s">
        <v>86</v>
      </c>
      <c r="AV154" s="13" t="s">
        <v>86</v>
      </c>
      <c r="AW154" s="13" t="s">
        <v>32</v>
      </c>
      <c r="AX154" s="13" t="s">
        <v>84</v>
      </c>
      <c r="AY154" s="153" t="s">
        <v>142</v>
      </c>
    </row>
    <row r="155" spans="2:65" s="12" customFormat="1" ht="11.25" x14ac:dyDescent="0.2">
      <c r="B155" s="145"/>
      <c r="D155" s="146" t="s">
        <v>155</v>
      </c>
      <c r="E155" s="147" t="s">
        <v>1</v>
      </c>
      <c r="F155" s="148" t="s">
        <v>318</v>
      </c>
      <c r="H155" s="147" t="s">
        <v>1</v>
      </c>
      <c r="I155" s="149"/>
      <c r="L155" s="145"/>
      <c r="M155" s="150"/>
      <c r="T155" s="151"/>
      <c r="AT155" s="147" t="s">
        <v>155</v>
      </c>
      <c r="AU155" s="147" t="s">
        <v>86</v>
      </c>
      <c r="AV155" s="12" t="s">
        <v>84</v>
      </c>
      <c r="AW155" s="12" t="s">
        <v>32</v>
      </c>
      <c r="AX155" s="12" t="s">
        <v>76</v>
      </c>
      <c r="AY155" s="147" t="s">
        <v>142</v>
      </c>
    </row>
    <row r="156" spans="2:65" s="1" customFormat="1" ht="24.2" customHeight="1" x14ac:dyDescent="0.2">
      <c r="B156" s="32"/>
      <c r="C156" s="132" t="s">
        <v>196</v>
      </c>
      <c r="D156" s="132" t="s">
        <v>148</v>
      </c>
      <c r="E156" s="133" t="s">
        <v>330</v>
      </c>
      <c r="F156" s="134" t="s">
        <v>331</v>
      </c>
      <c r="G156" s="135" t="s">
        <v>266</v>
      </c>
      <c r="H156" s="136">
        <v>584.1</v>
      </c>
      <c r="I156" s="137"/>
      <c r="J156" s="138">
        <f>ROUND(I156*H156,2)</f>
        <v>0</v>
      </c>
      <c r="K156" s="134" t="s">
        <v>152</v>
      </c>
      <c r="L156" s="32"/>
      <c r="M156" s="139" t="s">
        <v>1</v>
      </c>
      <c r="N156" s="140" t="s">
        <v>41</v>
      </c>
      <c r="P156" s="141">
        <f>O156*H156</f>
        <v>0</v>
      </c>
      <c r="Q156" s="141">
        <v>1.0000000000000001E-5</v>
      </c>
      <c r="R156" s="141">
        <f>Q156*H156</f>
        <v>5.8410000000000007E-3</v>
      </c>
      <c r="S156" s="141">
        <v>0.115</v>
      </c>
      <c r="T156" s="142">
        <f>S156*H156</f>
        <v>67.171500000000009</v>
      </c>
      <c r="AR156" s="143" t="s">
        <v>141</v>
      </c>
      <c r="AT156" s="143" t="s">
        <v>148</v>
      </c>
      <c r="AU156" s="143" t="s">
        <v>86</v>
      </c>
      <c r="AY156" s="17" t="s">
        <v>142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84</v>
      </c>
      <c r="BK156" s="144">
        <f>ROUND(I156*H156,2)</f>
        <v>0</v>
      </c>
      <c r="BL156" s="17" t="s">
        <v>141</v>
      </c>
      <c r="BM156" s="143" t="s">
        <v>332</v>
      </c>
    </row>
    <row r="157" spans="2:65" s="12" customFormat="1" ht="11.25" x14ac:dyDescent="0.2">
      <c r="B157" s="145"/>
      <c r="D157" s="146" t="s">
        <v>155</v>
      </c>
      <c r="E157" s="147" t="s">
        <v>1</v>
      </c>
      <c r="F157" s="148" t="s">
        <v>333</v>
      </c>
      <c r="H157" s="147" t="s">
        <v>1</v>
      </c>
      <c r="I157" s="149"/>
      <c r="L157" s="145"/>
      <c r="M157" s="150"/>
      <c r="T157" s="151"/>
      <c r="AT157" s="147" t="s">
        <v>155</v>
      </c>
      <c r="AU157" s="147" t="s">
        <v>86</v>
      </c>
      <c r="AV157" s="12" t="s">
        <v>84</v>
      </c>
      <c r="AW157" s="12" t="s">
        <v>32</v>
      </c>
      <c r="AX157" s="12" t="s">
        <v>76</v>
      </c>
      <c r="AY157" s="147" t="s">
        <v>142</v>
      </c>
    </row>
    <row r="158" spans="2:65" s="13" customFormat="1" ht="11.25" x14ac:dyDescent="0.2">
      <c r="B158" s="152"/>
      <c r="D158" s="146" t="s">
        <v>155</v>
      </c>
      <c r="E158" s="153" t="s">
        <v>1</v>
      </c>
      <c r="F158" s="154" t="s">
        <v>1434</v>
      </c>
      <c r="H158" s="155">
        <v>584.1</v>
      </c>
      <c r="I158" s="156"/>
      <c r="L158" s="152"/>
      <c r="M158" s="157"/>
      <c r="T158" s="158"/>
      <c r="AT158" s="153" t="s">
        <v>155</v>
      </c>
      <c r="AU158" s="153" t="s">
        <v>86</v>
      </c>
      <c r="AV158" s="13" t="s">
        <v>86</v>
      </c>
      <c r="AW158" s="13" t="s">
        <v>32</v>
      </c>
      <c r="AX158" s="13" t="s">
        <v>84</v>
      </c>
      <c r="AY158" s="153" t="s">
        <v>142</v>
      </c>
    </row>
    <row r="159" spans="2:65" s="12" customFormat="1" ht="11.25" x14ac:dyDescent="0.2">
      <c r="B159" s="145"/>
      <c r="D159" s="146" t="s">
        <v>155</v>
      </c>
      <c r="E159" s="147" t="s">
        <v>1</v>
      </c>
      <c r="F159" s="148" t="s">
        <v>318</v>
      </c>
      <c r="H159" s="147" t="s">
        <v>1</v>
      </c>
      <c r="I159" s="149"/>
      <c r="L159" s="145"/>
      <c r="M159" s="150"/>
      <c r="T159" s="151"/>
      <c r="AT159" s="147" t="s">
        <v>155</v>
      </c>
      <c r="AU159" s="147" t="s">
        <v>86</v>
      </c>
      <c r="AV159" s="12" t="s">
        <v>84</v>
      </c>
      <c r="AW159" s="12" t="s">
        <v>32</v>
      </c>
      <c r="AX159" s="12" t="s">
        <v>76</v>
      </c>
      <c r="AY159" s="147" t="s">
        <v>142</v>
      </c>
    </row>
    <row r="160" spans="2:65" s="1" customFormat="1" ht="24.2" customHeight="1" x14ac:dyDescent="0.2">
      <c r="B160" s="32"/>
      <c r="C160" s="132" t="s">
        <v>201</v>
      </c>
      <c r="D160" s="132" t="s">
        <v>148</v>
      </c>
      <c r="E160" s="133" t="s">
        <v>334</v>
      </c>
      <c r="F160" s="134" t="s">
        <v>335</v>
      </c>
      <c r="G160" s="135" t="s">
        <v>336</v>
      </c>
      <c r="H160" s="136">
        <v>126.9</v>
      </c>
      <c r="I160" s="137"/>
      <c r="J160" s="138">
        <f>ROUND(I160*H160,2)</f>
        <v>0</v>
      </c>
      <c r="K160" s="134" t="s">
        <v>152</v>
      </c>
      <c r="L160" s="32"/>
      <c r="M160" s="139" t="s">
        <v>1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0.20499999999999999</v>
      </c>
      <c r="T160" s="142">
        <f>S160*H160</f>
        <v>26.014499999999998</v>
      </c>
      <c r="AR160" s="143" t="s">
        <v>141</v>
      </c>
      <c r="AT160" s="143" t="s">
        <v>148</v>
      </c>
      <c r="AU160" s="143" t="s">
        <v>86</v>
      </c>
      <c r="AY160" s="17" t="s">
        <v>142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84</v>
      </c>
      <c r="BK160" s="144">
        <f>ROUND(I160*H160,2)</f>
        <v>0</v>
      </c>
      <c r="BL160" s="17" t="s">
        <v>141</v>
      </c>
      <c r="BM160" s="143" t="s">
        <v>337</v>
      </c>
    </row>
    <row r="161" spans="2:65" s="13" customFormat="1" ht="11.25" x14ac:dyDescent="0.2">
      <c r="B161" s="152"/>
      <c r="D161" s="146" t="s">
        <v>155</v>
      </c>
      <c r="E161" s="153" t="s">
        <v>1</v>
      </c>
      <c r="F161" s="154" t="s">
        <v>1439</v>
      </c>
      <c r="H161" s="155">
        <v>65.400000000000006</v>
      </c>
      <c r="I161" s="156"/>
      <c r="L161" s="152"/>
      <c r="M161" s="157"/>
      <c r="T161" s="158"/>
      <c r="AT161" s="153" t="s">
        <v>155</v>
      </c>
      <c r="AU161" s="153" t="s">
        <v>86</v>
      </c>
      <c r="AV161" s="13" t="s">
        <v>86</v>
      </c>
      <c r="AW161" s="13" t="s">
        <v>32</v>
      </c>
      <c r="AX161" s="13" t="s">
        <v>76</v>
      </c>
      <c r="AY161" s="153" t="s">
        <v>142</v>
      </c>
    </row>
    <row r="162" spans="2:65" s="13" customFormat="1" ht="11.25" x14ac:dyDescent="0.2">
      <c r="B162" s="152"/>
      <c r="D162" s="146" t="s">
        <v>155</v>
      </c>
      <c r="E162" s="153" t="s">
        <v>1</v>
      </c>
      <c r="F162" s="154" t="s">
        <v>1440</v>
      </c>
      <c r="H162" s="155">
        <v>61.5</v>
      </c>
      <c r="I162" s="156"/>
      <c r="L162" s="152"/>
      <c r="M162" s="157"/>
      <c r="T162" s="158"/>
      <c r="AT162" s="153" t="s">
        <v>155</v>
      </c>
      <c r="AU162" s="153" t="s">
        <v>86</v>
      </c>
      <c r="AV162" s="13" t="s">
        <v>86</v>
      </c>
      <c r="AW162" s="13" t="s">
        <v>32</v>
      </c>
      <c r="AX162" s="13" t="s">
        <v>76</v>
      </c>
      <c r="AY162" s="153" t="s">
        <v>142</v>
      </c>
    </row>
    <row r="163" spans="2:65" s="14" customFormat="1" ht="11.25" x14ac:dyDescent="0.2">
      <c r="B163" s="162"/>
      <c r="D163" s="146" t="s">
        <v>155</v>
      </c>
      <c r="E163" s="163" t="s">
        <v>1</v>
      </c>
      <c r="F163" s="164" t="s">
        <v>278</v>
      </c>
      <c r="H163" s="165">
        <v>126.9</v>
      </c>
      <c r="I163" s="166"/>
      <c r="L163" s="162"/>
      <c r="M163" s="167"/>
      <c r="T163" s="168"/>
      <c r="AT163" s="163" t="s">
        <v>155</v>
      </c>
      <c r="AU163" s="163" t="s">
        <v>86</v>
      </c>
      <c r="AV163" s="14" t="s">
        <v>141</v>
      </c>
      <c r="AW163" s="14" t="s">
        <v>32</v>
      </c>
      <c r="AX163" s="14" t="s">
        <v>84</v>
      </c>
      <c r="AY163" s="163" t="s">
        <v>142</v>
      </c>
    </row>
    <row r="164" spans="2:65" s="1" customFormat="1" ht="24.2" customHeight="1" x14ac:dyDescent="0.2">
      <c r="B164" s="32"/>
      <c r="C164" s="132" t="s">
        <v>209</v>
      </c>
      <c r="D164" s="132" t="s">
        <v>148</v>
      </c>
      <c r="E164" s="133" t="s">
        <v>345</v>
      </c>
      <c r="F164" s="134" t="s">
        <v>346</v>
      </c>
      <c r="G164" s="135" t="s">
        <v>336</v>
      </c>
      <c r="H164" s="136">
        <v>64.5</v>
      </c>
      <c r="I164" s="137"/>
      <c r="J164" s="138">
        <f>ROUND(I164*H164,2)</f>
        <v>0</v>
      </c>
      <c r="K164" s="134" t="s">
        <v>152</v>
      </c>
      <c r="L164" s="32"/>
      <c r="M164" s="139" t="s">
        <v>1</v>
      </c>
      <c r="N164" s="140" t="s">
        <v>41</v>
      </c>
      <c r="P164" s="141">
        <f>O164*H164</f>
        <v>0</v>
      </c>
      <c r="Q164" s="141">
        <v>0</v>
      </c>
      <c r="R164" s="141">
        <f>Q164*H164</f>
        <v>0</v>
      </c>
      <c r="S164" s="141">
        <v>0.04</v>
      </c>
      <c r="T164" s="142">
        <f>S164*H164</f>
        <v>2.58</v>
      </c>
      <c r="AR164" s="143" t="s">
        <v>141</v>
      </c>
      <c r="AT164" s="143" t="s">
        <v>148</v>
      </c>
      <c r="AU164" s="143" t="s">
        <v>86</v>
      </c>
      <c r="AY164" s="17" t="s">
        <v>142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84</v>
      </c>
      <c r="BK164" s="144">
        <f>ROUND(I164*H164,2)</f>
        <v>0</v>
      </c>
      <c r="BL164" s="17" t="s">
        <v>141</v>
      </c>
      <c r="BM164" s="143" t="s">
        <v>347</v>
      </c>
    </row>
    <row r="165" spans="2:65" s="13" customFormat="1" ht="11.25" x14ac:dyDescent="0.2">
      <c r="B165" s="152"/>
      <c r="D165" s="146" t="s">
        <v>155</v>
      </c>
      <c r="E165" s="153" t="s">
        <v>1</v>
      </c>
      <c r="F165" s="154" t="s">
        <v>1441</v>
      </c>
      <c r="H165" s="155">
        <v>64.5</v>
      </c>
      <c r="I165" s="156"/>
      <c r="L165" s="152"/>
      <c r="M165" s="157"/>
      <c r="T165" s="158"/>
      <c r="AT165" s="153" t="s">
        <v>155</v>
      </c>
      <c r="AU165" s="153" t="s">
        <v>86</v>
      </c>
      <c r="AV165" s="13" t="s">
        <v>86</v>
      </c>
      <c r="AW165" s="13" t="s">
        <v>32</v>
      </c>
      <c r="AX165" s="13" t="s">
        <v>84</v>
      </c>
      <c r="AY165" s="153" t="s">
        <v>142</v>
      </c>
    </row>
    <row r="166" spans="2:65" s="1" customFormat="1" ht="16.5" customHeight="1" x14ac:dyDescent="0.2">
      <c r="B166" s="32"/>
      <c r="C166" s="132" t="s">
        <v>8</v>
      </c>
      <c r="D166" s="132" t="s">
        <v>148</v>
      </c>
      <c r="E166" s="133" t="s">
        <v>1442</v>
      </c>
      <c r="F166" s="134" t="s">
        <v>1443</v>
      </c>
      <c r="G166" s="135" t="s">
        <v>266</v>
      </c>
      <c r="H166" s="136">
        <v>105.8</v>
      </c>
      <c r="I166" s="137"/>
      <c r="J166" s="138">
        <f>ROUND(I166*H166,2)</f>
        <v>0</v>
      </c>
      <c r="K166" s="134" t="s">
        <v>152</v>
      </c>
      <c r="L166" s="32"/>
      <c r="M166" s="139" t="s">
        <v>1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141</v>
      </c>
      <c r="AT166" s="143" t="s">
        <v>148</v>
      </c>
      <c r="AU166" s="143" t="s">
        <v>86</v>
      </c>
      <c r="AY166" s="17" t="s">
        <v>142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141</v>
      </c>
      <c r="BM166" s="143" t="s">
        <v>352</v>
      </c>
    </row>
    <row r="167" spans="2:65" s="13" customFormat="1" ht="11.25" x14ac:dyDescent="0.2">
      <c r="B167" s="152"/>
      <c r="D167" s="146" t="s">
        <v>155</v>
      </c>
      <c r="E167" s="153" t="s">
        <v>1</v>
      </c>
      <c r="F167" s="154" t="s">
        <v>1444</v>
      </c>
      <c r="H167" s="155">
        <v>105.8</v>
      </c>
      <c r="I167" s="156"/>
      <c r="L167" s="152"/>
      <c r="M167" s="157"/>
      <c r="T167" s="158"/>
      <c r="AT167" s="153" t="s">
        <v>155</v>
      </c>
      <c r="AU167" s="153" t="s">
        <v>86</v>
      </c>
      <c r="AV167" s="13" t="s">
        <v>86</v>
      </c>
      <c r="AW167" s="13" t="s">
        <v>32</v>
      </c>
      <c r="AX167" s="13" t="s">
        <v>84</v>
      </c>
      <c r="AY167" s="153" t="s">
        <v>142</v>
      </c>
    </row>
    <row r="168" spans="2:65" s="1" customFormat="1" ht="21.75" customHeight="1" x14ac:dyDescent="0.2">
      <c r="B168" s="32"/>
      <c r="C168" s="132" t="s">
        <v>224</v>
      </c>
      <c r="D168" s="132" t="s">
        <v>148</v>
      </c>
      <c r="E168" s="133" t="s">
        <v>1445</v>
      </c>
      <c r="F168" s="134" t="s">
        <v>1446</v>
      </c>
      <c r="G168" s="135" t="s">
        <v>357</v>
      </c>
      <c r="H168" s="136">
        <v>458.72</v>
      </c>
      <c r="I168" s="137"/>
      <c r="J168" s="138">
        <f>ROUND(I168*H168,2)</f>
        <v>0</v>
      </c>
      <c r="K168" s="134" t="s">
        <v>152</v>
      </c>
      <c r="L168" s="32"/>
      <c r="M168" s="139" t="s">
        <v>1</v>
      </c>
      <c r="N168" s="140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141</v>
      </c>
      <c r="AT168" s="143" t="s">
        <v>148</v>
      </c>
      <c r="AU168" s="143" t="s">
        <v>86</v>
      </c>
      <c r="AY168" s="17" t="s">
        <v>142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84</v>
      </c>
      <c r="BK168" s="144">
        <f>ROUND(I168*H168,2)</f>
        <v>0</v>
      </c>
      <c r="BL168" s="17" t="s">
        <v>141</v>
      </c>
      <c r="BM168" s="143" t="s">
        <v>358</v>
      </c>
    </row>
    <row r="169" spans="2:65" s="13" customFormat="1" ht="11.25" x14ac:dyDescent="0.2">
      <c r="B169" s="152"/>
      <c r="D169" s="146" t="s">
        <v>155</v>
      </c>
      <c r="E169" s="153" t="s">
        <v>1</v>
      </c>
      <c r="F169" s="154" t="s">
        <v>1447</v>
      </c>
      <c r="H169" s="155">
        <v>159.26</v>
      </c>
      <c r="I169" s="156"/>
      <c r="L169" s="152"/>
      <c r="M169" s="157"/>
      <c r="T169" s="158"/>
      <c r="AT169" s="153" t="s">
        <v>155</v>
      </c>
      <c r="AU169" s="153" t="s">
        <v>86</v>
      </c>
      <c r="AV169" s="13" t="s">
        <v>86</v>
      </c>
      <c r="AW169" s="13" t="s">
        <v>32</v>
      </c>
      <c r="AX169" s="13" t="s">
        <v>76</v>
      </c>
      <c r="AY169" s="153" t="s">
        <v>142</v>
      </c>
    </row>
    <row r="170" spans="2:65" s="13" customFormat="1" ht="11.25" x14ac:dyDescent="0.2">
      <c r="B170" s="152"/>
      <c r="D170" s="146" t="s">
        <v>155</v>
      </c>
      <c r="E170" s="153" t="s">
        <v>1</v>
      </c>
      <c r="F170" s="154" t="s">
        <v>1448</v>
      </c>
      <c r="H170" s="155">
        <v>299.45999999999998</v>
      </c>
      <c r="I170" s="156"/>
      <c r="L170" s="152"/>
      <c r="M170" s="157"/>
      <c r="T170" s="158"/>
      <c r="AT170" s="153" t="s">
        <v>155</v>
      </c>
      <c r="AU170" s="153" t="s">
        <v>86</v>
      </c>
      <c r="AV170" s="13" t="s">
        <v>86</v>
      </c>
      <c r="AW170" s="13" t="s">
        <v>32</v>
      </c>
      <c r="AX170" s="13" t="s">
        <v>76</v>
      </c>
      <c r="AY170" s="153" t="s">
        <v>142</v>
      </c>
    </row>
    <row r="171" spans="2:65" s="14" customFormat="1" ht="11.25" x14ac:dyDescent="0.2">
      <c r="B171" s="162"/>
      <c r="D171" s="146" t="s">
        <v>155</v>
      </c>
      <c r="E171" s="163" t="s">
        <v>1</v>
      </c>
      <c r="F171" s="164" t="s">
        <v>278</v>
      </c>
      <c r="H171" s="165">
        <v>458.72</v>
      </c>
      <c r="I171" s="166"/>
      <c r="L171" s="162"/>
      <c r="M171" s="167"/>
      <c r="T171" s="168"/>
      <c r="AT171" s="163" t="s">
        <v>155</v>
      </c>
      <c r="AU171" s="163" t="s">
        <v>86</v>
      </c>
      <c r="AV171" s="14" t="s">
        <v>141</v>
      </c>
      <c r="AW171" s="14" t="s">
        <v>32</v>
      </c>
      <c r="AX171" s="14" t="s">
        <v>84</v>
      </c>
      <c r="AY171" s="163" t="s">
        <v>142</v>
      </c>
    </row>
    <row r="172" spans="2:65" s="1" customFormat="1" ht="24.2" customHeight="1" x14ac:dyDescent="0.2">
      <c r="B172" s="32"/>
      <c r="C172" s="132" t="s">
        <v>230</v>
      </c>
      <c r="D172" s="132" t="s">
        <v>148</v>
      </c>
      <c r="E172" s="133" t="s">
        <v>362</v>
      </c>
      <c r="F172" s="134" t="s">
        <v>363</v>
      </c>
      <c r="G172" s="135" t="s">
        <v>357</v>
      </c>
      <c r="H172" s="136">
        <v>137.61600000000001</v>
      </c>
      <c r="I172" s="137"/>
      <c r="J172" s="138">
        <f>ROUND(I172*H172,2)</f>
        <v>0</v>
      </c>
      <c r="K172" s="134" t="s">
        <v>152</v>
      </c>
      <c r="L172" s="32"/>
      <c r="M172" s="139" t="s">
        <v>1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141</v>
      </c>
      <c r="AT172" s="143" t="s">
        <v>148</v>
      </c>
      <c r="AU172" s="143" t="s">
        <v>86</v>
      </c>
      <c r="AY172" s="17" t="s">
        <v>142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84</v>
      </c>
      <c r="BK172" s="144">
        <f>ROUND(I172*H172,2)</f>
        <v>0</v>
      </c>
      <c r="BL172" s="17" t="s">
        <v>141</v>
      </c>
      <c r="BM172" s="143" t="s">
        <v>364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1449</v>
      </c>
      <c r="H173" s="155">
        <v>137.61600000000001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84</v>
      </c>
      <c r="AY173" s="153" t="s">
        <v>142</v>
      </c>
    </row>
    <row r="174" spans="2:65" s="1" customFormat="1" ht="24.2" customHeight="1" x14ac:dyDescent="0.2">
      <c r="B174" s="32"/>
      <c r="C174" s="132" t="s">
        <v>237</v>
      </c>
      <c r="D174" s="132" t="s">
        <v>148</v>
      </c>
      <c r="E174" s="133" t="s">
        <v>1450</v>
      </c>
      <c r="F174" s="134" t="s">
        <v>1451</v>
      </c>
      <c r="G174" s="135" t="s">
        <v>357</v>
      </c>
      <c r="H174" s="136">
        <v>21.6</v>
      </c>
      <c r="I174" s="137"/>
      <c r="J174" s="138">
        <f>ROUND(I174*H174,2)</f>
        <v>0</v>
      </c>
      <c r="K174" s="134" t="s">
        <v>152</v>
      </c>
      <c r="L174" s="32"/>
      <c r="M174" s="139" t="s">
        <v>1</v>
      </c>
      <c r="N174" s="140" t="s">
        <v>41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141</v>
      </c>
      <c r="AT174" s="143" t="s">
        <v>148</v>
      </c>
      <c r="AU174" s="143" t="s">
        <v>86</v>
      </c>
      <c r="AY174" s="17" t="s">
        <v>142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84</v>
      </c>
      <c r="BK174" s="144">
        <f>ROUND(I174*H174,2)</f>
        <v>0</v>
      </c>
      <c r="BL174" s="17" t="s">
        <v>141</v>
      </c>
      <c r="BM174" s="143" t="s">
        <v>373</v>
      </c>
    </row>
    <row r="175" spans="2:65" s="13" customFormat="1" ht="11.25" x14ac:dyDescent="0.2">
      <c r="B175" s="152"/>
      <c r="D175" s="146" t="s">
        <v>155</v>
      </c>
      <c r="E175" s="153" t="s">
        <v>1</v>
      </c>
      <c r="F175" s="154" t="s">
        <v>1452</v>
      </c>
      <c r="H175" s="155">
        <v>21.6</v>
      </c>
      <c r="I175" s="156"/>
      <c r="L175" s="152"/>
      <c r="M175" s="157"/>
      <c r="T175" s="158"/>
      <c r="AT175" s="153" t="s">
        <v>155</v>
      </c>
      <c r="AU175" s="153" t="s">
        <v>86</v>
      </c>
      <c r="AV175" s="13" t="s">
        <v>86</v>
      </c>
      <c r="AW175" s="13" t="s">
        <v>32</v>
      </c>
      <c r="AX175" s="13" t="s">
        <v>84</v>
      </c>
      <c r="AY175" s="153" t="s">
        <v>142</v>
      </c>
    </row>
    <row r="176" spans="2:65" s="1" customFormat="1" ht="24.2" customHeight="1" x14ac:dyDescent="0.2">
      <c r="B176" s="32"/>
      <c r="C176" s="132" t="s">
        <v>245</v>
      </c>
      <c r="D176" s="132" t="s">
        <v>148</v>
      </c>
      <c r="E176" s="133" t="s">
        <v>1453</v>
      </c>
      <c r="F176" s="134" t="s">
        <v>1454</v>
      </c>
      <c r="G176" s="135" t="s">
        <v>357</v>
      </c>
      <c r="H176" s="136">
        <v>10.483000000000001</v>
      </c>
      <c r="I176" s="137"/>
      <c r="J176" s="138">
        <f>ROUND(I176*H176,2)</f>
        <v>0</v>
      </c>
      <c r="K176" s="134" t="s">
        <v>152</v>
      </c>
      <c r="L176" s="32"/>
      <c r="M176" s="139" t="s">
        <v>1</v>
      </c>
      <c r="N176" s="140" t="s">
        <v>41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141</v>
      </c>
      <c r="AT176" s="143" t="s">
        <v>148</v>
      </c>
      <c r="AU176" s="143" t="s">
        <v>86</v>
      </c>
      <c r="AY176" s="17" t="s">
        <v>142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84</v>
      </c>
      <c r="BK176" s="144">
        <f>ROUND(I176*H176,2)</f>
        <v>0</v>
      </c>
      <c r="BL176" s="17" t="s">
        <v>141</v>
      </c>
      <c r="BM176" s="143" t="s">
        <v>380</v>
      </c>
    </row>
    <row r="177" spans="2:65" s="12" customFormat="1" ht="11.25" x14ac:dyDescent="0.2">
      <c r="B177" s="145"/>
      <c r="D177" s="146" t="s">
        <v>155</v>
      </c>
      <c r="E177" s="147" t="s">
        <v>1</v>
      </c>
      <c r="F177" s="148" t="s">
        <v>381</v>
      </c>
      <c r="H177" s="147" t="s">
        <v>1</v>
      </c>
      <c r="I177" s="149"/>
      <c r="L177" s="145"/>
      <c r="M177" s="150"/>
      <c r="T177" s="151"/>
      <c r="AT177" s="147" t="s">
        <v>155</v>
      </c>
      <c r="AU177" s="147" t="s">
        <v>86</v>
      </c>
      <c r="AV177" s="12" t="s">
        <v>84</v>
      </c>
      <c r="AW177" s="12" t="s">
        <v>32</v>
      </c>
      <c r="AX177" s="12" t="s">
        <v>76</v>
      </c>
      <c r="AY177" s="147" t="s">
        <v>142</v>
      </c>
    </row>
    <row r="178" spans="2:65" s="12" customFormat="1" ht="11.25" x14ac:dyDescent="0.2">
      <c r="B178" s="145"/>
      <c r="D178" s="146" t="s">
        <v>155</v>
      </c>
      <c r="E178" s="147" t="s">
        <v>1</v>
      </c>
      <c r="F178" s="148" t="s">
        <v>382</v>
      </c>
      <c r="H178" s="147" t="s">
        <v>1</v>
      </c>
      <c r="I178" s="149"/>
      <c r="L178" s="145"/>
      <c r="M178" s="150"/>
      <c r="T178" s="151"/>
      <c r="AT178" s="147" t="s">
        <v>155</v>
      </c>
      <c r="AU178" s="147" t="s">
        <v>86</v>
      </c>
      <c r="AV178" s="12" t="s">
        <v>84</v>
      </c>
      <c r="AW178" s="12" t="s">
        <v>32</v>
      </c>
      <c r="AX178" s="12" t="s">
        <v>76</v>
      </c>
      <c r="AY178" s="147" t="s">
        <v>142</v>
      </c>
    </row>
    <row r="179" spans="2:65" s="13" customFormat="1" ht="11.25" x14ac:dyDescent="0.2">
      <c r="B179" s="152"/>
      <c r="D179" s="146" t="s">
        <v>155</v>
      </c>
      <c r="E179" s="153" t="s">
        <v>1</v>
      </c>
      <c r="F179" s="154" t="s">
        <v>1455</v>
      </c>
      <c r="H179" s="155">
        <v>10.483000000000001</v>
      </c>
      <c r="I179" s="156"/>
      <c r="L179" s="152"/>
      <c r="M179" s="157"/>
      <c r="T179" s="158"/>
      <c r="AT179" s="153" t="s">
        <v>155</v>
      </c>
      <c r="AU179" s="153" t="s">
        <v>86</v>
      </c>
      <c r="AV179" s="13" t="s">
        <v>86</v>
      </c>
      <c r="AW179" s="13" t="s">
        <v>32</v>
      </c>
      <c r="AX179" s="13" t="s">
        <v>84</v>
      </c>
      <c r="AY179" s="153" t="s">
        <v>142</v>
      </c>
    </row>
    <row r="180" spans="2:65" s="1" customFormat="1" ht="24.2" customHeight="1" x14ac:dyDescent="0.2">
      <c r="B180" s="32"/>
      <c r="C180" s="132" t="s">
        <v>344</v>
      </c>
      <c r="D180" s="132" t="s">
        <v>148</v>
      </c>
      <c r="E180" s="133" t="s">
        <v>1456</v>
      </c>
      <c r="F180" s="134" t="s">
        <v>1457</v>
      </c>
      <c r="G180" s="135" t="s">
        <v>357</v>
      </c>
      <c r="H180" s="136">
        <v>2.621</v>
      </c>
      <c r="I180" s="137"/>
      <c r="J180" s="138">
        <f>ROUND(I180*H180,2)</f>
        <v>0</v>
      </c>
      <c r="K180" s="134" t="s">
        <v>152</v>
      </c>
      <c r="L180" s="32"/>
      <c r="M180" s="139" t="s">
        <v>1</v>
      </c>
      <c r="N180" s="140" t="s">
        <v>41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141</v>
      </c>
      <c r="AT180" s="143" t="s">
        <v>148</v>
      </c>
      <c r="AU180" s="143" t="s">
        <v>86</v>
      </c>
      <c r="AY180" s="17" t="s">
        <v>142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84</v>
      </c>
      <c r="BK180" s="144">
        <f>ROUND(I180*H180,2)</f>
        <v>0</v>
      </c>
      <c r="BL180" s="17" t="s">
        <v>141</v>
      </c>
      <c r="BM180" s="143" t="s">
        <v>387</v>
      </c>
    </row>
    <row r="181" spans="2:65" s="12" customFormat="1" ht="11.25" x14ac:dyDescent="0.2">
      <c r="B181" s="145"/>
      <c r="D181" s="146" t="s">
        <v>155</v>
      </c>
      <c r="E181" s="147" t="s">
        <v>1</v>
      </c>
      <c r="F181" s="148" t="s">
        <v>381</v>
      </c>
      <c r="H181" s="147" t="s">
        <v>1</v>
      </c>
      <c r="I181" s="149"/>
      <c r="L181" s="145"/>
      <c r="M181" s="150"/>
      <c r="T181" s="151"/>
      <c r="AT181" s="147" t="s">
        <v>155</v>
      </c>
      <c r="AU181" s="147" t="s">
        <v>86</v>
      </c>
      <c r="AV181" s="12" t="s">
        <v>84</v>
      </c>
      <c r="AW181" s="12" t="s">
        <v>32</v>
      </c>
      <c r="AX181" s="12" t="s">
        <v>76</v>
      </c>
      <c r="AY181" s="147" t="s">
        <v>142</v>
      </c>
    </row>
    <row r="182" spans="2:65" s="12" customFormat="1" ht="11.25" x14ac:dyDescent="0.2">
      <c r="B182" s="145"/>
      <c r="D182" s="146" t="s">
        <v>155</v>
      </c>
      <c r="E182" s="147" t="s">
        <v>1</v>
      </c>
      <c r="F182" s="148" t="s">
        <v>382</v>
      </c>
      <c r="H182" s="147" t="s">
        <v>1</v>
      </c>
      <c r="I182" s="149"/>
      <c r="L182" s="145"/>
      <c r="M182" s="150"/>
      <c r="T182" s="151"/>
      <c r="AT182" s="147" t="s">
        <v>155</v>
      </c>
      <c r="AU182" s="147" t="s">
        <v>86</v>
      </c>
      <c r="AV182" s="12" t="s">
        <v>84</v>
      </c>
      <c r="AW182" s="12" t="s">
        <v>32</v>
      </c>
      <c r="AX182" s="12" t="s">
        <v>76</v>
      </c>
      <c r="AY182" s="147" t="s">
        <v>142</v>
      </c>
    </row>
    <row r="183" spans="2:65" s="13" customFormat="1" ht="11.25" x14ac:dyDescent="0.2">
      <c r="B183" s="152"/>
      <c r="D183" s="146" t="s">
        <v>155</v>
      </c>
      <c r="E183" s="153" t="s">
        <v>1</v>
      </c>
      <c r="F183" s="154" t="s">
        <v>1458</v>
      </c>
      <c r="H183" s="155">
        <v>2.621</v>
      </c>
      <c r="I183" s="156"/>
      <c r="L183" s="152"/>
      <c r="M183" s="157"/>
      <c r="T183" s="158"/>
      <c r="AT183" s="153" t="s">
        <v>155</v>
      </c>
      <c r="AU183" s="153" t="s">
        <v>86</v>
      </c>
      <c r="AV183" s="13" t="s">
        <v>86</v>
      </c>
      <c r="AW183" s="13" t="s">
        <v>32</v>
      </c>
      <c r="AX183" s="13" t="s">
        <v>84</v>
      </c>
      <c r="AY183" s="153" t="s">
        <v>142</v>
      </c>
    </row>
    <row r="184" spans="2:65" s="1" customFormat="1" ht="16.5" customHeight="1" x14ac:dyDescent="0.2">
      <c r="B184" s="32"/>
      <c r="C184" s="132" t="s">
        <v>349</v>
      </c>
      <c r="D184" s="132" t="s">
        <v>148</v>
      </c>
      <c r="E184" s="133" t="s">
        <v>1459</v>
      </c>
      <c r="F184" s="134" t="s">
        <v>1460</v>
      </c>
      <c r="G184" s="135" t="s">
        <v>357</v>
      </c>
      <c r="H184" s="136">
        <v>5.4720000000000004</v>
      </c>
      <c r="I184" s="137"/>
      <c r="J184" s="138">
        <f>ROUND(I184*H184,2)</f>
        <v>0</v>
      </c>
      <c r="K184" s="134" t="s">
        <v>152</v>
      </c>
      <c r="L184" s="32"/>
      <c r="M184" s="139" t="s">
        <v>1</v>
      </c>
      <c r="N184" s="140" t="s">
        <v>41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141</v>
      </c>
      <c r="AT184" s="143" t="s">
        <v>148</v>
      </c>
      <c r="AU184" s="143" t="s">
        <v>86</v>
      </c>
      <c r="AY184" s="17" t="s">
        <v>142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84</v>
      </c>
      <c r="BK184" s="144">
        <f>ROUND(I184*H184,2)</f>
        <v>0</v>
      </c>
      <c r="BL184" s="17" t="s">
        <v>141</v>
      </c>
      <c r="BM184" s="143" t="s">
        <v>392</v>
      </c>
    </row>
    <row r="185" spans="2:65" s="13" customFormat="1" ht="11.25" x14ac:dyDescent="0.2">
      <c r="B185" s="152"/>
      <c r="D185" s="146" t="s">
        <v>155</v>
      </c>
      <c r="E185" s="153" t="s">
        <v>1</v>
      </c>
      <c r="F185" s="154" t="s">
        <v>1461</v>
      </c>
      <c r="H185" s="155">
        <v>5.4720000000000004</v>
      </c>
      <c r="I185" s="156"/>
      <c r="L185" s="152"/>
      <c r="M185" s="157"/>
      <c r="T185" s="158"/>
      <c r="AT185" s="153" t="s">
        <v>155</v>
      </c>
      <c r="AU185" s="153" t="s">
        <v>86</v>
      </c>
      <c r="AV185" s="13" t="s">
        <v>86</v>
      </c>
      <c r="AW185" s="13" t="s">
        <v>32</v>
      </c>
      <c r="AX185" s="13" t="s">
        <v>84</v>
      </c>
      <c r="AY185" s="153" t="s">
        <v>142</v>
      </c>
    </row>
    <row r="186" spans="2:65" s="1" customFormat="1" ht="21.75" customHeight="1" x14ac:dyDescent="0.2">
      <c r="B186" s="32"/>
      <c r="C186" s="132" t="s">
        <v>354</v>
      </c>
      <c r="D186" s="132" t="s">
        <v>148</v>
      </c>
      <c r="E186" s="133" t="s">
        <v>396</v>
      </c>
      <c r="F186" s="134" t="s">
        <v>397</v>
      </c>
      <c r="G186" s="135" t="s">
        <v>266</v>
      </c>
      <c r="H186" s="136">
        <v>32.799999999999997</v>
      </c>
      <c r="I186" s="137"/>
      <c r="J186" s="138">
        <f>ROUND(I186*H186,2)</f>
        <v>0</v>
      </c>
      <c r="K186" s="134" t="s">
        <v>152</v>
      </c>
      <c r="L186" s="32"/>
      <c r="M186" s="139" t="s">
        <v>1</v>
      </c>
      <c r="N186" s="140" t="s">
        <v>41</v>
      </c>
      <c r="P186" s="141">
        <f>O186*H186</f>
        <v>0</v>
      </c>
      <c r="Q186" s="141">
        <v>8.4000000000000003E-4</v>
      </c>
      <c r="R186" s="141">
        <f>Q186*H186</f>
        <v>2.7552E-2</v>
      </c>
      <c r="S186" s="141">
        <v>0</v>
      </c>
      <c r="T186" s="142">
        <f>S186*H186</f>
        <v>0</v>
      </c>
      <c r="AR186" s="143" t="s">
        <v>141</v>
      </c>
      <c r="AT186" s="143" t="s">
        <v>148</v>
      </c>
      <c r="AU186" s="143" t="s">
        <v>86</v>
      </c>
      <c r="AY186" s="17" t="s">
        <v>142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84</v>
      </c>
      <c r="BK186" s="144">
        <f>ROUND(I186*H186,2)</f>
        <v>0</v>
      </c>
      <c r="BL186" s="17" t="s">
        <v>141</v>
      </c>
      <c r="BM186" s="143" t="s">
        <v>398</v>
      </c>
    </row>
    <row r="187" spans="2:65" s="13" customFormat="1" ht="11.25" x14ac:dyDescent="0.2">
      <c r="B187" s="152"/>
      <c r="D187" s="146" t="s">
        <v>155</v>
      </c>
      <c r="E187" s="153" t="s">
        <v>1</v>
      </c>
      <c r="F187" s="154" t="s">
        <v>1462</v>
      </c>
      <c r="H187" s="155">
        <v>18.239999999999998</v>
      </c>
      <c r="I187" s="156"/>
      <c r="L187" s="152"/>
      <c r="M187" s="157"/>
      <c r="T187" s="158"/>
      <c r="AT187" s="153" t="s">
        <v>155</v>
      </c>
      <c r="AU187" s="153" t="s">
        <v>86</v>
      </c>
      <c r="AV187" s="13" t="s">
        <v>86</v>
      </c>
      <c r="AW187" s="13" t="s">
        <v>32</v>
      </c>
      <c r="AX187" s="13" t="s">
        <v>76</v>
      </c>
      <c r="AY187" s="153" t="s">
        <v>142</v>
      </c>
    </row>
    <row r="188" spans="2:65" s="13" customFormat="1" ht="11.25" x14ac:dyDescent="0.2">
      <c r="B188" s="152"/>
      <c r="D188" s="146" t="s">
        <v>155</v>
      </c>
      <c r="E188" s="153" t="s">
        <v>1</v>
      </c>
      <c r="F188" s="154" t="s">
        <v>1463</v>
      </c>
      <c r="H188" s="155">
        <v>14.56</v>
      </c>
      <c r="I188" s="156"/>
      <c r="L188" s="152"/>
      <c r="M188" s="157"/>
      <c r="T188" s="158"/>
      <c r="AT188" s="153" t="s">
        <v>155</v>
      </c>
      <c r="AU188" s="153" t="s">
        <v>86</v>
      </c>
      <c r="AV188" s="13" t="s">
        <v>86</v>
      </c>
      <c r="AW188" s="13" t="s">
        <v>32</v>
      </c>
      <c r="AX188" s="13" t="s">
        <v>76</v>
      </c>
      <c r="AY188" s="153" t="s">
        <v>142</v>
      </c>
    </row>
    <row r="189" spans="2:65" s="14" customFormat="1" ht="11.25" x14ac:dyDescent="0.2">
      <c r="B189" s="162"/>
      <c r="D189" s="146" t="s">
        <v>155</v>
      </c>
      <c r="E189" s="163" t="s">
        <v>1</v>
      </c>
      <c r="F189" s="164" t="s">
        <v>278</v>
      </c>
      <c r="H189" s="165">
        <v>32.799999999999997</v>
      </c>
      <c r="I189" s="166"/>
      <c r="L189" s="162"/>
      <c r="M189" s="167"/>
      <c r="T189" s="168"/>
      <c r="AT189" s="163" t="s">
        <v>155</v>
      </c>
      <c r="AU189" s="163" t="s">
        <v>86</v>
      </c>
      <c r="AV189" s="14" t="s">
        <v>141</v>
      </c>
      <c r="AW189" s="14" t="s">
        <v>32</v>
      </c>
      <c r="AX189" s="14" t="s">
        <v>84</v>
      </c>
      <c r="AY189" s="163" t="s">
        <v>142</v>
      </c>
    </row>
    <row r="190" spans="2:65" s="1" customFormat="1" ht="24.2" customHeight="1" x14ac:dyDescent="0.2">
      <c r="B190" s="32"/>
      <c r="C190" s="132" t="s">
        <v>361</v>
      </c>
      <c r="D190" s="132" t="s">
        <v>148</v>
      </c>
      <c r="E190" s="133" t="s">
        <v>402</v>
      </c>
      <c r="F190" s="134" t="s">
        <v>403</v>
      </c>
      <c r="G190" s="135" t="s">
        <v>266</v>
      </c>
      <c r="H190" s="136">
        <v>14.56</v>
      </c>
      <c r="I190" s="137"/>
      <c r="J190" s="138">
        <f>ROUND(I190*H190,2)</f>
        <v>0</v>
      </c>
      <c r="K190" s="134" t="s">
        <v>152</v>
      </c>
      <c r="L190" s="32"/>
      <c r="M190" s="139" t="s">
        <v>1</v>
      </c>
      <c r="N190" s="140" t="s">
        <v>41</v>
      </c>
      <c r="P190" s="141">
        <f>O190*H190</f>
        <v>0</v>
      </c>
      <c r="Q190" s="141">
        <v>8.4999999999999995E-4</v>
      </c>
      <c r="R190" s="141">
        <f>Q190*H190</f>
        <v>1.2376E-2</v>
      </c>
      <c r="S190" s="141">
        <v>0</v>
      </c>
      <c r="T190" s="142">
        <f>S190*H190</f>
        <v>0</v>
      </c>
      <c r="AR190" s="143" t="s">
        <v>141</v>
      </c>
      <c r="AT190" s="143" t="s">
        <v>148</v>
      </c>
      <c r="AU190" s="143" t="s">
        <v>86</v>
      </c>
      <c r="AY190" s="17" t="s">
        <v>142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84</v>
      </c>
      <c r="BK190" s="144">
        <f>ROUND(I190*H190,2)</f>
        <v>0</v>
      </c>
      <c r="BL190" s="17" t="s">
        <v>141</v>
      </c>
      <c r="BM190" s="143" t="s">
        <v>404</v>
      </c>
    </row>
    <row r="191" spans="2:65" s="13" customFormat="1" ht="11.25" x14ac:dyDescent="0.2">
      <c r="B191" s="152"/>
      <c r="D191" s="146" t="s">
        <v>155</v>
      </c>
      <c r="E191" s="153" t="s">
        <v>1</v>
      </c>
      <c r="F191" s="154" t="s">
        <v>1463</v>
      </c>
      <c r="H191" s="155">
        <v>14.56</v>
      </c>
      <c r="I191" s="156"/>
      <c r="L191" s="152"/>
      <c r="M191" s="157"/>
      <c r="T191" s="158"/>
      <c r="AT191" s="153" t="s">
        <v>155</v>
      </c>
      <c r="AU191" s="153" t="s">
        <v>86</v>
      </c>
      <c r="AV191" s="13" t="s">
        <v>86</v>
      </c>
      <c r="AW191" s="13" t="s">
        <v>32</v>
      </c>
      <c r="AX191" s="13" t="s">
        <v>84</v>
      </c>
      <c r="AY191" s="153" t="s">
        <v>142</v>
      </c>
    </row>
    <row r="192" spans="2:65" s="1" customFormat="1" ht="24.2" customHeight="1" x14ac:dyDescent="0.2">
      <c r="B192" s="32"/>
      <c r="C192" s="132" t="s">
        <v>7</v>
      </c>
      <c r="D192" s="132" t="s">
        <v>148</v>
      </c>
      <c r="E192" s="133" t="s">
        <v>406</v>
      </c>
      <c r="F192" s="134" t="s">
        <v>407</v>
      </c>
      <c r="G192" s="135" t="s">
        <v>266</v>
      </c>
      <c r="H192" s="136">
        <v>32.799999999999997</v>
      </c>
      <c r="I192" s="137"/>
      <c r="J192" s="138">
        <f>ROUND(I192*H192,2)</f>
        <v>0</v>
      </c>
      <c r="K192" s="134" t="s">
        <v>152</v>
      </c>
      <c r="L192" s="32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141</v>
      </c>
      <c r="AT192" s="143" t="s">
        <v>148</v>
      </c>
      <c r="AU192" s="143" t="s">
        <v>86</v>
      </c>
      <c r="AY192" s="17" t="s">
        <v>142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84</v>
      </c>
      <c r="BK192" s="144">
        <f>ROUND(I192*H192,2)</f>
        <v>0</v>
      </c>
      <c r="BL192" s="17" t="s">
        <v>141</v>
      </c>
      <c r="BM192" s="143" t="s">
        <v>408</v>
      </c>
    </row>
    <row r="193" spans="2:65" s="13" customFormat="1" ht="11.25" x14ac:dyDescent="0.2">
      <c r="B193" s="152"/>
      <c r="D193" s="146" t="s">
        <v>155</v>
      </c>
      <c r="E193" s="153" t="s">
        <v>1</v>
      </c>
      <c r="F193" s="154" t="s">
        <v>1464</v>
      </c>
      <c r="H193" s="155">
        <v>32.799999999999997</v>
      </c>
      <c r="I193" s="156"/>
      <c r="L193" s="152"/>
      <c r="M193" s="157"/>
      <c r="T193" s="158"/>
      <c r="AT193" s="153" t="s">
        <v>155</v>
      </c>
      <c r="AU193" s="153" t="s">
        <v>86</v>
      </c>
      <c r="AV193" s="13" t="s">
        <v>86</v>
      </c>
      <c r="AW193" s="13" t="s">
        <v>32</v>
      </c>
      <c r="AX193" s="13" t="s">
        <v>84</v>
      </c>
      <c r="AY193" s="153" t="s">
        <v>142</v>
      </c>
    </row>
    <row r="194" spans="2:65" s="1" customFormat="1" ht="24.2" customHeight="1" x14ac:dyDescent="0.2">
      <c r="B194" s="32"/>
      <c r="C194" s="132" t="s">
        <v>370</v>
      </c>
      <c r="D194" s="132" t="s">
        <v>148</v>
      </c>
      <c r="E194" s="133" t="s">
        <v>411</v>
      </c>
      <c r="F194" s="134" t="s">
        <v>412</v>
      </c>
      <c r="G194" s="135" t="s">
        <v>266</v>
      </c>
      <c r="H194" s="136">
        <v>14.56</v>
      </c>
      <c r="I194" s="137"/>
      <c r="J194" s="138">
        <f>ROUND(I194*H194,2)</f>
        <v>0</v>
      </c>
      <c r="K194" s="134" t="s">
        <v>152</v>
      </c>
      <c r="L194" s="32"/>
      <c r="M194" s="139" t="s">
        <v>1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141</v>
      </c>
      <c r="AT194" s="143" t="s">
        <v>148</v>
      </c>
      <c r="AU194" s="143" t="s">
        <v>86</v>
      </c>
      <c r="AY194" s="17" t="s">
        <v>142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84</v>
      </c>
      <c r="BK194" s="144">
        <f>ROUND(I194*H194,2)</f>
        <v>0</v>
      </c>
      <c r="BL194" s="17" t="s">
        <v>141</v>
      </c>
      <c r="BM194" s="143" t="s">
        <v>413</v>
      </c>
    </row>
    <row r="195" spans="2:65" s="13" customFormat="1" ht="11.25" x14ac:dyDescent="0.2">
      <c r="B195" s="152"/>
      <c r="D195" s="146" t="s">
        <v>155</v>
      </c>
      <c r="E195" s="153" t="s">
        <v>1</v>
      </c>
      <c r="F195" s="154" t="s">
        <v>1465</v>
      </c>
      <c r="H195" s="155">
        <v>14.56</v>
      </c>
      <c r="I195" s="156"/>
      <c r="L195" s="152"/>
      <c r="M195" s="157"/>
      <c r="T195" s="158"/>
      <c r="AT195" s="153" t="s">
        <v>155</v>
      </c>
      <c r="AU195" s="153" t="s">
        <v>86</v>
      </c>
      <c r="AV195" s="13" t="s">
        <v>86</v>
      </c>
      <c r="AW195" s="13" t="s">
        <v>32</v>
      </c>
      <c r="AX195" s="13" t="s">
        <v>84</v>
      </c>
      <c r="AY195" s="153" t="s">
        <v>142</v>
      </c>
    </row>
    <row r="196" spans="2:65" s="1" customFormat="1" ht="37.9" customHeight="1" x14ac:dyDescent="0.2">
      <c r="B196" s="32"/>
      <c r="C196" s="132" t="s">
        <v>377</v>
      </c>
      <c r="D196" s="132" t="s">
        <v>148</v>
      </c>
      <c r="E196" s="133" t="s">
        <v>427</v>
      </c>
      <c r="F196" s="134" t="s">
        <v>428</v>
      </c>
      <c r="G196" s="135" t="s">
        <v>357</v>
      </c>
      <c r="H196" s="136">
        <v>453.911</v>
      </c>
      <c r="I196" s="137"/>
      <c r="J196" s="138">
        <f>ROUND(I196*H196,2)</f>
        <v>0</v>
      </c>
      <c r="K196" s="134" t="s">
        <v>152</v>
      </c>
      <c r="L196" s="32"/>
      <c r="M196" s="139" t="s">
        <v>1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141</v>
      </c>
      <c r="AT196" s="143" t="s">
        <v>148</v>
      </c>
      <c r="AU196" s="143" t="s">
        <v>86</v>
      </c>
      <c r="AY196" s="17" t="s">
        <v>142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84</v>
      </c>
      <c r="BK196" s="144">
        <f>ROUND(I196*H196,2)</f>
        <v>0</v>
      </c>
      <c r="BL196" s="17" t="s">
        <v>141</v>
      </c>
      <c r="BM196" s="143" t="s">
        <v>429</v>
      </c>
    </row>
    <row r="197" spans="2:65" s="12" customFormat="1" ht="11.25" x14ac:dyDescent="0.2">
      <c r="B197" s="145"/>
      <c r="D197" s="146" t="s">
        <v>155</v>
      </c>
      <c r="E197" s="147" t="s">
        <v>1</v>
      </c>
      <c r="F197" s="148" t="s">
        <v>430</v>
      </c>
      <c r="H197" s="147" t="s">
        <v>1</v>
      </c>
      <c r="I197" s="149"/>
      <c r="L197" s="145"/>
      <c r="M197" s="150"/>
      <c r="T197" s="151"/>
      <c r="AT197" s="147" t="s">
        <v>155</v>
      </c>
      <c r="AU197" s="147" t="s">
        <v>86</v>
      </c>
      <c r="AV197" s="12" t="s">
        <v>84</v>
      </c>
      <c r="AW197" s="12" t="s">
        <v>32</v>
      </c>
      <c r="AX197" s="12" t="s">
        <v>76</v>
      </c>
      <c r="AY197" s="147" t="s">
        <v>142</v>
      </c>
    </row>
    <row r="198" spans="2:65" s="12" customFormat="1" ht="11.25" x14ac:dyDescent="0.2">
      <c r="B198" s="145"/>
      <c r="D198" s="146" t="s">
        <v>155</v>
      </c>
      <c r="E198" s="147" t="s">
        <v>1</v>
      </c>
      <c r="F198" s="148" t="s">
        <v>431</v>
      </c>
      <c r="H198" s="147" t="s">
        <v>1</v>
      </c>
      <c r="I198" s="149"/>
      <c r="L198" s="145"/>
      <c r="M198" s="150"/>
      <c r="T198" s="151"/>
      <c r="AT198" s="147" t="s">
        <v>155</v>
      </c>
      <c r="AU198" s="147" t="s">
        <v>86</v>
      </c>
      <c r="AV198" s="12" t="s">
        <v>84</v>
      </c>
      <c r="AW198" s="12" t="s">
        <v>32</v>
      </c>
      <c r="AX198" s="12" t="s">
        <v>76</v>
      </c>
      <c r="AY198" s="147" t="s">
        <v>142</v>
      </c>
    </row>
    <row r="199" spans="2:65" s="13" customFormat="1" ht="11.25" x14ac:dyDescent="0.2">
      <c r="B199" s="152"/>
      <c r="D199" s="146" t="s">
        <v>155</v>
      </c>
      <c r="E199" s="153" t="s">
        <v>1</v>
      </c>
      <c r="F199" s="154" t="s">
        <v>1466</v>
      </c>
      <c r="H199" s="155">
        <v>458.72</v>
      </c>
      <c r="I199" s="156"/>
      <c r="L199" s="152"/>
      <c r="M199" s="157"/>
      <c r="T199" s="158"/>
      <c r="AT199" s="153" t="s">
        <v>155</v>
      </c>
      <c r="AU199" s="153" t="s">
        <v>86</v>
      </c>
      <c r="AV199" s="13" t="s">
        <v>86</v>
      </c>
      <c r="AW199" s="13" t="s">
        <v>32</v>
      </c>
      <c r="AX199" s="13" t="s">
        <v>76</v>
      </c>
      <c r="AY199" s="153" t="s">
        <v>142</v>
      </c>
    </row>
    <row r="200" spans="2:65" s="13" customFormat="1" ht="11.25" x14ac:dyDescent="0.2">
      <c r="B200" s="152"/>
      <c r="D200" s="146" t="s">
        <v>155</v>
      </c>
      <c r="E200" s="153" t="s">
        <v>1</v>
      </c>
      <c r="F200" s="154" t="s">
        <v>1467</v>
      </c>
      <c r="H200" s="155">
        <v>21.6</v>
      </c>
      <c r="I200" s="156"/>
      <c r="L200" s="152"/>
      <c r="M200" s="157"/>
      <c r="T200" s="158"/>
      <c r="AT200" s="153" t="s">
        <v>155</v>
      </c>
      <c r="AU200" s="153" t="s">
        <v>86</v>
      </c>
      <c r="AV200" s="13" t="s">
        <v>86</v>
      </c>
      <c r="AW200" s="13" t="s">
        <v>32</v>
      </c>
      <c r="AX200" s="13" t="s">
        <v>76</v>
      </c>
      <c r="AY200" s="153" t="s">
        <v>142</v>
      </c>
    </row>
    <row r="201" spans="2:65" s="13" customFormat="1" ht="11.25" x14ac:dyDescent="0.2">
      <c r="B201" s="152"/>
      <c r="D201" s="146" t="s">
        <v>155</v>
      </c>
      <c r="E201" s="153" t="s">
        <v>1</v>
      </c>
      <c r="F201" s="154" t="s">
        <v>1468</v>
      </c>
      <c r="H201" s="155">
        <v>-14.989000000000001</v>
      </c>
      <c r="I201" s="156"/>
      <c r="L201" s="152"/>
      <c r="M201" s="157"/>
      <c r="T201" s="158"/>
      <c r="AT201" s="153" t="s">
        <v>155</v>
      </c>
      <c r="AU201" s="153" t="s">
        <v>86</v>
      </c>
      <c r="AV201" s="13" t="s">
        <v>86</v>
      </c>
      <c r="AW201" s="13" t="s">
        <v>32</v>
      </c>
      <c r="AX201" s="13" t="s">
        <v>76</v>
      </c>
      <c r="AY201" s="153" t="s">
        <v>142</v>
      </c>
    </row>
    <row r="202" spans="2:65" s="13" customFormat="1" ht="11.25" x14ac:dyDescent="0.2">
      <c r="B202" s="152"/>
      <c r="D202" s="146" t="s">
        <v>155</v>
      </c>
      <c r="E202" s="153" t="s">
        <v>1</v>
      </c>
      <c r="F202" s="154" t="s">
        <v>1469</v>
      </c>
      <c r="H202" s="155">
        <v>-11.42</v>
      </c>
      <c r="I202" s="156"/>
      <c r="L202" s="152"/>
      <c r="M202" s="157"/>
      <c r="T202" s="158"/>
      <c r="AT202" s="153" t="s">
        <v>155</v>
      </c>
      <c r="AU202" s="153" t="s">
        <v>86</v>
      </c>
      <c r="AV202" s="13" t="s">
        <v>86</v>
      </c>
      <c r="AW202" s="13" t="s">
        <v>32</v>
      </c>
      <c r="AX202" s="13" t="s">
        <v>76</v>
      </c>
      <c r="AY202" s="153" t="s">
        <v>142</v>
      </c>
    </row>
    <row r="203" spans="2:65" s="14" customFormat="1" ht="11.25" x14ac:dyDescent="0.2">
      <c r="B203" s="162"/>
      <c r="D203" s="146" t="s">
        <v>155</v>
      </c>
      <c r="E203" s="163" t="s">
        <v>1</v>
      </c>
      <c r="F203" s="164" t="s">
        <v>278</v>
      </c>
      <c r="H203" s="165">
        <v>453.911</v>
      </c>
      <c r="I203" s="166"/>
      <c r="L203" s="162"/>
      <c r="M203" s="167"/>
      <c r="T203" s="168"/>
      <c r="AT203" s="163" t="s">
        <v>155</v>
      </c>
      <c r="AU203" s="163" t="s">
        <v>86</v>
      </c>
      <c r="AV203" s="14" t="s">
        <v>141</v>
      </c>
      <c r="AW203" s="14" t="s">
        <v>32</v>
      </c>
      <c r="AX203" s="14" t="s">
        <v>84</v>
      </c>
      <c r="AY203" s="163" t="s">
        <v>142</v>
      </c>
    </row>
    <row r="204" spans="2:65" s="1" customFormat="1" ht="37.9" customHeight="1" x14ac:dyDescent="0.2">
      <c r="B204" s="32"/>
      <c r="C204" s="132" t="s">
        <v>384</v>
      </c>
      <c r="D204" s="132" t="s">
        <v>148</v>
      </c>
      <c r="E204" s="133" t="s">
        <v>437</v>
      </c>
      <c r="F204" s="134" t="s">
        <v>438</v>
      </c>
      <c r="G204" s="135" t="s">
        <v>357</v>
      </c>
      <c r="H204" s="136">
        <v>6808.665</v>
      </c>
      <c r="I204" s="137"/>
      <c r="J204" s="138">
        <f>ROUND(I204*H204,2)</f>
        <v>0</v>
      </c>
      <c r="K204" s="134" t="s">
        <v>152</v>
      </c>
      <c r="L204" s="32"/>
      <c r="M204" s="139" t="s">
        <v>1</v>
      </c>
      <c r="N204" s="140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141</v>
      </c>
      <c r="AT204" s="143" t="s">
        <v>148</v>
      </c>
      <c r="AU204" s="143" t="s">
        <v>86</v>
      </c>
      <c r="AY204" s="17" t="s">
        <v>142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84</v>
      </c>
      <c r="BK204" s="144">
        <f>ROUND(I204*H204,2)</f>
        <v>0</v>
      </c>
      <c r="BL204" s="17" t="s">
        <v>141</v>
      </c>
      <c r="BM204" s="143" t="s">
        <v>439</v>
      </c>
    </row>
    <row r="205" spans="2:65" s="12" customFormat="1" ht="11.25" x14ac:dyDescent="0.2">
      <c r="B205" s="145"/>
      <c r="D205" s="146" t="s">
        <v>155</v>
      </c>
      <c r="E205" s="147" t="s">
        <v>1</v>
      </c>
      <c r="F205" s="148" t="s">
        <v>430</v>
      </c>
      <c r="H205" s="147" t="s">
        <v>1</v>
      </c>
      <c r="I205" s="149"/>
      <c r="L205" s="145"/>
      <c r="M205" s="150"/>
      <c r="T205" s="151"/>
      <c r="AT205" s="147" t="s">
        <v>155</v>
      </c>
      <c r="AU205" s="147" t="s">
        <v>86</v>
      </c>
      <c r="AV205" s="12" t="s">
        <v>84</v>
      </c>
      <c r="AW205" s="12" t="s">
        <v>32</v>
      </c>
      <c r="AX205" s="12" t="s">
        <v>76</v>
      </c>
      <c r="AY205" s="147" t="s">
        <v>142</v>
      </c>
    </row>
    <row r="206" spans="2:65" s="12" customFormat="1" ht="11.25" x14ac:dyDescent="0.2">
      <c r="B206" s="145"/>
      <c r="D206" s="146" t="s">
        <v>155</v>
      </c>
      <c r="E206" s="147" t="s">
        <v>1</v>
      </c>
      <c r="F206" s="148" t="s">
        <v>431</v>
      </c>
      <c r="H206" s="147" t="s">
        <v>1</v>
      </c>
      <c r="I206" s="149"/>
      <c r="L206" s="145"/>
      <c r="M206" s="150"/>
      <c r="T206" s="151"/>
      <c r="AT206" s="147" t="s">
        <v>155</v>
      </c>
      <c r="AU206" s="147" t="s">
        <v>86</v>
      </c>
      <c r="AV206" s="12" t="s">
        <v>84</v>
      </c>
      <c r="AW206" s="12" t="s">
        <v>32</v>
      </c>
      <c r="AX206" s="12" t="s">
        <v>76</v>
      </c>
      <c r="AY206" s="147" t="s">
        <v>142</v>
      </c>
    </row>
    <row r="207" spans="2:65" s="13" customFormat="1" ht="11.25" x14ac:dyDescent="0.2">
      <c r="B207" s="152"/>
      <c r="D207" s="146" t="s">
        <v>155</v>
      </c>
      <c r="E207" s="153" t="s">
        <v>1</v>
      </c>
      <c r="F207" s="154" t="s">
        <v>1470</v>
      </c>
      <c r="H207" s="155">
        <v>6808.665</v>
      </c>
      <c r="I207" s="156"/>
      <c r="L207" s="152"/>
      <c r="M207" s="157"/>
      <c r="T207" s="158"/>
      <c r="AT207" s="153" t="s">
        <v>155</v>
      </c>
      <c r="AU207" s="153" t="s">
        <v>86</v>
      </c>
      <c r="AV207" s="13" t="s">
        <v>86</v>
      </c>
      <c r="AW207" s="13" t="s">
        <v>32</v>
      </c>
      <c r="AX207" s="13" t="s">
        <v>84</v>
      </c>
      <c r="AY207" s="153" t="s">
        <v>142</v>
      </c>
    </row>
    <row r="208" spans="2:65" s="1" customFormat="1" ht="37.9" customHeight="1" x14ac:dyDescent="0.2">
      <c r="B208" s="32"/>
      <c r="C208" s="132" t="s">
        <v>389</v>
      </c>
      <c r="D208" s="132" t="s">
        <v>148</v>
      </c>
      <c r="E208" s="133" t="s">
        <v>442</v>
      </c>
      <c r="F208" s="134" t="s">
        <v>443</v>
      </c>
      <c r="G208" s="135" t="s">
        <v>357</v>
      </c>
      <c r="H208" s="136">
        <v>18.576000000000001</v>
      </c>
      <c r="I208" s="137"/>
      <c r="J208" s="138">
        <f>ROUND(I208*H208,2)</f>
        <v>0</v>
      </c>
      <c r="K208" s="134" t="s">
        <v>152</v>
      </c>
      <c r="L208" s="32"/>
      <c r="M208" s="139" t="s">
        <v>1</v>
      </c>
      <c r="N208" s="140" t="s">
        <v>41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141</v>
      </c>
      <c r="AT208" s="143" t="s">
        <v>148</v>
      </c>
      <c r="AU208" s="143" t="s">
        <v>86</v>
      </c>
      <c r="AY208" s="17" t="s">
        <v>142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84</v>
      </c>
      <c r="BK208" s="144">
        <f>ROUND(I208*H208,2)</f>
        <v>0</v>
      </c>
      <c r="BL208" s="17" t="s">
        <v>141</v>
      </c>
      <c r="BM208" s="143" t="s">
        <v>444</v>
      </c>
    </row>
    <row r="209" spans="2:65" s="12" customFormat="1" ht="11.25" x14ac:dyDescent="0.2">
      <c r="B209" s="145"/>
      <c r="D209" s="146" t="s">
        <v>155</v>
      </c>
      <c r="E209" s="147" t="s">
        <v>1</v>
      </c>
      <c r="F209" s="148" t="s">
        <v>430</v>
      </c>
      <c r="H209" s="147" t="s">
        <v>1</v>
      </c>
      <c r="I209" s="149"/>
      <c r="L209" s="145"/>
      <c r="M209" s="150"/>
      <c r="T209" s="151"/>
      <c r="AT209" s="147" t="s">
        <v>155</v>
      </c>
      <c r="AU209" s="147" t="s">
        <v>86</v>
      </c>
      <c r="AV209" s="12" t="s">
        <v>84</v>
      </c>
      <c r="AW209" s="12" t="s">
        <v>32</v>
      </c>
      <c r="AX209" s="12" t="s">
        <v>76</v>
      </c>
      <c r="AY209" s="147" t="s">
        <v>142</v>
      </c>
    </row>
    <row r="210" spans="2:65" s="12" customFormat="1" ht="11.25" x14ac:dyDescent="0.2">
      <c r="B210" s="145"/>
      <c r="D210" s="146" t="s">
        <v>155</v>
      </c>
      <c r="E210" s="147" t="s">
        <v>1</v>
      </c>
      <c r="F210" s="148" t="s">
        <v>445</v>
      </c>
      <c r="H210" s="147" t="s">
        <v>1</v>
      </c>
      <c r="I210" s="149"/>
      <c r="L210" s="145"/>
      <c r="M210" s="150"/>
      <c r="T210" s="151"/>
      <c r="AT210" s="147" t="s">
        <v>155</v>
      </c>
      <c r="AU210" s="147" t="s">
        <v>86</v>
      </c>
      <c r="AV210" s="12" t="s">
        <v>84</v>
      </c>
      <c r="AW210" s="12" t="s">
        <v>32</v>
      </c>
      <c r="AX210" s="12" t="s">
        <v>76</v>
      </c>
      <c r="AY210" s="147" t="s">
        <v>142</v>
      </c>
    </row>
    <row r="211" spans="2:65" s="13" customFormat="1" ht="11.25" x14ac:dyDescent="0.2">
      <c r="B211" s="152"/>
      <c r="D211" s="146" t="s">
        <v>155</v>
      </c>
      <c r="E211" s="153" t="s">
        <v>1</v>
      </c>
      <c r="F211" s="154" t="s">
        <v>1471</v>
      </c>
      <c r="H211" s="155">
        <v>13.103999999999999</v>
      </c>
      <c r="I211" s="156"/>
      <c r="L211" s="152"/>
      <c r="M211" s="157"/>
      <c r="T211" s="158"/>
      <c r="AT211" s="153" t="s">
        <v>155</v>
      </c>
      <c r="AU211" s="153" t="s">
        <v>86</v>
      </c>
      <c r="AV211" s="13" t="s">
        <v>86</v>
      </c>
      <c r="AW211" s="13" t="s">
        <v>32</v>
      </c>
      <c r="AX211" s="13" t="s">
        <v>76</v>
      </c>
      <c r="AY211" s="153" t="s">
        <v>142</v>
      </c>
    </row>
    <row r="212" spans="2:65" s="13" customFormat="1" ht="11.25" x14ac:dyDescent="0.2">
      <c r="B212" s="152"/>
      <c r="D212" s="146" t="s">
        <v>155</v>
      </c>
      <c r="E212" s="153" t="s">
        <v>1</v>
      </c>
      <c r="F212" s="154" t="s">
        <v>1472</v>
      </c>
      <c r="H212" s="155">
        <v>5.4720000000000004</v>
      </c>
      <c r="I212" s="156"/>
      <c r="L212" s="152"/>
      <c r="M212" s="157"/>
      <c r="T212" s="158"/>
      <c r="AT212" s="153" t="s">
        <v>155</v>
      </c>
      <c r="AU212" s="153" t="s">
        <v>86</v>
      </c>
      <c r="AV212" s="13" t="s">
        <v>86</v>
      </c>
      <c r="AW212" s="13" t="s">
        <v>32</v>
      </c>
      <c r="AX212" s="13" t="s">
        <v>76</v>
      </c>
      <c r="AY212" s="153" t="s">
        <v>142</v>
      </c>
    </row>
    <row r="213" spans="2:65" s="14" customFormat="1" ht="11.25" x14ac:dyDescent="0.2">
      <c r="B213" s="162"/>
      <c r="D213" s="146" t="s">
        <v>155</v>
      </c>
      <c r="E213" s="163" t="s">
        <v>1</v>
      </c>
      <c r="F213" s="164" t="s">
        <v>278</v>
      </c>
      <c r="H213" s="165">
        <v>18.576000000000001</v>
      </c>
      <c r="I213" s="166"/>
      <c r="L213" s="162"/>
      <c r="M213" s="167"/>
      <c r="T213" s="168"/>
      <c r="AT213" s="163" t="s">
        <v>155</v>
      </c>
      <c r="AU213" s="163" t="s">
        <v>86</v>
      </c>
      <c r="AV213" s="14" t="s">
        <v>141</v>
      </c>
      <c r="AW213" s="14" t="s">
        <v>32</v>
      </c>
      <c r="AX213" s="14" t="s">
        <v>84</v>
      </c>
      <c r="AY213" s="163" t="s">
        <v>142</v>
      </c>
    </row>
    <row r="214" spans="2:65" s="1" customFormat="1" ht="37.9" customHeight="1" x14ac:dyDescent="0.2">
      <c r="B214" s="32"/>
      <c r="C214" s="132" t="s">
        <v>395</v>
      </c>
      <c r="D214" s="132" t="s">
        <v>148</v>
      </c>
      <c r="E214" s="133" t="s">
        <v>449</v>
      </c>
      <c r="F214" s="134" t="s">
        <v>450</v>
      </c>
      <c r="G214" s="135" t="s">
        <v>357</v>
      </c>
      <c r="H214" s="136">
        <v>278.64</v>
      </c>
      <c r="I214" s="137"/>
      <c r="J214" s="138">
        <f>ROUND(I214*H214,2)</f>
        <v>0</v>
      </c>
      <c r="K214" s="134" t="s">
        <v>152</v>
      </c>
      <c r="L214" s="32"/>
      <c r="M214" s="139" t="s">
        <v>1</v>
      </c>
      <c r="N214" s="140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141</v>
      </c>
      <c r="AT214" s="143" t="s">
        <v>148</v>
      </c>
      <c r="AU214" s="143" t="s">
        <v>86</v>
      </c>
      <c r="AY214" s="17" t="s">
        <v>142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84</v>
      </c>
      <c r="BK214" s="144">
        <f>ROUND(I214*H214,2)</f>
        <v>0</v>
      </c>
      <c r="BL214" s="17" t="s">
        <v>141</v>
      </c>
      <c r="BM214" s="143" t="s">
        <v>451</v>
      </c>
    </row>
    <row r="215" spans="2:65" s="12" customFormat="1" ht="11.25" x14ac:dyDescent="0.2">
      <c r="B215" s="145"/>
      <c r="D215" s="146" t="s">
        <v>155</v>
      </c>
      <c r="E215" s="147" t="s">
        <v>1</v>
      </c>
      <c r="F215" s="148" t="s">
        <v>430</v>
      </c>
      <c r="H215" s="147" t="s">
        <v>1</v>
      </c>
      <c r="I215" s="149"/>
      <c r="L215" s="145"/>
      <c r="M215" s="150"/>
      <c r="T215" s="151"/>
      <c r="AT215" s="147" t="s">
        <v>155</v>
      </c>
      <c r="AU215" s="147" t="s">
        <v>86</v>
      </c>
      <c r="AV215" s="12" t="s">
        <v>84</v>
      </c>
      <c r="AW215" s="12" t="s">
        <v>32</v>
      </c>
      <c r="AX215" s="12" t="s">
        <v>76</v>
      </c>
      <c r="AY215" s="147" t="s">
        <v>142</v>
      </c>
    </row>
    <row r="216" spans="2:65" s="12" customFormat="1" ht="11.25" x14ac:dyDescent="0.2">
      <c r="B216" s="145"/>
      <c r="D216" s="146" t="s">
        <v>155</v>
      </c>
      <c r="E216" s="147" t="s">
        <v>1</v>
      </c>
      <c r="F216" s="148" t="s">
        <v>431</v>
      </c>
      <c r="H216" s="147" t="s">
        <v>1</v>
      </c>
      <c r="I216" s="149"/>
      <c r="L216" s="145"/>
      <c r="M216" s="150"/>
      <c r="T216" s="151"/>
      <c r="AT216" s="147" t="s">
        <v>155</v>
      </c>
      <c r="AU216" s="147" t="s">
        <v>86</v>
      </c>
      <c r="AV216" s="12" t="s">
        <v>84</v>
      </c>
      <c r="AW216" s="12" t="s">
        <v>32</v>
      </c>
      <c r="AX216" s="12" t="s">
        <v>76</v>
      </c>
      <c r="AY216" s="147" t="s">
        <v>142</v>
      </c>
    </row>
    <row r="217" spans="2:65" s="13" customFormat="1" ht="11.25" x14ac:dyDescent="0.2">
      <c r="B217" s="152"/>
      <c r="D217" s="146" t="s">
        <v>155</v>
      </c>
      <c r="E217" s="153" t="s">
        <v>1</v>
      </c>
      <c r="F217" s="154" t="s">
        <v>1473</v>
      </c>
      <c r="H217" s="155">
        <v>278.64</v>
      </c>
      <c r="I217" s="156"/>
      <c r="L217" s="152"/>
      <c r="M217" s="157"/>
      <c r="T217" s="158"/>
      <c r="AT217" s="153" t="s">
        <v>155</v>
      </c>
      <c r="AU217" s="153" t="s">
        <v>86</v>
      </c>
      <c r="AV217" s="13" t="s">
        <v>86</v>
      </c>
      <c r="AW217" s="13" t="s">
        <v>32</v>
      </c>
      <c r="AX217" s="13" t="s">
        <v>84</v>
      </c>
      <c r="AY217" s="153" t="s">
        <v>142</v>
      </c>
    </row>
    <row r="218" spans="2:65" s="1" customFormat="1" ht="24.2" customHeight="1" x14ac:dyDescent="0.2">
      <c r="B218" s="32"/>
      <c r="C218" s="132" t="s">
        <v>401</v>
      </c>
      <c r="D218" s="132" t="s">
        <v>148</v>
      </c>
      <c r="E218" s="133" t="s">
        <v>454</v>
      </c>
      <c r="F218" s="134" t="s">
        <v>455</v>
      </c>
      <c r="G218" s="135" t="s">
        <v>456</v>
      </c>
      <c r="H218" s="136">
        <v>850.47699999999998</v>
      </c>
      <c r="I218" s="137"/>
      <c r="J218" s="138">
        <f>ROUND(I218*H218,2)</f>
        <v>0</v>
      </c>
      <c r="K218" s="134" t="s">
        <v>152</v>
      </c>
      <c r="L218" s="32"/>
      <c r="M218" s="139" t="s">
        <v>1</v>
      </c>
      <c r="N218" s="140" t="s">
        <v>41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141</v>
      </c>
      <c r="AT218" s="143" t="s">
        <v>148</v>
      </c>
      <c r="AU218" s="143" t="s">
        <v>86</v>
      </c>
      <c r="AY218" s="17" t="s">
        <v>142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7" t="s">
        <v>84</v>
      </c>
      <c r="BK218" s="144">
        <f>ROUND(I218*H218,2)</f>
        <v>0</v>
      </c>
      <c r="BL218" s="17" t="s">
        <v>141</v>
      </c>
      <c r="BM218" s="143" t="s">
        <v>457</v>
      </c>
    </row>
    <row r="219" spans="2:65" s="13" customFormat="1" ht="11.25" x14ac:dyDescent="0.2">
      <c r="B219" s="152"/>
      <c r="D219" s="146" t="s">
        <v>155</v>
      </c>
      <c r="E219" s="153" t="s">
        <v>1</v>
      </c>
      <c r="F219" s="154" t="s">
        <v>1474</v>
      </c>
      <c r="H219" s="155">
        <v>850.47699999999998</v>
      </c>
      <c r="I219" s="156"/>
      <c r="L219" s="152"/>
      <c r="M219" s="157"/>
      <c r="T219" s="158"/>
      <c r="AT219" s="153" t="s">
        <v>155</v>
      </c>
      <c r="AU219" s="153" t="s">
        <v>86</v>
      </c>
      <c r="AV219" s="13" t="s">
        <v>86</v>
      </c>
      <c r="AW219" s="13" t="s">
        <v>32</v>
      </c>
      <c r="AX219" s="13" t="s">
        <v>84</v>
      </c>
      <c r="AY219" s="153" t="s">
        <v>142</v>
      </c>
    </row>
    <row r="220" spans="2:65" s="1" customFormat="1" ht="33" customHeight="1" x14ac:dyDescent="0.2">
      <c r="B220" s="32"/>
      <c r="C220" s="132" t="s">
        <v>405</v>
      </c>
      <c r="D220" s="132" t="s">
        <v>148</v>
      </c>
      <c r="E220" s="133" t="s">
        <v>460</v>
      </c>
      <c r="F220" s="134" t="s">
        <v>461</v>
      </c>
      <c r="G220" s="135" t="s">
        <v>357</v>
      </c>
      <c r="H220" s="136">
        <v>11.42</v>
      </c>
      <c r="I220" s="137"/>
      <c r="J220" s="138">
        <f>ROUND(I220*H220,2)</f>
        <v>0</v>
      </c>
      <c r="K220" s="134" t="s">
        <v>152</v>
      </c>
      <c r="L220" s="32"/>
      <c r="M220" s="139" t="s">
        <v>1</v>
      </c>
      <c r="N220" s="140" t="s">
        <v>41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141</v>
      </c>
      <c r="AT220" s="143" t="s">
        <v>148</v>
      </c>
      <c r="AU220" s="143" t="s">
        <v>86</v>
      </c>
      <c r="AY220" s="17" t="s">
        <v>142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84</v>
      </c>
      <c r="BK220" s="144">
        <f>ROUND(I220*H220,2)</f>
        <v>0</v>
      </c>
      <c r="BL220" s="17" t="s">
        <v>141</v>
      </c>
      <c r="BM220" s="143" t="s">
        <v>462</v>
      </c>
    </row>
    <row r="221" spans="2:65" s="13" customFormat="1" ht="11.25" x14ac:dyDescent="0.2">
      <c r="B221" s="152"/>
      <c r="D221" s="146" t="s">
        <v>155</v>
      </c>
      <c r="E221" s="153" t="s">
        <v>1</v>
      </c>
      <c r="F221" s="154" t="s">
        <v>1475</v>
      </c>
      <c r="H221" s="155">
        <v>11.42</v>
      </c>
      <c r="I221" s="156"/>
      <c r="L221" s="152"/>
      <c r="M221" s="157"/>
      <c r="T221" s="158"/>
      <c r="AT221" s="153" t="s">
        <v>155</v>
      </c>
      <c r="AU221" s="153" t="s">
        <v>86</v>
      </c>
      <c r="AV221" s="13" t="s">
        <v>86</v>
      </c>
      <c r="AW221" s="13" t="s">
        <v>32</v>
      </c>
      <c r="AX221" s="13" t="s">
        <v>84</v>
      </c>
      <c r="AY221" s="153" t="s">
        <v>142</v>
      </c>
    </row>
    <row r="222" spans="2:65" s="12" customFormat="1" ht="11.25" x14ac:dyDescent="0.2">
      <c r="B222" s="145"/>
      <c r="D222" s="146" t="s">
        <v>155</v>
      </c>
      <c r="E222" s="147" t="s">
        <v>1</v>
      </c>
      <c r="F222" s="148" t="s">
        <v>464</v>
      </c>
      <c r="H222" s="147" t="s">
        <v>1</v>
      </c>
      <c r="I222" s="149"/>
      <c r="L222" s="145"/>
      <c r="M222" s="150"/>
      <c r="T222" s="151"/>
      <c r="AT222" s="147" t="s">
        <v>155</v>
      </c>
      <c r="AU222" s="147" t="s">
        <v>86</v>
      </c>
      <c r="AV222" s="12" t="s">
        <v>84</v>
      </c>
      <c r="AW222" s="12" t="s">
        <v>32</v>
      </c>
      <c r="AX222" s="12" t="s">
        <v>76</v>
      </c>
      <c r="AY222" s="147" t="s">
        <v>142</v>
      </c>
    </row>
    <row r="223" spans="2:65" s="1" customFormat="1" ht="33" customHeight="1" x14ac:dyDescent="0.2">
      <c r="B223" s="32"/>
      <c r="C223" s="132" t="s">
        <v>410</v>
      </c>
      <c r="D223" s="132" t="s">
        <v>148</v>
      </c>
      <c r="E223" s="133" t="s">
        <v>466</v>
      </c>
      <c r="F223" s="134" t="s">
        <v>467</v>
      </c>
      <c r="G223" s="135" t="s">
        <v>357</v>
      </c>
      <c r="H223" s="136">
        <v>283.37</v>
      </c>
      <c r="I223" s="137"/>
      <c r="J223" s="138">
        <f>ROUND(I223*H223,2)</f>
        <v>0</v>
      </c>
      <c r="K223" s="134" t="s">
        <v>152</v>
      </c>
      <c r="L223" s="32"/>
      <c r="M223" s="139" t="s">
        <v>1</v>
      </c>
      <c r="N223" s="140" t="s">
        <v>41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141</v>
      </c>
      <c r="AT223" s="143" t="s">
        <v>148</v>
      </c>
      <c r="AU223" s="143" t="s">
        <v>86</v>
      </c>
      <c r="AY223" s="17" t="s">
        <v>142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84</v>
      </c>
      <c r="BK223" s="144">
        <f>ROUND(I223*H223,2)</f>
        <v>0</v>
      </c>
      <c r="BL223" s="17" t="s">
        <v>141</v>
      </c>
      <c r="BM223" s="143" t="s">
        <v>468</v>
      </c>
    </row>
    <row r="224" spans="2:65" s="13" customFormat="1" ht="11.25" x14ac:dyDescent="0.2">
      <c r="B224" s="152"/>
      <c r="D224" s="146" t="s">
        <v>155</v>
      </c>
      <c r="E224" s="153" t="s">
        <v>1</v>
      </c>
      <c r="F224" s="154" t="s">
        <v>1476</v>
      </c>
      <c r="H224" s="155">
        <v>1.91</v>
      </c>
      <c r="I224" s="156"/>
      <c r="L224" s="152"/>
      <c r="M224" s="157"/>
      <c r="T224" s="158"/>
      <c r="AT224" s="153" t="s">
        <v>155</v>
      </c>
      <c r="AU224" s="153" t="s">
        <v>86</v>
      </c>
      <c r="AV224" s="13" t="s">
        <v>86</v>
      </c>
      <c r="AW224" s="13" t="s">
        <v>32</v>
      </c>
      <c r="AX224" s="13" t="s">
        <v>76</v>
      </c>
      <c r="AY224" s="153" t="s">
        <v>142</v>
      </c>
    </row>
    <row r="225" spans="2:65" s="13" customFormat="1" ht="11.25" x14ac:dyDescent="0.2">
      <c r="B225" s="152"/>
      <c r="D225" s="146" t="s">
        <v>155</v>
      </c>
      <c r="E225" s="153" t="s">
        <v>1</v>
      </c>
      <c r="F225" s="154" t="s">
        <v>1477</v>
      </c>
      <c r="H225" s="155">
        <v>281.45999999999998</v>
      </c>
      <c r="I225" s="156"/>
      <c r="L225" s="152"/>
      <c r="M225" s="157"/>
      <c r="T225" s="158"/>
      <c r="AT225" s="153" t="s">
        <v>155</v>
      </c>
      <c r="AU225" s="153" t="s">
        <v>86</v>
      </c>
      <c r="AV225" s="13" t="s">
        <v>86</v>
      </c>
      <c r="AW225" s="13" t="s">
        <v>32</v>
      </c>
      <c r="AX225" s="13" t="s">
        <v>76</v>
      </c>
      <c r="AY225" s="153" t="s">
        <v>142</v>
      </c>
    </row>
    <row r="226" spans="2:65" s="14" customFormat="1" ht="11.25" x14ac:dyDescent="0.2">
      <c r="B226" s="162"/>
      <c r="D226" s="146" t="s">
        <v>155</v>
      </c>
      <c r="E226" s="163" t="s">
        <v>1</v>
      </c>
      <c r="F226" s="164" t="s">
        <v>278</v>
      </c>
      <c r="H226" s="165">
        <v>283.37</v>
      </c>
      <c r="I226" s="166"/>
      <c r="L226" s="162"/>
      <c r="M226" s="167"/>
      <c r="T226" s="168"/>
      <c r="AT226" s="163" t="s">
        <v>155</v>
      </c>
      <c r="AU226" s="163" t="s">
        <v>86</v>
      </c>
      <c r="AV226" s="14" t="s">
        <v>141</v>
      </c>
      <c r="AW226" s="14" t="s">
        <v>32</v>
      </c>
      <c r="AX226" s="14" t="s">
        <v>84</v>
      </c>
      <c r="AY226" s="163" t="s">
        <v>142</v>
      </c>
    </row>
    <row r="227" spans="2:65" s="1" customFormat="1" ht="16.5" customHeight="1" x14ac:dyDescent="0.2">
      <c r="B227" s="32"/>
      <c r="C227" s="169" t="s">
        <v>415</v>
      </c>
      <c r="D227" s="169" t="s">
        <v>472</v>
      </c>
      <c r="E227" s="170" t="s">
        <v>473</v>
      </c>
      <c r="F227" s="171" t="s">
        <v>474</v>
      </c>
      <c r="G227" s="172" t="s">
        <v>456</v>
      </c>
      <c r="H227" s="173">
        <v>235.374</v>
      </c>
      <c r="I227" s="174"/>
      <c r="J227" s="175">
        <f>ROUND(I227*H227,2)</f>
        <v>0</v>
      </c>
      <c r="K227" s="171" t="s">
        <v>152</v>
      </c>
      <c r="L227" s="176"/>
      <c r="M227" s="177" t="s">
        <v>1</v>
      </c>
      <c r="N227" s="178" t="s">
        <v>41</v>
      </c>
      <c r="P227" s="141">
        <f>O227*H227</f>
        <v>0</v>
      </c>
      <c r="Q227" s="141">
        <v>1</v>
      </c>
      <c r="R227" s="141">
        <f>Q227*H227</f>
        <v>235.374</v>
      </c>
      <c r="S227" s="141">
        <v>0</v>
      </c>
      <c r="T227" s="142">
        <f>S227*H227</f>
        <v>0</v>
      </c>
      <c r="AR227" s="143" t="s">
        <v>190</v>
      </c>
      <c r="AT227" s="143" t="s">
        <v>472</v>
      </c>
      <c r="AU227" s="143" t="s">
        <v>86</v>
      </c>
      <c r="AY227" s="17" t="s">
        <v>142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84</v>
      </c>
      <c r="BK227" s="144">
        <f>ROUND(I227*H227,2)</f>
        <v>0</v>
      </c>
      <c r="BL227" s="17" t="s">
        <v>141</v>
      </c>
      <c r="BM227" s="143" t="s">
        <v>475</v>
      </c>
    </row>
    <row r="228" spans="2:65" s="12" customFormat="1" ht="11.25" x14ac:dyDescent="0.2">
      <c r="B228" s="145"/>
      <c r="D228" s="146" t="s">
        <v>155</v>
      </c>
      <c r="E228" s="147" t="s">
        <v>1</v>
      </c>
      <c r="F228" s="148" t="s">
        <v>476</v>
      </c>
      <c r="H228" s="147" t="s">
        <v>1</v>
      </c>
      <c r="I228" s="149"/>
      <c r="L228" s="145"/>
      <c r="M228" s="150"/>
      <c r="T228" s="151"/>
      <c r="AT228" s="147" t="s">
        <v>155</v>
      </c>
      <c r="AU228" s="147" t="s">
        <v>86</v>
      </c>
      <c r="AV228" s="12" t="s">
        <v>84</v>
      </c>
      <c r="AW228" s="12" t="s">
        <v>32</v>
      </c>
      <c r="AX228" s="12" t="s">
        <v>76</v>
      </c>
      <c r="AY228" s="147" t="s">
        <v>142</v>
      </c>
    </row>
    <row r="229" spans="2:65" s="13" customFormat="1" ht="11.25" x14ac:dyDescent="0.2">
      <c r="B229" s="152"/>
      <c r="D229" s="146" t="s">
        <v>155</v>
      </c>
      <c r="E229" s="153" t="s">
        <v>1</v>
      </c>
      <c r="F229" s="154" t="s">
        <v>1478</v>
      </c>
      <c r="H229" s="155">
        <v>566.74</v>
      </c>
      <c r="I229" s="156"/>
      <c r="L229" s="152"/>
      <c r="M229" s="157"/>
      <c r="T229" s="158"/>
      <c r="AT229" s="153" t="s">
        <v>155</v>
      </c>
      <c r="AU229" s="153" t="s">
        <v>86</v>
      </c>
      <c r="AV229" s="13" t="s">
        <v>86</v>
      </c>
      <c r="AW229" s="13" t="s">
        <v>32</v>
      </c>
      <c r="AX229" s="13" t="s">
        <v>76</v>
      </c>
      <c r="AY229" s="153" t="s">
        <v>142</v>
      </c>
    </row>
    <row r="230" spans="2:65" s="12" customFormat="1" ht="11.25" x14ac:dyDescent="0.2">
      <c r="B230" s="145"/>
      <c r="D230" s="146" t="s">
        <v>155</v>
      </c>
      <c r="E230" s="147" t="s">
        <v>1</v>
      </c>
      <c r="F230" s="148" t="s">
        <v>478</v>
      </c>
      <c r="H230" s="147" t="s">
        <v>1</v>
      </c>
      <c r="I230" s="149"/>
      <c r="L230" s="145"/>
      <c r="M230" s="150"/>
      <c r="T230" s="151"/>
      <c r="AT230" s="147" t="s">
        <v>155</v>
      </c>
      <c r="AU230" s="147" t="s">
        <v>86</v>
      </c>
      <c r="AV230" s="12" t="s">
        <v>84</v>
      </c>
      <c r="AW230" s="12" t="s">
        <v>32</v>
      </c>
      <c r="AX230" s="12" t="s">
        <v>76</v>
      </c>
      <c r="AY230" s="147" t="s">
        <v>142</v>
      </c>
    </row>
    <row r="231" spans="2:65" s="13" customFormat="1" ht="11.25" x14ac:dyDescent="0.2">
      <c r="B231" s="152"/>
      <c r="D231" s="146" t="s">
        <v>155</v>
      </c>
      <c r="E231" s="153" t="s">
        <v>1</v>
      </c>
      <c r="F231" s="154" t="s">
        <v>1479</v>
      </c>
      <c r="H231" s="155">
        <v>-79.438000000000002</v>
      </c>
      <c r="I231" s="156"/>
      <c r="L231" s="152"/>
      <c r="M231" s="157"/>
      <c r="T231" s="158"/>
      <c r="AT231" s="153" t="s">
        <v>155</v>
      </c>
      <c r="AU231" s="153" t="s">
        <v>86</v>
      </c>
      <c r="AV231" s="13" t="s">
        <v>86</v>
      </c>
      <c r="AW231" s="13" t="s">
        <v>32</v>
      </c>
      <c r="AX231" s="13" t="s">
        <v>76</v>
      </c>
      <c r="AY231" s="153" t="s">
        <v>142</v>
      </c>
    </row>
    <row r="232" spans="2:65" s="13" customFormat="1" ht="11.25" x14ac:dyDescent="0.2">
      <c r="B232" s="152"/>
      <c r="D232" s="146" t="s">
        <v>155</v>
      </c>
      <c r="E232" s="153" t="s">
        <v>1</v>
      </c>
      <c r="F232" s="154" t="s">
        <v>1480</v>
      </c>
      <c r="H232" s="155">
        <v>-184.572</v>
      </c>
      <c r="I232" s="156"/>
      <c r="L232" s="152"/>
      <c r="M232" s="157"/>
      <c r="T232" s="158"/>
      <c r="AT232" s="153" t="s">
        <v>155</v>
      </c>
      <c r="AU232" s="153" t="s">
        <v>86</v>
      </c>
      <c r="AV232" s="13" t="s">
        <v>86</v>
      </c>
      <c r="AW232" s="13" t="s">
        <v>32</v>
      </c>
      <c r="AX232" s="13" t="s">
        <v>76</v>
      </c>
      <c r="AY232" s="153" t="s">
        <v>142</v>
      </c>
    </row>
    <row r="233" spans="2:65" s="13" customFormat="1" ht="11.25" x14ac:dyDescent="0.2">
      <c r="B233" s="152"/>
      <c r="D233" s="146" t="s">
        <v>155</v>
      </c>
      <c r="E233" s="153" t="s">
        <v>1</v>
      </c>
      <c r="F233" s="154" t="s">
        <v>1481</v>
      </c>
      <c r="H233" s="155">
        <v>-67.355999999999995</v>
      </c>
      <c r="I233" s="156"/>
      <c r="L233" s="152"/>
      <c r="M233" s="157"/>
      <c r="T233" s="158"/>
      <c r="AT233" s="153" t="s">
        <v>155</v>
      </c>
      <c r="AU233" s="153" t="s">
        <v>86</v>
      </c>
      <c r="AV233" s="13" t="s">
        <v>86</v>
      </c>
      <c r="AW233" s="13" t="s">
        <v>32</v>
      </c>
      <c r="AX233" s="13" t="s">
        <v>76</v>
      </c>
      <c r="AY233" s="153" t="s">
        <v>142</v>
      </c>
    </row>
    <row r="234" spans="2:65" s="14" customFormat="1" ht="11.25" x14ac:dyDescent="0.2">
      <c r="B234" s="162"/>
      <c r="D234" s="146" t="s">
        <v>155</v>
      </c>
      <c r="E234" s="163" t="s">
        <v>1</v>
      </c>
      <c r="F234" s="164" t="s">
        <v>278</v>
      </c>
      <c r="H234" s="165">
        <v>235.374</v>
      </c>
      <c r="I234" s="166"/>
      <c r="L234" s="162"/>
      <c r="M234" s="167"/>
      <c r="T234" s="168"/>
      <c r="AT234" s="163" t="s">
        <v>155</v>
      </c>
      <c r="AU234" s="163" t="s">
        <v>86</v>
      </c>
      <c r="AV234" s="14" t="s">
        <v>141</v>
      </c>
      <c r="AW234" s="14" t="s">
        <v>32</v>
      </c>
      <c r="AX234" s="14" t="s">
        <v>84</v>
      </c>
      <c r="AY234" s="163" t="s">
        <v>142</v>
      </c>
    </row>
    <row r="235" spans="2:65" s="1" customFormat="1" ht="24.2" customHeight="1" x14ac:dyDescent="0.2">
      <c r="B235" s="32"/>
      <c r="C235" s="132" t="s">
        <v>421</v>
      </c>
      <c r="D235" s="132" t="s">
        <v>148</v>
      </c>
      <c r="E235" s="133" t="s">
        <v>483</v>
      </c>
      <c r="F235" s="134" t="s">
        <v>484</v>
      </c>
      <c r="G235" s="135" t="s">
        <v>357</v>
      </c>
      <c r="H235" s="136">
        <v>14.989000000000001</v>
      </c>
      <c r="I235" s="137"/>
      <c r="J235" s="138">
        <f>ROUND(I235*H235,2)</f>
        <v>0</v>
      </c>
      <c r="K235" s="134" t="s">
        <v>152</v>
      </c>
      <c r="L235" s="32"/>
      <c r="M235" s="139" t="s">
        <v>1</v>
      </c>
      <c r="N235" s="140" t="s">
        <v>41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141</v>
      </c>
      <c r="AT235" s="143" t="s">
        <v>148</v>
      </c>
      <c r="AU235" s="143" t="s">
        <v>86</v>
      </c>
      <c r="AY235" s="17" t="s">
        <v>142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84</v>
      </c>
      <c r="BK235" s="144">
        <f>ROUND(I235*H235,2)</f>
        <v>0</v>
      </c>
      <c r="BL235" s="17" t="s">
        <v>141</v>
      </c>
      <c r="BM235" s="143" t="s">
        <v>485</v>
      </c>
    </row>
    <row r="236" spans="2:65" s="13" customFormat="1" ht="11.25" x14ac:dyDescent="0.2">
      <c r="B236" s="152"/>
      <c r="D236" s="146" t="s">
        <v>155</v>
      </c>
      <c r="E236" s="153" t="s">
        <v>1</v>
      </c>
      <c r="F236" s="154" t="s">
        <v>1482</v>
      </c>
      <c r="H236" s="155">
        <v>13.103999999999999</v>
      </c>
      <c r="I236" s="156"/>
      <c r="L236" s="152"/>
      <c r="M236" s="157"/>
      <c r="T236" s="158"/>
      <c r="AT236" s="153" t="s">
        <v>155</v>
      </c>
      <c r="AU236" s="153" t="s">
        <v>86</v>
      </c>
      <c r="AV236" s="13" t="s">
        <v>86</v>
      </c>
      <c r="AW236" s="13" t="s">
        <v>32</v>
      </c>
      <c r="AX236" s="13" t="s">
        <v>76</v>
      </c>
      <c r="AY236" s="153" t="s">
        <v>142</v>
      </c>
    </row>
    <row r="237" spans="2:65" s="13" customFormat="1" ht="11.25" x14ac:dyDescent="0.2">
      <c r="B237" s="152"/>
      <c r="D237" s="146" t="s">
        <v>155</v>
      </c>
      <c r="E237" s="153" t="s">
        <v>1</v>
      </c>
      <c r="F237" s="154" t="s">
        <v>1483</v>
      </c>
      <c r="H237" s="155">
        <v>5.4720000000000004</v>
      </c>
      <c r="I237" s="156"/>
      <c r="L237" s="152"/>
      <c r="M237" s="157"/>
      <c r="T237" s="158"/>
      <c r="AT237" s="153" t="s">
        <v>155</v>
      </c>
      <c r="AU237" s="153" t="s">
        <v>86</v>
      </c>
      <c r="AV237" s="13" t="s">
        <v>86</v>
      </c>
      <c r="AW237" s="13" t="s">
        <v>32</v>
      </c>
      <c r="AX237" s="13" t="s">
        <v>76</v>
      </c>
      <c r="AY237" s="153" t="s">
        <v>142</v>
      </c>
    </row>
    <row r="238" spans="2:65" s="13" customFormat="1" ht="11.25" x14ac:dyDescent="0.2">
      <c r="B238" s="152"/>
      <c r="D238" s="146" t="s">
        <v>155</v>
      </c>
      <c r="E238" s="153" t="s">
        <v>1</v>
      </c>
      <c r="F238" s="154" t="s">
        <v>1484</v>
      </c>
      <c r="H238" s="155">
        <v>0.33900000000000002</v>
      </c>
      <c r="I238" s="156"/>
      <c r="L238" s="152"/>
      <c r="M238" s="157"/>
      <c r="T238" s="158"/>
      <c r="AT238" s="153" t="s">
        <v>155</v>
      </c>
      <c r="AU238" s="153" t="s">
        <v>86</v>
      </c>
      <c r="AV238" s="13" t="s">
        <v>86</v>
      </c>
      <c r="AW238" s="13" t="s">
        <v>32</v>
      </c>
      <c r="AX238" s="13" t="s">
        <v>76</v>
      </c>
      <c r="AY238" s="153" t="s">
        <v>142</v>
      </c>
    </row>
    <row r="239" spans="2:65" s="13" customFormat="1" ht="11.25" x14ac:dyDescent="0.2">
      <c r="B239" s="152"/>
      <c r="D239" s="146" t="s">
        <v>155</v>
      </c>
      <c r="E239" s="153" t="s">
        <v>1</v>
      </c>
      <c r="F239" s="154" t="s">
        <v>1485</v>
      </c>
      <c r="H239" s="155">
        <v>-2.52</v>
      </c>
      <c r="I239" s="156"/>
      <c r="L239" s="152"/>
      <c r="M239" s="157"/>
      <c r="T239" s="158"/>
      <c r="AT239" s="153" t="s">
        <v>155</v>
      </c>
      <c r="AU239" s="153" t="s">
        <v>86</v>
      </c>
      <c r="AV239" s="13" t="s">
        <v>86</v>
      </c>
      <c r="AW239" s="13" t="s">
        <v>32</v>
      </c>
      <c r="AX239" s="13" t="s">
        <v>76</v>
      </c>
      <c r="AY239" s="153" t="s">
        <v>142</v>
      </c>
    </row>
    <row r="240" spans="2:65" s="12" customFormat="1" ht="11.25" x14ac:dyDescent="0.2">
      <c r="B240" s="145"/>
      <c r="D240" s="146" t="s">
        <v>155</v>
      </c>
      <c r="E240" s="147" t="s">
        <v>1</v>
      </c>
      <c r="F240" s="148" t="s">
        <v>490</v>
      </c>
      <c r="H240" s="147" t="s">
        <v>1</v>
      </c>
      <c r="I240" s="149"/>
      <c r="L240" s="145"/>
      <c r="M240" s="150"/>
      <c r="T240" s="151"/>
      <c r="AT240" s="147" t="s">
        <v>155</v>
      </c>
      <c r="AU240" s="147" t="s">
        <v>86</v>
      </c>
      <c r="AV240" s="12" t="s">
        <v>84</v>
      </c>
      <c r="AW240" s="12" t="s">
        <v>32</v>
      </c>
      <c r="AX240" s="12" t="s">
        <v>76</v>
      </c>
      <c r="AY240" s="147" t="s">
        <v>142</v>
      </c>
    </row>
    <row r="241" spans="2:65" s="13" customFormat="1" ht="11.25" x14ac:dyDescent="0.2">
      <c r="B241" s="152"/>
      <c r="D241" s="146" t="s">
        <v>155</v>
      </c>
      <c r="E241" s="153" t="s">
        <v>1</v>
      </c>
      <c r="F241" s="154" t="s">
        <v>1486</v>
      </c>
      <c r="H241" s="155">
        <v>-0.90200000000000002</v>
      </c>
      <c r="I241" s="156"/>
      <c r="L241" s="152"/>
      <c r="M241" s="157"/>
      <c r="T241" s="158"/>
      <c r="AT241" s="153" t="s">
        <v>155</v>
      </c>
      <c r="AU241" s="153" t="s">
        <v>86</v>
      </c>
      <c r="AV241" s="13" t="s">
        <v>86</v>
      </c>
      <c r="AW241" s="13" t="s">
        <v>32</v>
      </c>
      <c r="AX241" s="13" t="s">
        <v>76</v>
      </c>
      <c r="AY241" s="153" t="s">
        <v>142</v>
      </c>
    </row>
    <row r="242" spans="2:65" s="12" customFormat="1" ht="11.25" x14ac:dyDescent="0.2">
      <c r="B242" s="145"/>
      <c r="D242" s="146" t="s">
        <v>155</v>
      </c>
      <c r="E242" s="147" t="s">
        <v>1</v>
      </c>
      <c r="F242" s="148" t="s">
        <v>496</v>
      </c>
      <c r="H242" s="147" t="s">
        <v>1</v>
      </c>
      <c r="I242" s="149"/>
      <c r="L242" s="145"/>
      <c r="M242" s="150"/>
      <c r="T242" s="151"/>
      <c r="AT242" s="147" t="s">
        <v>155</v>
      </c>
      <c r="AU242" s="147" t="s">
        <v>86</v>
      </c>
      <c r="AV242" s="12" t="s">
        <v>84</v>
      </c>
      <c r="AW242" s="12" t="s">
        <v>32</v>
      </c>
      <c r="AX242" s="12" t="s">
        <v>76</v>
      </c>
      <c r="AY242" s="147" t="s">
        <v>142</v>
      </c>
    </row>
    <row r="243" spans="2:65" s="13" customFormat="1" ht="11.25" x14ac:dyDescent="0.2">
      <c r="B243" s="152"/>
      <c r="D243" s="146" t="s">
        <v>155</v>
      </c>
      <c r="E243" s="153" t="s">
        <v>1</v>
      </c>
      <c r="F243" s="154" t="s">
        <v>1487</v>
      </c>
      <c r="H243" s="155">
        <v>-0.504</v>
      </c>
      <c r="I243" s="156"/>
      <c r="L243" s="152"/>
      <c r="M243" s="157"/>
      <c r="T243" s="158"/>
      <c r="AT243" s="153" t="s">
        <v>155</v>
      </c>
      <c r="AU243" s="153" t="s">
        <v>86</v>
      </c>
      <c r="AV243" s="13" t="s">
        <v>86</v>
      </c>
      <c r="AW243" s="13" t="s">
        <v>32</v>
      </c>
      <c r="AX243" s="13" t="s">
        <v>76</v>
      </c>
      <c r="AY243" s="153" t="s">
        <v>142</v>
      </c>
    </row>
    <row r="244" spans="2:65" s="14" customFormat="1" ht="11.25" x14ac:dyDescent="0.2">
      <c r="B244" s="162"/>
      <c r="D244" s="146" t="s">
        <v>155</v>
      </c>
      <c r="E244" s="163" t="s">
        <v>1</v>
      </c>
      <c r="F244" s="164" t="s">
        <v>278</v>
      </c>
      <c r="H244" s="165">
        <v>14.989000000000001</v>
      </c>
      <c r="I244" s="166"/>
      <c r="L244" s="162"/>
      <c r="M244" s="167"/>
      <c r="T244" s="168"/>
      <c r="AT244" s="163" t="s">
        <v>155</v>
      </c>
      <c r="AU244" s="163" t="s">
        <v>86</v>
      </c>
      <c r="AV244" s="14" t="s">
        <v>141</v>
      </c>
      <c r="AW244" s="14" t="s">
        <v>32</v>
      </c>
      <c r="AX244" s="14" t="s">
        <v>84</v>
      </c>
      <c r="AY244" s="163" t="s">
        <v>142</v>
      </c>
    </row>
    <row r="245" spans="2:65" s="1" customFormat="1" ht="37.9" customHeight="1" x14ac:dyDescent="0.2">
      <c r="B245" s="32"/>
      <c r="C245" s="132" t="s">
        <v>426</v>
      </c>
      <c r="D245" s="132" t="s">
        <v>148</v>
      </c>
      <c r="E245" s="133" t="s">
        <v>499</v>
      </c>
      <c r="F245" s="134" t="s">
        <v>500</v>
      </c>
      <c r="G245" s="135" t="s">
        <v>357</v>
      </c>
      <c r="H245" s="136">
        <v>2.3439999999999999</v>
      </c>
      <c r="I245" s="137"/>
      <c r="J245" s="138">
        <f>ROUND(I245*H245,2)</f>
        <v>0</v>
      </c>
      <c r="K245" s="134" t="s">
        <v>152</v>
      </c>
      <c r="L245" s="32"/>
      <c r="M245" s="139" t="s">
        <v>1</v>
      </c>
      <c r="N245" s="140" t="s">
        <v>41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141</v>
      </c>
      <c r="AT245" s="143" t="s">
        <v>148</v>
      </c>
      <c r="AU245" s="143" t="s">
        <v>86</v>
      </c>
      <c r="AY245" s="17" t="s">
        <v>142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84</v>
      </c>
      <c r="BK245" s="144">
        <f>ROUND(I245*H245,2)</f>
        <v>0</v>
      </c>
      <c r="BL245" s="17" t="s">
        <v>141</v>
      </c>
      <c r="BM245" s="143" t="s">
        <v>501</v>
      </c>
    </row>
    <row r="246" spans="2:65" s="12" customFormat="1" ht="11.25" x14ac:dyDescent="0.2">
      <c r="B246" s="145"/>
      <c r="D246" s="146" t="s">
        <v>155</v>
      </c>
      <c r="E246" s="147" t="s">
        <v>1</v>
      </c>
      <c r="F246" s="148" t="s">
        <v>502</v>
      </c>
      <c r="H246" s="147" t="s">
        <v>1</v>
      </c>
      <c r="I246" s="149"/>
      <c r="L246" s="145"/>
      <c r="M246" s="150"/>
      <c r="T246" s="151"/>
      <c r="AT246" s="147" t="s">
        <v>155</v>
      </c>
      <c r="AU246" s="147" t="s">
        <v>86</v>
      </c>
      <c r="AV246" s="12" t="s">
        <v>84</v>
      </c>
      <c r="AW246" s="12" t="s">
        <v>32</v>
      </c>
      <c r="AX246" s="12" t="s">
        <v>76</v>
      </c>
      <c r="AY246" s="147" t="s">
        <v>142</v>
      </c>
    </row>
    <row r="247" spans="2:65" s="13" customFormat="1" ht="11.25" x14ac:dyDescent="0.2">
      <c r="B247" s="152"/>
      <c r="D247" s="146" t="s">
        <v>155</v>
      </c>
      <c r="E247" s="153" t="s">
        <v>1</v>
      </c>
      <c r="F247" s="154" t="s">
        <v>1488</v>
      </c>
      <c r="H247" s="155">
        <v>2.52</v>
      </c>
      <c r="I247" s="156"/>
      <c r="L247" s="152"/>
      <c r="M247" s="157"/>
      <c r="T247" s="158"/>
      <c r="AT247" s="153" t="s">
        <v>155</v>
      </c>
      <c r="AU247" s="153" t="s">
        <v>86</v>
      </c>
      <c r="AV247" s="13" t="s">
        <v>86</v>
      </c>
      <c r="AW247" s="13" t="s">
        <v>32</v>
      </c>
      <c r="AX247" s="13" t="s">
        <v>76</v>
      </c>
      <c r="AY247" s="153" t="s">
        <v>142</v>
      </c>
    </row>
    <row r="248" spans="2:65" s="12" customFormat="1" ht="11.25" x14ac:dyDescent="0.2">
      <c r="B248" s="145"/>
      <c r="D248" s="146" t="s">
        <v>155</v>
      </c>
      <c r="E248" s="147" t="s">
        <v>1</v>
      </c>
      <c r="F248" s="148" t="s">
        <v>504</v>
      </c>
      <c r="H248" s="147" t="s">
        <v>1</v>
      </c>
      <c r="I248" s="149"/>
      <c r="L248" s="145"/>
      <c r="M248" s="150"/>
      <c r="T248" s="151"/>
      <c r="AT248" s="147" t="s">
        <v>155</v>
      </c>
      <c r="AU248" s="147" t="s">
        <v>86</v>
      </c>
      <c r="AV248" s="12" t="s">
        <v>84</v>
      </c>
      <c r="AW248" s="12" t="s">
        <v>32</v>
      </c>
      <c r="AX248" s="12" t="s">
        <v>76</v>
      </c>
      <c r="AY248" s="147" t="s">
        <v>142</v>
      </c>
    </row>
    <row r="249" spans="2:65" s="13" customFormat="1" ht="11.25" x14ac:dyDescent="0.2">
      <c r="B249" s="152"/>
      <c r="D249" s="146" t="s">
        <v>155</v>
      </c>
      <c r="E249" s="153" t="s">
        <v>1</v>
      </c>
      <c r="F249" s="154" t="s">
        <v>1489</v>
      </c>
      <c r="H249" s="155">
        <v>-0.17599999999999999</v>
      </c>
      <c r="I249" s="156"/>
      <c r="L249" s="152"/>
      <c r="M249" s="157"/>
      <c r="T249" s="158"/>
      <c r="AT249" s="153" t="s">
        <v>155</v>
      </c>
      <c r="AU249" s="153" t="s">
        <v>86</v>
      </c>
      <c r="AV249" s="13" t="s">
        <v>86</v>
      </c>
      <c r="AW249" s="13" t="s">
        <v>32</v>
      </c>
      <c r="AX249" s="13" t="s">
        <v>76</v>
      </c>
      <c r="AY249" s="153" t="s">
        <v>142</v>
      </c>
    </row>
    <row r="250" spans="2:65" s="12" customFormat="1" ht="11.25" x14ac:dyDescent="0.2">
      <c r="B250" s="145"/>
      <c r="D250" s="146" t="s">
        <v>155</v>
      </c>
      <c r="E250" s="147" t="s">
        <v>1</v>
      </c>
      <c r="F250" s="148" t="s">
        <v>506</v>
      </c>
      <c r="H250" s="147" t="s">
        <v>1</v>
      </c>
      <c r="I250" s="149"/>
      <c r="L250" s="145"/>
      <c r="M250" s="150"/>
      <c r="T250" s="151"/>
      <c r="AT250" s="147" t="s">
        <v>155</v>
      </c>
      <c r="AU250" s="147" t="s">
        <v>86</v>
      </c>
      <c r="AV250" s="12" t="s">
        <v>84</v>
      </c>
      <c r="AW250" s="12" t="s">
        <v>32</v>
      </c>
      <c r="AX250" s="12" t="s">
        <v>76</v>
      </c>
      <c r="AY250" s="147" t="s">
        <v>142</v>
      </c>
    </row>
    <row r="251" spans="2:65" s="12" customFormat="1" ht="11.25" x14ac:dyDescent="0.2">
      <c r="B251" s="145"/>
      <c r="D251" s="146" t="s">
        <v>155</v>
      </c>
      <c r="E251" s="147" t="s">
        <v>1</v>
      </c>
      <c r="F251" s="148" t="s">
        <v>507</v>
      </c>
      <c r="H251" s="147" t="s">
        <v>1</v>
      </c>
      <c r="I251" s="149"/>
      <c r="L251" s="145"/>
      <c r="M251" s="150"/>
      <c r="T251" s="151"/>
      <c r="AT251" s="147" t="s">
        <v>155</v>
      </c>
      <c r="AU251" s="147" t="s">
        <v>86</v>
      </c>
      <c r="AV251" s="12" t="s">
        <v>84</v>
      </c>
      <c r="AW251" s="12" t="s">
        <v>32</v>
      </c>
      <c r="AX251" s="12" t="s">
        <v>76</v>
      </c>
      <c r="AY251" s="147" t="s">
        <v>142</v>
      </c>
    </row>
    <row r="252" spans="2:65" s="14" customFormat="1" ht="11.25" x14ac:dyDescent="0.2">
      <c r="B252" s="162"/>
      <c r="D252" s="146" t="s">
        <v>155</v>
      </c>
      <c r="E252" s="163" t="s">
        <v>1</v>
      </c>
      <c r="F252" s="164" t="s">
        <v>278</v>
      </c>
      <c r="H252" s="165">
        <v>2.3439999999999999</v>
      </c>
      <c r="I252" s="166"/>
      <c r="L252" s="162"/>
      <c r="M252" s="167"/>
      <c r="T252" s="168"/>
      <c r="AT252" s="163" t="s">
        <v>155</v>
      </c>
      <c r="AU252" s="163" t="s">
        <v>86</v>
      </c>
      <c r="AV252" s="14" t="s">
        <v>141</v>
      </c>
      <c r="AW252" s="14" t="s">
        <v>32</v>
      </c>
      <c r="AX252" s="14" t="s">
        <v>84</v>
      </c>
      <c r="AY252" s="163" t="s">
        <v>142</v>
      </c>
    </row>
    <row r="253" spans="2:65" s="1" customFormat="1" ht="24.2" customHeight="1" x14ac:dyDescent="0.2">
      <c r="B253" s="32"/>
      <c r="C253" s="132" t="s">
        <v>436</v>
      </c>
      <c r="D253" s="132" t="s">
        <v>148</v>
      </c>
      <c r="E253" s="133" t="s">
        <v>1490</v>
      </c>
      <c r="F253" s="134" t="s">
        <v>1491</v>
      </c>
      <c r="G253" s="135" t="s">
        <v>266</v>
      </c>
      <c r="H253" s="136">
        <v>94.5</v>
      </c>
      <c r="I253" s="137"/>
      <c r="J253" s="138">
        <f>ROUND(I253*H253,2)</f>
        <v>0</v>
      </c>
      <c r="K253" s="134" t="s">
        <v>152</v>
      </c>
      <c r="L253" s="32"/>
      <c r="M253" s="139" t="s">
        <v>1</v>
      </c>
      <c r="N253" s="140" t="s">
        <v>41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141</v>
      </c>
      <c r="AT253" s="143" t="s">
        <v>148</v>
      </c>
      <c r="AU253" s="143" t="s">
        <v>86</v>
      </c>
      <c r="AY253" s="17" t="s">
        <v>142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84</v>
      </c>
      <c r="BK253" s="144">
        <f>ROUND(I253*H253,2)</f>
        <v>0</v>
      </c>
      <c r="BL253" s="17" t="s">
        <v>141</v>
      </c>
      <c r="BM253" s="143" t="s">
        <v>511</v>
      </c>
    </row>
    <row r="254" spans="2:65" s="13" customFormat="1" ht="11.25" x14ac:dyDescent="0.2">
      <c r="B254" s="152"/>
      <c r="D254" s="146" t="s">
        <v>155</v>
      </c>
      <c r="E254" s="153" t="s">
        <v>1</v>
      </c>
      <c r="F254" s="154" t="s">
        <v>1492</v>
      </c>
      <c r="H254" s="155">
        <v>94.5</v>
      </c>
      <c r="I254" s="156"/>
      <c r="L254" s="152"/>
      <c r="M254" s="157"/>
      <c r="T254" s="158"/>
      <c r="AT254" s="153" t="s">
        <v>155</v>
      </c>
      <c r="AU254" s="153" t="s">
        <v>86</v>
      </c>
      <c r="AV254" s="13" t="s">
        <v>86</v>
      </c>
      <c r="AW254" s="13" t="s">
        <v>32</v>
      </c>
      <c r="AX254" s="13" t="s">
        <v>84</v>
      </c>
      <c r="AY254" s="153" t="s">
        <v>142</v>
      </c>
    </row>
    <row r="255" spans="2:65" s="1" customFormat="1" ht="24.2" customHeight="1" x14ac:dyDescent="0.2">
      <c r="B255" s="32"/>
      <c r="C255" s="132" t="s">
        <v>441</v>
      </c>
      <c r="D255" s="132" t="s">
        <v>148</v>
      </c>
      <c r="E255" s="133" t="s">
        <v>1493</v>
      </c>
      <c r="F255" s="134" t="s">
        <v>1494</v>
      </c>
      <c r="G255" s="135" t="s">
        <v>266</v>
      </c>
      <c r="H255" s="136">
        <v>14.56</v>
      </c>
      <c r="I255" s="137"/>
      <c r="J255" s="138">
        <f>ROUND(I255*H255,2)</f>
        <v>0</v>
      </c>
      <c r="K255" s="134" t="s">
        <v>152</v>
      </c>
      <c r="L255" s="32"/>
      <c r="M255" s="139" t="s">
        <v>1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141</v>
      </c>
      <c r="AT255" s="143" t="s">
        <v>148</v>
      </c>
      <c r="AU255" s="143" t="s">
        <v>86</v>
      </c>
      <c r="AY255" s="17" t="s">
        <v>142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141</v>
      </c>
      <c r="BM255" s="143" t="s">
        <v>516</v>
      </c>
    </row>
    <row r="256" spans="2:65" s="13" customFormat="1" ht="11.25" x14ac:dyDescent="0.2">
      <c r="B256" s="152"/>
      <c r="D256" s="146" t="s">
        <v>155</v>
      </c>
      <c r="E256" s="153" t="s">
        <v>1</v>
      </c>
      <c r="F256" s="154" t="s">
        <v>1495</v>
      </c>
      <c r="H256" s="155">
        <v>14.56</v>
      </c>
      <c r="I256" s="156"/>
      <c r="L256" s="152"/>
      <c r="M256" s="157"/>
      <c r="T256" s="158"/>
      <c r="AT256" s="153" t="s">
        <v>155</v>
      </c>
      <c r="AU256" s="153" t="s">
        <v>86</v>
      </c>
      <c r="AV256" s="13" t="s">
        <v>86</v>
      </c>
      <c r="AW256" s="13" t="s">
        <v>32</v>
      </c>
      <c r="AX256" s="13" t="s">
        <v>84</v>
      </c>
      <c r="AY256" s="153" t="s">
        <v>142</v>
      </c>
    </row>
    <row r="257" spans="2:65" s="1" customFormat="1" ht="16.5" customHeight="1" x14ac:dyDescent="0.2">
      <c r="B257" s="32"/>
      <c r="C257" s="169" t="s">
        <v>448</v>
      </c>
      <c r="D257" s="169" t="s">
        <v>472</v>
      </c>
      <c r="E257" s="170" t="s">
        <v>1496</v>
      </c>
      <c r="F257" s="171" t="s">
        <v>1497</v>
      </c>
      <c r="G257" s="172" t="s">
        <v>456</v>
      </c>
      <c r="H257" s="173">
        <v>5.8680000000000003</v>
      </c>
      <c r="I257" s="174"/>
      <c r="J257" s="175">
        <f>ROUND(I257*H257,2)</f>
        <v>0</v>
      </c>
      <c r="K257" s="171" t="s">
        <v>152</v>
      </c>
      <c r="L257" s="176"/>
      <c r="M257" s="177" t="s">
        <v>1</v>
      </c>
      <c r="N257" s="178" t="s">
        <v>41</v>
      </c>
      <c r="P257" s="141">
        <f>O257*H257</f>
        <v>0</v>
      </c>
      <c r="Q257" s="141">
        <v>1</v>
      </c>
      <c r="R257" s="141">
        <f>Q257*H257</f>
        <v>5.8680000000000003</v>
      </c>
      <c r="S257" s="141">
        <v>0</v>
      </c>
      <c r="T257" s="142">
        <f>S257*H257</f>
        <v>0</v>
      </c>
      <c r="AR257" s="143" t="s">
        <v>190</v>
      </c>
      <c r="AT257" s="143" t="s">
        <v>472</v>
      </c>
      <c r="AU257" s="143" t="s">
        <v>86</v>
      </c>
      <c r="AY257" s="17" t="s">
        <v>142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7" t="s">
        <v>84</v>
      </c>
      <c r="BK257" s="144">
        <f>ROUND(I257*H257,2)</f>
        <v>0</v>
      </c>
      <c r="BL257" s="17" t="s">
        <v>141</v>
      </c>
      <c r="BM257" s="143" t="s">
        <v>1498</v>
      </c>
    </row>
    <row r="258" spans="2:65" s="13" customFormat="1" ht="11.25" x14ac:dyDescent="0.2">
      <c r="B258" s="152"/>
      <c r="D258" s="146" t="s">
        <v>155</v>
      </c>
      <c r="E258" s="153" t="s">
        <v>1</v>
      </c>
      <c r="F258" s="154" t="s">
        <v>1499</v>
      </c>
      <c r="H258" s="155">
        <v>5.8680000000000003</v>
      </c>
      <c r="I258" s="156"/>
      <c r="L258" s="152"/>
      <c r="M258" s="157"/>
      <c r="T258" s="158"/>
      <c r="AT258" s="153" t="s">
        <v>155</v>
      </c>
      <c r="AU258" s="153" t="s">
        <v>86</v>
      </c>
      <c r="AV258" s="13" t="s">
        <v>86</v>
      </c>
      <c r="AW258" s="13" t="s">
        <v>32</v>
      </c>
      <c r="AX258" s="13" t="s">
        <v>84</v>
      </c>
      <c r="AY258" s="153" t="s">
        <v>142</v>
      </c>
    </row>
    <row r="259" spans="2:65" s="1" customFormat="1" ht="24.2" customHeight="1" x14ac:dyDescent="0.2">
      <c r="B259" s="32"/>
      <c r="C259" s="132" t="s">
        <v>453</v>
      </c>
      <c r="D259" s="132" t="s">
        <v>148</v>
      </c>
      <c r="E259" s="133" t="s">
        <v>519</v>
      </c>
      <c r="F259" s="134" t="s">
        <v>520</v>
      </c>
      <c r="G259" s="135" t="s">
        <v>266</v>
      </c>
      <c r="H259" s="136">
        <v>14.56</v>
      </c>
      <c r="I259" s="137"/>
      <c r="J259" s="138">
        <f>ROUND(I259*H259,2)</f>
        <v>0</v>
      </c>
      <c r="K259" s="134" t="s">
        <v>152</v>
      </c>
      <c r="L259" s="32"/>
      <c r="M259" s="139" t="s">
        <v>1</v>
      </c>
      <c r="N259" s="140" t="s">
        <v>41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141</v>
      </c>
      <c r="AT259" s="143" t="s">
        <v>148</v>
      </c>
      <c r="AU259" s="143" t="s">
        <v>86</v>
      </c>
      <c r="AY259" s="17" t="s">
        <v>142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141</v>
      </c>
      <c r="BM259" s="143" t="s">
        <v>521</v>
      </c>
    </row>
    <row r="260" spans="2:65" s="13" customFormat="1" ht="11.25" x14ac:dyDescent="0.2">
      <c r="B260" s="152"/>
      <c r="D260" s="146" t="s">
        <v>155</v>
      </c>
      <c r="E260" s="153" t="s">
        <v>1</v>
      </c>
      <c r="F260" s="154" t="s">
        <v>1500</v>
      </c>
      <c r="H260" s="155">
        <v>14.56</v>
      </c>
      <c r="I260" s="156"/>
      <c r="L260" s="152"/>
      <c r="M260" s="157"/>
      <c r="T260" s="158"/>
      <c r="AT260" s="153" t="s">
        <v>155</v>
      </c>
      <c r="AU260" s="153" t="s">
        <v>86</v>
      </c>
      <c r="AV260" s="13" t="s">
        <v>86</v>
      </c>
      <c r="AW260" s="13" t="s">
        <v>32</v>
      </c>
      <c r="AX260" s="13" t="s">
        <v>84</v>
      </c>
      <c r="AY260" s="153" t="s">
        <v>142</v>
      </c>
    </row>
    <row r="261" spans="2:65" s="1" customFormat="1" ht="24.2" customHeight="1" x14ac:dyDescent="0.2">
      <c r="B261" s="32"/>
      <c r="C261" s="132" t="s">
        <v>459</v>
      </c>
      <c r="D261" s="132" t="s">
        <v>148</v>
      </c>
      <c r="E261" s="133" t="s">
        <v>1501</v>
      </c>
      <c r="F261" s="134" t="s">
        <v>1502</v>
      </c>
      <c r="G261" s="135" t="s">
        <v>266</v>
      </c>
      <c r="H261" s="136">
        <v>94.5</v>
      </c>
      <c r="I261" s="137"/>
      <c r="J261" s="138">
        <f>ROUND(I261*H261,2)</f>
        <v>0</v>
      </c>
      <c r="K261" s="134" t="s">
        <v>152</v>
      </c>
      <c r="L261" s="32"/>
      <c r="M261" s="139" t="s">
        <v>1</v>
      </c>
      <c r="N261" s="140" t="s">
        <v>41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141</v>
      </c>
      <c r="AT261" s="143" t="s">
        <v>148</v>
      </c>
      <c r="AU261" s="143" t="s">
        <v>86</v>
      </c>
      <c r="AY261" s="17" t="s">
        <v>142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84</v>
      </c>
      <c r="BK261" s="144">
        <f>ROUND(I261*H261,2)</f>
        <v>0</v>
      </c>
      <c r="BL261" s="17" t="s">
        <v>141</v>
      </c>
      <c r="BM261" s="143" t="s">
        <v>526</v>
      </c>
    </row>
    <row r="262" spans="2:65" s="13" customFormat="1" ht="11.25" x14ac:dyDescent="0.2">
      <c r="B262" s="152"/>
      <c r="D262" s="146" t="s">
        <v>155</v>
      </c>
      <c r="E262" s="153" t="s">
        <v>1</v>
      </c>
      <c r="F262" s="154" t="s">
        <v>1503</v>
      </c>
      <c r="H262" s="155">
        <v>94.5</v>
      </c>
      <c r="I262" s="156"/>
      <c r="L262" s="152"/>
      <c r="M262" s="157"/>
      <c r="T262" s="158"/>
      <c r="AT262" s="153" t="s">
        <v>155</v>
      </c>
      <c r="AU262" s="153" t="s">
        <v>86</v>
      </c>
      <c r="AV262" s="13" t="s">
        <v>86</v>
      </c>
      <c r="AW262" s="13" t="s">
        <v>32</v>
      </c>
      <c r="AX262" s="13" t="s">
        <v>84</v>
      </c>
      <c r="AY262" s="153" t="s">
        <v>142</v>
      </c>
    </row>
    <row r="263" spans="2:65" s="1" customFormat="1" ht="24.2" customHeight="1" x14ac:dyDescent="0.2">
      <c r="B263" s="32"/>
      <c r="C263" s="132" t="s">
        <v>465</v>
      </c>
      <c r="D263" s="132" t="s">
        <v>148</v>
      </c>
      <c r="E263" s="133" t="s">
        <v>529</v>
      </c>
      <c r="F263" s="134" t="s">
        <v>530</v>
      </c>
      <c r="G263" s="135" t="s">
        <v>266</v>
      </c>
      <c r="H263" s="136">
        <v>14.56</v>
      </c>
      <c r="I263" s="137"/>
      <c r="J263" s="138">
        <f>ROUND(I263*H263,2)</f>
        <v>0</v>
      </c>
      <c r="K263" s="134" t="s">
        <v>152</v>
      </c>
      <c r="L263" s="32"/>
      <c r="M263" s="139" t="s">
        <v>1</v>
      </c>
      <c r="N263" s="140" t="s">
        <v>41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141</v>
      </c>
      <c r="AT263" s="143" t="s">
        <v>148</v>
      </c>
      <c r="AU263" s="143" t="s">
        <v>86</v>
      </c>
      <c r="AY263" s="17" t="s">
        <v>142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84</v>
      </c>
      <c r="BK263" s="144">
        <f>ROUND(I263*H263,2)</f>
        <v>0</v>
      </c>
      <c r="BL263" s="17" t="s">
        <v>141</v>
      </c>
      <c r="BM263" s="143" t="s">
        <v>531</v>
      </c>
    </row>
    <row r="264" spans="2:65" s="13" customFormat="1" ht="11.25" x14ac:dyDescent="0.2">
      <c r="B264" s="152"/>
      <c r="D264" s="146" t="s">
        <v>155</v>
      </c>
      <c r="E264" s="153" t="s">
        <v>1</v>
      </c>
      <c r="F264" s="154" t="s">
        <v>1500</v>
      </c>
      <c r="H264" s="155">
        <v>14.56</v>
      </c>
      <c r="I264" s="156"/>
      <c r="L264" s="152"/>
      <c r="M264" s="157"/>
      <c r="T264" s="158"/>
      <c r="AT264" s="153" t="s">
        <v>155</v>
      </c>
      <c r="AU264" s="153" t="s">
        <v>86</v>
      </c>
      <c r="AV264" s="13" t="s">
        <v>86</v>
      </c>
      <c r="AW264" s="13" t="s">
        <v>32</v>
      </c>
      <c r="AX264" s="13" t="s">
        <v>84</v>
      </c>
      <c r="AY264" s="153" t="s">
        <v>142</v>
      </c>
    </row>
    <row r="265" spans="2:65" s="1" customFormat="1" ht="16.5" customHeight="1" x14ac:dyDescent="0.2">
      <c r="B265" s="32"/>
      <c r="C265" s="169" t="s">
        <v>471</v>
      </c>
      <c r="D265" s="169" t="s">
        <v>472</v>
      </c>
      <c r="E265" s="170" t="s">
        <v>533</v>
      </c>
      <c r="F265" s="171" t="s">
        <v>534</v>
      </c>
      <c r="G265" s="172" t="s">
        <v>535</v>
      </c>
      <c r="H265" s="173">
        <v>3.2719999999999998</v>
      </c>
      <c r="I265" s="174"/>
      <c r="J265" s="175">
        <f>ROUND(I265*H265,2)</f>
        <v>0</v>
      </c>
      <c r="K265" s="171" t="s">
        <v>152</v>
      </c>
      <c r="L265" s="176"/>
      <c r="M265" s="177" t="s">
        <v>1</v>
      </c>
      <c r="N265" s="178" t="s">
        <v>41</v>
      </c>
      <c r="P265" s="141">
        <f>O265*H265</f>
        <v>0</v>
      </c>
      <c r="Q265" s="141">
        <v>1E-3</v>
      </c>
      <c r="R265" s="141">
        <f>Q265*H265</f>
        <v>3.2719999999999997E-3</v>
      </c>
      <c r="S265" s="141">
        <v>0</v>
      </c>
      <c r="T265" s="142">
        <f>S265*H265</f>
        <v>0</v>
      </c>
      <c r="AR265" s="143" t="s">
        <v>190</v>
      </c>
      <c r="AT265" s="143" t="s">
        <v>472</v>
      </c>
      <c r="AU265" s="143" t="s">
        <v>86</v>
      </c>
      <c r="AY265" s="17" t="s">
        <v>142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84</v>
      </c>
      <c r="BK265" s="144">
        <f>ROUND(I265*H265,2)</f>
        <v>0</v>
      </c>
      <c r="BL265" s="17" t="s">
        <v>141</v>
      </c>
      <c r="BM265" s="143" t="s">
        <v>536</v>
      </c>
    </row>
    <row r="266" spans="2:65" s="12" customFormat="1" ht="11.25" x14ac:dyDescent="0.2">
      <c r="B266" s="145"/>
      <c r="D266" s="146" t="s">
        <v>155</v>
      </c>
      <c r="E266" s="147" t="s">
        <v>1</v>
      </c>
      <c r="F266" s="148" t="s">
        <v>537</v>
      </c>
      <c r="H266" s="147" t="s">
        <v>1</v>
      </c>
      <c r="I266" s="149"/>
      <c r="L266" s="145"/>
      <c r="M266" s="150"/>
      <c r="T266" s="151"/>
      <c r="AT266" s="147" t="s">
        <v>155</v>
      </c>
      <c r="AU266" s="147" t="s">
        <v>86</v>
      </c>
      <c r="AV266" s="12" t="s">
        <v>84</v>
      </c>
      <c r="AW266" s="12" t="s">
        <v>32</v>
      </c>
      <c r="AX266" s="12" t="s">
        <v>76</v>
      </c>
      <c r="AY266" s="147" t="s">
        <v>142</v>
      </c>
    </row>
    <row r="267" spans="2:65" s="13" customFormat="1" ht="11.25" x14ac:dyDescent="0.2">
      <c r="B267" s="152"/>
      <c r="D267" s="146" t="s">
        <v>155</v>
      </c>
      <c r="E267" s="153" t="s">
        <v>1</v>
      </c>
      <c r="F267" s="154" t="s">
        <v>1504</v>
      </c>
      <c r="H267" s="155">
        <v>3.2719999999999998</v>
      </c>
      <c r="I267" s="156"/>
      <c r="L267" s="152"/>
      <c r="M267" s="157"/>
      <c r="T267" s="158"/>
      <c r="AT267" s="153" t="s">
        <v>155</v>
      </c>
      <c r="AU267" s="153" t="s">
        <v>86</v>
      </c>
      <c r="AV267" s="13" t="s">
        <v>86</v>
      </c>
      <c r="AW267" s="13" t="s">
        <v>32</v>
      </c>
      <c r="AX267" s="13" t="s">
        <v>84</v>
      </c>
      <c r="AY267" s="153" t="s">
        <v>142</v>
      </c>
    </row>
    <row r="268" spans="2:65" s="1" customFormat="1" ht="21.75" customHeight="1" x14ac:dyDescent="0.2">
      <c r="B268" s="32"/>
      <c r="C268" s="132" t="s">
        <v>482</v>
      </c>
      <c r="D268" s="132" t="s">
        <v>148</v>
      </c>
      <c r="E268" s="133" t="s">
        <v>540</v>
      </c>
      <c r="F268" s="134" t="s">
        <v>541</v>
      </c>
      <c r="G268" s="135" t="s">
        <v>266</v>
      </c>
      <c r="H268" s="136">
        <v>94.5</v>
      </c>
      <c r="I268" s="137"/>
      <c r="J268" s="138">
        <f>ROUND(I268*H268,2)</f>
        <v>0</v>
      </c>
      <c r="K268" s="134" t="s">
        <v>152</v>
      </c>
      <c r="L268" s="32"/>
      <c r="M268" s="139" t="s">
        <v>1</v>
      </c>
      <c r="N268" s="140" t="s">
        <v>41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141</v>
      </c>
      <c r="AT268" s="143" t="s">
        <v>148</v>
      </c>
      <c r="AU268" s="143" t="s">
        <v>86</v>
      </c>
      <c r="AY268" s="17" t="s">
        <v>142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84</v>
      </c>
      <c r="BK268" s="144">
        <f>ROUND(I268*H268,2)</f>
        <v>0</v>
      </c>
      <c r="BL268" s="17" t="s">
        <v>141</v>
      </c>
      <c r="BM268" s="143" t="s">
        <v>542</v>
      </c>
    </row>
    <row r="269" spans="2:65" s="13" customFormat="1" ht="11.25" x14ac:dyDescent="0.2">
      <c r="B269" s="152"/>
      <c r="D269" s="146" t="s">
        <v>155</v>
      </c>
      <c r="E269" s="153" t="s">
        <v>1</v>
      </c>
      <c r="F269" s="154" t="s">
        <v>1505</v>
      </c>
      <c r="H269" s="155">
        <v>94.5</v>
      </c>
      <c r="I269" s="156"/>
      <c r="L269" s="152"/>
      <c r="M269" s="157"/>
      <c r="T269" s="158"/>
      <c r="AT269" s="153" t="s">
        <v>155</v>
      </c>
      <c r="AU269" s="153" t="s">
        <v>86</v>
      </c>
      <c r="AV269" s="13" t="s">
        <v>86</v>
      </c>
      <c r="AW269" s="13" t="s">
        <v>32</v>
      </c>
      <c r="AX269" s="13" t="s">
        <v>84</v>
      </c>
      <c r="AY269" s="153" t="s">
        <v>142</v>
      </c>
    </row>
    <row r="270" spans="2:65" s="1" customFormat="1" ht="21.75" customHeight="1" x14ac:dyDescent="0.2">
      <c r="B270" s="32"/>
      <c r="C270" s="132" t="s">
        <v>498</v>
      </c>
      <c r="D270" s="132" t="s">
        <v>148</v>
      </c>
      <c r="E270" s="133" t="s">
        <v>545</v>
      </c>
      <c r="F270" s="134" t="s">
        <v>546</v>
      </c>
      <c r="G270" s="135" t="s">
        <v>266</v>
      </c>
      <c r="H270" s="136">
        <v>1353.1</v>
      </c>
      <c r="I270" s="137"/>
      <c r="J270" s="138">
        <f>ROUND(I270*H270,2)</f>
        <v>0</v>
      </c>
      <c r="K270" s="134" t="s">
        <v>152</v>
      </c>
      <c r="L270" s="32"/>
      <c r="M270" s="139" t="s">
        <v>1</v>
      </c>
      <c r="N270" s="140" t="s">
        <v>41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141</v>
      </c>
      <c r="AT270" s="143" t="s">
        <v>148</v>
      </c>
      <c r="AU270" s="143" t="s">
        <v>86</v>
      </c>
      <c r="AY270" s="17" t="s">
        <v>142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84</v>
      </c>
      <c r="BK270" s="144">
        <f>ROUND(I270*H270,2)</f>
        <v>0</v>
      </c>
      <c r="BL270" s="17" t="s">
        <v>141</v>
      </c>
      <c r="BM270" s="143" t="s">
        <v>547</v>
      </c>
    </row>
    <row r="271" spans="2:65" s="13" customFormat="1" ht="11.25" x14ac:dyDescent="0.2">
      <c r="B271" s="152"/>
      <c r="D271" s="146" t="s">
        <v>155</v>
      </c>
      <c r="E271" s="153" t="s">
        <v>1</v>
      </c>
      <c r="F271" s="154" t="s">
        <v>1506</v>
      </c>
      <c r="H271" s="155">
        <v>33.4</v>
      </c>
      <c r="I271" s="156"/>
      <c r="L271" s="152"/>
      <c r="M271" s="157"/>
      <c r="T271" s="158"/>
      <c r="AT271" s="153" t="s">
        <v>155</v>
      </c>
      <c r="AU271" s="153" t="s">
        <v>86</v>
      </c>
      <c r="AV271" s="13" t="s">
        <v>86</v>
      </c>
      <c r="AW271" s="13" t="s">
        <v>32</v>
      </c>
      <c r="AX271" s="13" t="s">
        <v>76</v>
      </c>
      <c r="AY271" s="153" t="s">
        <v>142</v>
      </c>
    </row>
    <row r="272" spans="2:65" s="13" customFormat="1" ht="11.25" x14ac:dyDescent="0.2">
      <c r="B272" s="152"/>
      <c r="D272" s="146" t="s">
        <v>155</v>
      </c>
      <c r="E272" s="153" t="s">
        <v>1</v>
      </c>
      <c r="F272" s="154" t="s">
        <v>1507</v>
      </c>
      <c r="H272" s="155">
        <v>1177.8</v>
      </c>
      <c r="I272" s="156"/>
      <c r="L272" s="152"/>
      <c r="M272" s="157"/>
      <c r="T272" s="158"/>
      <c r="AT272" s="153" t="s">
        <v>155</v>
      </c>
      <c r="AU272" s="153" t="s">
        <v>86</v>
      </c>
      <c r="AV272" s="13" t="s">
        <v>86</v>
      </c>
      <c r="AW272" s="13" t="s">
        <v>32</v>
      </c>
      <c r="AX272" s="13" t="s">
        <v>76</v>
      </c>
      <c r="AY272" s="153" t="s">
        <v>142</v>
      </c>
    </row>
    <row r="273" spans="2:65" s="13" customFormat="1" ht="11.25" x14ac:dyDescent="0.2">
      <c r="B273" s="152"/>
      <c r="D273" s="146" t="s">
        <v>155</v>
      </c>
      <c r="E273" s="153" t="s">
        <v>1</v>
      </c>
      <c r="F273" s="154" t="s">
        <v>1508</v>
      </c>
      <c r="H273" s="155">
        <v>141.9</v>
      </c>
      <c r="I273" s="156"/>
      <c r="L273" s="152"/>
      <c r="M273" s="157"/>
      <c r="T273" s="158"/>
      <c r="AT273" s="153" t="s">
        <v>155</v>
      </c>
      <c r="AU273" s="153" t="s">
        <v>86</v>
      </c>
      <c r="AV273" s="13" t="s">
        <v>86</v>
      </c>
      <c r="AW273" s="13" t="s">
        <v>32</v>
      </c>
      <c r="AX273" s="13" t="s">
        <v>76</v>
      </c>
      <c r="AY273" s="153" t="s">
        <v>142</v>
      </c>
    </row>
    <row r="274" spans="2:65" s="14" customFormat="1" ht="11.25" x14ac:dyDescent="0.2">
      <c r="B274" s="162"/>
      <c r="D274" s="146" t="s">
        <v>155</v>
      </c>
      <c r="E274" s="163" t="s">
        <v>1</v>
      </c>
      <c r="F274" s="164" t="s">
        <v>278</v>
      </c>
      <c r="H274" s="165">
        <v>1353.1</v>
      </c>
      <c r="I274" s="166"/>
      <c r="L274" s="162"/>
      <c r="M274" s="167"/>
      <c r="T274" s="168"/>
      <c r="AT274" s="163" t="s">
        <v>155</v>
      </c>
      <c r="AU274" s="163" t="s">
        <v>86</v>
      </c>
      <c r="AV274" s="14" t="s">
        <v>141</v>
      </c>
      <c r="AW274" s="14" t="s">
        <v>32</v>
      </c>
      <c r="AX274" s="14" t="s">
        <v>84</v>
      </c>
      <c r="AY274" s="163" t="s">
        <v>142</v>
      </c>
    </row>
    <row r="275" spans="2:65" s="1" customFormat="1" ht="16.5" customHeight="1" x14ac:dyDescent="0.2">
      <c r="B275" s="32"/>
      <c r="C275" s="132" t="s">
        <v>508</v>
      </c>
      <c r="D275" s="132" t="s">
        <v>148</v>
      </c>
      <c r="E275" s="133" t="s">
        <v>553</v>
      </c>
      <c r="F275" s="134" t="s">
        <v>554</v>
      </c>
      <c r="G275" s="135" t="s">
        <v>357</v>
      </c>
      <c r="H275" s="136">
        <v>10.906000000000001</v>
      </c>
      <c r="I275" s="137"/>
      <c r="J275" s="138">
        <f>ROUND(I275*H275,2)</f>
        <v>0</v>
      </c>
      <c r="K275" s="134" t="s">
        <v>152</v>
      </c>
      <c r="L275" s="32"/>
      <c r="M275" s="139" t="s">
        <v>1</v>
      </c>
      <c r="N275" s="140" t="s">
        <v>41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141</v>
      </c>
      <c r="AT275" s="143" t="s">
        <v>148</v>
      </c>
      <c r="AU275" s="143" t="s">
        <v>86</v>
      </c>
      <c r="AY275" s="17" t="s">
        <v>142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84</v>
      </c>
      <c r="BK275" s="144">
        <f>ROUND(I275*H275,2)</f>
        <v>0</v>
      </c>
      <c r="BL275" s="17" t="s">
        <v>141</v>
      </c>
      <c r="BM275" s="143" t="s">
        <v>555</v>
      </c>
    </row>
    <row r="276" spans="2:65" s="12" customFormat="1" ht="11.25" x14ac:dyDescent="0.2">
      <c r="B276" s="145"/>
      <c r="D276" s="146" t="s">
        <v>155</v>
      </c>
      <c r="E276" s="147" t="s">
        <v>1</v>
      </c>
      <c r="F276" s="148" t="s">
        <v>556</v>
      </c>
      <c r="H276" s="147" t="s">
        <v>1</v>
      </c>
      <c r="I276" s="149"/>
      <c r="L276" s="145"/>
      <c r="M276" s="150"/>
      <c r="T276" s="151"/>
      <c r="AT276" s="147" t="s">
        <v>155</v>
      </c>
      <c r="AU276" s="147" t="s">
        <v>86</v>
      </c>
      <c r="AV276" s="12" t="s">
        <v>84</v>
      </c>
      <c r="AW276" s="12" t="s">
        <v>32</v>
      </c>
      <c r="AX276" s="12" t="s">
        <v>76</v>
      </c>
      <c r="AY276" s="147" t="s">
        <v>142</v>
      </c>
    </row>
    <row r="277" spans="2:65" s="13" customFormat="1" ht="11.25" x14ac:dyDescent="0.2">
      <c r="B277" s="152"/>
      <c r="D277" s="146" t="s">
        <v>155</v>
      </c>
      <c r="E277" s="153" t="s">
        <v>1</v>
      </c>
      <c r="F277" s="154" t="s">
        <v>1509</v>
      </c>
      <c r="H277" s="155">
        <v>10.906000000000001</v>
      </c>
      <c r="I277" s="156"/>
      <c r="L277" s="152"/>
      <c r="M277" s="157"/>
      <c r="T277" s="158"/>
      <c r="AT277" s="153" t="s">
        <v>155</v>
      </c>
      <c r="AU277" s="153" t="s">
        <v>86</v>
      </c>
      <c r="AV277" s="13" t="s">
        <v>86</v>
      </c>
      <c r="AW277" s="13" t="s">
        <v>32</v>
      </c>
      <c r="AX277" s="13" t="s">
        <v>84</v>
      </c>
      <c r="AY277" s="153" t="s">
        <v>142</v>
      </c>
    </row>
    <row r="278" spans="2:65" s="11" customFormat="1" ht="22.9" customHeight="1" x14ac:dyDescent="0.2">
      <c r="B278" s="120"/>
      <c r="D278" s="121" t="s">
        <v>75</v>
      </c>
      <c r="E278" s="130" t="s">
        <v>86</v>
      </c>
      <c r="F278" s="130" t="s">
        <v>558</v>
      </c>
      <c r="I278" s="123"/>
      <c r="J278" s="131">
        <f>BK278</f>
        <v>0</v>
      </c>
      <c r="L278" s="120"/>
      <c r="M278" s="125"/>
      <c r="P278" s="126">
        <f>SUM(P279:P288)</f>
        <v>0</v>
      </c>
      <c r="R278" s="126">
        <f>SUM(R279:R288)</f>
        <v>14.737680000000001</v>
      </c>
      <c r="T278" s="127">
        <f>SUM(T279:T288)</f>
        <v>0</v>
      </c>
      <c r="AR278" s="121" t="s">
        <v>84</v>
      </c>
      <c r="AT278" s="128" t="s">
        <v>75</v>
      </c>
      <c r="AU278" s="128" t="s">
        <v>84</v>
      </c>
      <c r="AY278" s="121" t="s">
        <v>142</v>
      </c>
      <c r="BK278" s="129">
        <f>SUM(BK279:BK288)</f>
        <v>0</v>
      </c>
    </row>
    <row r="279" spans="2:65" s="1" customFormat="1" ht="24.2" customHeight="1" x14ac:dyDescent="0.2">
      <c r="B279" s="32"/>
      <c r="C279" s="132" t="s">
        <v>513</v>
      </c>
      <c r="D279" s="132" t="s">
        <v>148</v>
      </c>
      <c r="E279" s="133" t="s">
        <v>560</v>
      </c>
      <c r="F279" s="134" t="s">
        <v>561</v>
      </c>
      <c r="G279" s="135" t="s">
        <v>357</v>
      </c>
      <c r="H279" s="136">
        <v>14.4</v>
      </c>
      <c r="I279" s="137"/>
      <c r="J279" s="138">
        <f>ROUND(I279*H279,2)</f>
        <v>0</v>
      </c>
      <c r="K279" s="134" t="s">
        <v>152</v>
      </c>
      <c r="L279" s="32"/>
      <c r="M279" s="139" t="s">
        <v>1</v>
      </c>
      <c r="N279" s="140" t="s">
        <v>41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141</v>
      </c>
      <c r="AT279" s="143" t="s">
        <v>148</v>
      </c>
      <c r="AU279" s="143" t="s">
        <v>86</v>
      </c>
      <c r="AY279" s="17" t="s">
        <v>142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84</v>
      </c>
      <c r="BK279" s="144">
        <f>ROUND(I279*H279,2)</f>
        <v>0</v>
      </c>
      <c r="BL279" s="17" t="s">
        <v>141</v>
      </c>
      <c r="BM279" s="143" t="s">
        <v>562</v>
      </c>
    </row>
    <row r="280" spans="2:65" s="12" customFormat="1" ht="11.25" x14ac:dyDescent="0.2">
      <c r="B280" s="145"/>
      <c r="D280" s="146" t="s">
        <v>155</v>
      </c>
      <c r="E280" s="147" t="s">
        <v>1</v>
      </c>
      <c r="F280" s="148" t="s">
        <v>563</v>
      </c>
      <c r="H280" s="147" t="s">
        <v>1</v>
      </c>
      <c r="I280" s="149"/>
      <c r="L280" s="145"/>
      <c r="M280" s="150"/>
      <c r="T280" s="151"/>
      <c r="AT280" s="147" t="s">
        <v>155</v>
      </c>
      <c r="AU280" s="147" t="s">
        <v>86</v>
      </c>
      <c r="AV280" s="12" t="s">
        <v>84</v>
      </c>
      <c r="AW280" s="12" t="s">
        <v>32</v>
      </c>
      <c r="AX280" s="12" t="s">
        <v>76</v>
      </c>
      <c r="AY280" s="147" t="s">
        <v>142</v>
      </c>
    </row>
    <row r="281" spans="2:65" s="12" customFormat="1" ht="11.25" x14ac:dyDescent="0.2">
      <c r="B281" s="145"/>
      <c r="D281" s="146" t="s">
        <v>155</v>
      </c>
      <c r="E281" s="147" t="s">
        <v>1</v>
      </c>
      <c r="F281" s="148" t="s">
        <v>564</v>
      </c>
      <c r="H281" s="147" t="s">
        <v>1</v>
      </c>
      <c r="I281" s="149"/>
      <c r="L281" s="145"/>
      <c r="M281" s="150"/>
      <c r="T281" s="151"/>
      <c r="AT281" s="147" t="s">
        <v>155</v>
      </c>
      <c r="AU281" s="147" t="s">
        <v>86</v>
      </c>
      <c r="AV281" s="12" t="s">
        <v>84</v>
      </c>
      <c r="AW281" s="12" t="s">
        <v>32</v>
      </c>
      <c r="AX281" s="12" t="s">
        <v>76</v>
      </c>
      <c r="AY281" s="147" t="s">
        <v>142</v>
      </c>
    </row>
    <row r="282" spans="2:65" s="13" customFormat="1" ht="11.25" x14ac:dyDescent="0.2">
      <c r="B282" s="152"/>
      <c r="D282" s="146" t="s">
        <v>155</v>
      </c>
      <c r="E282" s="153" t="s">
        <v>1</v>
      </c>
      <c r="F282" s="154" t="s">
        <v>1510</v>
      </c>
      <c r="H282" s="155">
        <v>21.6</v>
      </c>
      <c r="I282" s="156"/>
      <c r="L282" s="152"/>
      <c r="M282" s="157"/>
      <c r="T282" s="158"/>
      <c r="AT282" s="153" t="s">
        <v>155</v>
      </c>
      <c r="AU282" s="153" t="s">
        <v>86</v>
      </c>
      <c r="AV282" s="13" t="s">
        <v>86</v>
      </c>
      <c r="AW282" s="13" t="s">
        <v>32</v>
      </c>
      <c r="AX282" s="13" t="s">
        <v>76</v>
      </c>
      <c r="AY282" s="153" t="s">
        <v>142</v>
      </c>
    </row>
    <row r="283" spans="2:65" s="12" customFormat="1" ht="11.25" x14ac:dyDescent="0.2">
      <c r="B283" s="145"/>
      <c r="D283" s="146" t="s">
        <v>155</v>
      </c>
      <c r="E283" s="147" t="s">
        <v>1</v>
      </c>
      <c r="F283" s="148" t="s">
        <v>566</v>
      </c>
      <c r="H283" s="147" t="s">
        <v>1</v>
      </c>
      <c r="I283" s="149"/>
      <c r="L283" s="145"/>
      <c r="M283" s="150"/>
      <c r="T283" s="151"/>
      <c r="AT283" s="147" t="s">
        <v>155</v>
      </c>
      <c r="AU283" s="147" t="s">
        <v>86</v>
      </c>
      <c r="AV283" s="12" t="s">
        <v>84</v>
      </c>
      <c r="AW283" s="12" t="s">
        <v>32</v>
      </c>
      <c r="AX283" s="12" t="s">
        <v>76</v>
      </c>
      <c r="AY283" s="147" t="s">
        <v>142</v>
      </c>
    </row>
    <row r="284" spans="2:65" s="13" customFormat="1" ht="11.25" x14ac:dyDescent="0.2">
      <c r="B284" s="152"/>
      <c r="D284" s="146" t="s">
        <v>155</v>
      </c>
      <c r="E284" s="153" t="s">
        <v>1</v>
      </c>
      <c r="F284" s="154" t="s">
        <v>1511</v>
      </c>
      <c r="H284" s="155">
        <v>-7.2</v>
      </c>
      <c r="I284" s="156"/>
      <c r="L284" s="152"/>
      <c r="M284" s="157"/>
      <c r="T284" s="158"/>
      <c r="AT284" s="153" t="s">
        <v>155</v>
      </c>
      <c r="AU284" s="153" t="s">
        <v>86</v>
      </c>
      <c r="AV284" s="13" t="s">
        <v>86</v>
      </c>
      <c r="AW284" s="13" t="s">
        <v>32</v>
      </c>
      <c r="AX284" s="13" t="s">
        <v>76</v>
      </c>
      <c r="AY284" s="153" t="s">
        <v>142</v>
      </c>
    </row>
    <row r="285" spans="2:65" s="14" customFormat="1" ht="11.25" x14ac:dyDescent="0.2">
      <c r="B285" s="162"/>
      <c r="D285" s="146" t="s">
        <v>155</v>
      </c>
      <c r="E285" s="163" t="s">
        <v>1</v>
      </c>
      <c r="F285" s="164" t="s">
        <v>278</v>
      </c>
      <c r="H285" s="165">
        <v>14.4</v>
      </c>
      <c r="I285" s="166"/>
      <c r="L285" s="162"/>
      <c r="M285" s="167"/>
      <c r="T285" s="168"/>
      <c r="AT285" s="163" t="s">
        <v>155</v>
      </c>
      <c r="AU285" s="163" t="s">
        <v>86</v>
      </c>
      <c r="AV285" s="14" t="s">
        <v>141</v>
      </c>
      <c r="AW285" s="14" t="s">
        <v>32</v>
      </c>
      <c r="AX285" s="14" t="s">
        <v>84</v>
      </c>
      <c r="AY285" s="163" t="s">
        <v>142</v>
      </c>
    </row>
    <row r="286" spans="2:65" s="1" customFormat="1" ht="33" customHeight="1" x14ac:dyDescent="0.2">
      <c r="B286" s="32"/>
      <c r="C286" s="132" t="s">
        <v>518</v>
      </c>
      <c r="D286" s="132" t="s">
        <v>148</v>
      </c>
      <c r="E286" s="133" t="s">
        <v>569</v>
      </c>
      <c r="F286" s="134" t="s">
        <v>570</v>
      </c>
      <c r="G286" s="135" t="s">
        <v>336</v>
      </c>
      <c r="H286" s="136">
        <v>72</v>
      </c>
      <c r="I286" s="137"/>
      <c r="J286" s="138">
        <f>ROUND(I286*H286,2)</f>
        <v>0</v>
      </c>
      <c r="K286" s="134" t="s">
        <v>152</v>
      </c>
      <c r="L286" s="32"/>
      <c r="M286" s="139" t="s">
        <v>1</v>
      </c>
      <c r="N286" s="140" t="s">
        <v>41</v>
      </c>
      <c r="P286" s="141">
        <f>O286*H286</f>
        <v>0</v>
      </c>
      <c r="Q286" s="141">
        <v>0.20469000000000001</v>
      </c>
      <c r="R286" s="141">
        <f>Q286*H286</f>
        <v>14.737680000000001</v>
      </c>
      <c r="S286" s="141">
        <v>0</v>
      </c>
      <c r="T286" s="142">
        <f>S286*H286</f>
        <v>0</v>
      </c>
      <c r="AR286" s="143" t="s">
        <v>141</v>
      </c>
      <c r="AT286" s="143" t="s">
        <v>148</v>
      </c>
      <c r="AU286" s="143" t="s">
        <v>86</v>
      </c>
      <c r="AY286" s="17" t="s">
        <v>142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84</v>
      </c>
      <c r="BK286" s="144">
        <f>ROUND(I286*H286,2)</f>
        <v>0</v>
      </c>
      <c r="BL286" s="17" t="s">
        <v>141</v>
      </c>
      <c r="BM286" s="143" t="s">
        <v>571</v>
      </c>
    </row>
    <row r="287" spans="2:65" s="13" customFormat="1" ht="11.25" x14ac:dyDescent="0.2">
      <c r="B287" s="152"/>
      <c r="D287" s="146" t="s">
        <v>155</v>
      </c>
      <c r="E287" s="153" t="s">
        <v>1</v>
      </c>
      <c r="F287" s="154" t="s">
        <v>1512</v>
      </c>
      <c r="H287" s="155">
        <v>72</v>
      </c>
      <c r="I287" s="156"/>
      <c r="L287" s="152"/>
      <c r="M287" s="157"/>
      <c r="T287" s="158"/>
      <c r="AT287" s="153" t="s">
        <v>155</v>
      </c>
      <c r="AU287" s="153" t="s">
        <v>86</v>
      </c>
      <c r="AV287" s="13" t="s">
        <v>86</v>
      </c>
      <c r="AW287" s="13" t="s">
        <v>32</v>
      </c>
      <c r="AX287" s="13" t="s">
        <v>84</v>
      </c>
      <c r="AY287" s="153" t="s">
        <v>142</v>
      </c>
    </row>
    <row r="288" spans="2:65" s="12" customFormat="1" ht="11.25" x14ac:dyDescent="0.2">
      <c r="B288" s="145"/>
      <c r="D288" s="146" t="s">
        <v>155</v>
      </c>
      <c r="E288" s="147" t="s">
        <v>1</v>
      </c>
      <c r="F288" s="148" t="s">
        <v>573</v>
      </c>
      <c r="H288" s="147" t="s">
        <v>1</v>
      </c>
      <c r="I288" s="149"/>
      <c r="L288" s="145"/>
      <c r="M288" s="150"/>
      <c r="T288" s="151"/>
      <c r="AT288" s="147" t="s">
        <v>155</v>
      </c>
      <c r="AU288" s="147" t="s">
        <v>86</v>
      </c>
      <c r="AV288" s="12" t="s">
        <v>84</v>
      </c>
      <c r="AW288" s="12" t="s">
        <v>32</v>
      </c>
      <c r="AX288" s="12" t="s">
        <v>76</v>
      </c>
      <c r="AY288" s="147" t="s">
        <v>142</v>
      </c>
    </row>
    <row r="289" spans="2:65" s="11" customFormat="1" ht="22.9" customHeight="1" x14ac:dyDescent="0.2">
      <c r="B289" s="120"/>
      <c r="D289" s="121" t="s">
        <v>75</v>
      </c>
      <c r="E289" s="130" t="s">
        <v>141</v>
      </c>
      <c r="F289" s="130" t="s">
        <v>580</v>
      </c>
      <c r="I289" s="123"/>
      <c r="J289" s="131">
        <f>BK289</f>
        <v>0</v>
      </c>
      <c r="L289" s="120"/>
      <c r="M289" s="125"/>
      <c r="P289" s="126">
        <f>SUM(P290:P297)</f>
        <v>0</v>
      </c>
      <c r="R289" s="126">
        <f>SUM(R290:R297)</f>
        <v>1.1817880800000002</v>
      </c>
      <c r="T289" s="127">
        <f>SUM(T290:T297)</f>
        <v>0</v>
      </c>
      <c r="AR289" s="121" t="s">
        <v>84</v>
      </c>
      <c r="AT289" s="128" t="s">
        <v>75</v>
      </c>
      <c r="AU289" s="128" t="s">
        <v>84</v>
      </c>
      <c r="AY289" s="121" t="s">
        <v>142</v>
      </c>
      <c r="BK289" s="129">
        <f>SUM(BK290:BK297)</f>
        <v>0</v>
      </c>
    </row>
    <row r="290" spans="2:65" s="1" customFormat="1" ht="21.75" customHeight="1" x14ac:dyDescent="0.2">
      <c r="B290" s="32"/>
      <c r="C290" s="132" t="s">
        <v>523</v>
      </c>
      <c r="D290" s="132" t="s">
        <v>148</v>
      </c>
      <c r="E290" s="133" t="s">
        <v>582</v>
      </c>
      <c r="F290" s="134" t="s">
        <v>583</v>
      </c>
      <c r="G290" s="135" t="s">
        <v>357</v>
      </c>
      <c r="H290" s="136">
        <v>0.504</v>
      </c>
      <c r="I290" s="137"/>
      <c r="J290" s="138">
        <f>ROUND(I290*H290,2)</f>
        <v>0</v>
      </c>
      <c r="K290" s="134" t="s">
        <v>152</v>
      </c>
      <c r="L290" s="32"/>
      <c r="M290" s="139" t="s">
        <v>1</v>
      </c>
      <c r="N290" s="140" t="s">
        <v>41</v>
      </c>
      <c r="P290" s="141">
        <f>O290*H290</f>
        <v>0</v>
      </c>
      <c r="Q290" s="141">
        <v>1.8907700000000001</v>
      </c>
      <c r="R290" s="141">
        <f>Q290*H290</f>
        <v>0.95294808000000009</v>
      </c>
      <c r="S290" s="141">
        <v>0</v>
      </c>
      <c r="T290" s="142">
        <f>S290*H290</f>
        <v>0</v>
      </c>
      <c r="AR290" s="143" t="s">
        <v>141</v>
      </c>
      <c r="AT290" s="143" t="s">
        <v>148</v>
      </c>
      <c r="AU290" s="143" t="s">
        <v>86</v>
      </c>
      <c r="AY290" s="17" t="s">
        <v>142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84</v>
      </c>
      <c r="BK290" s="144">
        <f>ROUND(I290*H290,2)</f>
        <v>0</v>
      </c>
      <c r="BL290" s="17" t="s">
        <v>141</v>
      </c>
      <c r="BM290" s="143" t="s">
        <v>584</v>
      </c>
    </row>
    <row r="291" spans="2:65" s="12" customFormat="1" ht="11.25" x14ac:dyDescent="0.2">
      <c r="B291" s="145"/>
      <c r="D291" s="146" t="s">
        <v>155</v>
      </c>
      <c r="E291" s="147" t="s">
        <v>1</v>
      </c>
      <c r="F291" s="148" t="s">
        <v>585</v>
      </c>
      <c r="H291" s="147" t="s">
        <v>1</v>
      </c>
      <c r="I291" s="149"/>
      <c r="L291" s="145"/>
      <c r="M291" s="150"/>
      <c r="T291" s="151"/>
      <c r="AT291" s="147" t="s">
        <v>155</v>
      </c>
      <c r="AU291" s="147" t="s">
        <v>86</v>
      </c>
      <c r="AV291" s="12" t="s">
        <v>84</v>
      </c>
      <c r="AW291" s="12" t="s">
        <v>32</v>
      </c>
      <c r="AX291" s="12" t="s">
        <v>76</v>
      </c>
      <c r="AY291" s="147" t="s">
        <v>142</v>
      </c>
    </row>
    <row r="292" spans="2:65" s="13" customFormat="1" ht="11.25" x14ac:dyDescent="0.2">
      <c r="B292" s="152"/>
      <c r="D292" s="146" t="s">
        <v>155</v>
      </c>
      <c r="E292" s="153" t="s">
        <v>1</v>
      </c>
      <c r="F292" s="154" t="s">
        <v>1513</v>
      </c>
      <c r="H292" s="155">
        <v>0.504</v>
      </c>
      <c r="I292" s="156"/>
      <c r="L292" s="152"/>
      <c r="M292" s="157"/>
      <c r="T292" s="158"/>
      <c r="AT292" s="153" t="s">
        <v>155</v>
      </c>
      <c r="AU292" s="153" t="s">
        <v>86</v>
      </c>
      <c r="AV292" s="13" t="s">
        <v>86</v>
      </c>
      <c r="AW292" s="13" t="s">
        <v>32</v>
      </c>
      <c r="AX292" s="13" t="s">
        <v>84</v>
      </c>
      <c r="AY292" s="153" t="s">
        <v>142</v>
      </c>
    </row>
    <row r="293" spans="2:65" s="1" customFormat="1" ht="21.75" customHeight="1" x14ac:dyDescent="0.2">
      <c r="B293" s="32"/>
      <c r="C293" s="132" t="s">
        <v>528</v>
      </c>
      <c r="D293" s="132" t="s">
        <v>148</v>
      </c>
      <c r="E293" s="133" t="s">
        <v>588</v>
      </c>
      <c r="F293" s="134" t="s">
        <v>589</v>
      </c>
      <c r="G293" s="135" t="s">
        <v>590</v>
      </c>
      <c r="H293" s="136">
        <v>2</v>
      </c>
      <c r="I293" s="137"/>
      <c r="J293" s="138">
        <f>ROUND(I293*H293,2)</f>
        <v>0</v>
      </c>
      <c r="K293" s="134" t="s">
        <v>152</v>
      </c>
      <c r="L293" s="32"/>
      <c r="M293" s="139" t="s">
        <v>1</v>
      </c>
      <c r="N293" s="140" t="s">
        <v>41</v>
      </c>
      <c r="P293" s="141">
        <f>O293*H293</f>
        <v>0</v>
      </c>
      <c r="Q293" s="141">
        <v>8.7419999999999998E-2</v>
      </c>
      <c r="R293" s="141">
        <f>Q293*H293</f>
        <v>0.17484</v>
      </c>
      <c r="S293" s="141">
        <v>0</v>
      </c>
      <c r="T293" s="142">
        <f>S293*H293</f>
        <v>0</v>
      </c>
      <c r="AR293" s="143" t="s">
        <v>141</v>
      </c>
      <c r="AT293" s="143" t="s">
        <v>148</v>
      </c>
      <c r="AU293" s="143" t="s">
        <v>86</v>
      </c>
      <c r="AY293" s="17" t="s">
        <v>142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7" t="s">
        <v>84</v>
      </c>
      <c r="BK293" s="144">
        <f>ROUND(I293*H293,2)</f>
        <v>0</v>
      </c>
      <c r="BL293" s="17" t="s">
        <v>141</v>
      </c>
      <c r="BM293" s="143" t="s">
        <v>591</v>
      </c>
    </row>
    <row r="294" spans="2:65" s="12" customFormat="1" ht="11.25" x14ac:dyDescent="0.2">
      <c r="B294" s="145"/>
      <c r="D294" s="146" t="s">
        <v>155</v>
      </c>
      <c r="E294" s="147" t="s">
        <v>1</v>
      </c>
      <c r="F294" s="148" t="s">
        <v>592</v>
      </c>
      <c r="H294" s="147" t="s">
        <v>1</v>
      </c>
      <c r="I294" s="149"/>
      <c r="L294" s="145"/>
      <c r="M294" s="150"/>
      <c r="T294" s="151"/>
      <c r="AT294" s="147" t="s">
        <v>155</v>
      </c>
      <c r="AU294" s="147" t="s">
        <v>86</v>
      </c>
      <c r="AV294" s="12" t="s">
        <v>84</v>
      </c>
      <c r="AW294" s="12" t="s">
        <v>32</v>
      </c>
      <c r="AX294" s="12" t="s">
        <v>76</v>
      </c>
      <c r="AY294" s="147" t="s">
        <v>142</v>
      </c>
    </row>
    <row r="295" spans="2:65" s="13" customFormat="1" ht="11.25" x14ac:dyDescent="0.2">
      <c r="B295" s="152"/>
      <c r="D295" s="146" t="s">
        <v>155</v>
      </c>
      <c r="E295" s="153" t="s">
        <v>1</v>
      </c>
      <c r="F295" s="154" t="s">
        <v>850</v>
      </c>
      <c r="H295" s="155">
        <v>2</v>
      </c>
      <c r="I295" s="156"/>
      <c r="L295" s="152"/>
      <c r="M295" s="157"/>
      <c r="T295" s="158"/>
      <c r="AT295" s="153" t="s">
        <v>155</v>
      </c>
      <c r="AU295" s="153" t="s">
        <v>86</v>
      </c>
      <c r="AV295" s="13" t="s">
        <v>86</v>
      </c>
      <c r="AW295" s="13" t="s">
        <v>32</v>
      </c>
      <c r="AX295" s="13" t="s">
        <v>84</v>
      </c>
      <c r="AY295" s="153" t="s">
        <v>142</v>
      </c>
    </row>
    <row r="296" spans="2:65" s="1" customFormat="1" ht="16.5" customHeight="1" x14ac:dyDescent="0.2">
      <c r="B296" s="32"/>
      <c r="C296" s="169" t="s">
        <v>532</v>
      </c>
      <c r="D296" s="169" t="s">
        <v>472</v>
      </c>
      <c r="E296" s="170" t="s">
        <v>595</v>
      </c>
      <c r="F296" s="171" t="s">
        <v>596</v>
      </c>
      <c r="G296" s="172" t="s">
        <v>590</v>
      </c>
      <c r="H296" s="173">
        <v>2</v>
      </c>
      <c r="I296" s="174"/>
      <c r="J296" s="175">
        <f>ROUND(I296*H296,2)</f>
        <v>0</v>
      </c>
      <c r="K296" s="171" t="s">
        <v>152</v>
      </c>
      <c r="L296" s="176"/>
      <c r="M296" s="177" t="s">
        <v>1</v>
      </c>
      <c r="N296" s="178" t="s">
        <v>41</v>
      </c>
      <c r="P296" s="141">
        <f>O296*H296</f>
        <v>0</v>
      </c>
      <c r="Q296" s="141">
        <v>2.7E-2</v>
      </c>
      <c r="R296" s="141">
        <f>Q296*H296</f>
        <v>5.3999999999999999E-2</v>
      </c>
      <c r="S296" s="141">
        <v>0</v>
      </c>
      <c r="T296" s="142">
        <f>S296*H296</f>
        <v>0</v>
      </c>
      <c r="AR296" s="143" t="s">
        <v>190</v>
      </c>
      <c r="AT296" s="143" t="s">
        <v>472</v>
      </c>
      <c r="AU296" s="143" t="s">
        <v>86</v>
      </c>
      <c r="AY296" s="17" t="s">
        <v>142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7" t="s">
        <v>84</v>
      </c>
      <c r="BK296" s="144">
        <f>ROUND(I296*H296,2)</f>
        <v>0</v>
      </c>
      <c r="BL296" s="17" t="s">
        <v>141</v>
      </c>
      <c r="BM296" s="143" t="s">
        <v>597</v>
      </c>
    </row>
    <row r="297" spans="2:65" s="13" customFormat="1" ht="11.25" x14ac:dyDescent="0.2">
      <c r="B297" s="152"/>
      <c r="D297" s="146" t="s">
        <v>155</v>
      </c>
      <c r="E297" s="153" t="s">
        <v>1</v>
      </c>
      <c r="F297" s="154" t="s">
        <v>1514</v>
      </c>
      <c r="H297" s="155">
        <v>2</v>
      </c>
      <c r="I297" s="156"/>
      <c r="L297" s="152"/>
      <c r="M297" s="157"/>
      <c r="T297" s="158"/>
      <c r="AT297" s="153" t="s">
        <v>155</v>
      </c>
      <c r="AU297" s="153" t="s">
        <v>86</v>
      </c>
      <c r="AV297" s="13" t="s">
        <v>86</v>
      </c>
      <c r="AW297" s="13" t="s">
        <v>32</v>
      </c>
      <c r="AX297" s="13" t="s">
        <v>84</v>
      </c>
      <c r="AY297" s="153" t="s">
        <v>142</v>
      </c>
    </row>
    <row r="298" spans="2:65" s="11" customFormat="1" ht="22.9" customHeight="1" x14ac:dyDescent="0.2">
      <c r="B298" s="120"/>
      <c r="D298" s="121" t="s">
        <v>75</v>
      </c>
      <c r="E298" s="130" t="s">
        <v>145</v>
      </c>
      <c r="F298" s="130" t="s">
        <v>611</v>
      </c>
      <c r="I298" s="123"/>
      <c r="J298" s="131">
        <f>BK298</f>
        <v>0</v>
      </c>
      <c r="L298" s="120"/>
      <c r="M298" s="125"/>
      <c r="P298" s="126">
        <f>SUM(P299:P367)</f>
        <v>0</v>
      </c>
      <c r="R298" s="126">
        <f>SUM(R299:R367)</f>
        <v>33.186293000000006</v>
      </c>
      <c r="T298" s="127">
        <f>SUM(T299:T367)</f>
        <v>0</v>
      </c>
      <c r="AR298" s="121" t="s">
        <v>84</v>
      </c>
      <c r="AT298" s="128" t="s">
        <v>75</v>
      </c>
      <c r="AU298" s="128" t="s">
        <v>84</v>
      </c>
      <c r="AY298" s="121" t="s">
        <v>142</v>
      </c>
      <c r="BK298" s="129">
        <f>SUM(BK299:BK367)</f>
        <v>0</v>
      </c>
    </row>
    <row r="299" spans="2:65" s="1" customFormat="1" ht="21.75" customHeight="1" x14ac:dyDescent="0.2">
      <c r="B299" s="32"/>
      <c r="C299" s="132" t="s">
        <v>539</v>
      </c>
      <c r="D299" s="132" t="s">
        <v>148</v>
      </c>
      <c r="E299" s="133" t="s">
        <v>613</v>
      </c>
      <c r="F299" s="134" t="s">
        <v>614</v>
      </c>
      <c r="G299" s="135" t="s">
        <v>266</v>
      </c>
      <c r="H299" s="136">
        <v>617.92499999999995</v>
      </c>
      <c r="I299" s="137"/>
      <c r="J299" s="138">
        <f>ROUND(I299*H299,2)</f>
        <v>0</v>
      </c>
      <c r="K299" s="134" t="s">
        <v>152</v>
      </c>
      <c r="L299" s="32"/>
      <c r="M299" s="139" t="s">
        <v>1</v>
      </c>
      <c r="N299" s="140" t="s">
        <v>41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141</v>
      </c>
      <c r="AT299" s="143" t="s">
        <v>148</v>
      </c>
      <c r="AU299" s="143" t="s">
        <v>86</v>
      </c>
      <c r="AY299" s="17" t="s">
        <v>142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7" t="s">
        <v>84</v>
      </c>
      <c r="BK299" s="144">
        <f>ROUND(I299*H299,2)</f>
        <v>0</v>
      </c>
      <c r="BL299" s="17" t="s">
        <v>141</v>
      </c>
      <c r="BM299" s="143" t="s">
        <v>615</v>
      </c>
    </row>
    <row r="300" spans="2:65" s="12" customFormat="1" ht="11.25" x14ac:dyDescent="0.2">
      <c r="B300" s="145"/>
      <c r="D300" s="146" t="s">
        <v>155</v>
      </c>
      <c r="E300" s="147" t="s">
        <v>1</v>
      </c>
      <c r="F300" s="148" t="s">
        <v>616</v>
      </c>
      <c r="H300" s="147" t="s">
        <v>1</v>
      </c>
      <c r="I300" s="149"/>
      <c r="L300" s="145"/>
      <c r="M300" s="150"/>
      <c r="T300" s="151"/>
      <c r="AT300" s="147" t="s">
        <v>155</v>
      </c>
      <c r="AU300" s="147" t="s">
        <v>86</v>
      </c>
      <c r="AV300" s="12" t="s">
        <v>84</v>
      </c>
      <c r="AW300" s="12" t="s">
        <v>32</v>
      </c>
      <c r="AX300" s="12" t="s">
        <v>76</v>
      </c>
      <c r="AY300" s="147" t="s">
        <v>142</v>
      </c>
    </row>
    <row r="301" spans="2:65" s="13" customFormat="1" ht="11.25" x14ac:dyDescent="0.2">
      <c r="B301" s="152"/>
      <c r="D301" s="146" t="s">
        <v>155</v>
      </c>
      <c r="E301" s="153" t="s">
        <v>1</v>
      </c>
      <c r="F301" s="154" t="s">
        <v>1515</v>
      </c>
      <c r="H301" s="155">
        <v>588.5</v>
      </c>
      <c r="I301" s="156"/>
      <c r="L301" s="152"/>
      <c r="M301" s="157"/>
      <c r="T301" s="158"/>
      <c r="AT301" s="153" t="s">
        <v>155</v>
      </c>
      <c r="AU301" s="153" t="s">
        <v>86</v>
      </c>
      <c r="AV301" s="13" t="s">
        <v>86</v>
      </c>
      <c r="AW301" s="13" t="s">
        <v>32</v>
      </c>
      <c r="AX301" s="13" t="s">
        <v>76</v>
      </c>
      <c r="AY301" s="153" t="s">
        <v>142</v>
      </c>
    </row>
    <row r="302" spans="2:65" s="12" customFormat="1" ht="11.25" x14ac:dyDescent="0.2">
      <c r="B302" s="145"/>
      <c r="D302" s="146" t="s">
        <v>155</v>
      </c>
      <c r="E302" s="147" t="s">
        <v>1</v>
      </c>
      <c r="F302" s="148" t="s">
        <v>618</v>
      </c>
      <c r="H302" s="147" t="s">
        <v>1</v>
      </c>
      <c r="I302" s="149"/>
      <c r="L302" s="145"/>
      <c r="M302" s="150"/>
      <c r="T302" s="151"/>
      <c r="AT302" s="147" t="s">
        <v>155</v>
      </c>
      <c r="AU302" s="147" t="s">
        <v>86</v>
      </c>
      <c r="AV302" s="12" t="s">
        <v>84</v>
      </c>
      <c r="AW302" s="12" t="s">
        <v>32</v>
      </c>
      <c r="AX302" s="12" t="s">
        <v>76</v>
      </c>
      <c r="AY302" s="147" t="s">
        <v>142</v>
      </c>
    </row>
    <row r="303" spans="2:65" s="13" customFormat="1" ht="11.25" x14ac:dyDescent="0.2">
      <c r="B303" s="152"/>
      <c r="D303" s="146" t="s">
        <v>155</v>
      </c>
      <c r="E303" s="153" t="s">
        <v>1</v>
      </c>
      <c r="F303" s="154" t="s">
        <v>1516</v>
      </c>
      <c r="H303" s="155">
        <v>29.425000000000001</v>
      </c>
      <c r="I303" s="156"/>
      <c r="L303" s="152"/>
      <c r="M303" s="157"/>
      <c r="T303" s="158"/>
      <c r="AT303" s="153" t="s">
        <v>155</v>
      </c>
      <c r="AU303" s="153" t="s">
        <v>86</v>
      </c>
      <c r="AV303" s="13" t="s">
        <v>86</v>
      </c>
      <c r="AW303" s="13" t="s">
        <v>32</v>
      </c>
      <c r="AX303" s="13" t="s">
        <v>76</v>
      </c>
      <c r="AY303" s="153" t="s">
        <v>142</v>
      </c>
    </row>
    <row r="304" spans="2:65" s="14" customFormat="1" ht="11.25" x14ac:dyDescent="0.2">
      <c r="B304" s="162"/>
      <c r="D304" s="146" t="s">
        <v>155</v>
      </c>
      <c r="E304" s="163" t="s">
        <v>1</v>
      </c>
      <c r="F304" s="164" t="s">
        <v>278</v>
      </c>
      <c r="H304" s="165">
        <v>617.92499999999995</v>
      </c>
      <c r="I304" s="166"/>
      <c r="L304" s="162"/>
      <c r="M304" s="167"/>
      <c r="T304" s="168"/>
      <c r="AT304" s="163" t="s">
        <v>155</v>
      </c>
      <c r="AU304" s="163" t="s">
        <v>86</v>
      </c>
      <c r="AV304" s="14" t="s">
        <v>141</v>
      </c>
      <c r="AW304" s="14" t="s">
        <v>32</v>
      </c>
      <c r="AX304" s="14" t="s">
        <v>84</v>
      </c>
      <c r="AY304" s="163" t="s">
        <v>142</v>
      </c>
    </row>
    <row r="305" spans="2:65" s="1" customFormat="1" ht="21.75" customHeight="1" x14ac:dyDescent="0.2">
      <c r="B305" s="32"/>
      <c r="C305" s="132" t="s">
        <v>544</v>
      </c>
      <c r="D305" s="132" t="s">
        <v>148</v>
      </c>
      <c r="E305" s="133" t="s">
        <v>621</v>
      </c>
      <c r="F305" s="134" t="s">
        <v>622</v>
      </c>
      <c r="G305" s="135" t="s">
        <v>266</v>
      </c>
      <c r="H305" s="136">
        <v>588.5</v>
      </c>
      <c r="I305" s="137"/>
      <c r="J305" s="138">
        <f>ROUND(I305*H305,2)</f>
        <v>0</v>
      </c>
      <c r="K305" s="134" t="s">
        <v>152</v>
      </c>
      <c r="L305" s="32"/>
      <c r="M305" s="139" t="s">
        <v>1</v>
      </c>
      <c r="N305" s="140" t="s">
        <v>41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141</v>
      </c>
      <c r="AT305" s="143" t="s">
        <v>148</v>
      </c>
      <c r="AU305" s="143" t="s">
        <v>86</v>
      </c>
      <c r="AY305" s="17" t="s">
        <v>142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84</v>
      </c>
      <c r="BK305" s="144">
        <f>ROUND(I305*H305,2)</f>
        <v>0</v>
      </c>
      <c r="BL305" s="17" t="s">
        <v>141</v>
      </c>
      <c r="BM305" s="143" t="s">
        <v>623</v>
      </c>
    </row>
    <row r="306" spans="2:65" s="12" customFormat="1" ht="11.25" x14ac:dyDescent="0.2">
      <c r="B306" s="145"/>
      <c r="D306" s="146" t="s">
        <v>155</v>
      </c>
      <c r="E306" s="147" t="s">
        <v>1</v>
      </c>
      <c r="F306" s="148" t="s">
        <v>624</v>
      </c>
      <c r="H306" s="147" t="s">
        <v>1</v>
      </c>
      <c r="I306" s="149"/>
      <c r="L306" s="145"/>
      <c r="M306" s="150"/>
      <c r="T306" s="151"/>
      <c r="AT306" s="147" t="s">
        <v>155</v>
      </c>
      <c r="AU306" s="147" t="s">
        <v>86</v>
      </c>
      <c r="AV306" s="12" t="s">
        <v>84</v>
      </c>
      <c r="AW306" s="12" t="s">
        <v>32</v>
      </c>
      <c r="AX306" s="12" t="s">
        <v>76</v>
      </c>
      <c r="AY306" s="147" t="s">
        <v>142</v>
      </c>
    </row>
    <row r="307" spans="2:65" s="13" customFormat="1" ht="11.25" x14ac:dyDescent="0.2">
      <c r="B307" s="152"/>
      <c r="D307" s="146" t="s">
        <v>155</v>
      </c>
      <c r="E307" s="153" t="s">
        <v>1</v>
      </c>
      <c r="F307" s="154" t="s">
        <v>1515</v>
      </c>
      <c r="H307" s="155">
        <v>588.5</v>
      </c>
      <c r="I307" s="156"/>
      <c r="L307" s="152"/>
      <c r="M307" s="157"/>
      <c r="T307" s="158"/>
      <c r="AT307" s="153" t="s">
        <v>155</v>
      </c>
      <c r="AU307" s="153" t="s">
        <v>86</v>
      </c>
      <c r="AV307" s="13" t="s">
        <v>86</v>
      </c>
      <c r="AW307" s="13" t="s">
        <v>32</v>
      </c>
      <c r="AX307" s="13" t="s">
        <v>84</v>
      </c>
      <c r="AY307" s="153" t="s">
        <v>142</v>
      </c>
    </row>
    <row r="308" spans="2:65" s="1" customFormat="1" ht="21.75" customHeight="1" x14ac:dyDescent="0.2">
      <c r="B308" s="32"/>
      <c r="C308" s="132" t="s">
        <v>552</v>
      </c>
      <c r="D308" s="132" t="s">
        <v>148</v>
      </c>
      <c r="E308" s="133" t="s">
        <v>627</v>
      </c>
      <c r="F308" s="134" t="s">
        <v>628</v>
      </c>
      <c r="G308" s="135" t="s">
        <v>266</v>
      </c>
      <c r="H308" s="136">
        <v>156.69999999999999</v>
      </c>
      <c r="I308" s="137"/>
      <c r="J308" s="138">
        <f>ROUND(I308*H308,2)</f>
        <v>0</v>
      </c>
      <c r="K308" s="134" t="s">
        <v>152</v>
      </c>
      <c r="L308" s="32"/>
      <c r="M308" s="139" t="s">
        <v>1</v>
      </c>
      <c r="N308" s="140" t="s">
        <v>41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141</v>
      </c>
      <c r="AT308" s="143" t="s">
        <v>148</v>
      </c>
      <c r="AU308" s="143" t="s">
        <v>86</v>
      </c>
      <c r="AY308" s="17" t="s">
        <v>142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84</v>
      </c>
      <c r="BK308" s="144">
        <f>ROUND(I308*H308,2)</f>
        <v>0</v>
      </c>
      <c r="BL308" s="17" t="s">
        <v>141</v>
      </c>
      <c r="BM308" s="143" t="s">
        <v>629</v>
      </c>
    </row>
    <row r="309" spans="2:65" s="12" customFormat="1" ht="11.25" x14ac:dyDescent="0.2">
      <c r="B309" s="145"/>
      <c r="D309" s="146" t="s">
        <v>155</v>
      </c>
      <c r="E309" s="147" t="s">
        <v>1</v>
      </c>
      <c r="F309" s="148" t="s">
        <v>630</v>
      </c>
      <c r="H309" s="147" t="s">
        <v>1</v>
      </c>
      <c r="I309" s="149"/>
      <c r="L309" s="145"/>
      <c r="M309" s="150"/>
      <c r="T309" s="151"/>
      <c r="AT309" s="147" t="s">
        <v>155</v>
      </c>
      <c r="AU309" s="147" t="s">
        <v>86</v>
      </c>
      <c r="AV309" s="12" t="s">
        <v>84</v>
      </c>
      <c r="AW309" s="12" t="s">
        <v>32</v>
      </c>
      <c r="AX309" s="12" t="s">
        <v>76</v>
      </c>
      <c r="AY309" s="147" t="s">
        <v>142</v>
      </c>
    </row>
    <row r="310" spans="2:65" s="13" customFormat="1" ht="11.25" x14ac:dyDescent="0.2">
      <c r="B310" s="152"/>
      <c r="D310" s="146" t="s">
        <v>155</v>
      </c>
      <c r="E310" s="153" t="s">
        <v>1</v>
      </c>
      <c r="F310" s="154" t="s">
        <v>1517</v>
      </c>
      <c r="H310" s="155">
        <v>141.9</v>
      </c>
      <c r="I310" s="156"/>
      <c r="L310" s="152"/>
      <c r="M310" s="157"/>
      <c r="T310" s="158"/>
      <c r="AT310" s="153" t="s">
        <v>155</v>
      </c>
      <c r="AU310" s="153" t="s">
        <v>86</v>
      </c>
      <c r="AV310" s="13" t="s">
        <v>86</v>
      </c>
      <c r="AW310" s="13" t="s">
        <v>32</v>
      </c>
      <c r="AX310" s="13" t="s">
        <v>76</v>
      </c>
      <c r="AY310" s="153" t="s">
        <v>142</v>
      </c>
    </row>
    <row r="311" spans="2:65" s="13" customFormat="1" ht="11.25" x14ac:dyDescent="0.2">
      <c r="B311" s="152"/>
      <c r="D311" s="146" t="s">
        <v>155</v>
      </c>
      <c r="E311" s="153" t="s">
        <v>1</v>
      </c>
      <c r="F311" s="154" t="s">
        <v>1518</v>
      </c>
      <c r="H311" s="155">
        <v>14.8</v>
      </c>
      <c r="I311" s="156"/>
      <c r="L311" s="152"/>
      <c r="M311" s="157"/>
      <c r="T311" s="158"/>
      <c r="AT311" s="153" t="s">
        <v>155</v>
      </c>
      <c r="AU311" s="153" t="s">
        <v>86</v>
      </c>
      <c r="AV311" s="13" t="s">
        <v>86</v>
      </c>
      <c r="AW311" s="13" t="s">
        <v>32</v>
      </c>
      <c r="AX311" s="13" t="s">
        <v>76</v>
      </c>
      <c r="AY311" s="153" t="s">
        <v>142</v>
      </c>
    </row>
    <row r="312" spans="2:65" s="14" customFormat="1" ht="11.25" x14ac:dyDescent="0.2">
      <c r="B312" s="162"/>
      <c r="D312" s="146" t="s">
        <v>155</v>
      </c>
      <c r="E312" s="163" t="s">
        <v>1</v>
      </c>
      <c r="F312" s="164" t="s">
        <v>278</v>
      </c>
      <c r="H312" s="165">
        <v>156.69999999999999</v>
      </c>
      <c r="I312" s="166"/>
      <c r="L312" s="162"/>
      <c r="M312" s="167"/>
      <c r="T312" s="168"/>
      <c r="AT312" s="163" t="s">
        <v>155</v>
      </c>
      <c r="AU312" s="163" t="s">
        <v>86</v>
      </c>
      <c r="AV312" s="14" t="s">
        <v>141</v>
      </c>
      <c r="AW312" s="14" t="s">
        <v>32</v>
      </c>
      <c r="AX312" s="14" t="s">
        <v>84</v>
      </c>
      <c r="AY312" s="163" t="s">
        <v>142</v>
      </c>
    </row>
    <row r="313" spans="2:65" s="1" customFormat="1" ht="24.2" customHeight="1" x14ac:dyDescent="0.2">
      <c r="B313" s="32"/>
      <c r="C313" s="132" t="s">
        <v>559</v>
      </c>
      <c r="D313" s="132" t="s">
        <v>148</v>
      </c>
      <c r="E313" s="133" t="s">
        <v>652</v>
      </c>
      <c r="F313" s="134" t="s">
        <v>653</v>
      </c>
      <c r="G313" s="135" t="s">
        <v>266</v>
      </c>
      <c r="H313" s="136">
        <v>588.5</v>
      </c>
      <c r="I313" s="137"/>
      <c r="J313" s="138">
        <f>ROUND(I313*H313,2)</f>
        <v>0</v>
      </c>
      <c r="K313" s="134" t="s">
        <v>152</v>
      </c>
      <c r="L313" s="32"/>
      <c r="M313" s="139" t="s">
        <v>1</v>
      </c>
      <c r="N313" s="140" t="s">
        <v>41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141</v>
      </c>
      <c r="AT313" s="143" t="s">
        <v>148</v>
      </c>
      <c r="AU313" s="143" t="s">
        <v>86</v>
      </c>
      <c r="AY313" s="17" t="s">
        <v>142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84</v>
      </c>
      <c r="BK313" s="144">
        <f>ROUND(I313*H313,2)</f>
        <v>0</v>
      </c>
      <c r="BL313" s="17" t="s">
        <v>141</v>
      </c>
      <c r="BM313" s="143" t="s">
        <v>654</v>
      </c>
    </row>
    <row r="314" spans="2:65" s="12" customFormat="1" ht="11.25" x14ac:dyDescent="0.2">
      <c r="B314" s="145"/>
      <c r="D314" s="146" t="s">
        <v>155</v>
      </c>
      <c r="E314" s="147" t="s">
        <v>1</v>
      </c>
      <c r="F314" s="148" t="s">
        <v>655</v>
      </c>
      <c r="H314" s="147" t="s">
        <v>1</v>
      </c>
      <c r="I314" s="149"/>
      <c r="L314" s="145"/>
      <c r="M314" s="150"/>
      <c r="T314" s="151"/>
      <c r="AT314" s="147" t="s">
        <v>155</v>
      </c>
      <c r="AU314" s="147" t="s">
        <v>86</v>
      </c>
      <c r="AV314" s="12" t="s">
        <v>84</v>
      </c>
      <c r="AW314" s="12" t="s">
        <v>32</v>
      </c>
      <c r="AX314" s="12" t="s">
        <v>76</v>
      </c>
      <c r="AY314" s="147" t="s">
        <v>142</v>
      </c>
    </row>
    <row r="315" spans="2:65" s="13" customFormat="1" ht="11.25" x14ac:dyDescent="0.2">
      <c r="B315" s="152"/>
      <c r="D315" s="146" t="s">
        <v>155</v>
      </c>
      <c r="E315" s="153" t="s">
        <v>1</v>
      </c>
      <c r="F315" s="154" t="s">
        <v>1515</v>
      </c>
      <c r="H315" s="155">
        <v>588.5</v>
      </c>
      <c r="I315" s="156"/>
      <c r="L315" s="152"/>
      <c r="M315" s="157"/>
      <c r="T315" s="158"/>
      <c r="AT315" s="153" t="s">
        <v>155</v>
      </c>
      <c r="AU315" s="153" t="s">
        <v>86</v>
      </c>
      <c r="AV315" s="13" t="s">
        <v>86</v>
      </c>
      <c r="AW315" s="13" t="s">
        <v>32</v>
      </c>
      <c r="AX315" s="13" t="s">
        <v>84</v>
      </c>
      <c r="AY315" s="153" t="s">
        <v>142</v>
      </c>
    </row>
    <row r="316" spans="2:65" s="1" customFormat="1" ht="16.5" customHeight="1" x14ac:dyDescent="0.2">
      <c r="B316" s="32"/>
      <c r="C316" s="132" t="s">
        <v>568</v>
      </c>
      <c r="D316" s="132" t="s">
        <v>148</v>
      </c>
      <c r="E316" s="133" t="s">
        <v>657</v>
      </c>
      <c r="F316" s="134" t="s">
        <v>658</v>
      </c>
      <c r="G316" s="135" t="s">
        <v>266</v>
      </c>
      <c r="H316" s="136">
        <v>14.8</v>
      </c>
      <c r="I316" s="137"/>
      <c r="J316" s="138">
        <f>ROUND(I316*H316,2)</f>
        <v>0</v>
      </c>
      <c r="K316" s="134" t="s">
        <v>152</v>
      </c>
      <c r="L316" s="32"/>
      <c r="M316" s="139" t="s">
        <v>1</v>
      </c>
      <c r="N316" s="140" t="s">
        <v>41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141</v>
      </c>
      <c r="AT316" s="143" t="s">
        <v>148</v>
      </c>
      <c r="AU316" s="143" t="s">
        <v>86</v>
      </c>
      <c r="AY316" s="17" t="s">
        <v>142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84</v>
      </c>
      <c r="BK316" s="144">
        <f>ROUND(I316*H316,2)</f>
        <v>0</v>
      </c>
      <c r="BL316" s="17" t="s">
        <v>141</v>
      </c>
      <c r="BM316" s="143" t="s">
        <v>659</v>
      </c>
    </row>
    <row r="317" spans="2:65" s="12" customFormat="1" ht="11.25" x14ac:dyDescent="0.2">
      <c r="B317" s="145"/>
      <c r="D317" s="146" t="s">
        <v>155</v>
      </c>
      <c r="E317" s="147" t="s">
        <v>1</v>
      </c>
      <c r="F317" s="148" t="s">
        <v>660</v>
      </c>
      <c r="H317" s="147" t="s">
        <v>1</v>
      </c>
      <c r="I317" s="149"/>
      <c r="L317" s="145"/>
      <c r="M317" s="150"/>
      <c r="T317" s="151"/>
      <c r="AT317" s="147" t="s">
        <v>155</v>
      </c>
      <c r="AU317" s="147" t="s">
        <v>86</v>
      </c>
      <c r="AV317" s="12" t="s">
        <v>84</v>
      </c>
      <c r="AW317" s="12" t="s">
        <v>32</v>
      </c>
      <c r="AX317" s="12" t="s">
        <v>76</v>
      </c>
      <c r="AY317" s="147" t="s">
        <v>142</v>
      </c>
    </row>
    <row r="318" spans="2:65" s="13" customFormat="1" ht="11.25" x14ac:dyDescent="0.2">
      <c r="B318" s="152"/>
      <c r="D318" s="146" t="s">
        <v>155</v>
      </c>
      <c r="E318" s="153" t="s">
        <v>1</v>
      </c>
      <c r="F318" s="154" t="s">
        <v>1518</v>
      </c>
      <c r="H318" s="155">
        <v>14.8</v>
      </c>
      <c r="I318" s="156"/>
      <c r="L318" s="152"/>
      <c r="M318" s="157"/>
      <c r="T318" s="158"/>
      <c r="AT318" s="153" t="s">
        <v>155</v>
      </c>
      <c r="AU318" s="153" t="s">
        <v>86</v>
      </c>
      <c r="AV318" s="13" t="s">
        <v>86</v>
      </c>
      <c r="AW318" s="13" t="s">
        <v>32</v>
      </c>
      <c r="AX318" s="13" t="s">
        <v>84</v>
      </c>
      <c r="AY318" s="153" t="s">
        <v>142</v>
      </c>
    </row>
    <row r="319" spans="2:65" s="1" customFormat="1" ht="16.5" customHeight="1" x14ac:dyDescent="0.2">
      <c r="B319" s="32"/>
      <c r="C319" s="132" t="s">
        <v>574</v>
      </c>
      <c r="D319" s="132" t="s">
        <v>148</v>
      </c>
      <c r="E319" s="133" t="s">
        <v>671</v>
      </c>
      <c r="F319" s="134" t="s">
        <v>672</v>
      </c>
      <c r="G319" s="135" t="s">
        <v>266</v>
      </c>
      <c r="H319" s="136">
        <v>588.5</v>
      </c>
      <c r="I319" s="137"/>
      <c r="J319" s="138">
        <f>ROUND(I319*H319,2)</f>
        <v>0</v>
      </c>
      <c r="K319" s="134" t="s">
        <v>152</v>
      </c>
      <c r="L319" s="32"/>
      <c r="M319" s="139" t="s">
        <v>1</v>
      </c>
      <c r="N319" s="140" t="s">
        <v>41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141</v>
      </c>
      <c r="AT319" s="143" t="s">
        <v>148</v>
      </c>
      <c r="AU319" s="143" t="s">
        <v>86</v>
      </c>
      <c r="AY319" s="17" t="s">
        <v>142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7" t="s">
        <v>84</v>
      </c>
      <c r="BK319" s="144">
        <f>ROUND(I319*H319,2)</f>
        <v>0</v>
      </c>
      <c r="BL319" s="17" t="s">
        <v>141</v>
      </c>
      <c r="BM319" s="143" t="s">
        <v>673</v>
      </c>
    </row>
    <row r="320" spans="2:65" s="12" customFormat="1" ht="11.25" x14ac:dyDescent="0.2">
      <c r="B320" s="145"/>
      <c r="D320" s="146" t="s">
        <v>155</v>
      </c>
      <c r="E320" s="147" t="s">
        <v>1</v>
      </c>
      <c r="F320" s="148" t="s">
        <v>674</v>
      </c>
      <c r="H320" s="147" t="s">
        <v>1</v>
      </c>
      <c r="I320" s="149"/>
      <c r="L320" s="145"/>
      <c r="M320" s="150"/>
      <c r="T320" s="151"/>
      <c r="AT320" s="147" t="s">
        <v>155</v>
      </c>
      <c r="AU320" s="147" t="s">
        <v>86</v>
      </c>
      <c r="AV320" s="12" t="s">
        <v>84</v>
      </c>
      <c r="AW320" s="12" t="s">
        <v>32</v>
      </c>
      <c r="AX320" s="12" t="s">
        <v>76</v>
      </c>
      <c r="AY320" s="147" t="s">
        <v>142</v>
      </c>
    </row>
    <row r="321" spans="2:65" s="13" customFormat="1" ht="11.25" x14ac:dyDescent="0.2">
      <c r="B321" s="152"/>
      <c r="D321" s="146" t="s">
        <v>155</v>
      </c>
      <c r="E321" s="153" t="s">
        <v>1</v>
      </c>
      <c r="F321" s="154" t="s">
        <v>1515</v>
      </c>
      <c r="H321" s="155">
        <v>588.5</v>
      </c>
      <c r="I321" s="156"/>
      <c r="L321" s="152"/>
      <c r="M321" s="157"/>
      <c r="T321" s="158"/>
      <c r="AT321" s="153" t="s">
        <v>155</v>
      </c>
      <c r="AU321" s="153" t="s">
        <v>86</v>
      </c>
      <c r="AV321" s="13" t="s">
        <v>86</v>
      </c>
      <c r="AW321" s="13" t="s">
        <v>32</v>
      </c>
      <c r="AX321" s="13" t="s">
        <v>84</v>
      </c>
      <c r="AY321" s="153" t="s">
        <v>142</v>
      </c>
    </row>
    <row r="322" spans="2:65" s="1" customFormat="1" ht="16.5" customHeight="1" x14ac:dyDescent="0.2">
      <c r="B322" s="32"/>
      <c r="C322" s="132" t="s">
        <v>581</v>
      </c>
      <c r="D322" s="132" t="s">
        <v>148</v>
      </c>
      <c r="E322" s="133" t="s">
        <v>676</v>
      </c>
      <c r="F322" s="134" t="s">
        <v>677</v>
      </c>
      <c r="G322" s="135" t="s">
        <v>266</v>
      </c>
      <c r="H322" s="136">
        <v>588.5</v>
      </c>
      <c r="I322" s="137"/>
      <c r="J322" s="138">
        <f>ROUND(I322*H322,2)</f>
        <v>0</v>
      </c>
      <c r="K322" s="134" t="s">
        <v>152</v>
      </c>
      <c r="L322" s="32"/>
      <c r="M322" s="139" t="s">
        <v>1</v>
      </c>
      <c r="N322" s="140" t="s">
        <v>41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141</v>
      </c>
      <c r="AT322" s="143" t="s">
        <v>148</v>
      </c>
      <c r="AU322" s="143" t="s">
        <v>86</v>
      </c>
      <c r="AY322" s="17" t="s">
        <v>142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7" t="s">
        <v>84</v>
      </c>
      <c r="BK322" s="144">
        <f>ROUND(I322*H322,2)</f>
        <v>0</v>
      </c>
      <c r="BL322" s="17" t="s">
        <v>141</v>
      </c>
      <c r="BM322" s="143" t="s">
        <v>678</v>
      </c>
    </row>
    <row r="323" spans="2:65" s="12" customFormat="1" ht="11.25" x14ac:dyDescent="0.2">
      <c r="B323" s="145"/>
      <c r="D323" s="146" t="s">
        <v>155</v>
      </c>
      <c r="E323" s="147" t="s">
        <v>1</v>
      </c>
      <c r="F323" s="148" t="s">
        <v>679</v>
      </c>
      <c r="H323" s="147" t="s">
        <v>1</v>
      </c>
      <c r="I323" s="149"/>
      <c r="L323" s="145"/>
      <c r="M323" s="150"/>
      <c r="T323" s="151"/>
      <c r="AT323" s="147" t="s">
        <v>155</v>
      </c>
      <c r="AU323" s="147" t="s">
        <v>86</v>
      </c>
      <c r="AV323" s="12" t="s">
        <v>84</v>
      </c>
      <c r="AW323" s="12" t="s">
        <v>32</v>
      </c>
      <c r="AX323" s="12" t="s">
        <v>76</v>
      </c>
      <c r="AY323" s="147" t="s">
        <v>142</v>
      </c>
    </row>
    <row r="324" spans="2:65" s="13" customFormat="1" ht="11.25" x14ac:dyDescent="0.2">
      <c r="B324" s="152"/>
      <c r="D324" s="146" t="s">
        <v>155</v>
      </c>
      <c r="E324" s="153" t="s">
        <v>1</v>
      </c>
      <c r="F324" s="154" t="s">
        <v>1515</v>
      </c>
      <c r="H324" s="155">
        <v>588.5</v>
      </c>
      <c r="I324" s="156"/>
      <c r="L324" s="152"/>
      <c r="M324" s="157"/>
      <c r="T324" s="158"/>
      <c r="AT324" s="153" t="s">
        <v>155</v>
      </c>
      <c r="AU324" s="153" t="s">
        <v>86</v>
      </c>
      <c r="AV324" s="13" t="s">
        <v>86</v>
      </c>
      <c r="AW324" s="13" t="s">
        <v>32</v>
      </c>
      <c r="AX324" s="13" t="s">
        <v>84</v>
      </c>
      <c r="AY324" s="153" t="s">
        <v>142</v>
      </c>
    </row>
    <row r="325" spans="2:65" s="1" customFormat="1" ht="16.5" customHeight="1" x14ac:dyDescent="0.2">
      <c r="B325" s="32"/>
      <c r="C325" s="132" t="s">
        <v>587</v>
      </c>
      <c r="D325" s="132" t="s">
        <v>148</v>
      </c>
      <c r="E325" s="133" t="s">
        <v>681</v>
      </c>
      <c r="F325" s="134" t="s">
        <v>682</v>
      </c>
      <c r="G325" s="135" t="s">
        <v>266</v>
      </c>
      <c r="H325" s="136">
        <v>2</v>
      </c>
      <c r="I325" s="137"/>
      <c r="J325" s="138">
        <f>ROUND(I325*H325,2)</f>
        <v>0</v>
      </c>
      <c r="K325" s="134" t="s">
        <v>152</v>
      </c>
      <c r="L325" s="32"/>
      <c r="M325" s="139" t="s">
        <v>1</v>
      </c>
      <c r="N325" s="140" t="s">
        <v>41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141</v>
      </c>
      <c r="AT325" s="143" t="s">
        <v>148</v>
      </c>
      <c r="AU325" s="143" t="s">
        <v>86</v>
      </c>
      <c r="AY325" s="17" t="s">
        <v>142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7" t="s">
        <v>84</v>
      </c>
      <c r="BK325" s="144">
        <f>ROUND(I325*H325,2)</f>
        <v>0</v>
      </c>
      <c r="BL325" s="17" t="s">
        <v>141</v>
      </c>
      <c r="BM325" s="143" t="s">
        <v>683</v>
      </c>
    </row>
    <row r="326" spans="2:65" s="12" customFormat="1" ht="11.25" x14ac:dyDescent="0.2">
      <c r="B326" s="145"/>
      <c r="D326" s="146" t="s">
        <v>155</v>
      </c>
      <c r="E326" s="147" t="s">
        <v>1</v>
      </c>
      <c r="F326" s="148" t="s">
        <v>684</v>
      </c>
      <c r="H326" s="147" t="s">
        <v>1</v>
      </c>
      <c r="I326" s="149"/>
      <c r="L326" s="145"/>
      <c r="M326" s="150"/>
      <c r="T326" s="151"/>
      <c r="AT326" s="147" t="s">
        <v>155</v>
      </c>
      <c r="AU326" s="147" t="s">
        <v>86</v>
      </c>
      <c r="AV326" s="12" t="s">
        <v>84</v>
      </c>
      <c r="AW326" s="12" t="s">
        <v>32</v>
      </c>
      <c r="AX326" s="12" t="s">
        <v>76</v>
      </c>
      <c r="AY326" s="147" t="s">
        <v>142</v>
      </c>
    </row>
    <row r="327" spans="2:65" s="13" customFormat="1" ht="11.25" x14ac:dyDescent="0.2">
      <c r="B327" s="152"/>
      <c r="D327" s="146" t="s">
        <v>155</v>
      </c>
      <c r="E327" s="153" t="s">
        <v>1</v>
      </c>
      <c r="F327" s="154" t="s">
        <v>1519</v>
      </c>
      <c r="H327" s="155">
        <v>2</v>
      </c>
      <c r="I327" s="156"/>
      <c r="L327" s="152"/>
      <c r="M327" s="157"/>
      <c r="T327" s="158"/>
      <c r="AT327" s="153" t="s">
        <v>155</v>
      </c>
      <c r="AU327" s="153" t="s">
        <v>86</v>
      </c>
      <c r="AV327" s="13" t="s">
        <v>86</v>
      </c>
      <c r="AW327" s="13" t="s">
        <v>32</v>
      </c>
      <c r="AX327" s="13" t="s">
        <v>84</v>
      </c>
      <c r="AY327" s="153" t="s">
        <v>142</v>
      </c>
    </row>
    <row r="328" spans="2:65" s="1" customFormat="1" ht="24.2" customHeight="1" x14ac:dyDescent="0.2">
      <c r="B328" s="32"/>
      <c r="C328" s="132" t="s">
        <v>594</v>
      </c>
      <c r="D328" s="132" t="s">
        <v>148</v>
      </c>
      <c r="E328" s="133" t="s">
        <v>687</v>
      </c>
      <c r="F328" s="134" t="s">
        <v>688</v>
      </c>
      <c r="G328" s="135" t="s">
        <v>266</v>
      </c>
      <c r="H328" s="136">
        <v>2</v>
      </c>
      <c r="I328" s="137"/>
      <c r="J328" s="138">
        <f>ROUND(I328*H328,2)</f>
        <v>0</v>
      </c>
      <c r="K328" s="134" t="s">
        <v>152</v>
      </c>
      <c r="L328" s="32"/>
      <c r="M328" s="139" t="s">
        <v>1</v>
      </c>
      <c r="N328" s="140" t="s">
        <v>41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141</v>
      </c>
      <c r="AT328" s="143" t="s">
        <v>148</v>
      </c>
      <c r="AU328" s="143" t="s">
        <v>86</v>
      </c>
      <c r="AY328" s="17" t="s">
        <v>142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84</v>
      </c>
      <c r="BK328" s="144">
        <f>ROUND(I328*H328,2)</f>
        <v>0</v>
      </c>
      <c r="BL328" s="17" t="s">
        <v>141</v>
      </c>
      <c r="BM328" s="143" t="s">
        <v>689</v>
      </c>
    </row>
    <row r="329" spans="2:65" s="12" customFormat="1" ht="11.25" x14ac:dyDescent="0.2">
      <c r="B329" s="145"/>
      <c r="D329" s="146" t="s">
        <v>155</v>
      </c>
      <c r="E329" s="147" t="s">
        <v>1</v>
      </c>
      <c r="F329" s="148" t="s">
        <v>690</v>
      </c>
      <c r="H329" s="147" t="s">
        <v>1</v>
      </c>
      <c r="I329" s="149"/>
      <c r="L329" s="145"/>
      <c r="M329" s="150"/>
      <c r="T329" s="151"/>
      <c r="AT329" s="147" t="s">
        <v>155</v>
      </c>
      <c r="AU329" s="147" t="s">
        <v>86</v>
      </c>
      <c r="AV329" s="12" t="s">
        <v>84</v>
      </c>
      <c r="AW329" s="12" t="s">
        <v>32</v>
      </c>
      <c r="AX329" s="12" t="s">
        <v>76</v>
      </c>
      <c r="AY329" s="147" t="s">
        <v>142</v>
      </c>
    </row>
    <row r="330" spans="2:65" s="13" customFormat="1" ht="11.25" x14ac:dyDescent="0.2">
      <c r="B330" s="152"/>
      <c r="D330" s="146" t="s">
        <v>155</v>
      </c>
      <c r="E330" s="153" t="s">
        <v>1</v>
      </c>
      <c r="F330" s="154" t="s">
        <v>1519</v>
      </c>
      <c r="H330" s="155">
        <v>2</v>
      </c>
      <c r="I330" s="156"/>
      <c r="L330" s="152"/>
      <c r="M330" s="157"/>
      <c r="T330" s="158"/>
      <c r="AT330" s="153" t="s">
        <v>155</v>
      </c>
      <c r="AU330" s="153" t="s">
        <v>86</v>
      </c>
      <c r="AV330" s="13" t="s">
        <v>86</v>
      </c>
      <c r="AW330" s="13" t="s">
        <v>32</v>
      </c>
      <c r="AX330" s="13" t="s">
        <v>84</v>
      </c>
      <c r="AY330" s="153" t="s">
        <v>142</v>
      </c>
    </row>
    <row r="331" spans="2:65" s="1" customFormat="1" ht="24.2" customHeight="1" x14ac:dyDescent="0.2">
      <c r="B331" s="32"/>
      <c r="C331" s="132" t="s">
        <v>599</v>
      </c>
      <c r="D331" s="132" t="s">
        <v>148</v>
      </c>
      <c r="E331" s="133" t="s">
        <v>692</v>
      </c>
      <c r="F331" s="134" t="s">
        <v>693</v>
      </c>
      <c r="G331" s="135" t="s">
        <v>266</v>
      </c>
      <c r="H331" s="136">
        <v>588.5</v>
      </c>
      <c r="I331" s="137"/>
      <c r="J331" s="138">
        <f>ROUND(I331*H331,2)</f>
        <v>0</v>
      </c>
      <c r="K331" s="134" t="s">
        <v>152</v>
      </c>
      <c r="L331" s="32"/>
      <c r="M331" s="139" t="s">
        <v>1</v>
      </c>
      <c r="N331" s="140" t="s">
        <v>41</v>
      </c>
      <c r="P331" s="141">
        <f>O331*H331</f>
        <v>0</v>
      </c>
      <c r="Q331" s="141">
        <v>0</v>
      </c>
      <c r="R331" s="141">
        <f>Q331*H331</f>
        <v>0</v>
      </c>
      <c r="S331" s="141">
        <v>0</v>
      </c>
      <c r="T331" s="142">
        <f>S331*H331</f>
        <v>0</v>
      </c>
      <c r="AR331" s="143" t="s">
        <v>141</v>
      </c>
      <c r="AT331" s="143" t="s">
        <v>148</v>
      </c>
      <c r="AU331" s="143" t="s">
        <v>86</v>
      </c>
      <c r="AY331" s="17" t="s">
        <v>142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7" t="s">
        <v>84</v>
      </c>
      <c r="BK331" s="144">
        <f>ROUND(I331*H331,2)</f>
        <v>0</v>
      </c>
      <c r="BL331" s="17" t="s">
        <v>141</v>
      </c>
      <c r="BM331" s="143" t="s">
        <v>694</v>
      </c>
    </row>
    <row r="332" spans="2:65" s="12" customFormat="1" ht="11.25" x14ac:dyDescent="0.2">
      <c r="B332" s="145"/>
      <c r="D332" s="146" t="s">
        <v>155</v>
      </c>
      <c r="E332" s="147" t="s">
        <v>1</v>
      </c>
      <c r="F332" s="148" t="s">
        <v>690</v>
      </c>
      <c r="H332" s="147" t="s">
        <v>1</v>
      </c>
      <c r="I332" s="149"/>
      <c r="L332" s="145"/>
      <c r="M332" s="150"/>
      <c r="T332" s="151"/>
      <c r="AT332" s="147" t="s">
        <v>155</v>
      </c>
      <c r="AU332" s="147" t="s">
        <v>86</v>
      </c>
      <c r="AV332" s="12" t="s">
        <v>84</v>
      </c>
      <c r="AW332" s="12" t="s">
        <v>32</v>
      </c>
      <c r="AX332" s="12" t="s">
        <v>76</v>
      </c>
      <c r="AY332" s="147" t="s">
        <v>142</v>
      </c>
    </row>
    <row r="333" spans="2:65" s="13" customFormat="1" ht="11.25" x14ac:dyDescent="0.2">
      <c r="B333" s="152"/>
      <c r="D333" s="146" t="s">
        <v>155</v>
      </c>
      <c r="E333" s="153" t="s">
        <v>1</v>
      </c>
      <c r="F333" s="154" t="s">
        <v>1515</v>
      </c>
      <c r="H333" s="155">
        <v>588.5</v>
      </c>
      <c r="I333" s="156"/>
      <c r="L333" s="152"/>
      <c r="M333" s="157"/>
      <c r="T333" s="158"/>
      <c r="AT333" s="153" t="s">
        <v>155</v>
      </c>
      <c r="AU333" s="153" t="s">
        <v>86</v>
      </c>
      <c r="AV333" s="13" t="s">
        <v>86</v>
      </c>
      <c r="AW333" s="13" t="s">
        <v>32</v>
      </c>
      <c r="AX333" s="13" t="s">
        <v>84</v>
      </c>
      <c r="AY333" s="153" t="s">
        <v>142</v>
      </c>
    </row>
    <row r="334" spans="2:65" s="1" customFormat="1" ht="44.25" customHeight="1" x14ac:dyDescent="0.2">
      <c r="B334" s="32"/>
      <c r="C334" s="132" t="s">
        <v>605</v>
      </c>
      <c r="D334" s="132" t="s">
        <v>148</v>
      </c>
      <c r="E334" s="133" t="s">
        <v>1520</v>
      </c>
      <c r="F334" s="134" t="s">
        <v>1521</v>
      </c>
      <c r="G334" s="135" t="s">
        <v>266</v>
      </c>
      <c r="H334" s="136">
        <v>141.9</v>
      </c>
      <c r="I334" s="137"/>
      <c r="J334" s="138">
        <f>ROUND(I334*H334,2)</f>
        <v>0</v>
      </c>
      <c r="K334" s="134" t="s">
        <v>152</v>
      </c>
      <c r="L334" s="32"/>
      <c r="M334" s="139" t="s">
        <v>1</v>
      </c>
      <c r="N334" s="140" t="s">
        <v>41</v>
      </c>
      <c r="P334" s="141">
        <f>O334*H334</f>
        <v>0</v>
      </c>
      <c r="Q334" s="141">
        <v>8.9219999999999994E-2</v>
      </c>
      <c r="R334" s="141">
        <f>Q334*H334</f>
        <v>12.660318</v>
      </c>
      <c r="S334" s="141">
        <v>0</v>
      </c>
      <c r="T334" s="142">
        <f>S334*H334</f>
        <v>0</v>
      </c>
      <c r="AR334" s="143" t="s">
        <v>141</v>
      </c>
      <c r="AT334" s="143" t="s">
        <v>148</v>
      </c>
      <c r="AU334" s="143" t="s">
        <v>86</v>
      </c>
      <c r="AY334" s="17" t="s">
        <v>142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84</v>
      </c>
      <c r="BK334" s="144">
        <f>ROUND(I334*H334,2)</f>
        <v>0</v>
      </c>
      <c r="BL334" s="17" t="s">
        <v>141</v>
      </c>
      <c r="BM334" s="143" t="s">
        <v>711</v>
      </c>
    </row>
    <row r="335" spans="2:65" s="13" customFormat="1" ht="11.25" x14ac:dyDescent="0.2">
      <c r="B335" s="152"/>
      <c r="D335" s="146" t="s">
        <v>155</v>
      </c>
      <c r="E335" s="153" t="s">
        <v>1</v>
      </c>
      <c r="F335" s="154" t="s">
        <v>1522</v>
      </c>
      <c r="H335" s="155">
        <v>141.9</v>
      </c>
      <c r="I335" s="156"/>
      <c r="L335" s="152"/>
      <c r="M335" s="157"/>
      <c r="T335" s="158"/>
      <c r="AT335" s="153" t="s">
        <v>155</v>
      </c>
      <c r="AU335" s="153" t="s">
        <v>86</v>
      </c>
      <c r="AV335" s="13" t="s">
        <v>86</v>
      </c>
      <c r="AW335" s="13" t="s">
        <v>32</v>
      </c>
      <c r="AX335" s="13" t="s">
        <v>84</v>
      </c>
      <c r="AY335" s="153" t="s">
        <v>142</v>
      </c>
    </row>
    <row r="336" spans="2:65" s="1" customFormat="1" ht="16.5" customHeight="1" x14ac:dyDescent="0.2">
      <c r="B336" s="32"/>
      <c r="C336" s="169" t="s">
        <v>612</v>
      </c>
      <c r="D336" s="169" t="s">
        <v>472</v>
      </c>
      <c r="E336" s="170" t="s">
        <v>715</v>
      </c>
      <c r="F336" s="171" t="s">
        <v>716</v>
      </c>
      <c r="G336" s="172" t="s">
        <v>266</v>
      </c>
      <c r="H336" s="173">
        <v>128.20400000000001</v>
      </c>
      <c r="I336" s="174"/>
      <c r="J336" s="175">
        <f>ROUND(I336*H336,2)</f>
        <v>0</v>
      </c>
      <c r="K336" s="171" t="s">
        <v>152</v>
      </c>
      <c r="L336" s="176"/>
      <c r="M336" s="177" t="s">
        <v>1</v>
      </c>
      <c r="N336" s="178" t="s">
        <v>41</v>
      </c>
      <c r="P336" s="141">
        <f>O336*H336</f>
        <v>0</v>
      </c>
      <c r="Q336" s="141">
        <v>0.113</v>
      </c>
      <c r="R336" s="141">
        <f>Q336*H336</f>
        <v>14.487052000000002</v>
      </c>
      <c r="S336" s="141">
        <v>0</v>
      </c>
      <c r="T336" s="142">
        <f>S336*H336</f>
        <v>0</v>
      </c>
      <c r="AR336" s="143" t="s">
        <v>190</v>
      </c>
      <c r="AT336" s="143" t="s">
        <v>472</v>
      </c>
      <c r="AU336" s="143" t="s">
        <v>86</v>
      </c>
      <c r="AY336" s="17" t="s">
        <v>142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84</v>
      </c>
      <c r="BK336" s="144">
        <f>ROUND(I336*H336,2)</f>
        <v>0</v>
      </c>
      <c r="BL336" s="17" t="s">
        <v>141</v>
      </c>
      <c r="BM336" s="143" t="s">
        <v>717</v>
      </c>
    </row>
    <row r="337" spans="2:65" s="13" customFormat="1" ht="11.25" x14ac:dyDescent="0.2">
      <c r="B337" s="152"/>
      <c r="D337" s="146" t="s">
        <v>155</v>
      </c>
      <c r="E337" s="153" t="s">
        <v>1</v>
      </c>
      <c r="F337" s="154" t="s">
        <v>1523</v>
      </c>
      <c r="H337" s="155">
        <v>141.9</v>
      </c>
      <c r="I337" s="156"/>
      <c r="L337" s="152"/>
      <c r="M337" s="157"/>
      <c r="T337" s="158"/>
      <c r="AT337" s="153" t="s">
        <v>155</v>
      </c>
      <c r="AU337" s="153" t="s">
        <v>86</v>
      </c>
      <c r="AV337" s="13" t="s">
        <v>86</v>
      </c>
      <c r="AW337" s="13" t="s">
        <v>32</v>
      </c>
      <c r="AX337" s="13" t="s">
        <v>76</v>
      </c>
      <c r="AY337" s="153" t="s">
        <v>142</v>
      </c>
    </row>
    <row r="338" spans="2:65" s="13" customFormat="1" ht="11.25" x14ac:dyDescent="0.2">
      <c r="B338" s="152"/>
      <c r="D338" s="146" t="s">
        <v>155</v>
      </c>
      <c r="E338" s="153" t="s">
        <v>1</v>
      </c>
      <c r="F338" s="154" t="s">
        <v>1524</v>
      </c>
      <c r="H338" s="155">
        <v>-8.8000000000000007</v>
      </c>
      <c r="I338" s="156"/>
      <c r="L338" s="152"/>
      <c r="M338" s="157"/>
      <c r="T338" s="158"/>
      <c r="AT338" s="153" t="s">
        <v>155</v>
      </c>
      <c r="AU338" s="153" t="s">
        <v>86</v>
      </c>
      <c r="AV338" s="13" t="s">
        <v>86</v>
      </c>
      <c r="AW338" s="13" t="s">
        <v>32</v>
      </c>
      <c r="AX338" s="13" t="s">
        <v>76</v>
      </c>
      <c r="AY338" s="153" t="s">
        <v>142</v>
      </c>
    </row>
    <row r="339" spans="2:65" s="13" customFormat="1" ht="11.25" x14ac:dyDescent="0.2">
      <c r="B339" s="152"/>
      <c r="D339" s="146" t="s">
        <v>155</v>
      </c>
      <c r="E339" s="153" t="s">
        <v>1</v>
      </c>
      <c r="F339" s="154" t="s">
        <v>1525</v>
      </c>
      <c r="H339" s="155">
        <v>-7.41</v>
      </c>
      <c r="I339" s="156"/>
      <c r="L339" s="152"/>
      <c r="M339" s="157"/>
      <c r="T339" s="158"/>
      <c r="AT339" s="153" t="s">
        <v>155</v>
      </c>
      <c r="AU339" s="153" t="s">
        <v>86</v>
      </c>
      <c r="AV339" s="13" t="s">
        <v>86</v>
      </c>
      <c r="AW339" s="13" t="s">
        <v>32</v>
      </c>
      <c r="AX339" s="13" t="s">
        <v>76</v>
      </c>
      <c r="AY339" s="153" t="s">
        <v>142</v>
      </c>
    </row>
    <row r="340" spans="2:65" s="12" customFormat="1" ht="11.25" x14ac:dyDescent="0.2">
      <c r="B340" s="145"/>
      <c r="D340" s="146" t="s">
        <v>155</v>
      </c>
      <c r="E340" s="147" t="s">
        <v>1</v>
      </c>
      <c r="F340" s="148" t="s">
        <v>1526</v>
      </c>
      <c r="H340" s="147" t="s">
        <v>1</v>
      </c>
      <c r="I340" s="149"/>
      <c r="L340" s="145"/>
      <c r="M340" s="150"/>
      <c r="T340" s="151"/>
      <c r="AT340" s="147" t="s">
        <v>155</v>
      </c>
      <c r="AU340" s="147" t="s">
        <v>86</v>
      </c>
      <c r="AV340" s="12" t="s">
        <v>84</v>
      </c>
      <c r="AW340" s="12" t="s">
        <v>32</v>
      </c>
      <c r="AX340" s="12" t="s">
        <v>76</v>
      </c>
      <c r="AY340" s="147" t="s">
        <v>142</v>
      </c>
    </row>
    <row r="341" spans="2:65" s="14" customFormat="1" ht="11.25" x14ac:dyDescent="0.2">
      <c r="B341" s="162"/>
      <c r="D341" s="146" t="s">
        <v>155</v>
      </c>
      <c r="E341" s="163" t="s">
        <v>1</v>
      </c>
      <c r="F341" s="164" t="s">
        <v>278</v>
      </c>
      <c r="H341" s="165">
        <v>125.69</v>
      </c>
      <c r="I341" s="166"/>
      <c r="L341" s="162"/>
      <c r="M341" s="167"/>
      <c r="T341" s="168"/>
      <c r="AT341" s="163" t="s">
        <v>155</v>
      </c>
      <c r="AU341" s="163" t="s">
        <v>86</v>
      </c>
      <c r="AV341" s="14" t="s">
        <v>141</v>
      </c>
      <c r="AW341" s="14" t="s">
        <v>32</v>
      </c>
      <c r="AX341" s="14" t="s">
        <v>84</v>
      </c>
      <c r="AY341" s="163" t="s">
        <v>142</v>
      </c>
    </row>
    <row r="342" spans="2:65" s="13" customFormat="1" ht="11.25" x14ac:dyDescent="0.2">
      <c r="B342" s="152"/>
      <c r="D342" s="146" t="s">
        <v>155</v>
      </c>
      <c r="F342" s="154" t="s">
        <v>1527</v>
      </c>
      <c r="H342" s="155">
        <v>128.20400000000001</v>
      </c>
      <c r="I342" s="156"/>
      <c r="L342" s="152"/>
      <c r="M342" s="157"/>
      <c r="T342" s="158"/>
      <c r="AT342" s="153" t="s">
        <v>155</v>
      </c>
      <c r="AU342" s="153" t="s">
        <v>86</v>
      </c>
      <c r="AV342" s="13" t="s">
        <v>86</v>
      </c>
      <c r="AW342" s="13" t="s">
        <v>4</v>
      </c>
      <c r="AX342" s="13" t="s">
        <v>84</v>
      </c>
      <c r="AY342" s="153" t="s">
        <v>142</v>
      </c>
    </row>
    <row r="343" spans="2:65" s="1" customFormat="1" ht="16.5" customHeight="1" x14ac:dyDescent="0.2">
      <c r="B343" s="32"/>
      <c r="C343" s="169" t="s">
        <v>620</v>
      </c>
      <c r="D343" s="169" t="s">
        <v>472</v>
      </c>
      <c r="E343" s="170" t="s">
        <v>731</v>
      </c>
      <c r="F343" s="171" t="s">
        <v>732</v>
      </c>
      <c r="G343" s="172" t="s">
        <v>266</v>
      </c>
      <c r="H343" s="173">
        <v>9.0640000000000001</v>
      </c>
      <c r="I343" s="174"/>
      <c r="J343" s="175">
        <f>ROUND(I343*H343,2)</f>
        <v>0</v>
      </c>
      <c r="K343" s="171" t="s">
        <v>152</v>
      </c>
      <c r="L343" s="176"/>
      <c r="M343" s="177" t="s">
        <v>1</v>
      </c>
      <c r="N343" s="178" t="s">
        <v>41</v>
      </c>
      <c r="P343" s="141">
        <f>O343*H343</f>
        <v>0</v>
      </c>
      <c r="Q343" s="141">
        <v>0.13100000000000001</v>
      </c>
      <c r="R343" s="141">
        <f>Q343*H343</f>
        <v>1.187384</v>
      </c>
      <c r="S343" s="141">
        <v>0</v>
      </c>
      <c r="T343" s="142">
        <f>S343*H343</f>
        <v>0</v>
      </c>
      <c r="AR343" s="143" t="s">
        <v>190</v>
      </c>
      <c r="AT343" s="143" t="s">
        <v>472</v>
      </c>
      <c r="AU343" s="143" t="s">
        <v>86</v>
      </c>
      <c r="AY343" s="17" t="s">
        <v>142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7" t="s">
        <v>84</v>
      </c>
      <c r="BK343" s="144">
        <f>ROUND(I343*H343,2)</f>
        <v>0</v>
      </c>
      <c r="BL343" s="17" t="s">
        <v>141</v>
      </c>
      <c r="BM343" s="143" t="s">
        <v>733</v>
      </c>
    </row>
    <row r="344" spans="2:65" s="12" customFormat="1" ht="11.25" x14ac:dyDescent="0.2">
      <c r="B344" s="145"/>
      <c r="D344" s="146" t="s">
        <v>155</v>
      </c>
      <c r="E344" s="147" t="s">
        <v>1</v>
      </c>
      <c r="F344" s="148" t="s">
        <v>734</v>
      </c>
      <c r="H344" s="147" t="s">
        <v>1</v>
      </c>
      <c r="I344" s="149"/>
      <c r="L344" s="145"/>
      <c r="M344" s="150"/>
      <c r="T344" s="151"/>
      <c r="AT344" s="147" t="s">
        <v>155</v>
      </c>
      <c r="AU344" s="147" t="s">
        <v>86</v>
      </c>
      <c r="AV344" s="12" t="s">
        <v>84</v>
      </c>
      <c r="AW344" s="12" t="s">
        <v>32</v>
      </c>
      <c r="AX344" s="12" t="s">
        <v>76</v>
      </c>
      <c r="AY344" s="147" t="s">
        <v>142</v>
      </c>
    </row>
    <row r="345" spans="2:65" s="13" customFormat="1" ht="11.25" x14ac:dyDescent="0.2">
      <c r="B345" s="152"/>
      <c r="D345" s="146" t="s">
        <v>155</v>
      </c>
      <c r="E345" s="153" t="s">
        <v>1</v>
      </c>
      <c r="F345" s="154" t="s">
        <v>1528</v>
      </c>
      <c r="H345" s="155">
        <v>8.8000000000000007</v>
      </c>
      <c r="I345" s="156"/>
      <c r="L345" s="152"/>
      <c r="M345" s="157"/>
      <c r="T345" s="158"/>
      <c r="AT345" s="153" t="s">
        <v>155</v>
      </c>
      <c r="AU345" s="153" t="s">
        <v>86</v>
      </c>
      <c r="AV345" s="13" t="s">
        <v>86</v>
      </c>
      <c r="AW345" s="13" t="s">
        <v>32</v>
      </c>
      <c r="AX345" s="13" t="s">
        <v>84</v>
      </c>
      <c r="AY345" s="153" t="s">
        <v>142</v>
      </c>
    </row>
    <row r="346" spans="2:65" s="13" customFormat="1" ht="11.25" x14ac:dyDescent="0.2">
      <c r="B346" s="152"/>
      <c r="D346" s="146" t="s">
        <v>155</v>
      </c>
      <c r="F346" s="154" t="s">
        <v>1529</v>
      </c>
      <c r="H346" s="155">
        <v>9.0640000000000001</v>
      </c>
      <c r="I346" s="156"/>
      <c r="L346" s="152"/>
      <c r="M346" s="157"/>
      <c r="T346" s="158"/>
      <c r="AT346" s="153" t="s">
        <v>155</v>
      </c>
      <c r="AU346" s="153" t="s">
        <v>86</v>
      </c>
      <c r="AV346" s="13" t="s">
        <v>86</v>
      </c>
      <c r="AW346" s="13" t="s">
        <v>4</v>
      </c>
      <c r="AX346" s="13" t="s">
        <v>84</v>
      </c>
      <c r="AY346" s="153" t="s">
        <v>142</v>
      </c>
    </row>
    <row r="347" spans="2:65" s="1" customFormat="1" ht="16.5" customHeight="1" x14ac:dyDescent="0.2">
      <c r="B347" s="32"/>
      <c r="C347" s="169" t="s">
        <v>626</v>
      </c>
      <c r="D347" s="169" t="s">
        <v>472</v>
      </c>
      <c r="E347" s="170" t="s">
        <v>738</v>
      </c>
      <c r="F347" s="171" t="s">
        <v>739</v>
      </c>
      <c r="G347" s="172" t="s">
        <v>266</v>
      </c>
      <c r="H347" s="173">
        <v>7.6319999999999997</v>
      </c>
      <c r="I347" s="174"/>
      <c r="J347" s="175">
        <f>ROUND(I347*H347,2)</f>
        <v>0</v>
      </c>
      <c r="K347" s="171" t="s">
        <v>1</v>
      </c>
      <c r="L347" s="176"/>
      <c r="M347" s="177" t="s">
        <v>1</v>
      </c>
      <c r="N347" s="178" t="s">
        <v>41</v>
      </c>
      <c r="P347" s="141">
        <f>O347*H347</f>
        <v>0</v>
      </c>
      <c r="Q347" s="141">
        <v>0.13100000000000001</v>
      </c>
      <c r="R347" s="141">
        <f>Q347*H347</f>
        <v>0.99979200000000001</v>
      </c>
      <c r="S347" s="141">
        <v>0</v>
      </c>
      <c r="T347" s="142">
        <f>S347*H347</f>
        <v>0</v>
      </c>
      <c r="AR347" s="143" t="s">
        <v>190</v>
      </c>
      <c r="AT347" s="143" t="s">
        <v>472</v>
      </c>
      <c r="AU347" s="143" t="s">
        <v>86</v>
      </c>
      <c r="AY347" s="17" t="s">
        <v>142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84</v>
      </c>
      <c r="BK347" s="144">
        <f>ROUND(I347*H347,2)</f>
        <v>0</v>
      </c>
      <c r="BL347" s="17" t="s">
        <v>141</v>
      </c>
      <c r="BM347" s="143" t="s">
        <v>1530</v>
      </c>
    </row>
    <row r="348" spans="2:65" s="12" customFormat="1" ht="11.25" x14ac:dyDescent="0.2">
      <c r="B348" s="145"/>
      <c r="D348" s="146" t="s">
        <v>155</v>
      </c>
      <c r="E348" s="147" t="s">
        <v>1</v>
      </c>
      <c r="F348" s="148" t="s">
        <v>741</v>
      </c>
      <c r="H348" s="147" t="s">
        <v>1</v>
      </c>
      <c r="I348" s="149"/>
      <c r="L348" s="145"/>
      <c r="M348" s="150"/>
      <c r="T348" s="151"/>
      <c r="AT348" s="147" t="s">
        <v>155</v>
      </c>
      <c r="AU348" s="147" t="s">
        <v>86</v>
      </c>
      <c r="AV348" s="12" t="s">
        <v>84</v>
      </c>
      <c r="AW348" s="12" t="s">
        <v>32</v>
      </c>
      <c r="AX348" s="12" t="s">
        <v>76</v>
      </c>
      <c r="AY348" s="147" t="s">
        <v>142</v>
      </c>
    </row>
    <row r="349" spans="2:65" s="13" customFormat="1" ht="11.25" x14ac:dyDescent="0.2">
      <c r="B349" s="152"/>
      <c r="D349" s="146" t="s">
        <v>155</v>
      </c>
      <c r="E349" s="153" t="s">
        <v>1</v>
      </c>
      <c r="F349" s="154" t="s">
        <v>1531</v>
      </c>
      <c r="H349" s="155">
        <v>7.41</v>
      </c>
      <c r="I349" s="156"/>
      <c r="L349" s="152"/>
      <c r="M349" s="157"/>
      <c r="T349" s="158"/>
      <c r="AT349" s="153" t="s">
        <v>155</v>
      </c>
      <c r="AU349" s="153" t="s">
        <v>86</v>
      </c>
      <c r="AV349" s="13" t="s">
        <v>86</v>
      </c>
      <c r="AW349" s="13" t="s">
        <v>32</v>
      </c>
      <c r="AX349" s="13" t="s">
        <v>84</v>
      </c>
      <c r="AY349" s="153" t="s">
        <v>142</v>
      </c>
    </row>
    <row r="350" spans="2:65" s="13" customFormat="1" ht="11.25" x14ac:dyDescent="0.2">
      <c r="B350" s="152"/>
      <c r="D350" s="146" t="s">
        <v>155</v>
      </c>
      <c r="F350" s="154" t="s">
        <v>1532</v>
      </c>
      <c r="H350" s="155">
        <v>7.6319999999999997</v>
      </c>
      <c r="I350" s="156"/>
      <c r="L350" s="152"/>
      <c r="M350" s="157"/>
      <c r="T350" s="158"/>
      <c r="AT350" s="153" t="s">
        <v>155</v>
      </c>
      <c r="AU350" s="153" t="s">
        <v>86</v>
      </c>
      <c r="AV350" s="13" t="s">
        <v>86</v>
      </c>
      <c r="AW350" s="13" t="s">
        <v>4</v>
      </c>
      <c r="AX350" s="13" t="s">
        <v>84</v>
      </c>
      <c r="AY350" s="153" t="s">
        <v>142</v>
      </c>
    </row>
    <row r="351" spans="2:65" s="1" customFormat="1" ht="37.9" customHeight="1" x14ac:dyDescent="0.2">
      <c r="B351" s="32"/>
      <c r="C351" s="132" t="s">
        <v>633</v>
      </c>
      <c r="D351" s="132" t="s">
        <v>148</v>
      </c>
      <c r="E351" s="133" t="s">
        <v>1533</v>
      </c>
      <c r="F351" s="134" t="s">
        <v>1534</v>
      </c>
      <c r="G351" s="135" t="s">
        <v>266</v>
      </c>
      <c r="H351" s="136">
        <v>14.8</v>
      </c>
      <c r="I351" s="137"/>
      <c r="J351" s="138">
        <f>ROUND(I351*H351,2)</f>
        <v>0</v>
      </c>
      <c r="K351" s="134" t="s">
        <v>152</v>
      </c>
      <c r="L351" s="32"/>
      <c r="M351" s="139" t="s">
        <v>1</v>
      </c>
      <c r="N351" s="140" t="s">
        <v>41</v>
      </c>
      <c r="P351" s="141">
        <f>O351*H351</f>
        <v>0</v>
      </c>
      <c r="Q351" s="141">
        <v>0.11162</v>
      </c>
      <c r="R351" s="141">
        <f>Q351*H351</f>
        <v>1.6519760000000001</v>
      </c>
      <c r="S351" s="141">
        <v>0</v>
      </c>
      <c r="T351" s="142">
        <f>S351*H351</f>
        <v>0</v>
      </c>
      <c r="AR351" s="143" t="s">
        <v>141</v>
      </c>
      <c r="AT351" s="143" t="s">
        <v>148</v>
      </c>
      <c r="AU351" s="143" t="s">
        <v>86</v>
      </c>
      <c r="AY351" s="17" t="s">
        <v>142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84</v>
      </c>
      <c r="BK351" s="144">
        <f>ROUND(I351*H351,2)</f>
        <v>0</v>
      </c>
      <c r="BL351" s="17" t="s">
        <v>141</v>
      </c>
      <c r="BM351" s="143" t="s">
        <v>747</v>
      </c>
    </row>
    <row r="352" spans="2:65" s="13" customFormat="1" ht="11.25" x14ac:dyDescent="0.2">
      <c r="B352" s="152"/>
      <c r="D352" s="146" t="s">
        <v>155</v>
      </c>
      <c r="E352" s="153" t="s">
        <v>1</v>
      </c>
      <c r="F352" s="154" t="s">
        <v>1518</v>
      </c>
      <c r="H352" s="155">
        <v>14.8</v>
      </c>
      <c r="I352" s="156"/>
      <c r="L352" s="152"/>
      <c r="M352" s="157"/>
      <c r="T352" s="158"/>
      <c r="AT352" s="153" t="s">
        <v>155</v>
      </c>
      <c r="AU352" s="153" t="s">
        <v>86</v>
      </c>
      <c r="AV352" s="13" t="s">
        <v>86</v>
      </c>
      <c r="AW352" s="13" t="s">
        <v>32</v>
      </c>
      <c r="AX352" s="13" t="s">
        <v>84</v>
      </c>
      <c r="AY352" s="153" t="s">
        <v>142</v>
      </c>
    </row>
    <row r="353" spans="2:65" s="1" customFormat="1" ht="16.5" customHeight="1" x14ac:dyDescent="0.2">
      <c r="B353" s="32"/>
      <c r="C353" s="169" t="s">
        <v>640</v>
      </c>
      <c r="D353" s="169" t="s">
        <v>472</v>
      </c>
      <c r="E353" s="170" t="s">
        <v>749</v>
      </c>
      <c r="F353" s="171" t="s">
        <v>750</v>
      </c>
      <c r="G353" s="172" t="s">
        <v>266</v>
      </c>
      <c r="H353" s="173">
        <v>3.399</v>
      </c>
      <c r="I353" s="174"/>
      <c r="J353" s="175">
        <f>ROUND(I353*H353,2)</f>
        <v>0</v>
      </c>
      <c r="K353" s="171" t="s">
        <v>152</v>
      </c>
      <c r="L353" s="176"/>
      <c r="M353" s="177" t="s">
        <v>1</v>
      </c>
      <c r="N353" s="178" t="s">
        <v>41</v>
      </c>
      <c r="P353" s="141">
        <f>O353*H353</f>
        <v>0</v>
      </c>
      <c r="Q353" s="141">
        <v>0.152</v>
      </c>
      <c r="R353" s="141">
        <f>Q353*H353</f>
        <v>0.516648</v>
      </c>
      <c r="S353" s="141">
        <v>0</v>
      </c>
      <c r="T353" s="142">
        <f>S353*H353</f>
        <v>0</v>
      </c>
      <c r="AR353" s="143" t="s">
        <v>190</v>
      </c>
      <c r="AT353" s="143" t="s">
        <v>472</v>
      </c>
      <c r="AU353" s="143" t="s">
        <v>86</v>
      </c>
      <c r="AY353" s="17" t="s">
        <v>142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84</v>
      </c>
      <c r="BK353" s="144">
        <f>ROUND(I353*H353,2)</f>
        <v>0</v>
      </c>
      <c r="BL353" s="17" t="s">
        <v>141</v>
      </c>
      <c r="BM353" s="143" t="s">
        <v>751</v>
      </c>
    </row>
    <row r="354" spans="2:65" s="13" customFormat="1" ht="11.25" x14ac:dyDescent="0.2">
      <c r="B354" s="152"/>
      <c r="D354" s="146" t="s">
        <v>155</v>
      </c>
      <c r="E354" s="153" t="s">
        <v>1</v>
      </c>
      <c r="F354" s="154" t="s">
        <v>1535</v>
      </c>
      <c r="H354" s="155">
        <v>14.8</v>
      </c>
      <c r="I354" s="156"/>
      <c r="L354" s="152"/>
      <c r="M354" s="157"/>
      <c r="T354" s="158"/>
      <c r="AT354" s="153" t="s">
        <v>155</v>
      </c>
      <c r="AU354" s="153" t="s">
        <v>86</v>
      </c>
      <c r="AV354" s="13" t="s">
        <v>86</v>
      </c>
      <c r="AW354" s="13" t="s">
        <v>32</v>
      </c>
      <c r="AX354" s="13" t="s">
        <v>76</v>
      </c>
      <c r="AY354" s="153" t="s">
        <v>142</v>
      </c>
    </row>
    <row r="355" spans="2:65" s="13" customFormat="1" ht="11.25" x14ac:dyDescent="0.2">
      <c r="B355" s="152"/>
      <c r="D355" s="146" t="s">
        <v>155</v>
      </c>
      <c r="E355" s="153" t="s">
        <v>1</v>
      </c>
      <c r="F355" s="154" t="s">
        <v>1536</v>
      </c>
      <c r="H355" s="155">
        <v>-2.9</v>
      </c>
      <c r="I355" s="156"/>
      <c r="L355" s="152"/>
      <c r="M355" s="157"/>
      <c r="T355" s="158"/>
      <c r="AT355" s="153" t="s">
        <v>155</v>
      </c>
      <c r="AU355" s="153" t="s">
        <v>86</v>
      </c>
      <c r="AV355" s="13" t="s">
        <v>86</v>
      </c>
      <c r="AW355" s="13" t="s">
        <v>32</v>
      </c>
      <c r="AX355" s="13" t="s">
        <v>76</v>
      </c>
      <c r="AY355" s="153" t="s">
        <v>142</v>
      </c>
    </row>
    <row r="356" spans="2:65" s="13" customFormat="1" ht="11.25" x14ac:dyDescent="0.2">
      <c r="B356" s="152"/>
      <c r="D356" s="146" t="s">
        <v>155</v>
      </c>
      <c r="E356" s="153" t="s">
        <v>1</v>
      </c>
      <c r="F356" s="154" t="s">
        <v>1537</v>
      </c>
      <c r="H356" s="155">
        <v>-8.6</v>
      </c>
      <c r="I356" s="156"/>
      <c r="L356" s="152"/>
      <c r="M356" s="157"/>
      <c r="T356" s="158"/>
      <c r="AT356" s="153" t="s">
        <v>155</v>
      </c>
      <c r="AU356" s="153" t="s">
        <v>86</v>
      </c>
      <c r="AV356" s="13" t="s">
        <v>86</v>
      </c>
      <c r="AW356" s="13" t="s">
        <v>32</v>
      </c>
      <c r="AX356" s="13" t="s">
        <v>76</v>
      </c>
      <c r="AY356" s="153" t="s">
        <v>142</v>
      </c>
    </row>
    <row r="357" spans="2:65" s="12" customFormat="1" ht="11.25" x14ac:dyDescent="0.2">
      <c r="B357" s="145"/>
      <c r="D357" s="146" t="s">
        <v>155</v>
      </c>
      <c r="E357" s="147" t="s">
        <v>1</v>
      </c>
      <c r="F357" s="148" t="s">
        <v>756</v>
      </c>
      <c r="H357" s="147" t="s">
        <v>1</v>
      </c>
      <c r="I357" s="149"/>
      <c r="L357" s="145"/>
      <c r="M357" s="150"/>
      <c r="T357" s="151"/>
      <c r="AT357" s="147" t="s">
        <v>155</v>
      </c>
      <c r="AU357" s="147" t="s">
        <v>86</v>
      </c>
      <c r="AV357" s="12" t="s">
        <v>84</v>
      </c>
      <c r="AW357" s="12" t="s">
        <v>32</v>
      </c>
      <c r="AX357" s="12" t="s">
        <v>76</v>
      </c>
      <c r="AY357" s="147" t="s">
        <v>142</v>
      </c>
    </row>
    <row r="358" spans="2:65" s="14" customFormat="1" ht="11.25" x14ac:dyDescent="0.2">
      <c r="B358" s="162"/>
      <c r="D358" s="146" t="s">
        <v>155</v>
      </c>
      <c r="E358" s="163" t="s">
        <v>1</v>
      </c>
      <c r="F358" s="164" t="s">
        <v>278</v>
      </c>
      <c r="H358" s="165">
        <v>3.3</v>
      </c>
      <c r="I358" s="166"/>
      <c r="L358" s="162"/>
      <c r="M358" s="167"/>
      <c r="T358" s="168"/>
      <c r="AT358" s="163" t="s">
        <v>155</v>
      </c>
      <c r="AU358" s="163" t="s">
        <v>86</v>
      </c>
      <c r="AV358" s="14" t="s">
        <v>141</v>
      </c>
      <c r="AW358" s="14" t="s">
        <v>32</v>
      </c>
      <c r="AX358" s="14" t="s">
        <v>84</v>
      </c>
      <c r="AY358" s="163" t="s">
        <v>142</v>
      </c>
    </row>
    <row r="359" spans="2:65" s="13" customFormat="1" ht="11.25" x14ac:dyDescent="0.2">
      <c r="B359" s="152"/>
      <c r="D359" s="146" t="s">
        <v>155</v>
      </c>
      <c r="F359" s="154" t="s">
        <v>1538</v>
      </c>
      <c r="H359" s="155">
        <v>3.399</v>
      </c>
      <c r="I359" s="156"/>
      <c r="L359" s="152"/>
      <c r="M359" s="157"/>
      <c r="T359" s="158"/>
      <c r="AT359" s="153" t="s">
        <v>155</v>
      </c>
      <c r="AU359" s="153" t="s">
        <v>86</v>
      </c>
      <c r="AV359" s="13" t="s">
        <v>86</v>
      </c>
      <c r="AW359" s="13" t="s">
        <v>4</v>
      </c>
      <c r="AX359" s="13" t="s">
        <v>84</v>
      </c>
      <c r="AY359" s="153" t="s">
        <v>142</v>
      </c>
    </row>
    <row r="360" spans="2:65" s="1" customFormat="1" ht="16.5" customHeight="1" x14ac:dyDescent="0.2">
      <c r="B360" s="32"/>
      <c r="C360" s="169" t="s">
        <v>646</v>
      </c>
      <c r="D360" s="169" t="s">
        <v>472</v>
      </c>
      <c r="E360" s="170" t="s">
        <v>759</v>
      </c>
      <c r="F360" s="171" t="s">
        <v>760</v>
      </c>
      <c r="G360" s="172" t="s">
        <v>266</v>
      </c>
      <c r="H360" s="173">
        <v>2.9870000000000001</v>
      </c>
      <c r="I360" s="174"/>
      <c r="J360" s="175">
        <f>ROUND(I360*H360,2)</f>
        <v>0</v>
      </c>
      <c r="K360" s="171" t="s">
        <v>152</v>
      </c>
      <c r="L360" s="176"/>
      <c r="M360" s="177" t="s">
        <v>1</v>
      </c>
      <c r="N360" s="178" t="s">
        <v>41</v>
      </c>
      <c r="P360" s="141">
        <f>O360*H360</f>
        <v>0</v>
      </c>
      <c r="Q360" s="141">
        <v>0.17499999999999999</v>
      </c>
      <c r="R360" s="141">
        <f>Q360*H360</f>
        <v>0.522725</v>
      </c>
      <c r="S360" s="141">
        <v>0</v>
      </c>
      <c r="T360" s="142">
        <f>S360*H360</f>
        <v>0</v>
      </c>
      <c r="AR360" s="143" t="s">
        <v>190</v>
      </c>
      <c r="AT360" s="143" t="s">
        <v>472</v>
      </c>
      <c r="AU360" s="143" t="s">
        <v>86</v>
      </c>
      <c r="AY360" s="17" t="s">
        <v>142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7" t="s">
        <v>84</v>
      </c>
      <c r="BK360" s="144">
        <f>ROUND(I360*H360,2)</f>
        <v>0</v>
      </c>
      <c r="BL360" s="17" t="s">
        <v>141</v>
      </c>
      <c r="BM360" s="143" t="s">
        <v>761</v>
      </c>
    </row>
    <row r="361" spans="2:65" s="12" customFormat="1" ht="11.25" x14ac:dyDescent="0.2">
      <c r="B361" s="145"/>
      <c r="D361" s="146" t="s">
        <v>155</v>
      </c>
      <c r="E361" s="147" t="s">
        <v>1</v>
      </c>
      <c r="F361" s="148" t="s">
        <v>762</v>
      </c>
      <c r="H361" s="147" t="s">
        <v>1</v>
      </c>
      <c r="I361" s="149"/>
      <c r="L361" s="145"/>
      <c r="M361" s="150"/>
      <c r="T361" s="151"/>
      <c r="AT361" s="147" t="s">
        <v>155</v>
      </c>
      <c r="AU361" s="147" t="s">
        <v>86</v>
      </c>
      <c r="AV361" s="12" t="s">
        <v>84</v>
      </c>
      <c r="AW361" s="12" t="s">
        <v>32</v>
      </c>
      <c r="AX361" s="12" t="s">
        <v>76</v>
      </c>
      <c r="AY361" s="147" t="s">
        <v>142</v>
      </c>
    </row>
    <row r="362" spans="2:65" s="13" customFormat="1" ht="11.25" x14ac:dyDescent="0.2">
      <c r="B362" s="152"/>
      <c r="D362" s="146" t="s">
        <v>155</v>
      </c>
      <c r="E362" s="153" t="s">
        <v>1</v>
      </c>
      <c r="F362" s="154" t="s">
        <v>1539</v>
      </c>
      <c r="H362" s="155">
        <v>2.9</v>
      </c>
      <c r="I362" s="156"/>
      <c r="L362" s="152"/>
      <c r="M362" s="157"/>
      <c r="T362" s="158"/>
      <c r="AT362" s="153" t="s">
        <v>155</v>
      </c>
      <c r="AU362" s="153" t="s">
        <v>86</v>
      </c>
      <c r="AV362" s="13" t="s">
        <v>86</v>
      </c>
      <c r="AW362" s="13" t="s">
        <v>32</v>
      </c>
      <c r="AX362" s="13" t="s">
        <v>84</v>
      </c>
      <c r="AY362" s="153" t="s">
        <v>142</v>
      </c>
    </row>
    <row r="363" spans="2:65" s="13" customFormat="1" ht="11.25" x14ac:dyDescent="0.2">
      <c r="B363" s="152"/>
      <c r="D363" s="146" t="s">
        <v>155</v>
      </c>
      <c r="F363" s="154" t="s">
        <v>1540</v>
      </c>
      <c r="H363" s="155">
        <v>2.9870000000000001</v>
      </c>
      <c r="I363" s="156"/>
      <c r="L363" s="152"/>
      <c r="M363" s="157"/>
      <c r="T363" s="158"/>
      <c r="AT363" s="153" t="s">
        <v>155</v>
      </c>
      <c r="AU363" s="153" t="s">
        <v>86</v>
      </c>
      <c r="AV363" s="13" t="s">
        <v>86</v>
      </c>
      <c r="AW363" s="13" t="s">
        <v>4</v>
      </c>
      <c r="AX363" s="13" t="s">
        <v>84</v>
      </c>
      <c r="AY363" s="153" t="s">
        <v>142</v>
      </c>
    </row>
    <row r="364" spans="2:65" s="1" customFormat="1" ht="16.5" customHeight="1" x14ac:dyDescent="0.2">
      <c r="B364" s="32"/>
      <c r="C364" s="169" t="s">
        <v>651</v>
      </c>
      <c r="D364" s="169" t="s">
        <v>472</v>
      </c>
      <c r="E364" s="170" t="s">
        <v>766</v>
      </c>
      <c r="F364" s="171" t="s">
        <v>767</v>
      </c>
      <c r="G364" s="172" t="s">
        <v>266</v>
      </c>
      <c r="H364" s="173">
        <v>8.8580000000000005</v>
      </c>
      <c r="I364" s="174"/>
      <c r="J364" s="175">
        <f>ROUND(I364*H364,2)</f>
        <v>0</v>
      </c>
      <c r="K364" s="171" t="s">
        <v>1</v>
      </c>
      <c r="L364" s="176"/>
      <c r="M364" s="177" t="s">
        <v>1</v>
      </c>
      <c r="N364" s="178" t="s">
        <v>41</v>
      </c>
      <c r="P364" s="141">
        <f>O364*H364</f>
        <v>0</v>
      </c>
      <c r="Q364" s="141">
        <v>0.13100000000000001</v>
      </c>
      <c r="R364" s="141">
        <f>Q364*H364</f>
        <v>1.160398</v>
      </c>
      <c r="S364" s="141">
        <v>0</v>
      </c>
      <c r="T364" s="142">
        <f>S364*H364</f>
        <v>0</v>
      </c>
      <c r="AR364" s="143" t="s">
        <v>190</v>
      </c>
      <c r="AT364" s="143" t="s">
        <v>472</v>
      </c>
      <c r="AU364" s="143" t="s">
        <v>86</v>
      </c>
      <c r="AY364" s="17" t="s">
        <v>142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7" t="s">
        <v>84</v>
      </c>
      <c r="BK364" s="144">
        <f>ROUND(I364*H364,2)</f>
        <v>0</v>
      </c>
      <c r="BL364" s="17" t="s">
        <v>141</v>
      </c>
      <c r="BM364" s="143" t="s">
        <v>1541</v>
      </c>
    </row>
    <row r="365" spans="2:65" s="12" customFormat="1" ht="11.25" x14ac:dyDescent="0.2">
      <c r="B365" s="145"/>
      <c r="D365" s="146" t="s">
        <v>155</v>
      </c>
      <c r="E365" s="147" t="s">
        <v>1</v>
      </c>
      <c r="F365" s="148" t="s">
        <v>741</v>
      </c>
      <c r="H365" s="147" t="s">
        <v>1</v>
      </c>
      <c r="I365" s="149"/>
      <c r="L365" s="145"/>
      <c r="M365" s="150"/>
      <c r="T365" s="151"/>
      <c r="AT365" s="147" t="s">
        <v>155</v>
      </c>
      <c r="AU365" s="147" t="s">
        <v>86</v>
      </c>
      <c r="AV365" s="12" t="s">
        <v>84</v>
      </c>
      <c r="AW365" s="12" t="s">
        <v>32</v>
      </c>
      <c r="AX365" s="12" t="s">
        <v>76</v>
      </c>
      <c r="AY365" s="147" t="s">
        <v>142</v>
      </c>
    </row>
    <row r="366" spans="2:65" s="13" customFormat="1" ht="11.25" x14ac:dyDescent="0.2">
      <c r="B366" s="152"/>
      <c r="D366" s="146" t="s">
        <v>155</v>
      </c>
      <c r="E366" s="153" t="s">
        <v>1</v>
      </c>
      <c r="F366" s="154" t="s">
        <v>1542</v>
      </c>
      <c r="H366" s="155">
        <v>8.6</v>
      </c>
      <c r="I366" s="156"/>
      <c r="L366" s="152"/>
      <c r="M366" s="157"/>
      <c r="T366" s="158"/>
      <c r="AT366" s="153" t="s">
        <v>155</v>
      </c>
      <c r="AU366" s="153" t="s">
        <v>86</v>
      </c>
      <c r="AV366" s="13" t="s">
        <v>86</v>
      </c>
      <c r="AW366" s="13" t="s">
        <v>32</v>
      </c>
      <c r="AX366" s="13" t="s">
        <v>84</v>
      </c>
      <c r="AY366" s="153" t="s">
        <v>142</v>
      </c>
    </row>
    <row r="367" spans="2:65" s="13" customFormat="1" ht="11.25" x14ac:dyDescent="0.2">
      <c r="B367" s="152"/>
      <c r="D367" s="146" t="s">
        <v>155</v>
      </c>
      <c r="F367" s="154" t="s">
        <v>1543</v>
      </c>
      <c r="H367" s="155">
        <v>8.8580000000000005</v>
      </c>
      <c r="I367" s="156"/>
      <c r="L367" s="152"/>
      <c r="M367" s="157"/>
      <c r="T367" s="158"/>
      <c r="AT367" s="153" t="s">
        <v>155</v>
      </c>
      <c r="AU367" s="153" t="s">
        <v>86</v>
      </c>
      <c r="AV367" s="13" t="s">
        <v>86</v>
      </c>
      <c r="AW367" s="13" t="s">
        <v>4</v>
      </c>
      <c r="AX367" s="13" t="s">
        <v>84</v>
      </c>
      <c r="AY367" s="153" t="s">
        <v>142</v>
      </c>
    </row>
    <row r="368" spans="2:65" s="11" customFormat="1" ht="22.9" customHeight="1" x14ac:dyDescent="0.2">
      <c r="B368" s="120"/>
      <c r="D368" s="121" t="s">
        <v>75</v>
      </c>
      <c r="E368" s="130" t="s">
        <v>190</v>
      </c>
      <c r="F368" s="130" t="s">
        <v>808</v>
      </c>
      <c r="I368" s="123"/>
      <c r="J368" s="131">
        <f>BK368</f>
        <v>0</v>
      </c>
      <c r="L368" s="120"/>
      <c r="M368" s="125"/>
      <c r="P368" s="126">
        <f>SUM(P369:P422)</f>
        <v>0</v>
      </c>
      <c r="R368" s="126">
        <f>SUM(R369:R422)</f>
        <v>3.7898128799999999</v>
      </c>
      <c r="T368" s="127">
        <f>SUM(T369:T422)</f>
        <v>2.9278399999999998</v>
      </c>
      <c r="AR368" s="121" t="s">
        <v>84</v>
      </c>
      <c r="AT368" s="128" t="s">
        <v>75</v>
      </c>
      <c r="AU368" s="128" t="s">
        <v>84</v>
      </c>
      <c r="AY368" s="121" t="s">
        <v>142</v>
      </c>
      <c r="BK368" s="129">
        <f>SUM(BK369:BK422)</f>
        <v>0</v>
      </c>
    </row>
    <row r="369" spans="2:65" s="1" customFormat="1" ht="16.5" customHeight="1" x14ac:dyDescent="0.2">
      <c r="B369" s="32"/>
      <c r="C369" s="132" t="s">
        <v>656</v>
      </c>
      <c r="D369" s="132" t="s">
        <v>148</v>
      </c>
      <c r="E369" s="133" t="s">
        <v>810</v>
      </c>
      <c r="F369" s="134" t="s">
        <v>811</v>
      </c>
      <c r="G369" s="135" t="s">
        <v>590</v>
      </c>
      <c r="H369" s="136">
        <v>1</v>
      </c>
      <c r="I369" s="137"/>
      <c r="J369" s="138">
        <f>ROUND(I369*H369,2)</f>
        <v>0</v>
      </c>
      <c r="K369" s="134" t="s">
        <v>152</v>
      </c>
      <c r="L369" s="32"/>
      <c r="M369" s="139" t="s">
        <v>1</v>
      </c>
      <c r="N369" s="140" t="s">
        <v>41</v>
      </c>
      <c r="P369" s="141">
        <f>O369*H369</f>
        <v>0</v>
      </c>
      <c r="Q369" s="141">
        <v>0.29558000000000001</v>
      </c>
      <c r="R369" s="141">
        <f>Q369*H369</f>
        <v>0.29558000000000001</v>
      </c>
      <c r="S369" s="141">
        <v>0</v>
      </c>
      <c r="T369" s="142">
        <f>S369*H369</f>
        <v>0</v>
      </c>
      <c r="AR369" s="143" t="s">
        <v>141</v>
      </c>
      <c r="AT369" s="143" t="s">
        <v>148</v>
      </c>
      <c r="AU369" s="143" t="s">
        <v>86</v>
      </c>
      <c r="AY369" s="17" t="s">
        <v>142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84</v>
      </c>
      <c r="BK369" s="144">
        <f>ROUND(I369*H369,2)</f>
        <v>0</v>
      </c>
      <c r="BL369" s="17" t="s">
        <v>141</v>
      </c>
      <c r="BM369" s="143" t="s">
        <v>1544</v>
      </c>
    </row>
    <row r="370" spans="2:65" s="12" customFormat="1" ht="11.25" x14ac:dyDescent="0.2">
      <c r="B370" s="145"/>
      <c r="D370" s="146" t="s">
        <v>155</v>
      </c>
      <c r="E370" s="147" t="s">
        <v>1</v>
      </c>
      <c r="F370" s="148" t="s">
        <v>813</v>
      </c>
      <c r="H370" s="147" t="s">
        <v>1</v>
      </c>
      <c r="I370" s="149"/>
      <c r="L370" s="145"/>
      <c r="M370" s="150"/>
      <c r="T370" s="151"/>
      <c r="AT370" s="147" t="s">
        <v>155</v>
      </c>
      <c r="AU370" s="147" t="s">
        <v>86</v>
      </c>
      <c r="AV370" s="12" t="s">
        <v>84</v>
      </c>
      <c r="AW370" s="12" t="s">
        <v>32</v>
      </c>
      <c r="AX370" s="12" t="s">
        <v>76</v>
      </c>
      <c r="AY370" s="147" t="s">
        <v>142</v>
      </c>
    </row>
    <row r="371" spans="2:65" s="13" customFormat="1" ht="11.25" x14ac:dyDescent="0.2">
      <c r="B371" s="152"/>
      <c r="D371" s="146" t="s">
        <v>155</v>
      </c>
      <c r="E371" s="153" t="s">
        <v>1</v>
      </c>
      <c r="F371" s="154" t="s">
        <v>1545</v>
      </c>
      <c r="H371" s="155">
        <v>1</v>
      </c>
      <c r="I371" s="156"/>
      <c r="L371" s="152"/>
      <c r="M371" s="157"/>
      <c r="T371" s="158"/>
      <c r="AT371" s="153" t="s">
        <v>155</v>
      </c>
      <c r="AU371" s="153" t="s">
        <v>86</v>
      </c>
      <c r="AV371" s="13" t="s">
        <v>86</v>
      </c>
      <c r="AW371" s="13" t="s">
        <v>32</v>
      </c>
      <c r="AX371" s="13" t="s">
        <v>84</v>
      </c>
      <c r="AY371" s="153" t="s">
        <v>142</v>
      </c>
    </row>
    <row r="372" spans="2:65" s="12" customFormat="1" ht="11.25" x14ac:dyDescent="0.2">
      <c r="B372" s="145"/>
      <c r="D372" s="146" t="s">
        <v>155</v>
      </c>
      <c r="E372" s="147" t="s">
        <v>1</v>
      </c>
      <c r="F372" s="148" t="s">
        <v>815</v>
      </c>
      <c r="H372" s="147" t="s">
        <v>1</v>
      </c>
      <c r="I372" s="149"/>
      <c r="L372" s="145"/>
      <c r="M372" s="150"/>
      <c r="T372" s="151"/>
      <c r="AT372" s="147" t="s">
        <v>155</v>
      </c>
      <c r="AU372" s="147" t="s">
        <v>86</v>
      </c>
      <c r="AV372" s="12" t="s">
        <v>84</v>
      </c>
      <c r="AW372" s="12" t="s">
        <v>32</v>
      </c>
      <c r="AX372" s="12" t="s">
        <v>76</v>
      </c>
      <c r="AY372" s="147" t="s">
        <v>142</v>
      </c>
    </row>
    <row r="373" spans="2:65" s="12" customFormat="1" ht="11.25" x14ac:dyDescent="0.2">
      <c r="B373" s="145"/>
      <c r="D373" s="146" t="s">
        <v>155</v>
      </c>
      <c r="E373" s="147" t="s">
        <v>1</v>
      </c>
      <c r="F373" s="148" t="s">
        <v>816</v>
      </c>
      <c r="H373" s="147" t="s">
        <v>1</v>
      </c>
      <c r="I373" s="149"/>
      <c r="L373" s="145"/>
      <c r="M373" s="150"/>
      <c r="T373" s="151"/>
      <c r="AT373" s="147" t="s">
        <v>155</v>
      </c>
      <c r="AU373" s="147" t="s">
        <v>86</v>
      </c>
      <c r="AV373" s="12" t="s">
        <v>84</v>
      </c>
      <c r="AW373" s="12" t="s">
        <v>32</v>
      </c>
      <c r="AX373" s="12" t="s">
        <v>76</v>
      </c>
      <c r="AY373" s="147" t="s">
        <v>142</v>
      </c>
    </row>
    <row r="374" spans="2:65" s="1" customFormat="1" ht="16.5" customHeight="1" x14ac:dyDescent="0.2">
      <c r="B374" s="32"/>
      <c r="C374" s="132" t="s">
        <v>661</v>
      </c>
      <c r="D374" s="132" t="s">
        <v>148</v>
      </c>
      <c r="E374" s="133" t="s">
        <v>818</v>
      </c>
      <c r="F374" s="134" t="s">
        <v>819</v>
      </c>
      <c r="G374" s="135" t="s">
        <v>336</v>
      </c>
      <c r="H374" s="136">
        <v>5.6</v>
      </c>
      <c r="I374" s="137"/>
      <c r="J374" s="138">
        <f>ROUND(I374*H374,2)</f>
        <v>0</v>
      </c>
      <c r="K374" s="134" t="s">
        <v>152</v>
      </c>
      <c r="L374" s="32"/>
      <c r="M374" s="139" t="s">
        <v>1</v>
      </c>
      <c r="N374" s="140" t="s">
        <v>41</v>
      </c>
      <c r="P374" s="141">
        <f>O374*H374</f>
        <v>0</v>
      </c>
      <c r="Q374" s="141">
        <v>1.0000000000000001E-5</v>
      </c>
      <c r="R374" s="141">
        <f>Q374*H374</f>
        <v>5.5999999999999999E-5</v>
      </c>
      <c r="S374" s="141">
        <v>0</v>
      </c>
      <c r="T374" s="142">
        <f>S374*H374</f>
        <v>0</v>
      </c>
      <c r="AR374" s="143" t="s">
        <v>141</v>
      </c>
      <c r="AT374" s="143" t="s">
        <v>148</v>
      </c>
      <c r="AU374" s="143" t="s">
        <v>86</v>
      </c>
      <c r="AY374" s="17" t="s">
        <v>142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84</v>
      </c>
      <c r="BK374" s="144">
        <f>ROUND(I374*H374,2)</f>
        <v>0</v>
      </c>
      <c r="BL374" s="17" t="s">
        <v>141</v>
      </c>
      <c r="BM374" s="143" t="s">
        <v>820</v>
      </c>
    </row>
    <row r="375" spans="2:65" s="13" customFormat="1" ht="11.25" x14ac:dyDescent="0.2">
      <c r="B375" s="152"/>
      <c r="D375" s="146" t="s">
        <v>155</v>
      </c>
      <c r="E375" s="153" t="s">
        <v>1</v>
      </c>
      <c r="F375" s="154" t="s">
        <v>1546</v>
      </c>
      <c r="H375" s="155">
        <v>5.6</v>
      </c>
      <c r="I375" s="156"/>
      <c r="L375" s="152"/>
      <c r="M375" s="157"/>
      <c r="T375" s="158"/>
      <c r="AT375" s="153" t="s">
        <v>155</v>
      </c>
      <c r="AU375" s="153" t="s">
        <v>86</v>
      </c>
      <c r="AV375" s="13" t="s">
        <v>86</v>
      </c>
      <c r="AW375" s="13" t="s">
        <v>32</v>
      </c>
      <c r="AX375" s="13" t="s">
        <v>84</v>
      </c>
      <c r="AY375" s="153" t="s">
        <v>142</v>
      </c>
    </row>
    <row r="376" spans="2:65" s="1" customFormat="1" ht="16.5" customHeight="1" x14ac:dyDescent="0.2">
      <c r="B376" s="32"/>
      <c r="C376" s="169" t="s">
        <v>666</v>
      </c>
      <c r="D376" s="169" t="s">
        <v>472</v>
      </c>
      <c r="E376" s="170" t="s">
        <v>823</v>
      </c>
      <c r="F376" s="171" t="s">
        <v>824</v>
      </c>
      <c r="G376" s="172" t="s">
        <v>336</v>
      </c>
      <c r="H376" s="173">
        <v>5.6840000000000002</v>
      </c>
      <c r="I376" s="174"/>
      <c r="J376" s="175">
        <f>ROUND(I376*H376,2)</f>
        <v>0</v>
      </c>
      <c r="K376" s="171" t="s">
        <v>152</v>
      </c>
      <c r="L376" s="176"/>
      <c r="M376" s="177" t="s">
        <v>1</v>
      </c>
      <c r="N376" s="178" t="s">
        <v>41</v>
      </c>
      <c r="P376" s="141">
        <f>O376*H376</f>
        <v>0</v>
      </c>
      <c r="Q376" s="141">
        <v>4.8199999999999996E-3</v>
      </c>
      <c r="R376" s="141">
        <f>Q376*H376</f>
        <v>2.7396879999999998E-2</v>
      </c>
      <c r="S376" s="141">
        <v>0</v>
      </c>
      <c r="T376" s="142">
        <f>S376*H376</f>
        <v>0</v>
      </c>
      <c r="AR376" s="143" t="s">
        <v>190</v>
      </c>
      <c r="AT376" s="143" t="s">
        <v>472</v>
      </c>
      <c r="AU376" s="143" t="s">
        <v>86</v>
      </c>
      <c r="AY376" s="17" t="s">
        <v>142</v>
      </c>
      <c r="BE376" s="144">
        <f>IF(N376="základní",J376,0)</f>
        <v>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7" t="s">
        <v>84</v>
      </c>
      <c r="BK376" s="144">
        <f>ROUND(I376*H376,2)</f>
        <v>0</v>
      </c>
      <c r="BL376" s="17" t="s">
        <v>141</v>
      </c>
      <c r="BM376" s="143" t="s">
        <v>825</v>
      </c>
    </row>
    <row r="377" spans="2:65" s="13" customFormat="1" ht="11.25" x14ac:dyDescent="0.2">
      <c r="B377" s="152"/>
      <c r="D377" s="146" t="s">
        <v>155</v>
      </c>
      <c r="E377" s="153" t="s">
        <v>1</v>
      </c>
      <c r="F377" s="154" t="s">
        <v>1547</v>
      </c>
      <c r="H377" s="155">
        <v>5.6</v>
      </c>
      <c r="I377" s="156"/>
      <c r="L377" s="152"/>
      <c r="M377" s="157"/>
      <c r="T377" s="158"/>
      <c r="AT377" s="153" t="s">
        <v>155</v>
      </c>
      <c r="AU377" s="153" t="s">
        <v>86</v>
      </c>
      <c r="AV377" s="13" t="s">
        <v>86</v>
      </c>
      <c r="AW377" s="13" t="s">
        <v>32</v>
      </c>
      <c r="AX377" s="13" t="s">
        <v>84</v>
      </c>
      <c r="AY377" s="153" t="s">
        <v>142</v>
      </c>
    </row>
    <row r="378" spans="2:65" s="13" customFormat="1" ht="11.25" x14ac:dyDescent="0.2">
      <c r="B378" s="152"/>
      <c r="D378" s="146" t="s">
        <v>155</v>
      </c>
      <c r="F378" s="154" t="s">
        <v>1548</v>
      </c>
      <c r="H378" s="155">
        <v>5.6840000000000002</v>
      </c>
      <c r="I378" s="156"/>
      <c r="L378" s="152"/>
      <c r="M378" s="157"/>
      <c r="T378" s="158"/>
      <c r="AT378" s="153" t="s">
        <v>155</v>
      </c>
      <c r="AU378" s="153" t="s">
        <v>86</v>
      </c>
      <c r="AV378" s="13" t="s">
        <v>86</v>
      </c>
      <c r="AW378" s="13" t="s">
        <v>4</v>
      </c>
      <c r="AX378" s="13" t="s">
        <v>84</v>
      </c>
      <c r="AY378" s="153" t="s">
        <v>142</v>
      </c>
    </row>
    <row r="379" spans="2:65" s="1" customFormat="1" ht="24.2" customHeight="1" x14ac:dyDescent="0.2">
      <c r="B379" s="32"/>
      <c r="C379" s="132" t="s">
        <v>670</v>
      </c>
      <c r="D379" s="132" t="s">
        <v>148</v>
      </c>
      <c r="E379" s="133" t="s">
        <v>829</v>
      </c>
      <c r="F379" s="134" t="s">
        <v>830</v>
      </c>
      <c r="G379" s="135" t="s">
        <v>590</v>
      </c>
      <c r="H379" s="136">
        <v>1</v>
      </c>
      <c r="I379" s="137"/>
      <c r="J379" s="138">
        <f>ROUND(I379*H379,2)</f>
        <v>0</v>
      </c>
      <c r="K379" s="134" t="s">
        <v>152</v>
      </c>
      <c r="L379" s="32"/>
      <c r="M379" s="139" t="s">
        <v>1</v>
      </c>
      <c r="N379" s="140" t="s">
        <v>41</v>
      </c>
      <c r="P379" s="141">
        <f>O379*H379</f>
        <v>0</v>
      </c>
      <c r="Q379" s="141">
        <v>0</v>
      </c>
      <c r="R379" s="141">
        <f>Q379*H379</f>
        <v>0</v>
      </c>
      <c r="S379" s="141">
        <v>0</v>
      </c>
      <c r="T379" s="142">
        <f>S379*H379</f>
        <v>0</v>
      </c>
      <c r="AR379" s="143" t="s">
        <v>141</v>
      </c>
      <c r="AT379" s="143" t="s">
        <v>148</v>
      </c>
      <c r="AU379" s="143" t="s">
        <v>86</v>
      </c>
      <c r="AY379" s="17" t="s">
        <v>142</v>
      </c>
      <c r="BE379" s="144">
        <f>IF(N379="základní",J379,0)</f>
        <v>0</v>
      </c>
      <c r="BF379" s="144">
        <f>IF(N379="snížená",J379,0)</f>
        <v>0</v>
      </c>
      <c r="BG379" s="144">
        <f>IF(N379="zákl. přenesená",J379,0)</f>
        <v>0</v>
      </c>
      <c r="BH379" s="144">
        <f>IF(N379="sníž. přenesená",J379,0)</f>
        <v>0</v>
      </c>
      <c r="BI379" s="144">
        <f>IF(N379="nulová",J379,0)</f>
        <v>0</v>
      </c>
      <c r="BJ379" s="17" t="s">
        <v>84</v>
      </c>
      <c r="BK379" s="144">
        <f>ROUND(I379*H379,2)</f>
        <v>0</v>
      </c>
      <c r="BL379" s="17" t="s">
        <v>141</v>
      </c>
      <c r="BM379" s="143" t="s">
        <v>831</v>
      </c>
    </row>
    <row r="380" spans="2:65" s="12" customFormat="1" ht="11.25" x14ac:dyDescent="0.2">
      <c r="B380" s="145"/>
      <c r="D380" s="146" t="s">
        <v>155</v>
      </c>
      <c r="E380" s="147" t="s">
        <v>1</v>
      </c>
      <c r="F380" s="148" t="s">
        <v>832</v>
      </c>
      <c r="H380" s="147" t="s">
        <v>1</v>
      </c>
      <c r="I380" s="149"/>
      <c r="L380" s="145"/>
      <c r="M380" s="150"/>
      <c r="T380" s="151"/>
      <c r="AT380" s="147" t="s">
        <v>155</v>
      </c>
      <c r="AU380" s="147" t="s">
        <v>86</v>
      </c>
      <c r="AV380" s="12" t="s">
        <v>84</v>
      </c>
      <c r="AW380" s="12" t="s">
        <v>32</v>
      </c>
      <c r="AX380" s="12" t="s">
        <v>76</v>
      </c>
      <c r="AY380" s="147" t="s">
        <v>142</v>
      </c>
    </row>
    <row r="381" spans="2:65" s="13" customFormat="1" ht="11.25" x14ac:dyDescent="0.2">
      <c r="B381" s="152"/>
      <c r="D381" s="146" t="s">
        <v>155</v>
      </c>
      <c r="E381" s="153" t="s">
        <v>1</v>
      </c>
      <c r="F381" s="154" t="s">
        <v>1545</v>
      </c>
      <c r="H381" s="155">
        <v>1</v>
      </c>
      <c r="I381" s="156"/>
      <c r="L381" s="152"/>
      <c r="M381" s="157"/>
      <c r="T381" s="158"/>
      <c r="AT381" s="153" t="s">
        <v>155</v>
      </c>
      <c r="AU381" s="153" t="s">
        <v>86</v>
      </c>
      <c r="AV381" s="13" t="s">
        <v>86</v>
      </c>
      <c r="AW381" s="13" t="s">
        <v>32</v>
      </c>
      <c r="AX381" s="13" t="s">
        <v>84</v>
      </c>
      <c r="AY381" s="153" t="s">
        <v>142</v>
      </c>
    </row>
    <row r="382" spans="2:65" s="12" customFormat="1" ht="11.25" x14ac:dyDescent="0.2">
      <c r="B382" s="145"/>
      <c r="D382" s="146" t="s">
        <v>155</v>
      </c>
      <c r="E382" s="147" t="s">
        <v>1</v>
      </c>
      <c r="F382" s="148" t="s">
        <v>834</v>
      </c>
      <c r="H382" s="147" t="s">
        <v>1</v>
      </c>
      <c r="I382" s="149"/>
      <c r="L382" s="145"/>
      <c r="M382" s="150"/>
      <c r="T382" s="151"/>
      <c r="AT382" s="147" t="s">
        <v>155</v>
      </c>
      <c r="AU382" s="147" t="s">
        <v>86</v>
      </c>
      <c r="AV382" s="12" t="s">
        <v>84</v>
      </c>
      <c r="AW382" s="12" t="s">
        <v>32</v>
      </c>
      <c r="AX382" s="12" t="s">
        <v>76</v>
      </c>
      <c r="AY382" s="147" t="s">
        <v>142</v>
      </c>
    </row>
    <row r="383" spans="2:65" s="1" customFormat="1" ht="16.5" customHeight="1" x14ac:dyDescent="0.2">
      <c r="B383" s="32"/>
      <c r="C383" s="169" t="s">
        <v>675</v>
      </c>
      <c r="D383" s="169" t="s">
        <v>472</v>
      </c>
      <c r="E383" s="170" t="s">
        <v>836</v>
      </c>
      <c r="F383" s="171" t="s">
        <v>837</v>
      </c>
      <c r="G383" s="172" t="s">
        <v>590</v>
      </c>
      <c r="H383" s="173">
        <v>1</v>
      </c>
      <c r="I383" s="174"/>
      <c r="J383" s="175">
        <f>ROUND(I383*H383,2)</f>
        <v>0</v>
      </c>
      <c r="K383" s="171" t="s">
        <v>1</v>
      </c>
      <c r="L383" s="176"/>
      <c r="M383" s="177" t="s">
        <v>1</v>
      </c>
      <c r="N383" s="178" t="s">
        <v>41</v>
      </c>
      <c r="P383" s="141">
        <f>O383*H383</f>
        <v>0</v>
      </c>
      <c r="Q383" s="141">
        <v>1.2999999999999999E-3</v>
      </c>
      <c r="R383" s="141">
        <f>Q383*H383</f>
        <v>1.2999999999999999E-3</v>
      </c>
      <c r="S383" s="141">
        <v>0</v>
      </c>
      <c r="T383" s="142">
        <f>S383*H383</f>
        <v>0</v>
      </c>
      <c r="AR383" s="143" t="s">
        <v>190</v>
      </c>
      <c r="AT383" s="143" t="s">
        <v>472</v>
      </c>
      <c r="AU383" s="143" t="s">
        <v>86</v>
      </c>
      <c r="AY383" s="17" t="s">
        <v>142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7" t="s">
        <v>84</v>
      </c>
      <c r="BK383" s="144">
        <f>ROUND(I383*H383,2)</f>
        <v>0</v>
      </c>
      <c r="BL383" s="17" t="s">
        <v>141</v>
      </c>
      <c r="BM383" s="143" t="s">
        <v>838</v>
      </c>
    </row>
    <row r="384" spans="2:65" s="13" customFormat="1" ht="11.25" x14ac:dyDescent="0.2">
      <c r="B384" s="152"/>
      <c r="D384" s="146" t="s">
        <v>155</v>
      </c>
      <c r="E384" s="153" t="s">
        <v>1</v>
      </c>
      <c r="F384" s="154" t="s">
        <v>1549</v>
      </c>
      <c r="H384" s="155">
        <v>1</v>
      </c>
      <c r="I384" s="156"/>
      <c r="L384" s="152"/>
      <c r="M384" s="157"/>
      <c r="T384" s="158"/>
      <c r="AT384" s="153" t="s">
        <v>155</v>
      </c>
      <c r="AU384" s="153" t="s">
        <v>86</v>
      </c>
      <c r="AV384" s="13" t="s">
        <v>86</v>
      </c>
      <c r="AW384" s="13" t="s">
        <v>32</v>
      </c>
      <c r="AX384" s="13" t="s">
        <v>84</v>
      </c>
      <c r="AY384" s="153" t="s">
        <v>142</v>
      </c>
    </row>
    <row r="385" spans="2:65" s="1" customFormat="1" ht="21.75" customHeight="1" x14ac:dyDescent="0.2">
      <c r="B385" s="32"/>
      <c r="C385" s="132" t="s">
        <v>680</v>
      </c>
      <c r="D385" s="132" t="s">
        <v>148</v>
      </c>
      <c r="E385" s="133" t="s">
        <v>841</v>
      </c>
      <c r="F385" s="134" t="s">
        <v>842</v>
      </c>
      <c r="G385" s="135" t="s">
        <v>357</v>
      </c>
      <c r="H385" s="136">
        <v>0.57699999999999996</v>
      </c>
      <c r="I385" s="137"/>
      <c r="J385" s="138">
        <f>ROUND(I385*H385,2)</f>
        <v>0</v>
      </c>
      <c r="K385" s="134" t="s">
        <v>152</v>
      </c>
      <c r="L385" s="32"/>
      <c r="M385" s="139" t="s">
        <v>1</v>
      </c>
      <c r="N385" s="140" t="s">
        <v>41</v>
      </c>
      <c r="P385" s="141">
        <f>O385*H385</f>
        <v>0</v>
      </c>
      <c r="Q385" s="141">
        <v>0</v>
      </c>
      <c r="R385" s="141">
        <f>Q385*H385</f>
        <v>0</v>
      </c>
      <c r="S385" s="141">
        <v>1.92</v>
      </c>
      <c r="T385" s="142">
        <f>S385*H385</f>
        <v>1.1078399999999999</v>
      </c>
      <c r="AR385" s="143" t="s">
        <v>141</v>
      </c>
      <c r="AT385" s="143" t="s">
        <v>148</v>
      </c>
      <c r="AU385" s="143" t="s">
        <v>86</v>
      </c>
      <c r="AY385" s="17" t="s">
        <v>142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7" t="s">
        <v>84</v>
      </c>
      <c r="BK385" s="144">
        <f>ROUND(I385*H385,2)</f>
        <v>0</v>
      </c>
      <c r="BL385" s="17" t="s">
        <v>141</v>
      </c>
      <c r="BM385" s="143" t="s">
        <v>843</v>
      </c>
    </row>
    <row r="386" spans="2:65" s="13" customFormat="1" ht="11.25" x14ac:dyDescent="0.2">
      <c r="B386" s="152"/>
      <c r="D386" s="146" t="s">
        <v>155</v>
      </c>
      <c r="E386" s="153" t="s">
        <v>1</v>
      </c>
      <c r="F386" s="154" t="s">
        <v>1550</v>
      </c>
      <c r="H386" s="155">
        <v>0.57699999999999996</v>
      </c>
      <c r="I386" s="156"/>
      <c r="L386" s="152"/>
      <c r="M386" s="157"/>
      <c r="T386" s="158"/>
      <c r="AT386" s="153" t="s">
        <v>155</v>
      </c>
      <c r="AU386" s="153" t="s">
        <v>86</v>
      </c>
      <c r="AV386" s="13" t="s">
        <v>86</v>
      </c>
      <c r="AW386" s="13" t="s">
        <v>32</v>
      </c>
      <c r="AX386" s="13" t="s">
        <v>84</v>
      </c>
      <c r="AY386" s="153" t="s">
        <v>142</v>
      </c>
    </row>
    <row r="387" spans="2:65" s="1" customFormat="1" ht="16.5" customHeight="1" x14ac:dyDescent="0.2">
      <c r="B387" s="32"/>
      <c r="C387" s="132" t="s">
        <v>686</v>
      </c>
      <c r="D387" s="132" t="s">
        <v>148</v>
      </c>
      <c r="E387" s="133" t="s">
        <v>857</v>
      </c>
      <c r="F387" s="134" t="s">
        <v>858</v>
      </c>
      <c r="G387" s="135" t="s">
        <v>590</v>
      </c>
      <c r="H387" s="136">
        <v>2</v>
      </c>
      <c r="I387" s="137"/>
      <c r="J387" s="138">
        <f>ROUND(I387*H387,2)</f>
        <v>0</v>
      </c>
      <c r="K387" s="134" t="s">
        <v>152</v>
      </c>
      <c r="L387" s="32"/>
      <c r="M387" s="139" t="s">
        <v>1</v>
      </c>
      <c r="N387" s="140" t="s">
        <v>41</v>
      </c>
      <c r="P387" s="141">
        <f>O387*H387</f>
        <v>0</v>
      </c>
      <c r="Q387" s="141">
        <v>0.12422</v>
      </c>
      <c r="R387" s="141">
        <f>Q387*H387</f>
        <v>0.24843999999999999</v>
      </c>
      <c r="S387" s="141">
        <v>0</v>
      </c>
      <c r="T387" s="142">
        <f>S387*H387</f>
        <v>0</v>
      </c>
      <c r="AR387" s="143" t="s">
        <v>141</v>
      </c>
      <c r="AT387" s="143" t="s">
        <v>148</v>
      </c>
      <c r="AU387" s="143" t="s">
        <v>86</v>
      </c>
      <c r="AY387" s="17" t="s">
        <v>142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84</v>
      </c>
      <c r="BK387" s="144">
        <f>ROUND(I387*H387,2)</f>
        <v>0</v>
      </c>
      <c r="BL387" s="17" t="s">
        <v>141</v>
      </c>
      <c r="BM387" s="143" t="s">
        <v>859</v>
      </c>
    </row>
    <row r="388" spans="2:65" s="13" customFormat="1" ht="11.25" x14ac:dyDescent="0.2">
      <c r="B388" s="152"/>
      <c r="D388" s="146" t="s">
        <v>155</v>
      </c>
      <c r="E388" s="153" t="s">
        <v>1</v>
      </c>
      <c r="F388" s="154" t="s">
        <v>1551</v>
      </c>
      <c r="H388" s="155">
        <v>2</v>
      </c>
      <c r="I388" s="156"/>
      <c r="L388" s="152"/>
      <c r="M388" s="157"/>
      <c r="T388" s="158"/>
      <c r="AT388" s="153" t="s">
        <v>155</v>
      </c>
      <c r="AU388" s="153" t="s">
        <v>86</v>
      </c>
      <c r="AV388" s="13" t="s">
        <v>86</v>
      </c>
      <c r="AW388" s="13" t="s">
        <v>32</v>
      </c>
      <c r="AX388" s="13" t="s">
        <v>84</v>
      </c>
      <c r="AY388" s="153" t="s">
        <v>142</v>
      </c>
    </row>
    <row r="389" spans="2:65" s="1" customFormat="1" ht="16.5" customHeight="1" x14ac:dyDescent="0.2">
      <c r="B389" s="32"/>
      <c r="C389" s="169" t="s">
        <v>691</v>
      </c>
      <c r="D389" s="169" t="s">
        <v>472</v>
      </c>
      <c r="E389" s="170" t="s">
        <v>862</v>
      </c>
      <c r="F389" s="171" t="s">
        <v>863</v>
      </c>
      <c r="G389" s="172" t="s">
        <v>590</v>
      </c>
      <c r="H389" s="173">
        <v>2</v>
      </c>
      <c r="I389" s="174"/>
      <c r="J389" s="175">
        <f>ROUND(I389*H389,2)</f>
        <v>0</v>
      </c>
      <c r="K389" s="171" t="s">
        <v>152</v>
      </c>
      <c r="L389" s="176"/>
      <c r="M389" s="177" t="s">
        <v>1</v>
      </c>
      <c r="N389" s="178" t="s">
        <v>41</v>
      </c>
      <c r="P389" s="141">
        <f>O389*H389</f>
        <v>0</v>
      </c>
      <c r="Q389" s="141">
        <v>6.7000000000000004E-2</v>
      </c>
      <c r="R389" s="141">
        <f>Q389*H389</f>
        <v>0.13400000000000001</v>
      </c>
      <c r="S389" s="141">
        <v>0</v>
      </c>
      <c r="T389" s="142">
        <f>S389*H389</f>
        <v>0</v>
      </c>
      <c r="AR389" s="143" t="s">
        <v>190</v>
      </c>
      <c r="AT389" s="143" t="s">
        <v>472</v>
      </c>
      <c r="AU389" s="143" t="s">
        <v>86</v>
      </c>
      <c r="AY389" s="17" t="s">
        <v>142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7" t="s">
        <v>84</v>
      </c>
      <c r="BK389" s="144">
        <f>ROUND(I389*H389,2)</f>
        <v>0</v>
      </c>
      <c r="BL389" s="17" t="s">
        <v>141</v>
      </c>
      <c r="BM389" s="143" t="s">
        <v>864</v>
      </c>
    </row>
    <row r="390" spans="2:65" s="13" customFormat="1" ht="11.25" x14ac:dyDescent="0.2">
      <c r="B390" s="152"/>
      <c r="D390" s="146" t="s">
        <v>155</v>
      </c>
      <c r="E390" s="153" t="s">
        <v>1</v>
      </c>
      <c r="F390" s="154" t="s">
        <v>1514</v>
      </c>
      <c r="H390" s="155">
        <v>2</v>
      </c>
      <c r="I390" s="156"/>
      <c r="L390" s="152"/>
      <c r="M390" s="157"/>
      <c r="T390" s="158"/>
      <c r="AT390" s="153" t="s">
        <v>155</v>
      </c>
      <c r="AU390" s="153" t="s">
        <v>86</v>
      </c>
      <c r="AV390" s="13" t="s">
        <v>86</v>
      </c>
      <c r="AW390" s="13" t="s">
        <v>32</v>
      </c>
      <c r="AX390" s="13" t="s">
        <v>84</v>
      </c>
      <c r="AY390" s="153" t="s">
        <v>142</v>
      </c>
    </row>
    <row r="391" spans="2:65" s="1" customFormat="1" ht="16.5" customHeight="1" x14ac:dyDescent="0.2">
      <c r="B391" s="32"/>
      <c r="C391" s="132" t="s">
        <v>695</v>
      </c>
      <c r="D391" s="132" t="s">
        <v>148</v>
      </c>
      <c r="E391" s="133" t="s">
        <v>865</v>
      </c>
      <c r="F391" s="134" t="s">
        <v>866</v>
      </c>
      <c r="G391" s="135" t="s">
        <v>590</v>
      </c>
      <c r="H391" s="136">
        <v>2</v>
      </c>
      <c r="I391" s="137"/>
      <c r="J391" s="138">
        <f>ROUND(I391*H391,2)</f>
        <v>0</v>
      </c>
      <c r="K391" s="134" t="s">
        <v>152</v>
      </c>
      <c r="L391" s="32"/>
      <c r="M391" s="139" t="s">
        <v>1</v>
      </c>
      <c r="N391" s="140" t="s">
        <v>41</v>
      </c>
      <c r="P391" s="141">
        <f>O391*H391</f>
        <v>0</v>
      </c>
      <c r="Q391" s="141">
        <v>2.972E-2</v>
      </c>
      <c r="R391" s="141">
        <f>Q391*H391</f>
        <v>5.944E-2</v>
      </c>
      <c r="S391" s="141">
        <v>0</v>
      </c>
      <c r="T391" s="142">
        <f>S391*H391</f>
        <v>0</v>
      </c>
      <c r="AR391" s="143" t="s">
        <v>141</v>
      </c>
      <c r="AT391" s="143" t="s">
        <v>148</v>
      </c>
      <c r="AU391" s="143" t="s">
        <v>86</v>
      </c>
      <c r="AY391" s="17" t="s">
        <v>142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84</v>
      </c>
      <c r="BK391" s="144">
        <f>ROUND(I391*H391,2)</f>
        <v>0</v>
      </c>
      <c r="BL391" s="17" t="s">
        <v>141</v>
      </c>
      <c r="BM391" s="143" t="s">
        <v>867</v>
      </c>
    </row>
    <row r="392" spans="2:65" s="13" customFormat="1" ht="11.25" x14ac:dyDescent="0.2">
      <c r="B392" s="152"/>
      <c r="D392" s="146" t="s">
        <v>155</v>
      </c>
      <c r="E392" s="153" t="s">
        <v>1</v>
      </c>
      <c r="F392" s="154" t="s">
        <v>1551</v>
      </c>
      <c r="H392" s="155">
        <v>2</v>
      </c>
      <c r="I392" s="156"/>
      <c r="L392" s="152"/>
      <c r="M392" s="157"/>
      <c r="T392" s="158"/>
      <c r="AT392" s="153" t="s">
        <v>155</v>
      </c>
      <c r="AU392" s="153" t="s">
        <v>86</v>
      </c>
      <c r="AV392" s="13" t="s">
        <v>86</v>
      </c>
      <c r="AW392" s="13" t="s">
        <v>32</v>
      </c>
      <c r="AX392" s="13" t="s">
        <v>84</v>
      </c>
      <c r="AY392" s="153" t="s">
        <v>142</v>
      </c>
    </row>
    <row r="393" spans="2:65" s="1" customFormat="1" ht="16.5" customHeight="1" x14ac:dyDescent="0.2">
      <c r="B393" s="32"/>
      <c r="C393" s="169" t="s">
        <v>701</v>
      </c>
      <c r="D393" s="169" t="s">
        <v>472</v>
      </c>
      <c r="E393" s="170" t="s">
        <v>868</v>
      </c>
      <c r="F393" s="171" t="s">
        <v>869</v>
      </c>
      <c r="G393" s="172" t="s">
        <v>590</v>
      </c>
      <c r="H393" s="173">
        <v>2</v>
      </c>
      <c r="I393" s="174"/>
      <c r="J393" s="175">
        <f>ROUND(I393*H393,2)</f>
        <v>0</v>
      </c>
      <c r="K393" s="171" t="s">
        <v>152</v>
      </c>
      <c r="L393" s="176"/>
      <c r="M393" s="177" t="s">
        <v>1</v>
      </c>
      <c r="N393" s="178" t="s">
        <v>41</v>
      </c>
      <c r="P393" s="141">
        <f>O393*H393</f>
        <v>0</v>
      </c>
      <c r="Q393" s="141">
        <v>5.7000000000000002E-2</v>
      </c>
      <c r="R393" s="141">
        <f>Q393*H393</f>
        <v>0.114</v>
      </c>
      <c r="S393" s="141">
        <v>0</v>
      </c>
      <c r="T393" s="142">
        <f>S393*H393</f>
        <v>0</v>
      </c>
      <c r="AR393" s="143" t="s">
        <v>190</v>
      </c>
      <c r="AT393" s="143" t="s">
        <v>472</v>
      </c>
      <c r="AU393" s="143" t="s">
        <v>86</v>
      </c>
      <c r="AY393" s="17" t="s">
        <v>142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84</v>
      </c>
      <c r="BK393" s="144">
        <f>ROUND(I393*H393,2)</f>
        <v>0</v>
      </c>
      <c r="BL393" s="17" t="s">
        <v>141</v>
      </c>
      <c r="BM393" s="143" t="s">
        <v>870</v>
      </c>
    </row>
    <row r="394" spans="2:65" s="13" customFormat="1" ht="11.25" x14ac:dyDescent="0.2">
      <c r="B394" s="152"/>
      <c r="D394" s="146" t="s">
        <v>155</v>
      </c>
      <c r="E394" s="153" t="s">
        <v>1</v>
      </c>
      <c r="F394" s="154" t="s">
        <v>1514</v>
      </c>
      <c r="H394" s="155">
        <v>2</v>
      </c>
      <c r="I394" s="156"/>
      <c r="L394" s="152"/>
      <c r="M394" s="157"/>
      <c r="T394" s="158"/>
      <c r="AT394" s="153" t="s">
        <v>155</v>
      </c>
      <c r="AU394" s="153" t="s">
        <v>86</v>
      </c>
      <c r="AV394" s="13" t="s">
        <v>86</v>
      </c>
      <c r="AW394" s="13" t="s">
        <v>32</v>
      </c>
      <c r="AX394" s="13" t="s">
        <v>84</v>
      </c>
      <c r="AY394" s="153" t="s">
        <v>142</v>
      </c>
    </row>
    <row r="395" spans="2:65" s="1" customFormat="1" ht="16.5" customHeight="1" x14ac:dyDescent="0.2">
      <c r="B395" s="32"/>
      <c r="C395" s="132" t="s">
        <v>708</v>
      </c>
      <c r="D395" s="132" t="s">
        <v>148</v>
      </c>
      <c r="E395" s="133" t="s">
        <v>872</v>
      </c>
      <c r="F395" s="134" t="s">
        <v>873</v>
      </c>
      <c r="G395" s="135" t="s">
        <v>590</v>
      </c>
      <c r="H395" s="136">
        <v>2</v>
      </c>
      <c r="I395" s="137"/>
      <c r="J395" s="138">
        <f>ROUND(I395*H395,2)</f>
        <v>0</v>
      </c>
      <c r="K395" s="134" t="s">
        <v>152</v>
      </c>
      <c r="L395" s="32"/>
      <c r="M395" s="139" t="s">
        <v>1</v>
      </c>
      <c r="N395" s="140" t="s">
        <v>41</v>
      </c>
      <c r="P395" s="141">
        <f>O395*H395</f>
        <v>0</v>
      </c>
      <c r="Q395" s="141">
        <v>2.972E-2</v>
      </c>
      <c r="R395" s="141">
        <f>Q395*H395</f>
        <v>5.944E-2</v>
      </c>
      <c r="S395" s="141">
        <v>0</v>
      </c>
      <c r="T395" s="142">
        <f>S395*H395</f>
        <v>0</v>
      </c>
      <c r="AR395" s="143" t="s">
        <v>141</v>
      </c>
      <c r="AT395" s="143" t="s">
        <v>148</v>
      </c>
      <c r="AU395" s="143" t="s">
        <v>86</v>
      </c>
      <c r="AY395" s="17" t="s">
        <v>142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7" t="s">
        <v>84</v>
      </c>
      <c r="BK395" s="144">
        <f>ROUND(I395*H395,2)</f>
        <v>0</v>
      </c>
      <c r="BL395" s="17" t="s">
        <v>141</v>
      </c>
      <c r="BM395" s="143" t="s">
        <v>874</v>
      </c>
    </row>
    <row r="396" spans="2:65" s="13" customFormat="1" ht="11.25" x14ac:dyDescent="0.2">
      <c r="B396" s="152"/>
      <c r="D396" s="146" t="s">
        <v>155</v>
      </c>
      <c r="E396" s="153" t="s">
        <v>1</v>
      </c>
      <c r="F396" s="154" t="s">
        <v>1551</v>
      </c>
      <c r="H396" s="155">
        <v>2</v>
      </c>
      <c r="I396" s="156"/>
      <c r="L396" s="152"/>
      <c r="M396" s="157"/>
      <c r="T396" s="158"/>
      <c r="AT396" s="153" t="s">
        <v>155</v>
      </c>
      <c r="AU396" s="153" t="s">
        <v>86</v>
      </c>
      <c r="AV396" s="13" t="s">
        <v>86</v>
      </c>
      <c r="AW396" s="13" t="s">
        <v>32</v>
      </c>
      <c r="AX396" s="13" t="s">
        <v>84</v>
      </c>
      <c r="AY396" s="153" t="s">
        <v>142</v>
      </c>
    </row>
    <row r="397" spans="2:65" s="1" customFormat="1" ht="16.5" customHeight="1" x14ac:dyDescent="0.2">
      <c r="B397" s="32"/>
      <c r="C397" s="169" t="s">
        <v>714</v>
      </c>
      <c r="D397" s="169" t="s">
        <v>472</v>
      </c>
      <c r="E397" s="170" t="s">
        <v>876</v>
      </c>
      <c r="F397" s="171" t="s">
        <v>877</v>
      </c>
      <c r="G397" s="172" t="s">
        <v>590</v>
      </c>
      <c r="H397" s="173">
        <v>2</v>
      </c>
      <c r="I397" s="174"/>
      <c r="J397" s="175">
        <f>ROUND(I397*H397,2)</f>
        <v>0</v>
      </c>
      <c r="K397" s="171" t="s">
        <v>152</v>
      </c>
      <c r="L397" s="176"/>
      <c r="M397" s="177" t="s">
        <v>1</v>
      </c>
      <c r="N397" s="178" t="s">
        <v>41</v>
      </c>
      <c r="P397" s="141">
        <f>O397*H397</f>
        <v>0</v>
      </c>
      <c r="Q397" s="141">
        <v>0.11</v>
      </c>
      <c r="R397" s="141">
        <f>Q397*H397</f>
        <v>0.22</v>
      </c>
      <c r="S397" s="141">
        <v>0</v>
      </c>
      <c r="T397" s="142">
        <f>S397*H397</f>
        <v>0</v>
      </c>
      <c r="AR397" s="143" t="s">
        <v>190</v>
      </c>
      <c r="AT397" s="143" t="s">
        <v>472</v>
      </c>
      <c r="AU397" s="143" t="s">
        <v>86</v>
      </c>
      <c r="AY397" s="17" t="s">
        <v>142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84</v>
      </c>
      <c r="BK397" s="144">
        <f>ROUND(I397*H397,2)</f>
        <v>0</v>
      </c>
      <c r="BL397" s="17" t="s">
        <v>141</v>
      </c>
      <c r="BM397" s="143" t="s">
        <v>878</v>
      </c>
    </row>
    <row r="398" spans="2:65" s="13" customFormat="1" ht="11.25" x14ac:dyDescent="0.2">
      <c r="B398" s="152"/>
      <c r="D398" s="146" t="s">
        <v>155</v>
      </c>
      <c r="E398" s="153" t="s">
        <v>1</v>
      </c>
      <c r="F398" s="154" t="s">
        <v>1514</v>
      </c>
      <c r="H398" s="155">
        <v>2</v>
      </c>
      <c r="I398" s="156"/>
      <c r="L398" s="152"/>
      <c r="M398" s="157"/>
      <c r="T398" s="158"/>
      <c r="AT398" s="153" t="s">
        <v>155</v>
      </c>
      <c r="AU398" s="153" t="s">
        <v>86</v>
      </c>
      <c r="AV398" s="13" t="s">
        <v>86</v>
      </c>
      <c r="AW398" s="13" t="s">
        <v>32</v>
      </c>
      <c r="AX398" s="13" t="s">
        <v>84</v>
      </c>
      <c r="AY398" s="153" t="s">
        <v>142</v>
      </c>
    </row>
    <row r="399" spans="2:65" s="1" customFormat="1" ht="16.5" customHeight="1" x14ac:dyDescent="0.2">
      <c r="B399" s="32"/>
      <c r="C399" s="132" t="s">
        <v>724</v>
      </c>
      <c r="D399" s="132" t="s">
        <v>148</v>
      </c>
      <c r="E399" s="133" t="s">
        <v>880</v>
      </c>
      <c r="F399" s="134" t="s">
        <v>881</v>
      </c>
      <c r="G399" s="135" t="s">
        <v>590</v>
      </c>
      <c r="H399" s="136">
        <v>2</v>
      </c>
      <c r="I399" s="137"/>
      <c r="J399" s="138">
        <f>ROUND(I399*H399,2)</f>
        <v>0</v>
      </c>
      <c r="K399" s="134" t="s">
        <v>152</v>
      </c>
      <c r="L399" s="32"/>
      <c r="M399" s="139" t="s">
        <v>1</v>
      </c>
      <c r="N399" s="140" t="s">
        <v>41</v>
      </c>
      <c r="P399" s="141">
        <f>O399*H399</f>
        <v>0</v>
      </c>
      <c r="Q399" s="141">
        <v>2.972E-2</v>
      </c>
      <c r="R399" s="141">
        <f>Q399*H399</f>
        <v>5.944E-2</v>
      </c>
      <c r="S399" s="141">
        <v>0</v>
      </c>
      <c r="T399" s="142">
        <f>S399*H399</f>
        <v>0</v>
      </c>
      <c r="AR399" s="143" t="s">
        <v>141</v>
      </c>
      <c r="AT399" s="143" t="s">
        <v>148</v>
      </c>
      <c r="AU399" s="143" t="s">
        <v>86</v>
      </c>
      <c r="AY399" s="17" t="s">
        <v>142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7" t="s">
        <v>84</v>
      </c>
      <c r="BK399" s="144">
        <f>ROUND(I399*H399,2)</f>
        <v>0</v>
      </c>
      <c r="BL399" s="17" t="s">
        <v>141</v>
      </c>
      <c r="BM399" s="143" t="s">
        <v>882</v>
      </c>
    </row>
    <row r="400" spans="2:65" s="13" customFormat="1" ht="11.25" x14ac:dyDescent="0.2">
      <c r="B400" s="152"/>
      <c r="D400" s="146" t="s">
        <v>155</v>
      </c>
      <c r="E400" s="153" t="s">
        <v>1</v>
      </c>
      <c r="F400" s="154" t="s">
        <v>1551</v>
      </c>
      <c r="H400" s="155">
        <v>2</v>
      </c>
      <c r="I400" s="156"/>
      <c r="L400" s="152"/>
      <c r="M400" s="157"/>
      <c r="T400" s="158"/>
      <c r="AT400" s="153" t="s">
        <v>155</v>
      </c>
      <c r="AU400" s="153" t="s">
        <v>86</v>
      </c>
      <c r="AV400" s="13" t="s">
        <v>86</v>
      </c>
      <c r="AW400" s="13" t="s">
        <v>32</v>
      </c>
      <c r="AX400" s="13" t="s">
        <v>84</v>
      </c>
      <c r="AY400" s="153" t="s">
        <v>142</v>
      </c>
    </row>
    <row r="401" spans="2:65" s="1" customFormat="1" ht="16.5" customHeight="1" x14ac:dyDescent="0.2">
      <c r="B401" s="32"/>
      <c r="C401" s="169" t="s">
        <v>730</v>
      </c>
      <c r="D401" s="169" t="s">
        <v>472</v>
      </c>
      <c r="E401" s="170" t="s">
        <v>884</v>
      </c>
      <c r="F401" s="171" t="s">
        <v>885</v>
      </c>
      <c r="G401" s="172" t="s">
        <v>590</v>
      </c>
      <c r="H401" s="173">
        <v>2</v>
      </c>
      <c r="I401" s="174"/>
      <c r="J401" s="175">
        <f>ROUND(I401*H401,2)</f>
        <v>0</v>
      </c>
      <c r="K401" s="171" t="s">
        <v>152</v>
      </c>
      <c r="L401" s="176"/>
      <c r="M401" s="177" t="s">
        <v>1</v>
      </c>
      <c r="N401" s="178" t="s">
        <v>41</v>
      </c>
      <c r="P401" s="141">
        <f>O401*H401</f>
        <v>0</v>
      </c>
      <c r="Q401" s="141">
        <v>0.09</v>
      </c>
      <c r="R401" s="141">
        <f>Q401*H401</f>
        <v>0.18</v>
      </c>
      <c r="S401" s="141">
        <v>0</v>
      </c>
      <c r="T401" s="142">
        <f>S401*H401</f>
        <v>0</v>
      </c>
      <c r="AR401" s="143" t="s">
        <v>190</v>
      </c>
      <c r="AT401" s="143" t="s">
        <v>472</v>
      </c>
      <c r="AU401" s="143" t="s">
        <v>86</v>
      </c>
      <c r="AY401" s="17" t="s">
        <v>142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7" t="s">
        <v>84</v>
      </c>
      <c r="BK401" s="144">
        <f>ROUND(I401*H401,2)</f>
        <v>0</v>
      </c>
      <c r="BL401" s="17" t="s">
        <v>141</v>
      </c>
      <c r="BM401" s="143" t="s">
        <v>886</v>
      </c>
    </row>
    <row r="402" spans="2:65" s="13" customFormat="1" ht="11.25" x14ac:dyDescent="0.2">
      <c r="B402" s="152"/>
      <c r="D402" s="146" t="s">
        <v>155</v>
      </c>
      <c r="E402" s="153" t="s">
        <v>1</v>
      </c>
      <c r="F402" s="154" t="s">
        <v>1514</v>
      </c>
      <c r="H402" s="155">
        <v>2</v>
      </c>
      <c r="I402" s="156"/>
      <c r="L402" s="152"/>
      <c r="M402" s="157"/>
      <c r="T402" s="158"/>
      <c r="AT402" s="153" t="s">
        <v>155</v>
      </c>
      <c r="AU402" s="153" t="s">
        <v>86</v>
      </c>
      <c r="AV402" s="13" t="s">
        <v>86</v>
      </c>
      <c r="AW402" s="13" t="s">
        <v>32</v>
      </c>
      <c r="AX402" s="13" t="s">
        <v>84</v>
      </c>
      <c r="AY402" s="153" t="s">
        <v>142</v>
      </c>
    </row>
    <row r="403" spans="2:65" s="1" customFormat="1" ht="24.2" customHeight="1" x14ac:dyDescent="0.2">
      <c r="B403" s="32"/>
      <c r="C403" s="132" t="s">
        <v>737</v>
      </c>
      <c r="D403" s="132" t="s">
        <v>148</v>
      </c>
      <c r="E403" s="133" t="s">
        <v>888</v>
      </c>
      <c r="F403" s="134" t="s">
        <v>889</v>
      </c>
      <c r="G403" s="135" t="s">
        <v>590</v>
      </c>
      <c r="H403" s="136">
        <v>2</v>
      </c>
      <c r="I403" s="137"/>
      <c r="J403" s="138">
        <f>ROUND(I403*H403,2)</f>
        <v>0</v>
      </c>
      <c r="K403" s="134" t="s">
        <v>152</v>
      </c>
      <c r="L403" s="32"/>
      <c r="M403" s="139" t="s">
        <v>1</v>
      </c>
      <c r="N403" s="140" t="s">
        <v>41</v>
      </c>
      <c r="P403" s="141">
        <f>O403*H403</f>
        <v>0</v>
      </c>
      <c r="Q403" s="141">
        <v>0.65847999999999995</v>
      </c>
      <c r="R403" s="141">
        <f>Q403*H403</f>
        <v>1.3169599999999999</v>
      </c>
      <c r="S403" s="141">
        <v>0.66</v>
      </c>
      <c r="T403" s="142">
        <f>S403*H403</f>
        <v>1.32</v>
      </c>
      <c r="AR403" s="143" t="s">
        <v>141</v>
      </c>
      <c r="AT403" s="143" t="s">
        <v>148</v>
      </c>
      <c r="AU403" s="143" t="s">
        <v>86</v>
      </c>
      <c r="AY403" s="17" t="s">
        <v>142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84</v>
      </c>
      <c r="BK403" s="144">
        <f>ROUND(I403*H403,2)</f>
        <v>0</v>
      </c>
      <c r="BL403" s="17" t="s">
        <v>141</v>
      </c>
      <c r="BM403" s="143" t="s">
        <v>890</v>
      </c>
    </row>
    <row r="404" spans="2:65" s="13" customFormat="1" ht="11.25" x14ac:dyDescent="0.2">
      <c r="B404" s="152"/>
      <c r="D404" s="146" t="s">
        <v>155</v>
      </c>
      <c r="E404" s="153" t="s">
        <v>1</v>
      </c>
      <c r="F404" s="154" t="s">
        <v>1552</v>
      </c>
      <c r="H404" s="155">
        <v>2</v>
      </c>
      <c r="I404" s="156"/>
      <c r="L404" s="152"/>
      <c r="M404" s="157"/>
      <c r="T404" s="158"/>
      <c r="AT404" s="153" t="s">
        <v>155</v>
      </c>
      <c r="AU404" s="153" t="s">
        <v>86</v>
      </c>
      <c r="AV404" s="13" t="s">
        <v>86</v>
      </c>
      <c r="AW404" s="13" t="s">
        <v>32</v>
      </c>
      <c r="AX404" s="13" t="s">
        <v>84</v>
      </c>
      <c r="AY404" s="153" t="s">
        <v>142</v>
      </c>
    </row>
    <row r="405" spans="2:65" s="12" customFormat="1" ht="11.25" x14ac:dyDescent="0.2">
      <c r="B405" s="145"/>
      <c r="D405" s="146" t="s">
        <v>155</v>
      </c>
      <c r="E405" s="147" t="s">
        <v>1</v>
      </c>
      <c r="F405" s="148" t="s">
        <v>892</v>
      </c>
      <c r="H405" s="147" t="s">
        <v>1</v>
      </c>
      <c r="I405" s="149"/>
      <c r="L405" s="145"/>
      <c r="M405" s="150"/>
      <c r="T405" s="151"/>
      <c r="AT405" s="147" t="s">
        <v>155</v>
      </c>
      <c r="AU405" s="147" t="s">
        <v>86</v>
      </c>
      <c r="AV405" s="12" t="s">
        <v>84</v>
      </c>
      <c r="AW405" s="12" t="s">
        <v>32</v>
      </c>
      <c r="AX405" s="12" t="s">
        <v>76</v>
      </c>
      <c r="AY405" s="147" t="s">
        <v>142</v>
      </c>
    </row>
    <row r="406" spans="2:65" s="1" customFormat="1" ht="16.5" customHeight="1" x14ac:dyDescent="0.2">
      <c r="B406" s="32"/>
      <c r="C406" s="132" t="s">
        <v>744</v>
      </c>
      <c r="D406" s="132" t="s">
        <v>148</v>
      </c>
      <c r="E406" s="133" t="s">
        <v>908</v>
      </c>
      <c r="F406" s="134" t="s">
        <v>909</v>
      </c>
      <c r="G406" s="135" t="s">
        <v>590</v>
      </c>
      <c r="H406" s="136">
        <v>4</v>
      </c>
      <c r="I406" s="137"/>
      <c r="J406" s="138">
        <f>ROUND(I406*H406,2)</f>
        <v>0</v>
      </c>
      <c r="K406" s="134" t="s">
        <v>152</v>
      </c>
      <c r="L406" s="32"/>
      <c r="M406" s="139" t="s">
        <v>1</v>
      </c>
      <c r="N406" s="140" t="s">
        <v>41</v>
      </c>
      <c r="P406" s="141">
        <f>O406*H406</f>
        <v>0</v>
      </c>
      <c r="Q406" s="141">
        <v>0.10037</v>
      </c>
      <c r="R406" s="141">
        <f>Q406*H406</f>
        <v>0.40148</v>
      </c>
      <c r="S406" s="141">
        <v>0.1</v>
      </c>
      <c r="T406" s="142">
        <f>S406*H406</f>
        <v>0.4</v>
      </c>
      <c r="AR406" s="143" t="s">
        <v>141</v>
      </c>
      <c r="AT406" s="143" t="s">
        <v>148</v>
      </c>
      <c r="AU406" s="143" t="s">
        <v>86</v>
      </c>
      <c r="AY406" s="17" t="s">
        <v>142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7" t="s">
        <v>84</v>
      </c>
      <c r="BK406" s="144">
        <f>ROUND(I406*H406,2)</f>
        <v>0</v>
      </c>
      <c r="BL406" s="17" t="s">
        <v>141</v>
      </c>
      <c r="BM406" s="143" t="s">
        <v>910</v>
      </c>
    </row>
    <row r="407" spans="2:65" s="13" customFormat="1" ht="11.25" x14ac:dyDescent="0.2">
      <c r="B407" s="152"/>
      <c r="D407" s="146" t="s">
        <v>155</v>
      </c>
      <c r="E407" s="153" t="s">
        <v>1</v>
      </c>
      <c r="F407" s="154" t="s">
        <v>1553</v>
      </c>
      <c r="H407" s="155">
        <v>4</v>
      </c>
      <c r="I407" s="156"/>
      <c r="L407" s="152"/>
      <c r="M407" s="157"/>
      <c r="T407" s="158"/>
      <c r="AT407" s="153" t="s">
        <v>155</v>
      </c>
      <c r="AU407" s="153" t="s">
        <v>86</v>
      </c>
      <c r="AV407" s="13" t="s">
        <v>86</v>
      </c>
      <c r="AW407" s="13" t="s">
        <v>32</v>
      </c>
      <c r="AX407" s="13" t="s">
        <v>84</v>
      </c>
      <c r="AY407" s="153" t="s">
        <v>142</v>
      </c>
    </row>
    <row r="408" spans="2:65" s="12" customFormat="1" ht="11.25" x14ac:dyDescent="0.2">
      <c r="B408" s="145"/>
      <c r="D408" s="146" t="s">
        <v>155</v>
      </c>
      <c r="E408" s="147" t="s">
        <v>1</v>
      </c>
      <c r="F408" s="148" t="s">
        <v>901</v>
      </c>
      <c r="H408" s="147" t="s">
        <v>1</v>
      </c>
      <c r="I408" s="149"/>
      <c r="L408" s="145"/>
      <c r="M408" s="150"/>
      <c r="T408" s="151"/>
      <c r="AT408" s="147" t="s">
        <v>155</v>
      </c>
      <c r="AU408" s="147" t="s">
        <v>86</v>
      </c>
      <c r="AV408" s="12" t="s">
        <v>84</v>
      </c>
      <c r="AW408" s="12" t="s">
        <v>32</v>
      </c>
      <c r="AX408" s="12" t="s">
        <v>76</v>
      </c>
      <c r="AY408" s="147" t="s">
        <v>142</v>
      </c>
    </row>
    <row r="409" spans="2:65" s="1" customFormat="1" ht="16.5" customHeight="1" x14ac:dyDescent="0.2">
      <c r="B409" s="32"/>
      <c r="C409" s="132" t="s">
        <v>748</v>
      </c>
      <c r="D409" s="132" t="s">
        <v>148</v>
      </c>
      <c r="E409" s="133" t="s">
        <v>924</v>
      </c>
      <c r="F409" s="134" t="s">
        <v>925</v>
      </c>
      <c r="G409" s="135" t="s">
        <v>590</v>
      </c>
      <c r="H409" s="136">
        <v>1</v>
      </c>
      <c r="I409" s="137"/>
      <c r="J409" s="138">
        <f>ROUND(I409*H409,2)</f>
        <v>0</v>
      </c>
      <c r="K409" s="134" t="s">
        <v>152</v>
      </c>
      <c r="L409" s="32"/>
      <c r="M409" s="139" t="s">
        <v>1</v>
      </c>
      <c r="N409" s="140" t="s">
        <v>41</v>
      </c>
      <c r="P409" s="141">
        <f>O409*H409</f>
        <v>0</v>
      </c>
      <c r="Q409" s="141">
        <v>0</v>
      </c>
      <c r="R409" s="141">
        <f>Q409*H409</f>
        <v>0</v>
      </c>
      <c r="S409" s="141">
        <v>0.1</v>
      </c>
      <c r="T409" s="142">
        <f>S409*H409</f>
        <v>0.1</v>
      </c>
      <c r="AR409" s="143" t="s">
        <v>141</v>
      </c>
      <c r="AT409" s="143" t="s">
        <v>148</v>
      </c>
      <c r="AU409" s="143" t="s">
        <v>86</v>
      </c>
      <c r="AY409" s="17" t="s">
        <v>142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84</v>
      </c>
      <c r="BK409" s="144">
        <f>ROUND(I409*H409,2)</f>
        <v>0</v>
      </c>
      <c r="BL409" s="17" t="s">
        <v>141</v>
      </c>
      <c r="BM409" s="143" t="s">
        <v>926</v>
      </c>
    </row>
    <row r="410" spans="2:65" s="13" customFormat="1" ht="11.25" x14ac:dyDescent="0.2">
      <c r="B410" s="152"/>
      <c r="D410" s="146" t="s">
        <v>155</v>
      </c>
      <c r="E410" s="153" t="s">
        <v>1</v>
      </c>
      <c r="F410" s="154" t="s">
        <v>1554</v>
      </c>
      <c r="H410" s="155">
        <v>1</v>
      </c>
      <c r="I410" s="156"/>
      <c r="L410" s="152"/>
      <c r="M410" s="157"/>
      <c r="T410" s="158"/>
      <c r="AT410" s="153" t="s">
        <v>155</v>
      </c>
      <c r="AU410" s="153" t="s">
        <v>86</v>
      </c>
      <c r="AV410" s="13" t="s">
        <v>86</v>
      </c>
      <c r="AW410" s="13" t="s">
        <v>32</v>
      </c>
      <c r="AX410" s="13" t="s">
        <v>84</v>
      </c>
      <c r="AY410" s="153" t="s">
        <v>142</v>
      </c>
    </row>
    <row r="411" spans="2:65" s="1" customFormat="1" ht="16.5" customHeight="1" x14ac:dyDescent="0.2">
      <c r="B411" s="32"/>
      <c r="C411" s="132" t="s">
        <v>758</v>
      </c>
      <c r="D411" s="132" t="s">
        <v>148</v>
      </c>
      <c r="E411" s="133" t="s">
        <v>929</v>
      </c>
      <c r="F411" s="134" t="s">
        <v>930</v>
      </c>
      <c r="G411" s="135" t="s">
        <v>590</v>
      </c>
      <c r="H411" s="136">
        <v>2</v>
      </c>
      <c r="I411" s="137"/>
      <c r="J411" s="138">
        <f>ROUND(I411*H411,2)</f>
        <v>0</v>
      </c>
      <c r="K411" s="134" t="s">
        <v>152</v>
      </c>
      <c r="L411" s="32"/>
      <c r="M411" s="139" t="s">
        <v>1</v>
      </c>
      <c r="N411" s="140" t="s">
        <v>41</v>
      </c>
      <c r="P411" s="141">
        <f>O411*H411</f>
        <v>0</v>
      </c>
      <c r="Q411" s="141">
        <v>0.21734000000000001</v>
      </c>
      <c r="R411" s="141">
        <f>Q411*H411</f>
        <v>0.43468000000000001</v>
      </c>
      <c r="S411" s="141">
        <v>0</v>
      </c>
      <c r="T411" s="142">
        <f>S411*H411</f>
        <v>0</v>
      </c>
      <c r="AR411" s="143" t="s">
        <v>141</v>
      </c>
      <c r="AT411" s="143" t="s">
        <v>148</v>
      </c>
      <c r="AU411" s="143" t="s">
        <v>86</v>
      </c>
      <c r="AY411" s="17" t="s">
        <v>142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7" t="s">
        <v>84</v>
      </c>
      <c r="BK411" s="144">
        <f>ROUND(I411*H411,2)</f>
        <v>0</v>
      </c>
      <c r="BL411" s="17" t="s">
        <v>141</v>
      </c>
      <c r="BM411" s="143" t="s">
        <v>931</v>
      </c>
    </row>
    <row r="412" spans="2:65" s="13" customFormat="1" ht="11.25" x14ac:dyDescent="0.2">
      <c r="B412" s="152"/>
      <c r="D412" s="146" t="s">
        <v>155</v>
      </c>
      <c r="E412" s="153" t="s">
        <v>1</v>
      </c>
      <c r="F412" s="154" t="s">
        <v>1551</v>
      </c>
      <c r="H412" s="155">
        <v>2</v>
      </c>
      <c r="I412" s="156"/>
      <c r="L412" s="152"/>
      <c r="M412" s="157"/>
      <c r="T412" s="158"/>
      <c r="AT412" s="153" t="s">
        <v>155</v>
      </c>
      <c r="AU412" s="153" t="s">
        <v>86</v>
      </c>
      <c r="AV412" s="13" t="s">
        <v>86</v>
      </c>
      <c r="AW412" s="13" t="s">
        <v>32</v>
      </c>
      <c r="AX412" s="13" t="s">
        <v>84</v>
      </c>
      <c r="AY412" s="153" t="s">
        <v>142</v>
      </c>
    </row>
    <row r="413" spans="2:65" s="1" customFormat="1" ht="16.5" customHeight="1" x14ac:dyDescent="0.2">
      <c r="B413" s="32"/>
      <c r="C413" s="169" t="s">
        <v>765</v>
      </c>
      <c r="D413" s="169" t="s">
        <v>472</v>
      </c>
      <c r="E413" s="170" t="s">
        <v>933</v>
      </c>
      <c r="F413" s="171" t="s">
        <v>934</v>
      </c>
      <c r="G413" s="172" t="s">
        <v>590</v>
      </c>
      <c r="H413" s="173">
        <v>2</v>
      </c>
      <c r="I413" s="174"/>
      <c r="J413" s="175">
        <f>ROUND(I413*H413,2)</f>
        <v>0</v>
      </c>
      <c r="K413" s="171" t="s">
        <v>152</v>
      </c>
      <c r="L413" s="176"/>
      <c r="M413" s="177" t="s">
        <v>1</v>
      </c>
      <c r="N413" s="178" t="s">
        <v>41</v>
      </c>
      <c r="P413" s="141">
        <f>O413*H413</f>
        <v>0</v>
      </c>
      <c r="Q413" s="141">
        <v>8.5000000000000006E-3</v>
      </c>
      <c r="R413" s="141">
        <f>Q413*H413</f>
        <v>1.7000000000000001E-2</v>
      </c>
      <c r="S413" s="141">
        <v>0</v>
      </c>
      <c r="T413" s="142">
        <f>S413*H413</f>
        <v>0</v>
      </c>
      <c r="AR413" s="143" t="s">
        <v>190</v>
      </c>
      <c r="AT413" s="143" t="s">
        <v>472</v>
      </c>
      <c r="AU413" s="143" t="s">
        <v>86</v>
      </c>
      <c r="AY413" s="17" t="s">
        <v>142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7" t="s">
        <v>84</v>
      </c>
      <c r="BK413" s="144">
        <f>ROUND(I413*H413,2)</f>
        <v>0</v>
      </c>
      <c r="BL413" s="17" t="s">
        <v>141</v>
      </c>
      <c r="BM413" s="143" t="s">
        <v>935</v>
      </c>
    </row>
    <row r="414" spans="2:65" s="13" customFormat="1" ht="11.25" x14ac:dyDescent="0.2">
      <c r="B414" s="152"/>
      <c r="D414" s="146" t="s">
        <v>155</v>
      </c>
      <c r="E414" s="153" t="s">
        <v>1</v>
      </c>
      <c r="F414" s="154" t="s">
        <v>1514</v>
      </c>
      <c r="H414" s="155">
        <v>2</v>
      </c>
      <c r="I414" s="156"/>
      <c r="L414" s="152"/>
      <c r="M414" s="157"/>
      <c r="T414" s="158"/>
      <c r="AT414" s="153" t="s">
        <v>155</v>
      </c>
      <c r="AU414" s="153" t="s">
        <v>86</v>
      </c>
      <c r="AV414" s="13" t="s">
        <v>86</v>
      </c>
      <c r="AW414" s="13" t="s">
        <v>32</v>
      </c>
      <c r="AX414" s="13" t="s">
        <v>84</v>
      </c>
      <c r="AY414" s="153" t="s">
        <v>142</v>
      </c>
    </row>
    <row r="415" spans="2:65" s="1" customFormat="1" ht="16.5" customHeight="1" x14ac:dyDescent="0.2">
      <c r="B415" s="32"/>
      <c r="C415" s="169" t="s">
        <v>771</v>
      </c>
      <c r="D415" s="169" t="s">
        <v>472</v>
      </c>
      <c r="E415" s="170" t="s">
        <v>937</v>
      </c>
      <c r="F415" s="171" t="s">
        <v>938</v>
      </c>
      <c r="G415" s="172" t="s">
        <v>590</v>
      </c>
      <c r="H415" s="173">
        <v>2</v>
      </c>
      <c r="I415" s="174"/>
      <c r="J415" s="175">
        <f>ROUND(I415*H415,2)</f>
        <v>0</v>
      </c>
      <c r="K415" s="171" t="s">
        <v>152</v>
      </c>
      <c r="L415" s="176"/>
      <c r="M415" s="177" t="s">
        <v>1</v>
      </c>
      <c r="N415" s="178" t="s">
        <v>41</v>
      </c>
      <c r="P415" s="141">
        <f>O415*H415</f>
        <v>0</v>
      </c>
      <c r="Q415" s="141">
        <v>0.108</v>
      </c>
      <c r="R415" s="141">
        <f>Q415*H415</f>
        <v>0.216</v>
      </c>
      <c r="S415" s="141">
        <v>0</v>
      </c>
      <c r="T415" s="142">
        <f>S415*H415</f>
        <v>0</v>
      </c>
      <c r="AR415" s="143" t="s">
        <v>190</v>
      </c>
      <c r="AT415" s="143" t="s">
        <v>472</v>
      </c>
      <c r="AU415" s="143" t="s">
        <v>86</v>
      </c>
      <c r="AY415" s="17" t="s">
        <v>142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7" t="s">
        <v>84</v>
      </c>
      <c r="BK415" s="144">
        <f>ROUND(I415*H415,2)</f>
        <v>0</v>
      </c>
      <c r="BL415" s="17" t="s">
        <v>141</v>
      </c>
      <c r="BM415" s="143" t="s">
        <v>939</v>
      </c>
    </row>
    <row r="416" spans="2:65" s="13" customFormat="1" ht="11.25" x14ac:dyDescent="0.2">
      <c r="B416" s="152"/>
      <c r="D416" s="146" t="s">
        <v>155</v>
      </c>
      <c r="E416" s="153" t="s">
        <v>1</v>
      </c>
      <c r="F416" s="154" t="s">
        <v>1555</v>
      </c>
      <c r="H416" s="155">
        <v>2</v>
      </c>
      <c r="I416" s="156"/>
      <c r="L416" s="152"/>
      <c r="M416" s="157"/>
      <c r="T416" s="158"/>
      <c r="AT416" s="153" t="s">
        <v>155</v>
      </c>
      <c r="AU416" s="153" t="s">
        <v>86</v>
      </c>
      <c r="AV416" s="13" t="s">
        <v>86</v>
      </c>
      <c r="AW416" s="13" t="s">
        <v>32</v>
      </c>
      <c r="AX416" s="13" t="s">
        <v>84</v>
      </c>
      <c r="AY416" s="153" t="s">
        <v>142</v>
      </c>
    </row>
    <row r="417" spans="2:65" s="1" customFormat="1" ht="16.5" customHeight="1" x14ac:dyDescent="0.2">
      <c r="B417" s="32"/>
      <c r="C417" s="132" t="s">
        <v>776</v>
      </c>
      <c r="D417" s="132" t="s">
        <v>148</v>
      </c>
      <c r="E417" s="133" t="s">
        <v>948</v>
      </c>
      <c r="F417" s="134" t="s">
        <v>949</v>
      </c>
      <c r="G417" s="135" t="s">
        <v>357</v>
      </c>
      <c r="H417" s="136">
        <v>0.3</v>
      </c>
      <c r="I417" s="137"/>
      <c r="J417" s="138">
        <f>ROUND(I417*H417,2)</f>
        <v>0</v>
      </c>
      <c r="K417" s="134" t="s">
        <v>152</v>
      </c>
      <c r="L417" s="32"/>
      <c r="M417" s="139" t="s">
        <v>1</v>
      </c>
      <c r="N417" s="140" t="s">
        <v>41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141</v>
      </c>
      <c r="AT417" s="143" t="s">
        <v>148</v>
      </c>
      <c r="AU417" s="143" t="s">
        <v>86</v>
      </c>
      <c r="AY417" s="17" t="s">
        <v>142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7" t="s">
        <v>84</v>
      </c>
      <c r="BK417" s="144">
        <f>ROUND(I417*H417,2)</f>
        <v>0</v>
      </c>
      <c r="BL417" s="17" t="s">
        <v>141</v>
      </c>
      <c r="BM417" s="143" t="s">
        <v>1556</v>
      </c>
    </row>
    <row r="418" spans="2:65" s="13" customFormat="1" ht="11.25" x14ac:dyDescent="0.2">
      <c r="B418" s="152"/>
      <c r="D418" s="146" t="s">
        <v>155</v>
      </c>
      <c r="E418" s="153" t="s">
        <v>1</v>
      </c>
      <c r="F418" s="154" t="s">
        <v>1557</v>
      </c>
      <c r="H418" s="155">
        <v>0.3</v>
      </c>
      <c r="I418" s="156"/>
      <c r="L418" s="152"/>
      <c r="M418" s="157"/>
      <c r="T418" s="158"/>
      <c r="AT418" s="153" t="s">
        <v>155</v>
      </c>
      <c r="AU418" s="153" t="s">
        <v>86</v>
      </c>
      <c r="AV418" s="13" t="s">
        <v>86</v>
      </c>
      <c r="AW418" s="13" t="s">
        <v>32</v>
      </c>
      <c r="AX418" s="13" t="s">
        <v>84</v>
      </c>
      <c r="AY418" s="153" t="s">
        <v>142</v>
      </c>
    </row>
    <row r="419" spans="2:65" s="1" customFormat="1" ht="16.5" customHeight="1" x14ac:dyDescent="0.2">
      <c r="B419" s="32"/>
      <c r="C419" s="132" t="s">
        <v>783</v>
      </c>
      <c r="D419" s="132" t="s">
        <v>148</v>
      </c>
      <c r="E419" s="133" t="s">
        <v>953</v>
      </c>
      <c r="F419" s="134" t="s">
        <v>954</v>
      </c>
      <c r="G419" s="135" t="s">
        <v>266</v>
      </c>
      <c r="H419" s="136">
        <v>1</v>
      </c>
      <c r="I419" s="137"/>
      <c r="J419" s="138">
        <f>ROUND(I419*H419,2)</f>
        <v>0</v>
      </c>
      <c r="K419" s="134" t="s">
        <v>152</v>
      </c>
      <c r="L419" s="32"/>
      <c r="M419" s="139" t="s">
        <v>1</v>
      </c>
      <c r="N419" s="140" t="s">
        <v>41</v>
      </c>
      <c r="P419" s="141">
        <f>O419*H419</f>
        <v>0</v>
      </c>
      <c r="Q419" s="141">
        <v>4.5999999999999999E-3</v>
      </c>
      <c r="R419" s="141">
        <f>Q419*H419</f>
        <v>4.5999999999999999E-3</v>
      </c>
      <c r="S419" s="141">
        <v>0</v>
      </c>
      <c r="T419" s="142">
        <f>S419*H419</f>
        <v>0</v>
      </c>
      <c r="AR419" s="143" t="s">
        <v>141</v>
      </c>
      <c r="AT419" s="143" t="s">
        <v>148</v>
      </c>
      <c r="AU419" s="143" t="s">
        <v>86</v>
      </c>
      <c r="AY419" s="17" t="s">
        <v>142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7" t="s">
        <v>84</v>
      </c>
      <c r="BK419" s="144">
        <f>ROUND(I419*H419,2)</f>
        <v>0</v>
      </c>
      <c r="BL419" s="17" t="s">
        <v>141</v>
      </c>
      <c r="BM419" s="143" t="s">
        <v>1558</v>
      </c>
    </row>
    <row r="420" spans="2:65" s="13" customFormat="1" ht="11.25" x14ac:dyDescent="0.2">
      <c r="B420" s="152"/>
      <c r="D420" s="146" t="s">
        <v>155</v>
      </c>
      <c r="E420" s="153" t="s">
        <v>1</v>
      </c>
      <c r="F420" s="154" t="s">
        <v>1559</v>
      </c>
      <c r="H420" s="155">
        <v>1</v>
      </c>
      <c r="I420" s="156"/>
      <c r="L420" s="152"/>
      <c r="M420" s="157"/>
      <c r="T420" s="158"/>
      <c r="AT420" s="153" t="s">
        <v>155</v>
      </c>
      <c r="AU420" s="153" t="s">
        <v>86</v>
      </c>
      <c r="AV420" s="13" t="s">
        <v>86</v>
      </c>
      <c r="AW420" s="13" t="s">
        <v>32</v>
      </c>
      <c r="AX420" s="13" t="s">
        <v>84</v>
      </c>
      <c r="AY420" s="153" t="s">
        <v>142</v>
      </c>
    </row>
    <row r="421" spans="2:65" s="1" customFormat="1" ht="16.5" customHeight="1" x14ac:dyDescent="0.2">
      <c r="B421" s="32"/>
      <c r="C421" s="132" t="s">
        <v>789</v>
      </c>
      <c r="D421" s="132" t="s">
        <v>148</v>
      </c>
      <c r="E421" s="133" t="s">
        <v>958</v>
      </c>
      <c r="F421" s="134" t="s">
        <v>959</v>
      </c>
      <c r="G421" s="135" t="s">
        <v>266</v>
      </c>
      <c r="H421" s="136">
        <v>1</v>
      </c>
      <c r="I421" s="137"/>
      <c r="J421" s="138">
        <f>ROUND(I421*H421,2)</f>
        <v>0</v>
      </c>
      <c r="K421" s="134" t="s">
        <v>152</v>
      </c>
      <c r="L421" s="32"/>
      <c r="M421" s="139" t="s">
        <v>1</v>
      </c>
      <c r="N421" s="140" t="s">
        <v>41</v>
      </c>
      <c r="P421" s="141">
        <f>O421*H421</f>
        <v>0</v>
      </c>
      <c r="Q421" s="141">
        <v>0</v>
      </c>
      <c r="R421" s="141">
        <f>Q421*H421</f>
        <v>0</v>
      </c>
      <c r="S421" s="141">
        <v>0</v>
      </c>
      <c r="T421" s="142">
        <f>S421*H421</f>
        <v>0</v>
      </c>
      <c r="AR421" s="143" t="s">
        <v>141</v>
      </c>
      <c r="AT421" s="143" t="s">
        <v>148</v>
      </c>
      <c r="AU421" s="143" t="s">
        <v>86</v>
      </c>
      <c r="AY421" s="17" t="s">
        <v>142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84</v>
      </c>
      <c r="BK421" s="144">
        <f>ROUND(I421*H421,2)</f>
        <v>0</v>
      </c>
      <c r="BL421" s="17" t="s">
        <v>141</v>
      </c>
      <c r="BM421" s="143" t="s">
        <v>1560</v>
      </c>
    </row>
    <row r="422" spans="2:65" s="13" customFormat="1" ht="11.25" x14ac:dyDescent="0.2">
      <c r="B422" s="152"/>
      <c r="D422" s="146" t="s">
        <v>155</v>
      </c>
      <c r="E422" s="153" t="s">
        <v>1</v>
      </c>
      <c r="F422" s="154" t="s">
        <v>1561</v>
      </c>
      <c r="H422" s="155">
        <v>1</v>
      </c>
      <c r="I422" s="156"/>
      <c r="L422" s="152"/>
      <c r="M422" s="157"/>
      <c r="T422" s="158"/>
      <c r="AT422" s="153" t="s">
        <v>155</v>
      </c>
      <c r="AU422" s="153" t="s">
        <v>86</v>
      </c>
      <c r="AV422" s="13" t="s">
        <v>86</v>
      </c>
      <c r="AW422" s="13" t="s">
        <v>32</v>
      </c>
      <c r="AX422" s="13" t="s">
        <v>84</v>
      </c>
      <c r="AY422" s="153" t="s">
        <v>142</v>
      </c>
    </row>
    <row r="423" spans="2:65" s="11" customFormat="1" ht="22.9" customHeight="1" x14ac:dyDescent="0.2">
      <c r="B423" s="120"/>
      <c r="D423" s="121" t="s">
        <v>75</v>
      </c>
      <c r="E423" s="130" t="s">
        <v>196</v>
      </c>
      <c r="F423" s="130" t="s">
        <v>962</v>
      </c>
      <c r="I423" s="123"/>
      <c r="J423" s="131">
        <f>BK423</f>
        <v>0</v>
      </c>
      <c r="L423" s="120"/>
      <c r="M423" s="125"/>
      <c r="P423" s="126">
        <f>SUM(P424:P475)</f>
        <v>0</v>
      </c>
      <c r="R423" s="126">
        <f>SUM(R424:R475)</f>
        <v>54.360368000000001</v>
      </c>
      <c r="T423" s="127">
        <f>SUM(T424:T475)</f>
        <v>0.53200000000000003</v>
      </c>
      <c r="AR423" s="121" t="s">
        <v>84</v>
      </c>
      <c r="AT423" s="128" t="s">
        <v>75</v>
      </c>
      <c r="AU423" s="128" t="s">
        <v>84</v>
      </c>
      <c r="AY423" s="121" t="s">
        <v>142</v>
      </c>
      <c r="BK423" s="129">
        <f>SUM(BK424:BK475)</f>
        <v>0</v>
      </c>
    </row>
    <row r="424" spans="2:65" s="1" customFormat="1" ht="16.5" customHeight="1" x14ac:dyDescent="0.2">
      <c r="B424" s="32"/>
      <c r="C424" s="132" t="s">
        <v>795</v>
      </c>
      <c r="D424" s="132" t="s">
        <v>148</v>
      </c>
      <c r="E424" s="133" t="s">
        <v>975</v>
      </c>
      <c r="F424" s="134" t="s">
        <v>976</v>
      </c>
      <c r="G424" s="135" t="s">
        <v>590</v>
      </c>
      <c r="H424" s="136">
        <v>6</v>
      </c>
      <c r="I424" s="137"/>
      <c r="J424" s="138">
        <f>ROUND(I424*H424,2)</f>
        <v>0</v>
      </c>
      <c r="K424" s="134" t="s">
        <v>152</v>
      </c>
      <c r="L424" s="32"/>
      <c r="M424" s="139" t="s">
        <v>1</v>
      </c>
      <c r="N424" s="140" t="s">
        <v>41</v>
      </c>
      <c r="P424" s="141">
        <f>O424*H424</f>
        <v>0</v>
      </c>
      <c r="Q424" s="141">
        <v>6.9999999999999999E-4</v>
      </c>
      <c r="R424" s="141">
        <f>Q424*H424</f>
        <v>4.1999999999999997E-3</v>
      </c>
      <c r="S424" s="141">
        <v>0</v>
      </c>
      <c r="T424" s="142">
        <f>S424*H424</f>
        <v>0</v>
      </c>
      <c r="AR424" s="143" t="s">
        <v>141</v>
      </c>
      <c r="AT424" s="143" t="s">
        <v>148</v>
      </c>
      <c r="AU424" s="143" t="s">
        <v>86</v>
      </c>
      <c r="AY424" s="17" t="s">
        <v>142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7" t="s">
        <v>84</v>
      </c>
      <c r="BK424" s="144">
        <f>ROUND(I424*H424,2)</f>
        <v>0</v>
      </c>
      <c r="BL424" s="17" t="s">
        <v>141</v>
      </c>
      <c r="BM424" s="143" t="s">
        <v>977</v>
      </c>
    </row>
    <row r="425" spans="2:65" s="13" customFormat="1" ht="11.25" x14ac:dyDescent="0.2">
      <c r="B425" s="152"/>
      <c r="D425" s="146" t="s">
        <v>155</v>
      </c>
      <c r="E425" s="153" t="s">
        <v>1</v>
      </c>
      <c r="F425" s="154" t="s">
        <v>1562</v>
      </c>
      <c r="H425" s="155">
        <v>6</v>
      </c>
      <c r="I425" s="156"/>
      <c r="L425" s="152"/>
      <c r="M425" s="157"/>
      <c r="T425" s="158"/>
      <c r="AT425" s="153" t="s">
        <v>155</v>
      </c>
      <c r="AU425" s="153" t="s">
        <v>86</v>
      </c>
      <c r="AV425" s="13" t="s">
        <v>86</v>
      </c>
      <c r="AW425" s="13" t="s">
        <v>32</v>
      </c>
      <c r="AX425" s="13" t="s">
        <v>84</v>
      </c>
      <c r="AY425" s="153" t="s">
        <v>142</v>
      </c>
    </row>
    <row r="426" spans="2:65" s="1" customFormat="1" ht="16.5" customHeight="1" x14ac:dyDescent="0.2">
      <c r="B426" s="32"/>
      <c r="C426" s="169" t="s">
        <v>802</v>
      </c>
      <c r="D426" s="169" t="s">
        <v>472</v>
      </c>
      <c r="E426" s="170" t="s">
        <v>1000</v>
      </c>
      <c r="F426" s="171" t="s">
        <v>1001</v>
      </c>
      <c r="G426" s="172" t="s">
        <v>590</v>
      </c>
      <c r="H426" s="173">
        <v>2</v>
      </c>
      <c r="I426" s="174"/>
      <c r="J426" s="175">
        <f>ROUND(I426*H426,2)</f>
        <v>0</v>
      </c>
      <c r="K426" s="171" t="s">
        <v>152</v>
      </c>
      <c r="L426" s="176"/>
      <c r="M426" s="177" t="s">
        <v>1</v>
      </c>
      <c r="N426" s="178" t="s">
        <v>41</v>
      </c>
      <c r="P426" s="141">
        <f>O426*H426</f>
        <v>0</v>
      </c>
      <c r="Q426" s="141">
        <v>4.0000000000000001E-3</v>
      </c>
      <c r="R426" s="141">
        <f>Q426*H426</f>
        <v>8.0000000000000002E-3</v>
      </c>
      <c r="S426" s="141">
        <v>0</v>
      </c>
      <c r="T426" s="142">
        <f>S426*H426</f>
        <v>0</v>
      </c>
      <c r="AR426" s="143" t="s">
        <v>190</v>
      </c>
      <c r="AT426" s="143" t="s">
        <v>472</v>
      </c>
      <c r="AU426" s="143" t="s">
        <v>86</v>
      </c>
      <c r="AY426" s="17" t="s">
        <v>142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84</v>
      </c>
      <c r="BK426" s="144">
        <f>ROUND(I426*H426,2)</f>
        <v>0</v>
      </c>
      <c r="BL426" s="17" t="s">
        <v>141</v>
      </c>
      <c r="BM426" s="143" t="s">
        <v>1002</v>
      </c>
    </row>
    <row r="427" spans="2:65" s="13" customFormat="1" ht="11.25" x14ac:dyDescent="0.2">
      <c r="B427" s="152"/>
      <c r="D427" s="146" t="s">
        <v>155</v>
      </c>
      <c r="E427" s="153" t="s">
        <v>1</v>
      </c>
      <c r="F427" s="154" t="s">
        <v>1003</v>
      </c>
      <c r="H427" s="155">
        <v>2</v>
      </c>
      <c r="I427" s="156"/>
      <c r="L427" s="152"/>
      <c r="M427" s="157"/>
      <c r="T427" s="158"/>
      <c r="AT427" s="153" t="s">
        <v>155</v>
      </c>
      <c r="AU427" s="153" t="s">
        <v>86</v>
      </c>
      <c r="AV427" s="13" t="s">
        <v>86</v>
      </c>
      <c r="AW427" s="13" t="s">
        <v>32</v>
      </c>
      <c r="AX427" s="13" t="s">
        <v>84</v>
      </c>
      <c r="AY427" s="153" t="s">
        <v>142</v>
      </c>
    </row>
    <row r="428" spans="2:65" s="1" customFormat="1" ht="16.5" customHeight="1" x14ac:dyDescent="0.2">
      <c r="B428" s="32"/>
      <c r="C428" s="169" t="s">
        <v>809</v>
      </c>
      <c r="D428" s="169" t="s">
        <v>472</v>
      </c>
      <c r="E428" s="170" t="s">
        <v>1006</v>
      </c>
      <c r="F428" s="171" t="s">
        <v>1007</v>
      </c>
      <c r="G428" s="172" t="s">
        <v>590</v>
      </c>
      <c r="H428" s="173">
        <v>1</v>
      </c>
      <c r="I428" s="174"/>
      <c r="J428" s="175">
        <f>ROUND(I428*H428,2)</f>
        <v>0</v>
      </c>
      <c r="K428" s="171" t="s">
        <v>152</v>
      </c>
      <c r="L428" s="176"/>
      <c r="M428" s="177" t="s">
        <v>1</v>
      </c>
      <c r="N428" s="178" t="s">
        <v>41</v>
      </c>
      <c r="P428" s="141">
        <f>O428*H428</f>
        <v>0</v>
      </c>
      <c r="Q428" s="141">
        <v>4.0000000000000001E-3</v>
      </c>
      <c r="R428" s="141">
        <f>Q428*H428</f>
        <v>4.0000000000000001E-3</v>
      </c>
      <c r="S428" s="141">
        <v>0</v>
      </c>
      <c r="T428" s="142">
        <f>S428*H428</f>
        <v>0</v>
      </c>
      <c r="AR428" s="143" t="s">
        <v>190</v>
      </c>
      <c r="AT428" s="143" t="s">
        <v>472</v>
      </c>
      <c r="AU428" s="143" t="s">
        <v>86</v>
      </c>
      <c r="AY428" s="17" t="s">
        <v>142</v>
      </c>
      <c r="BE428" s="144">
        <f>IF(N428="základní",J428,0)</f>
        <v>0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7" t="s">
        <v>84</v>
      </c>
      <c r="BK428" s="144">
        <f>ROUND(I428*H428,2)</f>
        <v>0</v>
      </c>
      <c r="BL428" s="17" t="s">
        <v>141</v>
      </c>
      <c r="BM428" s="143" t="s">
        <v>1008</v>
      </c>
    </row>
    <row r="429" spans="2:65" s="13" customFormat="1" ht="11.25" x14ac:dyDescent="0.2">
      <c r="B429" s="152"/>
      <c r="D429" s="146" t="s">
        <v>155</v>
      </c>
      <c r="E429" s="153" t="s">
        <v>1</v>
      </c>
      <c r="F429" s="154" t="s">
        <v>1563</v>
      </c>
      <c r="H429" s="155">
        <v>1</v>
      </c>
      <c r="I429" s="156"/>
      <c r="L429" s="152"/>
      <c r="M429" s="157"/>
      <c r="T429" s="158"/>
      <c r="AT429" s="153" t="s">
        <v>155</v>
      </c>
      <c r="AU429" s="153" t="s">
        <v>86</v>
      </c>
      <c r="AV429" s="13" t="s">
        <v>86</v>
      </c>
      <c r="AW429" s="13" t="s">
        <v>32</v>
      </c>
      <c r="AX429" s="13" t="s">
        <v>84</v>
      </c>
      <c r="AY429" s="153" t="s">
        <v>142</v>
      </c>
    </row>
    <row r="430" spans="2:65" s="1" customFormat="1" ht="16.5" customHeight="1" x14ac:dyDescent="0.2">
      <c r="B430" s="32"/>
      <c r="C430" s="169" t="s">
        <v>817</v>
      </c>
      <c r="D430" s="169" t="s">
        <v>472</v>
      </c>
      <c r="E430" s="170" t="s">
        <v>1016</v>
      </c>
      <c r="F430" s="171" t="s">
        <v>1017</v>
      </c>
      <c r="G430" s="172" t="s">
        <v>590</v>
      </c>
      <c r="H430" s="173">
        <v>3</v>
      </c>
      <c r="I430" s="174"/>
      <c r="J430" s="175">
        <f>ROUND(I430*H430,2)</f>
        <v>0</v>
      </c>
      <c r="K430" s="171" t="s">
        <v>152</v>
      </c>
      <c r="L430" s="176"/>
      <c r="M430" s="177" t="s">
        <v>1</v>
      </c>
      <c r="N430" s="178" t="s">
        <v>41</v>
      </c>
      <c r="P430" s="141">
        <f>O430*H430</f>
        <v>0</v>
      </c>
      <c r="Q430" s="141">
        <v>2.5000000000000001E-3</v>
      </c>
      <c r="R430" s="141">
        <f>Q430*H430</f>
        <v>7.4999999999999997E-3</v>
      </c>
      <c r="S430" s="141">
        <v>0</v>
      </c>
      <c r="T430" s="142">
        <f>S430*H430</f>
        <v>0</v>
      </c>
      <c r="AR430" s="143" t="s">
        <v>190</v>
      </c>
      <c r="AT430" s="143" t="s">
        <v>472</v>
      </c>
      <c r="AU430" s="143" t="s">
        <v>86</v>
      </c>
      <c r="AY430" s="17" t="s">
        <v>142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7" t="s">
        <v>84</v>
      </c>
      <c r="BK430" s="144">
        <f>ROUND(I430*H430,2)</f>
        <v>0</v>
      </c>
      <c r="BL430" s="17" t="s">
        <v>141</v>
      </c>
      <c r="BM430" s="143" t="s">
        <v>1018</v>
      </c>
    </row>
    <row r="431" spans="2:65" s="13" customFormat="1" ht="11.25" x14ac:dyDescent="0.2">
      <c r="B431" s="152"/>
      <c r="D431" s="146" t="s">
        <v>155</v>
      </c>
      <c r="E431" s="153" t="s">
        <v>1</v>
      </c>
      <c r="F431" s="154" t="s">
        <v>1564</v>
      </c>
      <c r="H431" s="155">
        <v>3</v>
      </c>
      <c r="I431" s="156"/>
      <c r="L431" s="152"/>
      <c r="M431" s="157"/>
      <c r="T431" s="158"/>
      <c r="AT431" s="153" t="s">
        <v>155</v>
      </c>
      <c r="AU431" s="153" t="s">
        <v>86</v>
      </c>
      <c r="AV431" s="13" t="s">
        <v>86</v>
      </c>
      <c r="AW431" s="13" t="s">
        <v>32</v>
      </c>
      <c r="AX431" s="13" t="s">
        <v>84</v>
      </c>
      <c r="AY431" s="153" t="s">
        <v>142</v>
      </c>
    </row>
    <row r="432" spans="2:65" s="1" customFormat="1" ht="16.5" customHeight="1" x14ac:dyDescent="0.2">
      <c r="B432" s="32"/>
      <c r="C432" s="132" t="s">
        <v>822</v>
      </c>
      <c r="D432" s="132" t="s">
        <v>148</v>
      </c>
      <c r="E432" s="133" t="s">
        <v>1044</v>
      </c>
      <c r="F432" s="134" t="s">
        <v>1045</v>
      </c>
      <c r="G432" s="135" t="s">
        <v>590</v>
      </c>
      <c r="H432" s="136">
        <v>3</v>
      </c>
      <c r="I432" s="137"/>
      <c r="J432" s="138">
        <f>ROUND(I432*H432,2)</f>
        <v>0</v>
      </c>
      <c r="K432" s="134" t="s">
        <v>152</v>
      </c>
      <c r="L432" s="32"/>
      <c r="M432" s="139" t="s">
        <v>1</v>
      </c>
      <c r="N432" s="140" t="s">
        <v>41</v>
      </c>
      <c r="P432" s="141">
        <f>O432*H432</f>
        <v>0</v>
      </c>
      <c r="Q432" s="141">
        <v>0.11241</v>
      </c>
      <c r="R432" s="141">
        <f>Q432*H432</f>
        <v>0.33722999999999997</v>
      </c>
      <c r="S432" s="141">
        <v>0</v>
      </c>
      <c r="T432" s="142">
        <f>S432*H432</f>
        <v>0</v>
      </c>
      <c r="AR432" s="143" t="s">
        <v>141</v>
      </c>
      <c r="AT432" s="143" t="s">
        <v>148</v>
      </c>
      <c r="AU432" s="143" t="s">
        <v>86</v>
      </c>
      <c r="AY432" s="17" t="s">
        <v>142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7" t="s">
        <v>84</v>
      </c>
      <c r="BK432" s="144">
        <f>ROUND(I432*H432,2)</f>
        <v>0</v>
      </c>
      <c r="BL432" s="17" t="s">
        <v>141</v>
      </c>
      <c r="BM432" s="143" t="s">
        <v>1046</v>
      </c>
    </row>
    <row r="433" spans="2:65" s="13" customFormat="1" ht="11.25" x14ac:dyDescent="0.2">
      <c r="B433" s="152"/>
      <c r="D433" s="146" t="s">
        <v>155</v>
      </c>
      <c r="E433" s="153" t="s">
        <v>1</v>
      </c>
      <c r="F433" s="154" t="s">
        <v>1565</v>
      </c>
      <c r="H433" s="155">
        <v>3</v>
      </c>
      <c r="I433" s="156"/>
      <c r="L433" s="152"/>
      <c r="M433" s="157"/>
      <c r="T433" s="158"/>
      <c r="AT433" s="153" t="s">
        <v>155</v>
      </c>
      <c r="AU433" s="153" t="s">
        <v>86</v>
      </c>
      <c r="AV433" s="13" t="s">
        <v>86</v>
      </c>
      <c r="AW433" s="13" t="s">
        <v>32</v>
      </c>
      <c r="AX433" s="13" t="s">
        <v>84</v>
      </c>
      <c r="AY433" s="153" t="s">
        <v>142</v>
      </c>
    </row>
    <row r="434" spans="2:65" s="1" customFormat="1" ht="16.5" customHeight="1" x14ac:dyDescent="0.2">
      <c r="B434" s="32"/>
      <c r="C434" s="169" t="s">
        <v>828</v>
      </c>
      <c r="D434" s="169" t="s">
        <v>472</v>
      </c>
      <c r="E434" s="170" t="s">
        <v>1051</v>
      </c>
      <c r="F434" s="171" t="s">
        <v>1052</v>
      </c>
      <c r="G434" s="172" t="s">
        <v>590</v>
      </c>
      <c r="H434" s="173">
        <v>3</v>
      </c>
      <c r="I434" s="174"/>
      <c r="J434" s="175">
        <f>ROUND(I434*H434,2)</f>
        <v>0</v>
      </c>
      <c r="K434" s="171" t="s">
        <v>152</v>
      </c>
      <c r="L434" s="176"/>
      <c r="M434" s="177" t="s">
        <v>1</v>
      </c>
      <c r="N434" s="178" t="s">
        <v>41</v>
      </c>
      <c r="P434" s="141">
        <f>O434*H434</f>
        <v>0</v>
      </c>
      <c r="Q434" s="141">
        <v>6.1000000000000004E-3</v>
      </c>
      <c r="R434" s="141">
        <f>Q434*H434</f>
        <v>1.83E-2</v>
      </c>
      <c r="S434" s="141">
        <v>0</v>
      </c>
      <c r="T434" s="142">
        <f>S434*H434</f>
        <v>0</v>
      </c>
      <c r="AR434" s="143" t="s">
        <v>190</v>
      </c>
      <c r="AT434" s="143" t="s">
        <v>472</v>
      </c>
      <c r="AU434" s="143" t="s">
        <v>86</v>
      </c>
      <c r="AY434" s="17" t="s">
        <v>142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7" t="s">
        <v>84</v>
      </c>
      <c r="BK434" s="144">
        <f>ROUND(I434*H434,2)</f>
        <v>0</v>
      </c>
      <c r="BL434" s="17" t="s">
        <v>141</v>
      </c>
      <c r="BM434" s="143" t="s">
        <v>1053</v>
      </c>
    </row>
    <row r="435" spans="2:65" s="13" customFormat="1" ht="11.25" x14ac:dyDescent="0.2">
      <c r="B435" s="152"/>
      <c r="D435" s="146" t="s">
        <v>155</v>
      </c>
      <c r="E435" s="153" t="s">
        <v>1</v>
      </c>
      <c r="F435" s="154" t="s">
        <v>1566</v>
      </c>
      <c r="H435" s="155">
        <v>3</v>
      </c>
      <c r="I435" s="156"/>
      <c r="L435" s="152"/>
      <c r="M435" s="157"/>
      <c r="T435" s="158"/>
      <c r="AT435" s="153" t="s">
        <v>155</v>
      </c>
      <c r="AU435" s="153" t="s">
        <v>86</v>
      </c>
      <c r="AV435" s="13" t="s">
        <v>86</v>
      </c>
      <c r="AW435" s="13" t="s">
        <v>32</v>
      </c>
      <c r="AX435" s="13" t="s">
        <v>84</v>
      </c>
      <c r="AY435" s="153" t="s">
        <v>142</v>
      </c>
    </row>
    <row r="436" spans="2:65" s="1" customFormat="1" ht="21.75" customHeight="1" x14ac:dyDescent="0.2">
      <c r="B436" s="32"/>
      <c r="C436" s="132" t="s">
        <v>835</v>
      </c>
      <c r="D436" s="132" t="s">
        <v>148</v>
      </c>
      <c r="E436" s="133" t="s">
        <v>1075</v>
      </c>
      <c r="F436" s="134" t="s">
        <v>1076</v>
      </c>
      <c r="G436" s="135" t="s">
        <v>336</v>
      </c>
      <c r="H436" s="136">
        <v>14</v>
      </c>
      <c r="I436" s="137"/>
      <c r="J436" s="138">
        <f>ROUND(I436*H436,2)</f>
        <v>0</v>
      </c>
      <c r="K436" s="134" t="s">
        <v>152</v>
      </c>
      <c r="L436" s="32"/>
      <c r="M436" s="139" t="s">
        <v>1</v>
      </c>
      <c r="N436" s="140" t="s">
        <v>41</v>
      </c>
      <c r="P436" s="141">
        <f>O436*H436</f>
        <v>0</v>
      </c>
      <c r="Q436" s="141">
        <v>1.6000000000000001E-4</v>
      </c>
      <c r="R436" s="141">
        <f>Q436*H436</f>
        <v>2.2400000000000002E-3</v>
      </c>
      <c r="S436" s="141">
        <v>0</v>
      </c>
      <c r="T436" s="142">
        <f>S436*H436</f>
        <v>0</v>
      </c>
      <c r="AR436" s="143" t="s">
        <v>141</v>
      </c>
      <c r="AT436" s="143" t="s">
        <v>148</v>
      </c>
      <c r="AU436" s="143" t="s">
        <v>86</v>
      </c>
      <c r="AY436" s="17" t="s">
        <v>142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7" t="s">
        <v>84</v>
      </c>
      <c r="BK436" s="144">
        <f>ROUND(I436*H436,2)</f>
        <v>0</v>
      </c>
      <c r="BL436" s="17" t="s">
        <v>141</v>
      </c>
      <c r="BM436" s="143" t="s">
        <v>1077</v>
      </c>
    </row>
    <row r="437" spans="2:65" s="13" customFormat="1" ht="11.25" x14ac:dyDescent="0.2">
      <c r="B437" s="152"/>
      <c r="D437" s="146" t="s">
        <v>155</v>
      </c>
      <c r="E437" s="153" t="s">
        <v>1</v>
      </c>
      <c r="F437" s="154" t="s">
        <v>1567</v>
      </c>
      <c r="H437" s="155">
        <v>14</v>
      </c>
      <c r="I437" s="156"/>
      <c r="L437" s="152"/>
      <c r="M437" s="157"/>
      <c r="T437" s="158"/>
      <c r="AT437" s="153" t="s">
        <v>155</v>
      </c>
      <c r="AU437" s="153" t="s">
        <v>86</v>
      </c>
      <c r="AV437" s="13" t="s">
        <v>86</v>
      </c>
      <c r="AW437" s="13" t="s">
        <v>32</v>
      </c>
      <c r="AX437" s="13" t="s">
        <v>84</v>
      </c>
      <c r="AY437" s="153" t="s">
        <v>142</v>
      </c>
    </row>
    <row r="438" spans="2:65" s="1" customFormat="1" ht="24.2" customHeight="1" x14ac:dyDescent="0.2">
      <c r="B438" s="32"/>
      <c r="C438" s="132" t="s">
        <v>840</v>
      </c>
      <c r="D438" s="132" t="s">
        <v>148</v>
      </c>
      <c r="E438" s="133" t="s">
        <v>1093</v>
      </c>
      <c r="F438" s="134" t="s">
        <v>1094</v>
      </c>
      <c r="G438" s="135" t="s">
        <v>336</v>
      </c>
      <c r="H438" s="136">
        <v>14</v>
      </c>
      <c r="I438" s="137"/>
      <c r="J438" s="138">
        <f>ROUND(I438*H438,2)</f>
        <v>0</v>
      </c>
      <c r="K438" s="134" t="s">
        <v>152</v>
      </c>
      <c r="L438" s="32"/>
      <c r="M438" s="139" t="s">
        <v>1</v>
      </c>
      <c r="N438" s="140" t="s">
        <v>41</v>
      </c>
      <c r="P438" s="141">
        <f>O438*H438</f>
        <v>0</v>
      </c>
      <c r="Q438" s="141">
        <v>0</v>
      </c>
      <c r="R438" s="141">
        <f>Q438*H438</f>
        <v>0</v>
      </c>
      <c r="S438" s="141">
        <v>0</v>
      </c>
      <c r="T438" s="142">
        <f>S438*H438</f>
        <v>0</v>
      </c>
      <c r="AR438" s="143" t="s">
        <v>141</v>
      </c>
      <c r="AT438" s="143" t="s">
        <v>148</v>
      </c>
      <c r="AU438" s="143" t="s">
        <v>86</v>
      </c>
      <c r="AY438" s="17" t="s">
        <v>142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84</v>
      </c>
      <c r="BK438" s="144">
        <f>ROUND(I438*H438,2)</f>
        <v>0</v>
      </c>
      <c r="BL438" s="17" t="s">
        <v>141</v>
      </c>
      <c r="BM438" s="143" t="s">
        <v>1095</v>
      </c>
    </row>
    <row r="439" spans="2:65" s="13" customFormat="1" ht="11.25" x14ac:dyDescent="0.2">
      <c r="B439" s="152"/>
      <c r="D439" s="146" t="s">
        <v>155</v>
      </c>
      <c r="E439" s="153" t="s">
        <v>1</v>
      </c>
      <c r="F439" s="154" t="s">
        <v>1568</v>
      </c>
      <c r="H439" s="155">
        <v>14</v>
      </c>
      <c r="I439" s="156"/>
      <c r="L439" s="152"/>
      <c r="M439" s="157"/>
      <c r="T439" s="158"/>
      <c r="AT439" s="153" t="s">
        <v>155</v>
      </c>
      <c r="AU439" s="153" t="s">
        <v>86</v>
      </c>
      <c r="AV439" s="13" t="s">
        <v>86</v>
      </c>
      <c r="AW439" s="13" t="s">
        <v>32</v>
      </c>
      <c r="AX439" s="13" t="s">
        <v>84</v>
      </c>
      <c r="AY439" s="153" t="s">
        <v>142</v>
      </c>
    </row>
    <row r="440" spans="2:65" s="1" customFormat="1" ht="24.2" customHeight="1" x14ac:dyDescent="0.2">
      <c r="B440" s="32"/>
      <c r="C440" s="132" t="s">
        <v>845</v>
      </c>
      <c r="D440" s="132" t="s">
        <v>148</v>
      </c>
      <c r="E440" s="133" t="s">
        <v>1126</v>
      </c>
      <c r="F440" s="134" t="s">
        <v>1127</v>
      </c>
      <c r="G440" s="135" t="s">
        <v>336</v>
      </c>
      <c r="H440" s="136">
        <v>152.5</v>
      </c>
      <c r="I440" s="137"/>
      <c r="J440" s="138">
        <f>ROUND(I440*H440,2)</f>
        <v>0</v>
      </c>
      <c r="K440" s="134" t="s">
        <v>152</v>
      </c>
      <c r="L440" s="32"/>
      <c r="M440" s="139" t="s">
        <v>1</v>
      </c>
      <c r="N440" s="140" t="s">
        <v>41</v>
      </c>
      <c r="P440" s="141">
        <f>O440*H440</f>
        <v>0</v>
      </c>
      <c r="Q440" s="141">
        <v>0.16850000000000001</v>
      </c>
      <c r="R440" s="141">
        <f>Q440*H440</f>
        <v>25.696250000000003</v>
      </c>
      <c r="S440" s="141">
        <v>0</v>
      </c>
      <c r="T440" s="142">
        <f>S440*H440</f>
        <v>0</v>
      </c>
      <c r="AR440" s="143" t="s">
        <v>141</v>
      </c>
      <c r="AT440" s="143" t="s">
        <v>148</v>
      </c>
      <c r="AU440" s="143" t="s">
        <v>86</v>
      </c>
      <c r="AY440" s="17" t="s">
        <v>142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7" t="s">
        <v>84</v>
      </c>
      <c r="BK440" s="144">
        <f>ROUND(I440*H440,2)</f>
        <v>0</v>
      </c>
      <c r="BL440" s="17" t="s">
        <v>141</v>
      </c>
      <c r="BM440" s="143" t="s">
        <v>1128</v>
      </c>
    </row>
    <row r="441" spans="2:65" s="13" customFormat="1" ht="11.25" x14ac:dyDescent="0.2">
      <c r="B441" s="152"/>
      <c r="D441" s="146" t="s">
        <v>155</v>
      </c>
      <c r="E441" s="153" t="s">
        <v>1</v>
      </c>
      <c r="F441" s="154" t="s">
        <v>1569</v>
      </c>
      <c r="H441" s="155">
        <v>152.5</v>
      </c>
      <c r="I441" s="156"/>
      <c r="L441" s="152"/>
      <c r="M441" s="157"/>
      <c r="T441" s="158"/>
      <c r="AT441" s="153" t="s">
        <v>155</v>
      </c>
      <c r="AU441" s="153" t="s">
        <v>86</v>
      </c>
      <c r="AV441" s="13" t="s">
        <v>86</v>
      </c>
      <c r="AW441" s="13" t="s">
        <v>32</v>
      </c>
      <c r="AX441" s="13" t="s">
        <v>84</v>
      </c>
      <c r="AY441" s="153" t="s">
        <v>142</v>
      </c>
    </row>
    <row r="442" spans="2:65" s="1" customFormat="1" ht="16.5" customHeight="1" x14ac:dyDescent="0.2">
      <c r="B442" s="32"/>
      <c r="C442" s="169" t="s">
        <v>851</v>
      </c>
      <c r="D442" s="169" t="s">
        <v>472</v>
      </c>
      <c r="E442" s="170" t="s">
        <v>1131</v>
      </c>
      <c r="F442" s="171" t="s">
        <v>1132</v>
      </c>
      <c r="G442" s="172" t="s">
        <v>336</v>
      </c>
      <c r="H442" s="173">
        <v>118</v>
      </c>
      <c r="I442" s="174"/>
      <c r="J442" s="175">
        <f>ROUND(I442*H442,2)</f>
        <v>0</v>
      </c>
      <c r="K442" s="171" t="s">
        <v>152</v>
      </c>
      <c r="L442" s="176"/>
      <c r="M442" s="177" t="s">
        <v>1</v>
      </c>
      <c r="N442" s="178" t="s">
        <v>41</v>
      </c>
      <c r="P442" s="141">
        <f>O442*H442</f>
        <v>0</v>
      </c>
      <c r="Q442" s="141">
        <v>0.08</v>
      </c>
      <c r="R442" s="141">
        <f>Q442*H442</f>
        <v>9.44</v>
      </c>
      <c r="S442" s="141">
        <v>0</v>
      </c>
      <c r="T442" s="142">
        <f>S442*H442</f>
        <v>0</v>
      </c>
      <c r="AR442" s="143" t="s">
        <v>190</v>
      </c>
      <c r="AT442" s="143" t="s">
        <v>472</v>
      </c>
      <c r="AU442" s="143" t="s">
        <v>86</v>
      </c>
      <c r="AY442" s="17" t="s">
        <v>142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7" t="s">
        <v>84</v>
      </c>
      <c r="BK442" s="144">
        <f>ROUND(I442*H442,2)</f>
        <v>0</v>
      </c>
      <c r="BL442" s="17" t="s">
        <v>141</v>
      </c>
      <c r="BM442" s="143" t="s">
        <v>1133</v>
      </c>
    </row>
    <row r="443" spans="2:65" s="13" customFormat="1" ht="11.25" x14ac:dyDescent="0.2">
      <c r="B443" s="152"/>
      <c r="D443" s="146" t="s">
        <v>155</v>
      </c>
      <c r="E443" s="153" t="s">
        <v>1</v>
      </c>
      <c r="F443" s="154" t="s">
        <v>1570</v>
      </c>
      <c r="H443" s="155">
        <v>152.5</v>
      </c>
      <c r="I443" s="156"/>
      <c r="L443" s="152"/>
      <c r="M443" s="157"/>
      <c r="T443" s="158"/>
      <c r="AT443" s="153" t="s">
        <v>155</v>
      </c>
      <c r="AU443" s="153" t="s">
        <v>86</v>
      </c>
      <c r="AV443" s="13" t="s">
        <v>86</v>
      </c>
      <c r="AW443" s="13" t="s">
        <v>32</v>
      </c>
      <c r="AX443" s="13" t="s">
        <v>76</v>
      </c>
      <c r="AY443" s="153" t="s">
        <v>142</v>
      </c>
    </row>
    <row r="444" spans="2:65" s="13" customFormat="1" ht="11.25" x14ac:dyDescent="0.2">
      <c r="B444" s="152"/>
      <c r="D444" s="146" t="s">
        <v>155</v>
      </c>
      <c r="E444" s="153" t="s">
        <v>1</v>
      </c>
      <c r="F444" s="154" t="s">
        <v>1571</v>
      </c>
      <c r="H444" s="155">
        <v>-26.5</v>
      </c>
      <c r="I444" s="156"/>
      <c r="L444" s="152"/>
      <c r="M444" s="157"/>
      <c r="T444" s="158"/>
      <c r="AT444" s="153" t="s">
        <v>155</v>
      </c>
      <c r="AU444" s="153" t="s">
        <v>86</v>
      </c>
      <c r="AV444" s="13" t="s">
        <v>86</v>
      </c>
      <c r="AW444" s="13" t="s">
        <v>32</v>
      </c>
      <c r="AX444" s="13" t="s">
        <v>76</v>
      </c>
      <c r="AY444" s="153" t="s">
        <v>142</v>
      </c>
    </row>
    <row r="445" spans="2:65" s="13" customFormat="1" ht="11.25" x14ac:dyDescent="0.2">
      <c r="B445" s="152"/>
      <c r="D445" s="146" t="s">
        <v>155</v>
      </c>
      <c r="E445" s="153" t="s">
        <v>1</v>
      </c>
      <c r="F445" s="154" t="s">
        <v>1572</v>
      </c>
      <c r="H445" s="155">
        <v>-8</v>
      </c>
      <c r="I445" s="156"/>
      <c r="L445" s="152"/>
      <c r="M445" s="157"/>
      <c r="T445" s="158"/>
      <c r="AT445" s="153" t="s">
        <v>155</v>
      </c>
      <c r="AU445" s="153" t="s">
        <v>86</v>
      </c>
      <c r="AV445" s="13" t="s">
        <v>86</v>
      </c>
      <c r="AW445" s="13" t="s">
        <v>32</v>
      </c>
      <c r="AX445" s="13" t="s">
        <v>76</v>
      </c>
      <c r="AY445" s="153" t="s">
        <v>142</v>
      </c>
    </row>
    <row r="446" spans="2:65" s="14" customFormat="1" ht="11.25" x14ac:dyDescent="0.2">
      <c r="B446" s="162"/>
      <c r="D446" s="146" t="s">
        <v>155</v>
      </c>
      <c r="E446" s="163" t="s">
        <v>1</v>
      </c>
      <c r="F446" s="164" t="s">
        <v>278</v>
      </c>
      <c r="H446" s="165">
        <v>118</v>
      </c>
      <c r="I446" s="166"/>
      <c r="L446" s="162"/>
      <c r="M446" s="167"/>
      <c r="T446" s="168"/>
      <c r="AT446" s="163" t="s">
        <v>155</v>
      </c>
      <c r="AU446" s="163" t="s">
        <v>86</v>
      </c>
      <c r="AV446" s="14" t="s">
        <v>141</v>
      </c>
      <c r="AW446" s="14" t="s">
        <v>32</v>
      </c>
      <c r="AX446" s="14" t="s">
        <v>84</v>
      </c>
      <c r="AY446" s="163" t="s">
        <v>142</v>
      </c>
    </row>
    <row r="447" spans="2:65" s="1" customFormat="1" ht="16.5" customHeight="1" x14ac:dyDescent="0.2">
      <c r="B447" s="32"/>
      <c r="C447" s="169" t="s">
        <v>856</v>
      </c>
      <c r="D447" s="169" t="s">
        <v>472</v>
      </c>
      <c r="E447" s="170" t="s">
        <v>1147</v>
      </c>
      <c r="F447" s="171" t="s">
        <v>1148</v>
      </c>
      <c r="G447" s="172" t="s">
        <v>336</v>
      </c>
      <c r="H447" s="173">
        <v>26.5</v>
      </c>
      <c r="I447" s="174"/>
      <c r="J447" s="175">
        <f>ROUND(I447*H447,2)</f>
        <v>0</v>
      </c>
      <c r="K447" s="171" t="s">
        <v>152</v>
      </c>
      <c r="L447" s="176"/>
      <c r="M447" s="177" t="s">
        <v>1</v>
      </c>
      <c r="N447" s="178" t="s">
        <v>41</v>
      </c>
      <c r="P447" s="141">
        <f>O447*H447</f>
        <v>0</v>
      </c>
      <c r="Q447" s="141">
        <v>4.8300000000000003E-2</v>
      </c>
      <c r="R447" s="141">
        <f>Q447*H447</f>
        <v>1.2799500000000001</v>
      </c>
      <c r="S447" s="141">
        <v>0</v>
      </c>
      <c r="T447" s="142">
        <f>S447*H447</f>
        <v>0</v>
      </c>
      <c r="AR447" s="143" t="s">
        <v>190</v>
      </c>
      <c r="AT447" s="143" t="s">
        <v>472</v>
      </c>
      <c r="AU447" s="143" t="s">
        <v>86</v>
      </c>
      <c r="AY447" s="17" t="s">
        <v>142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7" t="s">
        <v>84</v>
      </c>
      <c r="BK447" s="144">
        <f>ROUND(I447*H447,2)</f>
        <v>0</v>
      </c>
      <c r="BL447" s="17" t="s">
        <v>141</v>
      </c>
      <c r="BM447" s="143" t="s">
        <v>1149</v>
      </c>
    </row>
    <row r="448" spans="2:65" s="13" customFormat="1" ht="11.25" x14ac:dyDescent="0.2">
      <c r="B448" s="152"/>
      <c r="D448" s="146" t="s">
        <v>155</v>
      </c>
      <c r="E448" s="153" t="s">
        <v>1</v>
      </c>
      <c r="F448" s="154" t="s">
        <v>1573</v>
      </c>
      <c r="H448" s="155">
        <v>26.5</v>
      </c>
      <c r="I448" s="156"/>
      <c r="L448" s="152"/>
      <c r="M448" s="157"/>
      <c r="T448" s="158"/>
      <c r="AT448" s="153" t="s">
        <v>155</v>
      </c>
      <c r="AU448" s="153" t="s">
        <v>86</v>
      </c>
      <c r="AV448" s="13" t="s">
        <v>86</v>
      </c>
      <c r="AW448" s="13" t="s">
        <v>32</v>
      </c>
      <c r="AX448" s="13" t="s">
        <v>84</v>
      </c>
      <c r="AY448" s="153" t="s">
        <v>142</v>
      </c>
    </row>
    <row r="449" spans="2:65" s="1" customFormat="1" ht="16.5" customHeight="1" x14ac:dyDescent="0.2">
      <c r="B449" s="32"/>
      <c r="C449" s="169" t="s">
        <v>861</v>
      </c>
      <c r="D449" s="169" t="s">
        <v>472</v>
      </c>
      <c r="E449" s="170" t="s">
        <v>1152</v>
      </c>
      <c r="F449" s="171" t="s">
        <v>1153</v>
      </c>
      <c r="G449" s="172" t="s">
        <v>336</v>
      </c>
      <c r="H449" s="173">
        <v>8</v>
      </c>
      <c r="I449" s="174"/>
      <c r="J449" s="175">
        <f>ROUND(I449*H449,2)</f>
        <v>0</v>
      </c>
      <c r="K449" s="171" t="s">
        <v>152</v>
      </c>
      <c r="L449" s="176"/>
      <c r="M449" s="177" t="s">
        <v>1</v>
      </c>
      <c r="N449" s="178" t="s">
        <v>41</v>
      </c>
      <c r="P449" s="141">
        <f>O449*H449</f>
        <v>0</v>
      </c>
      <c r="Q449" s="141">
        <v>6.5670000000000006E-2</v>
      </c>
      <c r="R449" s="141">
        <f>Q449*H449</f>
        <v>0.52536000000000005</v>
      </c>
      <c r="S449" s="141">
        <v>0</v>
      </c>
      <c r="T449" s="142">
        <f>S449*H449</f>
        <v>0</v>
      </c>
      <c r="AR449" s="143" t="s">
        <v>190</v>
      </c>
      <c r="AT449" s="143" t="s">
        <v>472</v>
      </c>
      <c r="AU449" s="143" t="s">
        <v>86</v>
      </c>
      <c r="AY449" s="17" t="s">
        <v>142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7" t="s">
        <v>84</v>
      </c>
      <c r="BK449" s="144">
        <f>ROUND(I449*H449,2)</f>
        <v>0</v>
      </c>
      <c r="BL449" s="17" t="s">
        <v>141</v>
      </c>
      <c r="BM449" s="143" t="s">
        <v>1154</v>
      </c>
    </row>
    <row r="450" spans="2:65" s="13" customFormat="1" ht="11.25" x14ac:dyDescent="0.2">
      <c r="B450" s="152"/>
      <c r="D450" s="146" t="s">
        <v>155</v>
      </c>
      <c r="E450" s="153" t="s">
        <v>1</v>
      </c>
      <c r="F450" s="154" t="s">
        <v>1574</v>
      </c>
      <c r="H450" s="155">
        <v>8</v>
      </c>
      <c r="I450" s="156"/>
      <c r="L450" s="152"/>
      <c r="M450" s="157"/>
      <c r="T450" s="158"/>
      <c r="AT450" s="153" t="s">
        <v>155</v>
      </c>
      <c r="AU450" s="153" t="s">
        <v>86</v>
      </c>
      <c r="AV450" s="13" t="s">
        <v>86</v>
      </c>
      <c r="AW450" s="13" t="s">
        <v>32</v>
      </c>
      <c r="AX450" s="13" t="s">
        <v>84</v>
      </c>
      <c r="AY450" s="153" t="s">
        <v>142</v>
      </c>
    </row>
    <row r="451" spans="2:65" s="1" customFormat="1" ht="24.2" customHeight="1" x14ac:dyDescent="0.2">
      <c r="B451" s="32"/>
      <c r="C451" s="132" t="s">
        <v>87</v>
      </c>
      <c r="D451" s="132" t="s">
        <v>148</v>
      </c>
      <c r="E451" s="133" t="s">
        <v>1180</v>
      </c>
      <c r="F451" s="134" t="s">
        <v>1181</v>
      </c>
      <c r="G451" s="135" t="s">
        <v>336</v>
      </c>
      <c r="H451" s="136">
        <v>91.1</v>
      </c>
      <c r="I451" s="137"/>
      <c r="J451" s="138">
        <f>ROUND(I451*H451,2)</f>
        <v>0</v>
      </c>
      <c r="K451" s="134" t="s">
        <v>152</v>
      </c>
      <c r="L451" s="32"/>
      <c r="M451" s="139" t="s">
        <v>1</v>
      </c>
      <c r="N451" s="140" t="s">
        <v>41</v>
      </c>
      <c r="P451" s="141">
        <f>O451*H451</f>
        <v>0</v>
      </c>
      <c r="Q451" s="141">
        <v>0.14041999999999999</v>
      </c>
      <c r="R451" s="141">
        <f>Q451*H451</f>
        <v>12.792261999999997</v>
      </c>
      <c r="S451" s="141">
        <v>0</v>
      </c>
      <c r="T451" s="142">
        <f>S451*H451</f>
        <v>0</v>
      </c>
      <c r="AR451" s="143" t="s">
        <v>141</v>
      </c>
      <c r="AT451" s="143" t="s">
        <v>148</v>
      </c>
      <c r="AU451" s="143" t="s">
        <v>86</v>
      </c>
      <c r="AY451" s="17" t="s">
        <v>142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7" t="s">
        <v>84</v>
      </c>
      <c r="BK451" s="144">
        <f>ROUND(I451*H451,2)</f>
        <v>0</v>
      </c>
      <c r="BL451" s="17" t="s">
        <v>141</v>
      </c>
      <c r="BM451" s="143" t="s">
        <v>1182</v>
      </c>
    </row>
    <row r="452" spans="2:65" s="13" customFormat="1" ht="11.25" x14ac:dyDescent="0.2">
      <c r="B452" s="152"/>
      <c r="D452" s="146" t="s">
        <v>155</v>
      </c>
      <c r="E452" s="153" t="s">
        <v>1</v>
      </c>
      <c r="F452" s="154" t="s">
        <v>1575</v>
      </c>
      <c r="H452" s="155">
        <v>91.1</v>
      </c>
      <c r="I452" s="156"/>
      <c r="L452" s="152"/>
      <c r="M452" s="157"/>
      <c r="T452" s="158"/>
      <c r="AT452" s="153" t="s">
        <v>155</v>
      </c>
      <c r="AU452" s="153" t="s">
        <v>86</v>
      </c>
      <c r="AV452" s="13" t="s">
        <v>86</v>
      </c>
      <c r="AW452" s="13" t="s">
        <v>32</v>
      </c>
      <c r="AX452" s="13" t="s">
        <v>84</v>
      </c>
      <c r="AY452" s="153" t="s">
        <v>142</v>
      </c>
    </row>
    <row r="453" spans="2:65" s="12" customFormat="1" ht="11.25" x14ac:dyDescent="0.2">
      <c r="B453" s="145"/>
      <c r="D453" s="146" t="s">
        <v>155</v>
      </c>
      <c r="E453" s="147" t="s">
        <v>1</v>
      </c>
      <c r="F453" s="148" t="s">
        <v>1107</v>
      </c>
      <c r="H453" s="147" t="s">
        <v>1</v>
      </c>
      <c r="I453" s="149"/>
      <c r="L453" s="145"/>
      <c r="M453" s="150"/>
      <c r="T453" s="151"/>
      <c r="AT453" s="147" t="s">
        <v>155</v>
      </c>
      <c r="AU453" s="147" t="s">
        <v>86</v>
      </c>
      <c r="AV453" s="12" t="s">
        <v>84</v>
      </c>
      <c r="AW453" s="12" t="s">
        <v>32</v>
      </c>
      <c r="AX453" s="12" t="s">
        <v>76</v>
      </c>
      <c r="AY453" s="147" t="s">
        <v>142</v>
      </c>
    </row>
    <row r="454" spans="2:65" s="1" customFormat="1" ht="16.5" customHeight="1" x14ac:dyDescent="0.2">
      <c r="B454" s="32"/>
      <c r="C454" s="169" t="s">
        <v>91</v>
      </c>
      <c r="D454" s="169" t="s">
        <v>472</v>
      </c>
      <c r="E454" s="170" t="s">
        <v>1185</v>
      </c>
      <c r="F454" s="171" t="s">
        <v>1186</v>
      </c>
      <c r="G454" s="172" t="s">
        <v>336</v>
      </c>
      <c r="H454" s="173">
        <v>91.1</v>
      </c>
      <c r="I454" s="174"/>
      <c r="J454" s="175">
        <f>ROUND(I454*H454,2)</f>
        <v>0</v>
      </c>
      <c r="K454" s="171" t="s">
        <v>152</v>
      </c>
      <c r="L454" s="176"/>
      <c r="M454" s="177" t="s">
        <v>1</v>
      </c>
      <c r="N454" s="178" t="s">
        <v>41</v>
      </c>
      <c r="P454" s="141">
        <f>O454*H454</f>
        <v>0</v>
      </c>
      <c r="Q454" s="141">
        <v>4.2999999999999997E-2</v>
      </c>
      <c r="R454" s="141">
        <f>Q454*H454</f>
        <v>3.9172999999999996</v>
      </c>
      <c r="S454" s="141">
        <v>0</v>
      </c>
      <c r="T454" s="142">
        <f>S454*H454</f>
        <v>0</v>
      </c>
      <c r="AR454" s="143" t="s">
        <v>190</v>
      </c>
      <c r="AT454" s="143" t="s">
        <v>472</v>
      </c>
      <c r="AU454" s="143" t="s">
        <v>86</v>
      </c>
      <c r="AY454" s="17" t="s">
        <v>142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7" t="s">
        <v>84</v>
      </c>
      <c r="BK454" s="144">
        <f>ROUND(I454*H454,2)</f>
        <v>0</v>
      </c>
      <c r="BL454" s="17" t="s">
        <v>141</v>
      </c>
      <c r="BM454" s="143" t="s">
        <v>1187</v>
      </c>
    </row>
    <row r="455" spans="2:65" s="13" customFormat="1" ht="11.25" x14ac:dyDescent="0.2">
      <c r="B455" s="152"/>
      <c r="D455" s="146" t="s">
        <v>155</v>
      </c>
      <c r="E455" s="153" t="s">
        <v>1</v>
      </c>
      <c r="F455" s="154" t="s">
        <v>1576</v>
      </c>
      <c r="H455" s="155">
        <v>91.1</v>
      </c>
      <c r="I455" s="156"/>
      <c r="L455" s="152"/>
      <c r="M455" s="157"/>
      <c r="T455" s="158"/>
      <c r="AT455" s="153" t="s">
        <v>155</v>
      </c>
      <c r="AU455" s="153" t="s">
        <v>86</v>
      </c>
      <c r="AV455" s="13" t="s">
        <v>86</v>
      </c>
      <c r="AW455" s="13" t="s">
        <v>32</v>
      </c>
      <c r="AX455" s="13" t="s">
        <v>84</v>
      </c>
      <c r="AY455" s="153" t="s">
        <v>142</v>
      </c>
    </row>
    <row r="456" spans="2:65" s="1" customFormat="1" ht="21.75" customHeight="1" x14ac:dyDescent="0.2">
      <c r="B456" s="32"/>
      <c r="C456" s="132" t="s">
        <v>871</v>
      </c>
      <c r="D456" s="132" t="s">
        <v>148</v>
      </c>
      <c r="E456" s="133" t="s">
        <v>1207</v>
      </c>
      <c r="F456" s="134" t="s">
        <v>1208</v>
      </c>
      <c r="G456" s="135" t="s">
        <v>336</v>
      </c>
      <c r="H456" s="136">
        <v>16.5</v>
      </c>
      <c r="I456" s="137"/>
      <c r="J456" s="138">
        <f>ROUND(I456*H456,2)</f>
        <v>0</v>
      </c>
      <c r="K456" s="134" t="s">
        <v>152</v>
      </c>
      <c r="L456" s="32"/>
      <c r="M456" s="139" t="s">
        <v>1</v>
      </c>
      <c r="N456" s="140" t="s">
        <v>41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141</v>
      </c>
      <c r="AT456" s="143" t="s">
        <v>148</v>
      </c>
      <c r="AU456" s="143" t="s">
        <v>86</v>
      </c>
      <c r="AY456" s="17" t="s">
        <v>142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84</v>
      </c>
      <c r="BK456" s="144">
        <f>ROUND(I456*H456,2)</f>
        <v>0</v>
      </c>
      <c r="BL456" s="17" t="s">
        <v>141</v>
      </c>
      <c r="BM456" s="143" t="s">
        <v>1209</v>
      </c>
    </row>
    <row r="457" spans="2:65" s="13" customFormat="1" ht="11.25" x14ac:dyDescent="0.2">
      <c r="B457" s="152"/>
      <c r="D457" s="146" t="s">
        <v>155</v>
      </c>
      <c r="E457" s="153" t="s">
        <v>1</v>
      </c>
      <c r="F457" s="154" t="s">
        <v>1577</v>
      </c>
      <c r="H457" s="155">
        <v>16.5</v>
      </c>
      <c r="I457" s="156"/>
      <c r="L457" s="152"/>
      <c r="M457" s="157"/>
      <c r="T457" s="158"/>
      <c r="AT457" s="153" t="s">
        <v>155</v>
      </c>
      <c r="AU457" s="153" t="s">
        <v>86</v>
      </c>
      <c r="AV457" s="13" t="s">
        <v>86</v>
      </c>
      <c r="AW457" s="13" t="s">
        <v>32</v>
      </c>
      <c r="AX457" s="13" t="s">
        <v>84</v>
      </c>
      <c r="AY457" s="153" t="s">
        <v>142</v>
      </c>
    </row>
    <row r="458" spans="2:65" s="1" customFormat="1" ht="24.2" customHeight="1" x14ac:dyDescent="0.2">
      <c r="B458" s="32"/>
      <c r="C458" s="132" t="s">
        <v>875</v>
      </c>
      <c r="D458" s="132" t="s">
        <v>148</v>
      </c>
      <c r="E458" s="133" t="s">
        <v>1212</v>
      </c>
      <c r="F458" s="134" t="s">
        <v>1213</v>
      </c>
      <c r="G458" s="135" t="s">
        <v>336</v>
      </c>
      <c r="H458" s="136">
        <v>16.5</v>
      </c>
      <c r="I458" s="137"/>
      <c r="J458" s="138">
        <f>ROUND(I458*H458,2)</f>
        <v>0</v>
      </c>
      <c r="K458" s="134" t="s">
        <v>152</v>
      </c>
      <c r="L458" s="32"/>
      <c r="M458" s="139" t="s">
        <v>1</v>
      </c>
      <c r="N458" s="140" t="s">
        <v>41</v>
      </c>
      <c r="P458" s="141">
        <f>O458*H458</f>
        <v>0</v>
      </c>
      <c r="Q458" s="141">
        <v>2.7999999999999998E-4</v>
      </c>
      <c r="R458" s="141">
        <f>Q458*H458</f>
        <v>4.62E-3</v>
      </c>
      <c r="S458" s="141">
        <v>0</v>
      </c>
      <c r="T458" s="142">
        <f>S458*H458</f>
        <v>0</v>
      </c>
      <c r="AR458" s="143" t="s">
        <v>141</v>
      </c>
      <c r="AT458" s="143" t="s">
        <v>148</v>
      </c>
      <c r="AU458" s="143" t="s">
        <v>86</v>
      </c>
      <c r="AY458" s="17" t="s">
        <v>142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7" t="s">
        <v>84</v>
      </c>
      <c r="BK458" s="144">
        <f>ROUND(I458*H458,2)</f>
        <v>0</v>
      </c>
      <c r="BL458" s="17" t="s">
        <v>141</v>
      </c>
      <c r="BM458" s="143" t="s">
        <v>1214</v>
      </c>
    </row>
    <row r="459" spans="2:65" s="12" customFormat="1" ht="22.5" x14ac:dyDescent="0.2">
      <c r="B459" s="145"/>
      <c r="D459" s="146" t="s">
        <v>155</v>
      </c>
      <c r="E459" s="147" t="s">
        <v>1</v>
      </c>
      <c r="F459" s="148" t="s">
        <v>1215</v>
      </c>
      <c r="H459" s="147" t="s">
        <v>1</v>
      </c>
      <c r="I459" s="149"/>
      <c r="L459" s="145"/>
      <c r="M459" s="150"/>
      <c r="T459" s="151"/>
      <c r="AT459" s="147" t="s">
        <v>155</v>
      </c>
      <c r="AU459" s="147" t="s">
        <v>86</v>
      </c>
      <c r="AV459" s="12" t="s">
        <v>84</v>
      </c>
      <c r="AW459" s="12" t="s">
        <v>32</v>
      </c>
      <c r="AX459" s="12" t="s">
        <v>76</v>
      </c>
      <c r="AY459" s="147" t="s">
        <v>142</v>
      </c>
    </row>
    <row r="460" spans="2:65" s="13" customFormat="1" ht="11.25" x14ac:dyDescent="0.2">
      <c r="B460" s="152"/>
      <c r="D460" s="146" t="s">
        <v>155</v>
      </c>
      <c r="E460" s="153" t="s">
        <v>1</v>
      </c>
      <c r="F460" s="154" t="s">
        <v>1577</v>
      </c>
      <c r="H460" s="155">
        <v>16.5</v>
      </c>
      <c r="I460" s="156"/>
      <c r="L460" s="152"/>
      <c r="M460" s="157"/>
      <c r="T460" s="158"/>
      <c r="AT460" s="153" t="s">
        <v>155</v>
      </c>
      <c r="AU460" s="153" t="s">
        <v>86</v>
      </c>
      <c r="AV460" s="13" t="s">
        <v>86</v>
      </c>
      <c r="AW460" s="13" t="s">
        <v>32</v>
      </c>
      <c r="AX460" s="13" t="s">
        <v>84</v>
      </c>
      <c r="AY460" s="153" t="s">
        <v>142</v>
      </c>
    </row>
    <row r="461" spans="2:65" s="1" customFormat="1" ht="24.2" customHeight="1" x14ac:dyDescent="0.2">
      <c r="B461" s="32"/>
      <c r="C461" s="132" t="s">
        <v>879</v>
      </c>
      <c r="D461" s="132" t="s">
        <v>148</v>
      </c>
      <c r="E461" s="133" t="s">
        <v>1217</v>
      </c>
      <c r="F461" s="134" t="s">
        <v>1218</v>
      </c>
      <c r="G461" s="135" t="s">
        <v>266</v>
      </c>
      <c r="H461" s="136">
        <v>897</v>
      </c>
      <c r="I461" s="137"/>
      <c r="J461" s="138">
        <f>ROUND(I461*H461,2)</f>
        <v>0</v>
      </c>
      <c r="K461" s="134" t="s">
        <v>152</v>
      </c>
      <c r="L461" s="32"/>
      <c r="M461" s="139" t="s">
        <v>1</v>
      </c>
      <c r="N461" s="140" t="s">
        <v>41</v>
      </c>
      <c r="P461" s="141">
        <f>O461*H461</f>
        <v>0</v>
      </c>
      <c r="Q461" s="141">
        <v>3.6000000000000002E-4</v>
      </c>
      <c r="R461" s="141">
        <f>Q461*H461</f>
        <v>0.32292000000000004</v>
      </c>
      <c r="S461" s="141">
        <v>0</v>
      </c>
      <c r="T461" s="142">
        <f>S461*H461</f>
        <v>0</v>
      </c>
      <c r="AR461" s="143" t="s">
        <v>141</v>
      </c>
      <c r="AT461" s="143" t="s">
        <v>148</v>
      </c>
      <c r="AU461" s="143" t="s">
        <v>86</v>
      </c>
      <c r="AY461" s="17" t="s">
        <v>142</v>
      </c>
      <c r="BE461" s="144">
        <f>IF(N461="základní",J461,0)</f>
        <v>0</v>
      </c>
      <c r="BF461" s="144">
        <f>IF(N461="snížená",J461,0)</f>
        <v>0</v>
      </c>
      <c r="BG461" s="144">
        <f>IF(N461="zákl. přenesená",J461,0)</f>
        <v>0</v>
      </c>
      <c r="BH461" s="144">
        <f>IF(N461="sníž. přenesená",J461,0)</f>
        <v>0</v>
      </c>
      <c r="BI461" s="144">
        <f>IF(N461="nulová",J461,0)</f>
        <v>0</v>
      </c>
      <c r="BJ461" s="17" t="s">
        <v>84</v>
      </c>
      <c r="BK461" s="144">
        <f>ROUND(I461*H461,2)</f>
        <v>0</v>
      </c>
      <c r="BL461" s="17" t="s">
        <v>141</v>
      </c>
      <c r="BM461" s="143" t="s">
        <v>1219</v>
      </c>
    </row>
    <row r="462" spans="2:65" s="12" customFormat="1" ht="11.25" x14ac:dyDescent="0.2">
      <c r="B462" s="145"/>
      <c r="D462" s="146" t="s">
        <v>155</v>
      </c>
      <c r="E462" s="147" t="s">
        <v>1</v>
      </c>
      <c r="F462" s="148" t="s">
        <v>1220</v>
      </c>
      <c r="H462" s="147" t="s">
        <v>1</v>
      </c>
      <c r="I462" s="149"/>
      <c r="L462" s="145"/>
      <c r="M462" s="150"/>
      <c r="T462" s="151"/>
      <c r="AT462" s="147" t="s">
        <v>155</v>
      </c>
      <c r="AU462" s="147" t="s">
        <v>86</v>
      </c>
      <c r="AV462" s="12" t="s">
        <v>84</v>
      </c>
      <c r="AW462" s="12" t="s">
        <v>32</v>
      </c>
      <c r="AX462" s="12" t="s">
        <v>76</v>
      </c>
      <c r="AY462" s="147" t="s">
        <v>142</v>
      </c>
    </row>
    <row r="463" spans="2:65" s="13" customFormat="1" ht="11.25" x14ac:dyDescent="0.2">
      <c r="B463" s="152"/>
      <c r="D463" s="146" t="s">
        <v>155</v>
      </c>
      <c r="E463" s="153" t="s">
        <v>1</v>
      </c>
      <c r="F463" s="154" t="s">
        <v>1578</v>
      </c>
      <c r="H463" s="155">
        <v>605.6</v>
      </c>
      <c r="I463" s="156"/>
      <c r="L463" s="152"/>
      <c r="M463" s="157"/>
      <c r="T463" s="158"/>
      <c r="AT463" s="153" t="s">
        <v>155</v>
      </c>
      <c r="AU463" s="153" t="s">
        <v>86</v>
      </c>
      <c r="AV463" s="13" t="s">
        <v>86</v>
      </c>
      <c r="AW463" s="13" t="s">
        <v>32</v>
      </c>
      <c r="AX463" s="13" t="s">
        <v>76</v>
      </c>
      <c r="AY463" s="153" t="s">
        <v>142</v>
      </c>
    </row>
    <row r="464" spans="2:65" s="13" customFormat="1" ht="11.25" x14ac:dyDescent="0.2">
      <c r="B464" s="152"/>
      <c r="D464" s="146" t="s">
        <v>155</v>
      </c>
      <c r="E464" s="153" t="s">
        <v>1</v>
      </c>
      <c r="F464" s="154" t="s">
        <v>1579</v>
      </c>
      <c r="H464" s="155">
        <v>141.9</v>
      </c>
      <c r="I464" s="156"/>
      <c r="L464" s="152"/>
      <c r="M464" s="157"/>
      <c r="T464" s="158"/>
      <c r="AT464" s="153" t="s">
        <v>155</v>
      </c>
      <c r="AU464" s="153" t="s">
        <v>86</v>
      </c>
      <c r="AV464" s="13" t="s">
        <v>86</v>
      </c>
      <c r="AW464" s="13" t="s">
        <v>32</v>
      </c>
      <c r="AX464" s="13" t="s">
        <v>76</v>
      </c>
      <c r="AY464" s="153" t="s">
        <v>142</v>
      </c>
    </row>
    <row r="465" spans="2:65" s="15" customFormat="1" ht="11.25" x14ac:dyDescent="0.2">
      <c r="B465" s="179"/>
      <c r="D465" s="146" t="s">
        <v>155</v>
      </c>
      <c r="E465" s="180" t="s">
        <v>1</v>
      </c>
      <c r="F465" s="181" t="s">
        <v>1223</v>
      </c>
      <c r="H465" s="182">
        <v>747.5</v>
      </c>
      <c r="I465" s="183"/>
      <c r="L465" s="179"/>
      <c r="M465" s="184"/>
      <c r="T465" s="185"/>
      <c r="AT465" s="180" t="s">
        <v>155</v>
      </c>
      <c r="AU465" s="180" t="s">
        <v>86</v>
      </c>
      <c r="AV465" s="15" t="s">
        <v>164</v>
      </c>
      <c r="AW465" s="15" t="s">
        <v>32</v>
      </c>
      <c r="AX465" s="15" t="s">
        <v>76</v>
      </c>
      <c r="AY465" s="180" t="s">
        <v>142</v>
      </c>
    </row>
    <row r="466" spans="2:65" s="13" customFormat="1" ht="11.25" x14ac:dyDescent="0.2">
      <c r="B466" s="152"/>
      <c r="D466" s="146" t="s">
        <v>155</v>
      </c>
      <c r="E466" s="153" t="s">
        <v>1</v>
      </c>
      <c r="F466" s="154" t="s">
        <v>1580</v>
      </c>
      <c r="H466" s="155">
        <v>149.5</v>
      </c>
      <c r="I466" s="156"/>
      <c r="L466" s="152"/>
      <c r="M466" s="157"/>
      <c r="T466" s="158"/>
      <c r="AT466" s="153" t="s">
        <v>155</v>
      </c>
      <c r="AU466" s="153" t="s">
        <v>86</v>
      </c>
      <c r="AV466" s="13" t="s">
        <v>86</v>
      </c>
      <c r="AW466" s="13" t="s">
        <v>32</v>
      </c>
      <c r="AX466" s="13" t="s">
        <v>76</v>
      </c>
      <c r="AY466" s="153" t="s">
        <v>142</v>
      </c>
    </row>
    <row r="467" spans="2:65" s="14" customFormat="1" ht="11.25" x14ac:dyDescent="0.2">
      <c r="B467" s="162"/>
      <c r="D467" s="146" t="s">
        <v>155</v>
      </c>
      <c r="E467" s="163" t="s">
        <v>1</v>
      </c>
      <c r="F467" s="164" t="s">
        <v>278</v>
      </c>
      <c r="H467" s="165">
        <v>897</v>
      </c>
      <c r="I467" s="166"/>
      <c r="L467" s="162"/>
      <c r="M467" s="167"/>
      <c r="T467" s="168"/>
      <c r="AT467" s="163" t="s">
        <v>155</v>
      </c>
      <c r="AU467" s="163" t="s">
        <v>86</v>
      </c>
      <c r="AV467" s="14" t="s">
        <v>141</v>
      </c>
      <c r="AW467" s="14" t="s">
        <v>32</v>
      </c>
      <c r="AX467" s="14" t="s">
        <v>84</v>
      </c>
      <c r="AY467" s="163" t="s">
        <v>142</v>
      </c>
    </row>
    <row r="468" spans="2:65" s="1" customFormat="1" ht="16.5" customHeight="1" x14ac:dyDescent="0.2">
      <c r="B468" s="32"/>
      <c r="C468" s="132" t="s">
        <v>883</v>
      </c>
      <c r="D468" s="132" t="s">
        <v>148</v>
      </c>
      <c r="E468" s="133" t="s">
        <v>1226</v>
      </c>
      <c r="F468" s="134" t="s">
        <v>1227</v>
      </c>
      <c r="G468" s="135" t="s">
        <v>336</v>
      </c>
      <c r="H468" s="136">
        <v>16.5</v>
      </c>
      <c r="I468" s="137"/>
      <c r="J468" s="138">
        <f>ROUND(I468*H468,2)</f>
        <v>0</v>
      </c>
      <c r="K468" s="134" t="s">
        <v>152</v>
      </c>
      <c r="L468" s="32"/>
      <c r="M468" s="139" t="s">
        <v>1</v>
      </c>
      <c r="N468" s="140" t="s">
        <v>41</v>
      </c>
      <c r="P468" s="141">
        <f>O468*H468</f>
        <v>0</v>
      </c>
      <c r="Q468" s="141">
        <v>0</v>
      </c>
      <c r="R468" s="141">
        <f>Q468*H468</f>
        <v>0</v>
      </c>
      <c r="S468" s="141">
        <v>0</v>
      </c>
      <c r="T468" s="142">
        <f>S468*H468</f>
        <v>0</v>
      </c>
      <c r="AR468" s="143" t="s">
        <v>141</v>
      </c>
      <c r="AT468" s="143" t="s">
        <v>148</v>
      </c>
      <c r="AU468" s="143" t="s">
        <v>86</v>
      </c>
      <c r="AY468" s="17" t="s">
        <v>142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7" t="s">
        <v>84</v>
      </c>
      <c r="BK468" s="144">
        <f>ROUND(I468*H468,2)</f>
        <v>0</v>
      </c>
      <c r="BL468" s="17" t="s">
        <v>141</v>
      </c>
      <c r="BM468" s="143" t="s">
        <v>1228</v>
      </c>
    </row>
    <row r="469" spans="2:65" s="13" customFormat="1" ht="11.25" x14ac:dyDescent="0.2">
      <c r="B469" s="152"/>
      <c r="D469" s="146" t="s">
        <v>155</v>
      </c>
      <c r="E469" s="153" t="s">
        <v>1</v>
      </c>
      <c r="F469" s="154" t="s">
        <v>1581</v>
      </c>
      <c r="H469" s="155">
        <v>16.5</v>
      </c>
      <c r="I469" s="156"/>
      <c r="L469" s="152"/>
      <c r="M469" s="157"/>
      <c r="T469" s="158"/>
      <c r="AT469" s="153" t="s">
        <v>155</v>
      </c>
      <c r="AU469" s="153" t="s">
        <v>86</v>
      </c>
      <c r="AV469" s="13" t="s">
        <v>86</v>
      </c>
      <c r="AW469" s="13" t="s">
        <v>32</v>
      </c>
      <c r="AX469" s="13" t="s">
        <v>84</v>
      </c>
      <c r="AY469" s="153" t="s">
        <v>142</v>
      </c>
    </row>
    <row r="470" spans="2:65" s="1" customFormat="1" ht="16.5" customHeight="1" x14ac:dyDescent="0.2">
      <c r="B470" s="32"/>
      <c r="C470" s="132" t="s">
        <v>887</v>
      </c>
      <c r="D470" s="132" t="s">
        <v>148</v>
      </c>
      <c r="E470" s="133" t="s">
        <v>1231</v>
      </c>
      <c r="F470" s="134" t="s">
        <v>1232</v>
      </c>
      <c r="G470" s="135" t="s">
        <v>336</v>
      </c>
      <c r="H470" s="136">
        <v>11.8</v>
      </c>
      <c r="I470" s="137"/>
      <c r="J470" s="138">
        <f>ROUND(I470*H470,2)</f>
        <v>0</v>
      </c>
      <c r="K470" s="134" t="s">
        <v>152</v>
      </c>
      <c r="L470" s="32"/>
      <c r="M470" s="139" t="s">
        <v>1</v>
      </c>
      <c r="N470" s="140" t="s">
        <v>41</v>
      </c>
      <c r="P470" s="141">
        <f>O470*H470</f>
        <v>0</v>
      </c>
      <c r="Q470" s="141">
        <v>2.0000000000000002E-5</v>
      </c>
      <c r="R470" s="141">
        <f>Q470*H470</f>
        <v>2.3600000000000004E-4</v>
      </c>
      <c r="S470" s="141">
        <v>0</v>
      </c>
      <c r="T470" s="142">
        <f>S470*H470</f>
        <v>0</v>
      </c>
      <c r="AR470" s="143" t="s">
        <v>141</v>
      </c>
      <c r="AT470" s="143" t="s">
        <v>148</v>
      </c>
      <c r="AU470" s="143" t="s">
        <v>86</v>
      </c>
      <c r="AY470" s="17" t="s">
        <v>142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7" t="s">
        <v>84</v>
      </c>
      <c r="BK470" s="144">
        <f>ROUND(I470*H470,2)</f>
        <v>0</v>
      </c>
      <c r="BL470" s="17" t="s">
        <v>141</v>
      </c>
      <c r="BM470" s="143" t="s">
        <v>1233</v>
      </c>
    </row>
    <row r="471" spans="2:65" s="13" customFormat="1" ht="11.25" x14ac:dyDescent="0.2">
      <c r="B471" s="152"/>
      <c r="D471" s="146" t="s">
        <v>155</v>
      </c>
      <c r="E471" s="153" t="s">
        <v>1</v>
      </c>
      <c r="F471" s="154" t="s">
        <v>1582</v>
      </c>
      <c r="H471" s="155">
        <v>11.8</v>
      </c>
      <c r="I471" s="156"/>
      <c r="L471" s="152"/>
      <c r="M471" s="157"/>
      <c r="T471" s="158"/>
      <c r="AT471" s="153" t="s">
        <v>155</v>
      </c>
      <c r="AU471" s="153" t="s">
        <v>86</v>
      </c>
      <c r="AV471" s="13" t="s">
        <v>86</v>
      </c>
      <c r="AW471" s="13" t="s">
        <v>32</v>
      </c>
      <c r="AX471" s="13" t="s">
        <v>84</v>
      </c>
      <c r="AY471" s="153" t="s">
        <v>142</v>
      </c>
    </row>
    <row r="472" spans="2:65" s="1" customFormat="1" ht="33" customHeight="1" x14ac:dyDescent="0.2">
      <c r="B472" s="32"/>
      <c r="C472" s="132" t="s">
        <v>893</v>
      </c>
      <c r="D472" s="132" t="s">
        <v>148</v>
      </c>
      <c r="E472" s="133" t="s">
        <v>1284</v>
      </c>
      <c r="F472" s="134" t="s">
        <v>1285</v>
      </c>
      <c r="G472" s="135" t="s">
        <v>590</v>
      </c>
      <c r="H472" s="136">
        <v>6</v>
      </c>
      <c r="I472" s="137"/>
      <c r="J472" s="138">
        <f>ROUND(I472*H472,2)</f>
        <v>0</v>
      </c>
      <c r="K472" s="134" t="s">
        <v>152</v>
      </c>
      <c r="L472" s="32"/>
      <c r="M472" s="139" t="s">
        <v>1</v>
      </c>
      <c r="N472" s="140" t="s">
        <v>41</v>
      </c>
      <c r="P472" s="141">
        <f>O472*H472</f>
        <v>0</v>
      </c>
      <c r="Q472" s="141">
        <v>0</v>
      </c>
      <c r="R472" s="141">
        <f>Q472*H472</f>
        <v>0</v>
      </c>
      <c r="S472" s="141">
        <v>8.2000000000000003E-2</v>
      </c>
      <c r="T472" s="142">
        <f>S472*H472</f>
        <v>0.49199999999999999</v>
      </c>
      <c r="AR472" s="143" t="s">
        <v>141</v>
      </c>
      <c r="AT472" s="143" t="s">
        <v>148</v>
      </c>
      <c r="AU472" s="143" t="s">
        <v>86</v>
      </c>
      <c r="AY472" s="17" t="s">
        <v>142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7" t="s">
        <v>84</v>
      </c>
      <c r="BK472" s="144">
        <f>ROUND(I472*H472,2)</f>
        <v>0</v>
      </c>
      <c r="BL472" s="17" t="s">
        <v>141</v>
      </c>
      <c r="BM472" s="143" t="s">
        <v>1286</v>
      </c>
    </row>
    <row r="473" spans="2:65" s="13" customFormat="1" ht="11.25" x14ac:dyDescent="0.2">
      <c r="B473" s="152"/>
      <c r="D473" s="146" t="s">
        <v>155</v>
      </c>
      <c r="E473" s="153" t="s">
        <v>1</v>
      </c>
      <c r="F473" s="154" t="s">
        <v>1583</v>
      </c>
      <c r="H473" s="155">
        <v>6</v>
      </c>
      <c r="I473" s="156"/>
      <c r="L473" s="152"/>
      <c r="M473" s="157"/>
      <c r="T473" s="158"/>
      <c r="AT473" s="153" t="s">
        <v>155</v>
      </c>
      <c r="AU473" s="153" t="s">
        <v>86</v>
      </c>
      <c r="AV473" s="13" t="s">
        <v>86</v>
      </c>
      <c r="AW473" s="13" t="s">
        <v>32</v>
      </c>
      <c r="AX473" s="13" t="s">
        <v>84</v>
      </c>
      <c r="AY473" s="153" t="s">
        <v>142</v>
      </c>
    </row>
    <row r="474" spans="2:65" s="1" customFormat="1" ht="24.2" customHeight="1" x14ac:dyDescent="0.2">
      <c r="B474" s="32"/>
      <c r="C474" s="132" t="s">
        <v>902</v>
      </c>
      <c r="D474" s="132" t="s">
        <v>148</v>
      </c>
      <c r="E474" s="133" t="s">
        <v>1292</v>
      </c>
      <c r="F474" s="134" t="s">
        <v>1293</v>
      </c>
      <c r="G474" s="135" t="s">
        <v>590</v>
      </c>
      <c r="H474" s="136">
        <v>10</v>
      </c>
      <c r="I474" s="137"/>
      <c r="J474" s="138">
        <f>ROUND(I474*H474,2)</f>
        <v>0</v>
      </c>
      <c r="K474" s="134" t="s">
        <v>152</v>
      </c>
      <c r="L474" s="32"/>
      <c r="M474" s="139" t="s">
        <v>1</v>
      </c>
      <c r="N474" s="140" t="s">
        <v>41</v>
      </c>
      <c r="P474" s="141">
        <f>O474*H474</f>
        <v>0</v>
      </c>
      <c r="Q474" s="141">
        <v>0</v>
      </c>
      <c r="R474" s="141">
        <f>Q474*H474</f>
        <v>0</v>
      </c>
      <c r="S474" s="141">
        <v>4.0000000000000001E-3</v>
      </c>
      <c r="T474" s="142">
        <f>S474*H474</f>
        <v>0.04</v>
      </c>
      <c r="AR474" s="143" t="s">
        <v>141</v>
      </c>
      <c r="AT474" s="143" t="s">
        <v>148</v>
      </c>
      <c r="AU474" s="143" t="s">
        <v>86</v>
      </c>
      <c r="AY474" s="17" t="s">
        <v>142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84</v>
      </c>
      <c r="BK474" s="144">
        <f>ROUND(I474*H474,2)</f>
        <v>0</v>
      </c>
      <c r="BL474" s="17" t="s">
        <v>141</v>
      </c>
      <c r="BM474" s="143" t="s">
        <v>1294</v>
      </c>
    </row>
    <row r="475" spans="2:65" s="13" customFormat="1" ht="11.25" x14ac:dyDescent="0.2">
      <c r="B475" s="152"/>
      <c r="D475" s="146" t="s">
        <v>155</v>
      </c>
      <c r="E475" s="153" t="s">
        <v>1</v>
      </c>
      <c r="F475" s="154" t="s">
        <v>1584</v>
      </c>
      <c r="H475" s="155">
        <v>10</v>
      </c>
      <c r="I475" s="156"/>
      <c r="L475" s="152"/>
      <c r="M475" s="157"/>
      <c r="T475" s="158"/>
      <c r="AT475" s="153" t="s">
        <v>155</v>
      </c>
      <c r="AU475" s="153" t="s">
        <v>86</v>
      </c>
      <c r="AV475" s="13" t="s">
        <v>86</v>
      </c>
      <c r="AW475" s="13" t="s">
        <v>32</v>
      </c>
      <c r="AX475" s="13" t="s">
        <v>84</v>
      </c>
      <c r="AY475" s="153" t="s">
        <v>142</v>
      </c>
    </row>
    <row r="476" spans="2:65" s="11" customFormat="1" ht="22.9" customHeight="1" x14ac:dyDescent="0.2">
      <c r="B476" s="120"/>
      <c r="D476" s="121" t="s">
        <v>75</v>
      </c>
      <c r="E476" s="130" t="s">
        <v>1302</v>
      </c>
      <c r="F476" s="130" t="s">
        <v>1303</v>
      </c>
      <c r="I476" s="123"/>
      <c r="J476" s="131">
        <f>BK476</f>
        <v>0</v>
      </c>
      <c r="L476" s="120"/>
      <c r="M476" s="125"/>
      <c r="P476" s="126">
        <f>SUM(P477:P543)</f>
        <v>0</v>
      </c>
      <c r="R476" s="126">
        <f>SUM(R477:R543)</f>
        <v>0</v>
      </c>
      <c r="T476" s="127">
        <f>SUM(T477:T543)</f>
        <v>0</v>
      </c>
      <c r="AR476" s="121" t="s">
        <v>84</v>
      </c>
      <c r="AT476" s="128" t="s">
        <v>75</v>
      </c>
      <c r="AU476" s="128" t="s">
        <v>84</v>
      </c>
      <c r="AY476" s="121" t="s">
        <v>142</v>
      </c>
      <c r="BK476" s="129">
        <f>SUM(BK477:BK543)</f>
        <v>0</v>
      </c>
    </row>
    <row r="477" spans="2:65" s="1" customFormat="1" ht="24.2" customHeight="1" x14ac:dyDescent="0.2">
      <c r="B477" s="32"/>
      <c r="C477" s="132" t="s">
        <v>907</v>
      </c>
      <c r="D477" s="132" t="s">
        <v>148</v>
      </c>
      <c r="E477" s="133" t="s">
        <v>1305</v>
      </c>
      <c r="F477" s="134" t="s">
        <v>1306</v>
      </c>
      <c r="G477" s="135" t="s">
        <v>456</v>
      </c>
      <c r="H477" s="136">
        <v>184.57599999999999</v>
      </c>
      <c r="I477" s="137"/>
      <c r="J477" s="138">
        <f>ROUND(I477*H477,2)</f>
        <v>0</v>
      </c>
      <c r="K477" s="134" t="s">
        <v>152</v>
      </c>
      <c r="L477" s="32"/>
      <c r="M477" s="139" t="s">
        <v>1</v>
      </c>
      <c r="N477" s="140" t="s">
        <v>41</v>
      </c>
      <c r="P477" s="141">
        <f>O477*H477</f>
        <v>0</v>
      </c>
      <c r="Q477" s="141">
        <v>0</v>
      </c>
      <c r="R477" s="141">
        <f>Q477*H477</f>
        <v>0</v>
      </c>
      <c r="S477" s="141">
        <v>0</v>
      </c>
      <c r="T477" s="142">
        <f>S477*H477</f>
        <v>0</v>
      </c>
      <c r="AR477" s="143" t="s">
        <v>141</v>
      </c>
      <c r="AT477" s="143" t="s">
        <v>148</v>
      </c>
      <c r="AU477" s="143" t="s">
        <v>86</v>
      </c>
      <c r="AY477" s="17" t="s">
        <v>142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7" t="s">
        <v>84</v>
      </c>
      <c r="BK477" s="144">
        <f>ROUND(I477*H477,2)</f>
        <v>0</v>
      </c>
      <c r="BL477" s="17" t="s">
        <v>141</v>
      </c>
      <c r="BM477" s="143" t="s">
        <v>1307</v>
      </c>
    </row>
    <row r="478" spans="2:65" s="12" customFormat="1" ht="11.25" x14ac:dyDescent="0.2">
      <c r="B478" s="145"/>
      <c r="D478" s="146" t="s">
        <v>155</v>
      </c>
      <c r="E478" s="147" t="s">
        <v>1</v>
      </c>
      <c r="F478" s="148" t="s">
        <v>1308</v>
      </c>
      <c r="H478" s="147" t="s">
        <v>1</v>
      </c>
      <c r="I478" s="149"/>
      <c r="L478" s="145"/>
      <c r="M478" s="150"/>
      <c r="T478" s="151"/>
      <c r="AT478" s="147" t="s">
        <v>155</v>
      </c>
      <c r="AU478" s="147" t="s">
        <v>86</v>
      </c>
      <c r="AV478" s="12" t="s">
        <v>84</v>
      </c>
      <c r="AW478" s="12" t="s">
        <v>32</v>
      </c>
      <c r="AX478" s="12" t="s">
        <v>76</v>
      </c>
      <c r="AY478" s="147" t="s">
        <v>142</v>
      </c>
    </row>
    <row r="479" spans="2:65" s="12" customFormat="1" ht="11.25" x14ac:dyDescent="0.2">
      <c r="B479" s="145"/>
      <c r="D479" s="146" t="s">
        <v>155</v>
      </c>
      <c r="E479" s="147" t="s">
        <v>1</v>
      </c>
      <c r="F479" s="148" t="s">
        <v>1309</v>
      </c>
      <c r="H479" s="147" t="s">
        <v>1</v>
      </c>
      <c r="I479" s="149"/>
      <c r="L479" s="145"/>
      <c r="M479" s="150"/>
      <c r="T479" s="151"/>
      <c r="AT479" s="147" t="s">
        <v>155</v>
      </c>
      <c r="AU479" s="147" t="s">
        <v>86</v>
      </c>
      <c r="AV479" s="12" t="s">
        <v>84</v>
      </c>
      <c r="AW479" s="12" t="s">
        <v>32</v>
      </c>
      <c r="AX479" s="12" t="s">
        <v>76</v>
      </c>
      <c r="AY479" s="147" t="s">
        <v>142</v>
      </c>
    </row>
    <row r="480" spans="2:65" s="13" customFormat="1" ht="11.25" x14ac:dyDescent="0.2">
      <c r="B480" s="152"/>
      <c r="D480" s="146" t="s">
        <v>155</v>
      </c>
      <c r="E480" s="153" t="s">
        <v>1</v>
      </c>
      <c r="F480" s="154" t="s">
        <v>1585</v>
      </c>
      <c r="H480" s="155">
        <v>184.57599999999999</v>
      </c>
      <c r="I480" s="156"/>
      <c r="L480" s="152"/>
      <c r="M480" s="157"/>
      <c r="T480" s="158"/>
      <c r="AT480" s="153" t="s">
        <v>155</v>
      </c>
      <c r="AU480" s="153" t="s">
        <v>86</v>
      </c>
      <c r="AV480" s="13" t="s">
        <v>86</v>
      </c>
      <c r="AW480" s="13" t="s">
        <v>32</v>
      </c>
      <c r="AX480" s="13" t="s">
        <v>84</v>
      </c>
      <c r="AY480" s="153" t="s">
        <v>142</v>
      </c>
    </row>
    <row r="481" spans="2:65" s="1" customFormat="1" ht="24.2" customHeight="1" x14ac:dyDescent="0.2">
      <c r="B481" s="32"/>
      <c r="C481" s="132" t="s">
        <v>912</v>
      </c>
      <c r="D481" s="132" t="s">
        <v>148</v>
      </c>
      <c r="E481" s="133" t="s">
        <v>1312</v>
      </c>
      <c r="F481" s="134" t="s">
        <v>1313</v>
      </c>
      <c r="G481" s="135" t="s">
        <v>456</v>
      </c>
      <c r="H481" s="136">
        <v>688.49199999999996</v>
      </c>
      <c r="I481" s="137"/>
      <c r="J481" s="138">
        <f>ROUND(I481*H481,2)</f>
        <v>0</v>
      </c>
      <c r="K481" s="134" t="s">
        <v>152</v>
      </c>
      <c r="L481" s="32"/>
      <c r="M481" s="139" t="s">
        <v>1</v>
      </c>
      <c r="N481" s="140" t="s">
        <v>41</v>
      </c>
      <c r="P481" s="141">
        <f>O481*H481</f>
        <v>0</v>
      </c>
      <c r="Q481" s="141">
        <v>0</v>
      </c>
      <c r="R481" s="141">
        <f>Q481*H481</f>
        <v>0</v>
      </c>
      <c r="S481" s="141">
        <v>0</v>
      </c>
      <c r="T481" s="142">
        <f>S481*H481</f>
        <v>0</v>
      </c>
      <c r="AR481" s="143" t="s">
        <v>141</v>
      </c>
      <c r="AT481" s="143" t="s">
        <v>148</v>
      </c>
      <c r="AU481" s="143" t="s">
        <v>86</v>
      </c>
      <c r="AY481" s="17" t="s">
        <v>142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7" t="s">
        <v>84</v>
      </c>
      <c r="BK481" s="144">
        <f>ROUND(I481*H481,2)</f>
        <v>0</v>
      </c>
      <c r="BL481" s="17" t="s">
        <v>141</v>
      </c>
      <c r="BM481" s="143" t="s">
        <v>1314</v>
      </c>
    </row>
    <row r="482" spans="2:65" s="12" customFormat="1" ht="11.25" x14ac:dyDescent="0.2">
      <c r="B482" s="145"/>
      <c r="D482" s="146" t="s">
        <v>155</v>
      </c>
      <c r="E482" s="147" t="s">
        <v>1</v>
      </c>
      <c r="F482" s="148" t="s">
        <v>1315</v>
      </c>
      <c r="H482" s="147" t="s">
        <v>1</v>
      </c>
      <c r="I482" s="149"/>
      <c r="L482" s="145"/>
      <c r="M482" s="150"/>
      <c r="T482" s="151"/>
      <c r="AT482" s="147" t="s">
        <v>155</v>
      </c>
      <c r="AU482" s="147" t="s">
        <v>86</v>
      </c>
      <c r="AV482" s="12" t="s">
        <v>84</v>
      </c>
      <c r="AW482" s="12" t="s">
        <v>32</v>
      </c>
      <c r="AX482" s="12" t="s">
        <v>76</v>
      </c>
      <c r="AY482" s="147" t="s">
        <v>142</v>
      </c>
    </row>
    <row r="483" spans="2:65" s="13" customFormat="1" ht="11.25" x14ac:dyDescent="0.2">
      <c r="B483" s="152"/>
      <c r="D483" s="146" t="s">
        <v>155</v>
      </c>
      <c r="E483" s="153" t="s">
        <v>1</v>
      </c>
      <c r="F483" s="154" t="s">
        <v>1586</v>
      </c>
      <c r="H483" s="155">
        <v>25.753</v>
      </c>
      <c r="I483" s="156"/>
      <c r="L483" s="152"/>
      <c r="M483" s="157"/>
      <c r="T483" s="158"/>
      <c r="AT483" s="153" t="s">
        <v>155</v>
      </c>
      <c r="AU483" s="153" t="s">
        <v>86</v>
      </c>
      <c r="AV483" s="13" t="s">
        <v>86</v>
      </c>
      <c r="AW483" s="13" t="s">
        <v>32</v>
      </c>
      <c r="AX483" s="13" t="s">
        <v>76</v>
      </c>
      <c r="AY483" s="153" t="s">
        <v>142</v>
      </c>
    </row>
    <row r="484" spans="2:65" s="12" customFormat="1" ht="11.25" x14ac:dyDescent="0.2">
      <c r="B484" s="145"/>
      <c r="D484" s="146" t="s">
        <v>155</v>
      </c>
      <c r="E484" s="147" t="s">
        <v>1</v>
      </c>
      <c r="F484" s="148" t="s">
        <v>1317</v>
      </c>
      <c r="H484" s="147" t="s">
        <v>1</v>
      </c>
      <c r="I484" s="149"/>
      <c r="L484" s="145"/>
      <c r="M484" s="150"/>
      <c r="T484" s="151"/>
      <c r="AT484" s="147" t="s">
        <v>155</v>
      </c>
      <c r="AU484" s="147" t="s">
        <v>86</v>
      </c>
      <c r="AV484" s="12" t="s">
        <v>84</v>
      </c>
      <c r="AW484" s="12" t="s">
        <v>32</v>
      </c>
      <c r="AX484" s="12" t="s">
        <v>76</v>
      </c>
      <c r="AY484" s="147" t="s">
        <v>142</v>
      </c>
    </row>
    <row r="485" spans="2:65" s="13" customFormat="1" ht="11.25" x14ac:dyDescent="0.2">
      <c r="B485" s="152"/>
      <c r="D485" s="146" t="s">
        <v>155</v>
      </c>
      <c r="E485" s="153" t="s">
        <v>1</v>
      </c>
      <c r="F485" s="154" t="s">
        <v>1587</v>
      </c>
      <c r="H485" s="155">
        <v>369.15199999999999</v>
      </c>
      <c r="I485" s="156"/>
      <c r="L485" s="152"/>
      <c r="M485" s="157"/>
      <c r="T485" s="158"/>
      <c r="AT485" s="153" t="s">
        <v>155</v>
      </c>
      <c r="AU485" s="153" t="s">
        <v>86</v>
      </c>
      <c r="AV485" s="13" t="s">
        <v>86</v>
      </c>
      <c r="AW485" s="13" t="s">
        <v>32</v>
      </c>
      <c r="AX485" s="13" t="s">
        <v>76</v>
      </c>
      <c r="AY485" s="153" t="s">
        <v>142</v>
      </c>
    </row>
    <row r="486" spans="2:65" s="13" customFormat="1" ht="11.25" x14ac:dyDescent="0.2">
      <c r="B486" s="152"/>
      <c r="D486" s="146" t="s">
        <v>155</v>
      </c>
      <c r="E486" s="153" t="s">
        <v>1</v>
      </c>
      <c r="F486" s="154" t="s">
        <v>1588</v>
      </c>
      <c r="H486" s="155">
        <v>158.875</v>
      </c>
      <c r="I486" s="156"/>
      <c r="L486" s="152"/>
      <c r="M486" s="157"/>
      <c r="T486" s="158"/>
      <c r="AT486" s="153" t="s">
        <v>155</v>
      </c>
      <c r="AU486" s="153" t="s">
        <v>86</v>
      </c>
      <c r="AV486" s="13" t="s">
        <v>86</v>
      </c>
      <c r="AW486" s="13" t="s">
        <v>32</v>
      </c>
      <c r="AX486" s="13" t="s">
        <v>76</v>
      </c>
      <c r="AY486" s="153" t="s">
        <v>142</v>
      </c>
    </row>
    <row r="487" spans="2:65" s="13" customFormat="1" ht="11.25" x14ac:dyDescent="0.2">
      <c r="B487" s="152"/>
      <c r="D487" s="146" t="s">
        <v>155</v>
      </c>
      <c r="E487" s="153" t="s">
        <v>1</v>
      </c>
      <c r="F487" s="154" t="s">
        <v>1589</v>
      </c>
      <c r="H487" s="155">
        <v>134.71199999999999</v>
      </c>
      <c r="I487" s="156"/>
      <c r="L487" s="152"/>
      <c r="M487" s="157"/>
      <c r="T487" s="158"/>
      <c r="AT487" s="153" t="s">
        <v>155</v>
      </c>
      <c r="AU487" s="153" t="s">
        <v>86</v>
      </c>
      <c r="AV487" s="13" t="s">
        <v>86</v>
      </c>
      <c r="AW487" s="13" t="s">
        <v>32</v>
      </c>
      <c r="AX487" s="13" t="s">
        <v>76</v>
      </c>
      <c r="AY487" s="153" t="s">
        <v>142</v>
      </c>
    </row>
    <row r="488" spans="2:65" s="14" customFormat="1" ht="11.25" x14ac:dyDescent="0.2">
      <c r="B488" s="162"/>
      <c r="D488" s="146" t="s">
        <v>155</v>
      </c>
      <c r="E488" s="163" t="s">
        <v>1</v>
      </c>
      <c r="F488" s="164" t="s">
        <v>278</v>
      </c>
      <c r="H488" s="165">
        <v>688.49199999999996</v>
      </c>
      <c r="I488" s="166"/>
      <c r="L488" s="162"/>
      <c r="M488" s="167"/>
      <c r="T488" s="168"/>
      <c r="AT488" s="163" t="s">
        <v>155</v>
      </c>
      <c r="AU488" s="163" t="s">
        <v>86</v>
      </c>
      <c r="AV488" s="14" t="s">
        <v>141</v>
      </c>
      <c r="AW488" s="14" t="s">
        <v>32</v>
      </c>
      <c r="AX488" s="14" t="s">
        <v>84</v>
      </c>
      <c r="AY488" s="163" t="s">
        <v>142</v>
      </c>
    </row>
    <row r="489" spans="2:65" s="1" customFormat="1" ht="24.2" customHeight="1" x14ac:dyDescent="0.2">
      <c r="B489" s="32"/>
      <c r="C489" s="132" t="s">
        <v>917</v>
      </c>
      <c r="D489" s="132" t="s">
        <v>148</v>
      </c>
      <c r="E489" s="133" t="s">
        <v>1322</v>
      </c>
      <c r="F489" s="134" t="s">
        <v>1323</v>
      </c>
      <c r="G489" s="135" t="s">
        <v>456</v>
      </c>
      <c r="H489" s="136">
        <v>618.08199999999999</v>
      </c>
      <c r="I489" s="137"/>
      <c r="J489" s="138">
        <f>ROUND(I489*H489,2)</f>
        <v>0</v>
      </c>
      <c r="K489" s="134" t="s">
        <v>152</v>
      </c>
      <c r="L489" s="32"/>
      <c r="M489" s="139" t="s">
        <v>1</v>
      </c>
      <c r="N489" s="140" t="s">
        <v>41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141</v>
      </c>
      <c r="AT489" s="143" t="s">
        <v>148</v>
      </c>
      <c r="AU489" s="143" t="s">
        <v>86</v>
      </c>
      <c r="AY489" s="17" t="s">
        <v>142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7" t="s">
        <v>84</v>
      </c>
      <c r="BK489" s="144">
        <f>ROUND(I489*H489,2)</f>
        <v>0</v>
      </c>
      <c r="BL489" s="17" t="s">
        <v>141</v>
      </c>
      <c r="BM489" s="143" t="s">
        <v>1324</v>
      </c>
    </row>
    <row r="490" spans="2:65" s="12" customFormat="1" ht="11.25" x14ac:dyDescent="0.2">
      <c r="B490" s="145"/>
      <c r="D490" s="146" t="s">
        <v>155</v>
      </c>
      <c r="E490" s="147" t="s">
        <v>1</v>
      </c>
      <c r="F490" s="148" t="s">
        <v>1315</v>
      </c>
      <c r="H490" s="147" t="s">
        <v>1</v>
      </c>
      <c r="I490" s="149"/>
      <c r="L490" s="145"/>
      <c r="M490" s="150"/>
      <c r="T490" s="151"/>
      <c r="AT490" s="147" t="s">
        <v>155</v>
      </c>
      <c r="AU490" s="147" t="s">
        <v>86</v>
      </c>
      <c r="AV490" s="12" t="s">
        <v>84</v>
      </c>
      <c r="AW490" s="12" t="s">
        <v>32</v>
      </c>
      <c r="AX490" s="12" t="s">
        <v>76</v>
      </c>
      <c r="AY490" s="147" t="s">
        <v>142</v>
      </c>
    </row>
    <row r="491" spans="2:65" s="13" customFormat="1" ht="11.25" x14ac:dyDescent="0.2">
      <c r="B491" s="152"/>
      <c r="D491" s="146" t="s">
        <v>155</v>
      </c>
      <c r="E491" s="153" t="s">
        <v>1</v>
      </c>
      <c r="F491" s="154" t="s">
        <v>1590</v>
      </c>
      <c r="H491" s="155">
        <v>618.08199999999999</v>
      </c>
      <c r="I491" s="156"/>
      <c r="L491" s="152"/>
      <c r="M491" s="157"/>
      <c r="T491" s="158"/>
      <c r="AT491" s="153" t="s">
        <v>155</v>
      </c>
      <c r="AU491" s="153" t="s">
        <v>86</v>
      </c>
      <c r="AV491" s="13" t="s">
        <v>86</v>
      </c>
      <c r="AW491" s="13" t="s">
        <v>32</v>
      </c>
      <c r="AX491" s="13" t="s">
        <v>84</v>
      </c>
      <c r="AY491" s="153" t="s">
        <v>142</v>
      </c>
    </row>
    <row r="492" spans="2:65" s="1" customFormat="1" ht="24.2" customHeight="1" x14ac:dyDescent="0.2">
      <c r="B492" s="32"/>
      <c r="C492" s="132" t="s">
        <v>923</v>
      </c>
      <c r="D492" s="132" t="s">
        <v>148</v>
      </c>
      <c r="E492" s="133" t="s">
        <v>1327</v>
      </c>
      <c r="F492" s="134" t="s">
        <v>1328</v>
      </c>
      <c r="G492" s="135" t="s">
        <v>456</v>
      </c>
      <c r="H492" s="136">
        <v>29.689</v>
      </c>
      <c r="I492" s="137"/>
      <c r="J492" s="138">
        <f>ROUND(I492*H492,2)</f>
        <v>0</v>
      </c>
      <c r="K492" s="134" t="s">
        <v>152</v>
      </c>
      <c r="L492" s="32"/>
      <c r="M492" s="139" t="s">
        <v>1</v>
      </c>
      <c r="N492" s="140" t="s">
        <v>41</v>
      </c>
      <c r="P492" s="141">
        <f>O492*H492</f>
        <v>0</v>
      </c>
      <c r="Q492" s="141">
        <v>0</v>
      </c>
      <c r="R492" s="141">
        <f>Q492*H492</f>
        <v>0</v>
      </c>
      <c r="S492" s="141">
        <v>0</v>
      </c>
      <c r="T492" s="142">
        <f>S492*H492</f>
        <v>0</v>
      </c>
      <c r="AR492" s="143" t="s">
        <v>141</v>
      </c>
      <c r="AT492" s="143" t="s">
        <v>148</v>
      </c>
      <c r="AU492" s="143" t="s">
        <v>86</v>
      </c>
      <c r="AY492" s="17" t="s">
        <v>142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7" t="s">
        <v>84</v>
      </c>
      <c r="BK492" s="144">
        <f>ROUND(I492*H492,2)</f>
        <v>0</v>
      </c>
      <c r="BL492" s="17" t="s">
        <v>141</v>
      </c>
      <c r="BM492" s="143" t="s">
        <v>1329</v>
      </c>
    </row>
    <row r="493" spans="2:65" s="12" customFormat="1" ht="11.25" x14ac:dyDescent="0.2">
      <c r="B493" s="145"/>
      <c r="D493" s="146" t="s">
        <v>155</v>
      </c>
      <c r="E493" s="147" t="s">
        <v>1</v>
      </c>
      <c r="F493" s="148" t="s">
        <v>1315</v>
      </c>
      <c r="H493" s="147" t="s">
        <v>1</v>
      </c>
      <c r="I493" s="149"/>
      <c r="L493" s="145"/>
      <c r="M493" s="150"/>
      <c r="T493" s="151"/>
      <c r="AT493" s="147" t="s">
        <v>155</v>
      </c>
      <c r="AU493" s="147" t="s">
        <v>86</v>
      </c>
      <c r="AV493" s="12" t="s">
        <v>84</v>
      </c>
      <c r="AW493" s="12" t="s">
        <v>32</v>
      </c>
      <c r="AX493" s="12" t="s">
        <v>76</v>
      </c>
      <c r="AY493" s="147" t="s">
        <v>142</v>
      </c>
    </row>
    <row r="494" spans="2:65" s="13" customFormat="1" ht="11.25" x14ac:dyDescent="0.2">
      <c r="B494" s="152"/>
      <c r="D494" s="146" t="s">
        <v>155</v>
      </c>
      <c r="E494" s="153" t="s">
        <v>1</v>
      </c>
      <c r="F494" s="154" t="s">
        <v>1591</v>
      </c>
      <c r="H494" s="155">
        <v>1.8420000000000001</v>
      </c>
      <c r="I494" s="156"/>
      <c r="L494" s="152"/>
      <c r="M494" s="157"/>
      <c r="T494" s="158"/>
      <c r="AT494" s="153" t="s">
        <v>155</v>
      </c>
      <c r="AU494" s="153" t="s">
        <v>86</v>
      </c>
      <c r="AV494" s="13" t="s">
        <v>86</v>
      </c>
      <c r="AW494" s="13" t="s">
        <v>32</v>
      </c>
      <c r="AX494" s="13" t="s">
        <v>76</v>
      </c>
      <c r="AY494" s="153" t="s">
        <v>142</v>
      </c>
    </row>
    <row r="495" spans="2:65" s="12" customFormat="1" ht="11.25" x14ac:dyDescent="0.2">
      <c r="B495" s="145"/>
      <c r="D495" s="146" t="s">
        <v>155</v>
      </c>
      <c r="E495" s="147" t="s">
        <v>1</v>
      </c>
      <c r="F495" s="148" t="s">
        <v>1331</v>
      </c>
      <c r="H495" s="147" t="s">
        <v>1</v>
      </c>
      <c r="I495" s="149"/>
      <c r="L495" s="145"/>
      <c r="M495" s="150"/>
      <c r="T495" s="151"/>
      <c r="AT495" s="147" t="s">
        <v>155</v>
      </c>
      <c r="AU495" s="147" t="s">
        <v>86</v>
      </c>
      <c r="AV495" s="12" t="s">
        <v>84</v>
      </c>
      <c r="AW495" s="12" t="s">
        <v>32</v>
      </c>
      <c r="AX495" s="12" t="s">
        <v>76</v>
      </c>
      <c r="AY495" s="147" t="s">
        <v>142</v>
      </c>
    </row>
    <row r="496" spans="2:65" s="13" customFormat="1" ht="11.25" x14ac:dyDescent="0.2">
      <c r="B496" s="152"/>
      <c r="D496" s="146" t="s">
        <v>155</v>
      </c>
      <c r="E496" s="153" t="s">
        <v>1</v>
      </c>
      <c r="F496" s="154" t="s">
        <v>1592</v>
      </c>
      <c r="H496" s="155">
        <v>26.062999999999999</v>
      </c>
      <c r="I496" s="156"/>
      <c r="L496" s="152"/>
      <c r="M496" s="157"/>
      <c r="T496" s="158"/>
      <c r="AT496" s="153" t="s">
        <v>155</v>
      </c>
      <c r="AU496" s="153" t="s">
        <v>86</v>
      </c>
      <c r="AV496" s="13" t="s">
        <v>86</v>
      </c>
      <c r="AW496" s="13" t="s">
        <v>32</v>
      </c>
      <c r="AX496" s="13" t="s">
        <v>76</v>
      </c>
      <c r="AY496" s="153" t="s">
        <v>142</v>
      </c>
    </row>
    <row r="497" spans="2:65" s="13" customFormat="1" ht="11.25" x14ac:dyDescent="0.2">
      <c r="B497" s="152"/>
      <c r="D497" s="146" t="s">
        <v>155</v>
      </c>
      <c r="E497" s="153" t="s">
        <v>1</v>
      </c>
      <c r="F497" s="154" t="s">
        <v>1593</v>
      </c>
      <c r="H497" s="155">
        <v>0.13500000000000001</v>
      </c>
      <c r="I497" s="156"/>
      <c r="L497" s="152"/>
      <c r="M497" s="157"/>
      <c r="T497" s="158"/>
      <c r="AT497" s="153" t="s">
        <v>155</v>
      </c>
      <c r="AU497" s="153" t="s">
        <v>86</v>
      </c>
      <c r="AV497" s="13" t="s">
        <v>86</v>
      </c>
      <c r="AW497" s="13" t="s">
        <v>32</v>
      </c>
      <c r="AX497" s="13" t="s">
        <v>76</v>
      </c>
      <c r="AY497" s="153" t="s">
        <v>142</v>
      </c>
    </row>
    <row r="498" spans="2:65" s="13" customFormat="1" ht="11.25" x14ac:dyDescent="0.2">
      <c r="B498" s="152"/>
      <c r="D498" s="146" t="s">
        <v>155</v>
      </c>
      <c r="E498" s="153" t="s">
        <v>1</v>
      </c>
      <c r="F498" s="154" t="s">
        <v>1594</v>
      </c>
      <c r="H498" s="155">
        <v>1.1080000000000001</v>
      </c>
      <c r="I498" s="156"/>
      <c r="L498" s="152"/>
      <c r="M498" s="157"/>
      <c r="T498" s="158"/>
      <c r="AT498" s="153" t="s">
        <v>155</v>
      </c>
      <c r="AU498" s="153" t="s">
        <v>86</v>
      </c>
      <c r="AV498" s="13" t="s">
        <v>86</v>
      </c>
      <c r="AW498" s="13" t="s">
        <v>32</v>
      </c>
      <c r="AX498" s="13" t="s">
        <v>76</v>
      </c>
      <c r="AY498" s="153" t="s">
        <v>142</v>
      </c>
    </row>
    <row r="499" spans="2:65" s="12" customFormat="1" ht="11.25" x14ac:dyDescent="0.2">
      <c r="B499" s="145"/>
      <c r="D499" s="146" t="s">
        <v>155</v>
      </c>
      <c r="E499" s="147" t="s">
        <v>1</v>
      </c>
      <c r="F499" s="148" t="s">
        <v>1338</v>
      </c>
      <c r="H499" s="147" t="s">
        <v>1</v>
      </c>
      <c r="I499" s="149"/>
      <c r="L499" s="145"/>
      <c r="M499" s="150"/>
      <c r="T499" s="151"/>
      <c r="AT499" s="147" t="s">
        <v>155</v>
      </c>
      <c r="AU499" s="147" t="s">
        <v>86</v>
      </c>
      <c r="AV499" s="12" t="s">
        <v>84</v>
      </c>
      <c r="AW499" s="12" t="s">
        <v>32</v>
      </c>
      <c r="AX499" s="12" t="s">
        <v>76</v>
      </c>
      <c r="AY499" s="147" t="s">
        <v>142</v>
      </c>
    </row>
    <row r="500" spans="2:65" s="13" customFormat="1" ht="11.25" x14ac:dyDescent="0.2">
      <c r="B500" s="152"/>
      <c r="D500" s="146" t="s">
        <v>155</v>
      </c>
      <c r="E500" s="153" t="s">
        <v>1</v>
      </c>
      <c r="F500" s="154" t="s">
        <v>1595</v>
      </c>
      <c r="H500" s="155">
        <v>0.54100000000000004</v>
      </c>
      <c r="I500" s="156"/>
      <c r="L500" s="152"/>
      <c r="M500" s="157"/>
      <c r="T500" s="158"/>
      <c r="AT500" s="153" t="s">
        <v>155</v>
      </c>
      <c r="AU500" s="153" t="s">
        <v>86</v>
      </c>
      <c r="AV500" s="13" t="s">
        <v>86</v>
      </c>
      <c r="AW500" s="13" t="s">
        <v>32</v>
      </c>
      <c r="AX500" s="13" t="s">
        <v>76</v>
      </c>
      <c r="AY500" s="153" t="s">
        <v>142</v>
      </c>
    </row>
    <row r="501" spans="2:65" s="14" customFormat="1" ht="11.25" x14ac:dyDescent="0.2">
      <c r="B501" s="162"/>
      <c r="D501" s="146" t="s">
        <v>155</v>
      </c>
      <c r="E501" s="163" t="s">
        <v>1</v>
      </c>
      <c r="F501" s="164" t="s">
        <v>278</v>
      </c>
      <c r="H501" s="165">
        <v>29.689</v>
      </c>
      <c r="I501" s="166"/>
      <c r="L501" s="162"/>
      <c r="M501" s="167"/>
      <c r="T501" s="168"/>
      <c r="AT501" s="163" t="s">
        <v>155</v>
      </c>
      <c r="AU501" s="163" t="s">
        <v>86</v>
      </c>
      <c r="AV501" s="14" t="s">
        <v>141</v>
      </c>
      <c r="AW501" s="14" t="s">
        <v>32</v>
      </c>
      <c r="AX501" s="14" t="s">
        <v>84</v>
      </c>
      <c r="AY501" s="163" t="s">
        <v>142</v>
      </c>
    </row>
    <row r="502" spans="2:65" s="1" customFormat="1" ht="24.2" customHeight="1" x14ac:dyDescent="0.2">
      <c r="B502" s="32"/>
      <c r="C502" s="132" t="s">
        <v>928</v>
      </c>
      <c r="D502" s="132" t="s">
        <v>148</v>
      </c>
      <c r="E502" s="133" t="s">
        <v>1341</v>
      </c>
      <c r="F502" s="134" t="s">
        <v>1342</v>
      </c>
      <c r="G502" s="135" t="s">
        <v>456</v>
      </c>
      <c r="H502" s="136">
        <v>99.902000000000001</v>
      </c>
      <c r="I502" s="137"/>
      <c r="J502" s="138">
        <f>ROUND(I502*H502,2)</f>
        <v>0</v>
      </c>
      <c r="K502" s="134" t="s">
        <v>152</v>
      </c>
      <c r="L502" s="32"/>
      <c r="M502" s="139" t="s">
        <v>1</v>
      </c>
      <c r="N502" s="140" t="s">
        <v>41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141</v>
      </c>
      <c r="AT502" s="143" t="s">
        <v>148</v>
      </c>
      <c r="AU502" s="143" t="s">
        <v>86</v>
      </c>
      <c r="AY502" s="17" t="s">
        <v>142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7" t="s">
        <v>84</v>
      </c>
      <c r="BK502" s="144">
        <f>ROUND(I502*H502,2)</f>
        <v>0</v>
      </c>
      <c r="BL502" s="17" t="s">
        <v>141</v>
      </c>
      <c r="BM502" s="143" t="s">
        <v>1343</v>
      </c>
    </row>
    <row r="503" spans="2:65" s="12" customFormat="1" ht="11.25" x14ac:dyDescent="0.2">
      <c r="B503" s="145"/>
      <c r="D503" s="146" t="s">
        <v>155</v>
      </c>
      <c r="E503" s="147" t="s">
        <v>1</v>
      </c>
      <c r="F503" s="148" t="s">
        <v>1315</v>
      </c>
      <c r="H503" s="147" t="s">
        <v>1</v>
      </c>
      <c r="I503" s="149"/>
      <c r="L503" s="145"/>
      <c r="M503" s="150"/>
      <c r="T503" s="151"/>
      <c r="AT503" s="147" t="s">
        <v>155</v>
      </c>
      <c r="AU503" s="147" t="s">
        <v>86</v>
      </c>
      <c r="AV503" s="12" t="s">
        <v>84</v>
      </c>
      <c r="AW503" s="12" t="s">
        <v>32</v>
      </c>
      <c r="AX503" s="12" t="s">
        <v>76</v>
      </c>
      <c r="AY503" s="147" t="s">
        <v>142</v>
      </c>
    </row>
    <row r="504" spans="2:65" s="13" customFormat="1" ht="11.25" x14ac:dyDescent="0.2">
      <c r="B504" s="152"/>
      <c r="D504" s="146" t="s">
        <v>155</v>
      </c>
      <c r="E504" s="153" t="s">
        <v>1</v>
      </c>
      <c r="F504" s="154" t="s">
        <v>1596</v>
      </c>
      <c r="H504" s="155">
        <v>44.207999999999998</v>
      </c>
      <c r="I504" s="156"/>
      <c r="L504" s="152"/>
      <c r="M504" s="157"/>
      <c r="T504" s="158"/>
      <c r="AT504" s="153" t="s">
        <v>155</v>
      </c>
      <c r="AU504" s="153" t="s">
        <v>86</v>
      </c>
      <c r="AV504" s="13" t="s">
        <v>86</v>
      </c>
      <c r="AW504" s="13" t="s">
        <v>32</v>
      </c>
      <c r="AX504" s="13" t="s">
        <v>76</v>
      </c>
      <c r="AY504" s="153" t="s">
        <v>142</v>
      </c>
    </row>
    <row r="505" spans="2:65" s="12" customFormat="1" ht="11.25" x14ac:dyDescent="0.2">
      <c r="B505" s="145"/>
      <c r="D505" s="146" t="s">
        <v>155</v>
      </c>
      <c r="E505" s="147" t="s">
        <v>1</v>
      </c>
      <c r="F505" s="148" t="s">
        <v>1331</v>
      </c>
      <c r="H505" s="147" t="s">
        <v>1</v>
      </c>
      <c r="I505" s="149"/>
      <c r="L505" s="145"/>
      <c r="M505" s="150"/>
      <c r="T505" s="151"/>
      <c r="AT505" s="147" t="s">
        <v>155</v>
      </c>
      <c r="AU505" s="147" t="s">
        <v>86</v>
      </c>
      <c r="AV505" s="12" t="s">
        <v>84</v>
      </c>
      <c r="AW505" s="12" t="s">
        <v>32</v>
      </c>
      <c r="AX505" s="12" t="s">
        <v>76</v>
      </c>
      <c r="AY505" s="147" t="s">
        <v>142</v>
      </c>
    </row>
    <row r="506" spans="2:65" s="13" customFormat="1" ht="11.25" x14ac:dyDescent="0.2">
      <c r="B506" s="152"/>
      <c r="D506" s="146" t="s">
        <v>155</v>
      </c>
      <c r="E506" s="153" t="s">
        <v>1</v>
      </c>
      <c r="F506" s="154" t="s">
        <v>1597</v>
      </c>
      <c r="H506" s="155">
        <v>52.125999999999998</v>
      </c>
      <c r="I506" s="156"/>
      <c r="L506" s="152"/>
      <c r="M506" s="157"/>
      <c r="T506" s="158"/>
      <c r="AT506" s="153" t="s">
        <v>155</v>
      </c>
      <c r="AU506" s="153" t="s">
        <v>86</v>
      </c>
      <c r="AV506" s="13" t="s">
        <v>86</v>
      </c>
      <c r="AW506" s="13" t="s">
        <v>32</v>
      </c>
      <c r="AX506" s="13" t="s">
        <v>76</v>
      </c>
      <c r="AY506" s="153" t="s">
        <v>142</v>
      </c>
    </row>
    <row r="507" spans="2:65" s="13" customFormat="1" ht="11.25" x14ac:dyDescent="0.2">
      <c r="B507" s="152"/>
      <c r="D507" s="146" t="s">
        <v>155</v>
      </c>
      <c r="E507" s="153" t="s">
        <v>1</v>
      </c>
      <c r="F507" s="154" t="s">
        <v>1598</v>
      </c>
      <c r="H507" s="155">
        <v>0.27</v>
      </c>
      <c r="I507" s="156"/>
      <c r="L507" s="152"/>
      <c r="M507" s="157"/>
      <c r="T507" s="158"/>
      <c r="AT507" s="153" t="s">
        <v>155</v>
      </c>
      <c r="AU507" s="153" t="s">
        <v>86</v>
      </c>
      <c r="AV507" s="13" t="s">
        <v>86</v>
      </c>
      <c r="AW507" s="13" t="s">
        <v>32</v>
      </c>
      <c r="AX507" s="13" t="s">
        <v>76</v>
      </c>
      <c r="AY507" s="153" t="s">
        <v>142</v>
      </c>
    </row>
    <row r="508" spans="2:65" s="13" customFormat="1" ht="11.25" x14ac:dyDescent="0.2">
      <c r="B508" s="152"/>
      <c r="D508" s="146" t="s">
        <v>155</v>
      </c>
      <c r="E508" s="153" t="s">
        <v>1</v>
      </c>
      <c r="F508" s="154" t="s">
        <v>1599</v>
      </c>
      <c r="H508" s="155">
        <v>2.2160000000000002</v>
      </c>
      <c r="I508" s="156"/>
      <c r="L508" s="152"/>
      <c r="M508" s="157"/>
      <c r="T508" s="158"/>
      <c r="AT508" s="153" t="s">
        <v>155</v>
      </c>
      <c r="AU508" s="153" t="s">
        <v>86</v>
      </c>
      <c r="AV508" s="13" t="s">
        <v>86</v>
      </c>
      <c r="AW508" s="13" t="s">
        <v>32</v>
      </c>
      <c r="AX508" s="13" t="s">
        <v>76</v>
      </c>
      <c r="AY508" s="153" t="s">
        <v>142</v>
      </c>
    </row>
    <row r="509" spans="2:65" s="12" customFormat="1" ht="11.25" x14ac:dyDescent="0.2">
      <c r="B509" s="145"/>
      <c r="D509" s="146" t="s">
        <v>155</v>
      </c>
      <c r="E509" s="147" t="s">
        <v>1</v>
      </c>
      <c r="F509" s="148" t="s">
        <v>1338</v>
      </c>
      <c r="H509" s="147" t="s">
        <v>1</v>
      </c>
      <c r="I509" s="149"/>
      <c r="L509" s="145"/>
      <c r="M509" s="150"/>
      <c r="T509" s="151"/>
      <c r="AT509" s="147" t="s">
        <v>155</v>
      </c>
      <c r="AU509" s="147" t="s">
        <v>86</v>
      </c>
      <c r="AV509" s="12" t="s">
        <v>84</v>
      </c>
      <c r="AW509" s="12" t="s">
        <v>32</v>
      </c>
      <c r="AX509" s="12" t="s">
        <v>76</v>
      </c>
      <c r="AY509" s="147" t="s">
        <v>142</v>
      </c>
    </row>
    <row r="510" spans="2:65" s="13" customFormat="1" ht="11.25" x14ac:dyDescent="0.2">
      <c r="B510" s="152"/>
      <c r="D510" s="146" t="s">
        <v>155</v>
      </c>
      <c r="E510" s="153" t="s">
        <v>1</v>
      </c>
      <c r="F510" s="154" t="s">
        <v>1600</v>
      </c>
      <c r="H510" s="155">
        <v>1.0820000000000001</v>
      </c>
      <c r="I510" s="156"/>
      <c r="L510" s="152"/>
      <c r="M510" s="157"/>
      <c r="T510" s="158"/>
      <c r="AT510" s="153" t="s">
        <v>155</v>
      </c>
      <c r="AU510" s="153" t="s">
        <v>86</v>
      </c>
      <c r="AV510" s="13" t="s">
        <v>86</v>
      </c>
      <c r="AW510" s="13" t="s">
        <v>32</v>
      </c>
      <c r="AX510" s="13" t="s">
        <v>76</v>
      </c>
      <c r="AY510" s="153" t="s">
        <v>142</v>
      </c>
    </row>
    <row r="511" spans="2:65" s="14" customFormat="1" ht="11.25" x14ac:dyDescent="0.2">
      <c r="B511" s="162"/>
      <c r="D511" s="146" t="s">
        <v>155</v>
      </c>
      <c r="E511" s="163" t="s">
        <v>1</v>
      </c>
      <c r="F511" s="164" t="s">
        <v>278</v>
      </c>
      <c r="H511" s="165">
        <v>99.901999999999987</v>
      </c>
      <c r="I511" s="166"/>
      <c r="L511" s="162"/>
      <c r="M511" s="167"/>
      <c r="T511" s="168"/>
      <c r="AT511" s="163" t="s">
        <v>155</v>
      </c>
      <c r="AU511" s="163" t="s">
        <v>86</v>
      </c>
      <c r="AV511" s="14" t="s">
        <v>141</v>
      </c>
      <c r="AW511" s="14" t="s">
        <v>32</v>
      </c>
      <c r="AX511" s="14" t="s">
        <v>84</v>
      </c>
      <c r="AY511" s="163" t="s">
        <v>142</v>
      </c>
    </row>
    <row r="512" spans="2:65" s="1" customFormat="1" ht="24.2" customHeight="1" x14ac:dyDescent="0.2">
      <c r="B512" s="32"/>
      <c r="C512" s="132" t="s">
        <v>932</v>
      </c>
      <c r="D512" s="132" t="s">
        <v>148</v>
      </c>
      <c r="E512" s="133" t="s">
        <v>1353</v>
      </c>
      <c r="F512" s="134" t="s">
        <v>1354</v>
      </c>
      <c r="G512" s="135" t="s">
        <v>456</v>
      </c>
      <c r="H512" s="136">
        <v>29.227</v>
      </c>
      <c r="I512" s="137"/>
      <c r="J512" s="138">
        <f>ROUND(I512*H512,2)</f>
        <v>0</v>
      </c>
      <c r="K512" s="134" t="s">
        <v>152</v>
      </c>
      <c r="L512" s="32"/>
      <c r="M512" s="139" t="s">
        <v>1</v>
      </c>
      <c r="N512" s="140" t="s">
        <v>41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141</v>
      </c>
      <c r="AT512" s="143" t="s">
        <v>148</v>
      </c>
      <c r="AU512" s="143" t="s">
        <v>86</v>
      </c>
      <c r="AY512" s="17" t="s">
        <v>142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7" t="s">
        <v>84</v>
      </c>
      <c r="BK512" s="144">
        <f>ROUND(I512*H512,2)</f>
        <v>0</v>
      </c>
      <c r="BL512" s="17" t="s">
        <v>141</v>
      </c>
      <c r="BM512" s="143" t="s">
        <v>1355</v>
      </c>
    </row>
    <row r="513" spans="2:65" s="12" customFormat="1" ht="11.25" x14ac:dyDescent="0.2">
      <c r="B513" s="145"/>
      <c r="D513" s="146" t="s">
        <v>155</v>
      </c>
      <c r="E513" s="147" t="s">
        <v>1</v>
      </c>
      <c r="F513" s="148" t="s">
        <v>1331</v>
      </c>
      <c r="H513" s="147" t="s">
        <v>1</v>
      </c>
      <c r="I513" s="149"/>
      <c r="L513" s="145"/>
      <c r="M513" s="150"/>
      <c r="T513" s="151"/>
      <c r="AT513" s="147" t="s">
        <v>155</v>
      </c>
      <c r="AU513" s="147" t="s">
        <v>86</v>
      </c>
      <c r="AV513" s="12" t="s">
        <v>84</v>
      </c>
      <c r="AW513" s="12" t="s">
        <v>32</v>
      </c>
      <c r="AX513" s="12" t="s">
        <v>76</v>
      </c>
      <c r="AY513" s="147" t="s">
        <v>142</v>
      </c>
    </row>
    <row r="514" spans="2:65" s="13" customFormat="1" ht="11.25" x14ac:dyDescent="0.2">
      <c r="B514" s="152"/>
      <c r="D514" s="146" t="s">
        <v>155</v>
      </c>
      <c r="E514" s="153" t="s">
        <v>1</v>
      </c>
      <c r="F514" s="154" t="s">
        <v>1601</v>
      </c>
      <c r="H514" s="155">
        <v>28.594999999999999</v>
      </c>
      <c r="I514" s="156"/>
      <c r="L514" s="152"/>
      <c r="M514" s="157"/>
      <c r="T514" s="158"/>
      <c r="AT514" s="153" t="s">
        <v>155</v>
      </c>
      <c r="AU514" s="153" t="s">
        <v>86</v>
      </c>
      <c r="AV514" s="13" t="s">
        <v>86</v>
      </c>
      <c r="AW514" s="13" t="s">
        <v>32</v>
      </c>
      <c r="AX514" s="13" t="s">
        <v>76</v>
      </c>
      <c r="AY514" s="153" t="s">
        <v>142</v>
      </c>
    </row>
    <row r="515" spans="2:65" s="12" customFormat="1" ht="11.25" x14ac:dyDescent="0.2">
      <c r="B515" s="145"/>
      <c r="D515" s="146" t="s">
        <v>155</v>
      </c>
      <c r="E515" s="147" t="s">
        <v>1</v>
      </c>
      <c r="F515" s="148" t="s">
        <v>1357</v>
      </c>
      <c r="H515" s="147" t="s">
        <v>1</v>
      </c>
      <c r="I515" s="149"/>
      <c r="L515" s="145"/>
      <c r="M515" s="150"/>
      <c r="T515" s="151"/>
      <c r="AT515" s="147" t="s">
        <v>155</v>
      </c>
      <c r="AU515" s="147" t="s">
        <v>86</v>
      </c>
      <c r="AV515" s="12" t="s">
        <v>84</v>
      </c>
      <c r="AW515" s="12" t="s">
        <v>32</v>
      </c>
      <c r="AX515" s="12" t="s">
        <v>76</v>
      </c>
      <c r="AY515" s="147" t="s">
        <v>142</v>
      </c>
    </row>
    <row r="516" spans="2:65" s="13" customFormat="1" ht="11.25" x14ac:dyDescent="0.2">
      <c r="B516" s="152"/>
      <c r="D516" s="146" t="s">
        <v>155</v>
      </c>
      <c r="E516" s="153" t="s">
        <v>1</v>
      </c>
      <c r="F516" s="154" t="s">
        <v>1602</v>
      </c>
      <c r="H516" s="155">
        <v>0.1</v>
      </c>
      <c r="I516" s="156"/>
      <c r="L516" s="152"/>
      <c r="M516" s="157"/>
      <c r="T516" s="158"/>
      <c r="AT516" s="153" t="s">
        <v>155</v>
      </c>
      <c r="AU516" s="153" t="s">
        <v>86</v>
      </c>
      <c r="AV516" s="13" t="s">
        <v>86</v>
      </c>
      <c r="AW516" s="13" t="s">
        <v>32</v>
      </c>
      <c r="AX516" s="13" t="s">
        <v>76</v>
      </c>
      <c r="AY516" s="153" t="s">
        <v>142</v>
      </c>
    </row>
    <row r="517" spans="2:65" s="13" customFormat="1" ht="11.25" x14ac:dyDescent="0.2">
      <c r="B517" s="152"/>
      <c r="D517" s="146" t="s">
        <v>155</v>
      </c>
      <c r="E517" s="153" t="s">
        <v>1</v>
      </c>
      <c r="F517" s="154" t="s">
        <v>1603</v>
      </c>
      <c r="H517" s="155">
        <v>0.04</v>
      </c>
      <c r="I517" s="156"/>
      <c r="L517" s="152"/>
      <c r="M517" s="157"/>
      <c r="T517" s="158"/>
      <c r="AT517" s="153" t="s">
        <v>155</v>
      </c>
      <c r="AU517" s="153" t="s">
        <v>86</v>
      </c>
      <c r="AV517" s="13" t="s">
        <v>86</v>
      </c>
      <c r="AW517" s="13" t="s">
        <v>32</v>
      </c>
      <c r="AX517" s="13" t="s">
        <v>76</v>
      </c>
      <c r="AY517" s="153" t="s">
        <v>142</v>
      </c>
    </row>
    <row r="518" spans="2:65" s="13" customFormat="1" ht="11.25" x14ac:dyDescent="0.2">
      <c r="B518" s="152"/>
      <c r="D518" s="146" t="s">
        <v>155</v>
      </c>
      <c r="E518" s="153" t="s">
        <v>1</v>
      </c>
      <c r="F518" s="154" t="s">
        <v>1604</v>
      </c>
      <c r="H518" s="155">
        <v>0.49199999999999999</v>
      </c>
      <c r="I518" s="156"/>
      <c r="L518" s="152"/>
      <c r="M518" s="157"/>
      <c r="T518" s="158"/>
      <c r="AT518" s="153" t="s">
        <v>155</v>
      </c>
      <c r="AU518" s="153" t="s">
        <v>86</v>
      </c>
      <c r="AV518" s="13" t="s">
        <v>86</v>
      </c>
      <c r="AW518" s="13" t="s">
        <v>32</v>
      </c>
      <c r="AX518" s="13" t="s">
        <v>76</v>
      </c>
      <c r="AY518" s="153" t="s">
        <v>142</v>
      </c>
    </row>
    <row r="519" spans="2:65" s="14" customFormat="1" ht="11.25" x14ac:dyDescent="0.2">
      <c r="B519" s="162"/>
      <c r="D519" s="146" t="s">
        <v>155</v>
      </c>
      <c r="E519" s="163" t="s">
        <v>1</v>
      </c>
      <c r="F519" s="164" t="s">
        <v>278</v>
      </c>
      <c r="H519" s="165">
        <v>29.227</v>
      </c>
      <c r="I519" s="166"/>
      <c r="L519" s="162"/>
      <c r="M519" s="167"/>
      <c r="T519" s="168"/>
      <c r="AT519" s="163" t="s">
        <v>155</v>
      </c>
      <c r="AU519" s="163" t="s">
        <v>86</v>
      </c>
      <c r="AV519" s="14" t="s">
        <v>141</v>
      </c>
      <c r="AW519" s="14" t="s">
        <v>32</v>
      </c>
      <c r="AX519" s="14" t="s">
        <v>84</v>
      </c>
      <c r="AY519" s="163" t="s">
        <v>142</v>
      </c>
    </row>
    <row r="520" spans="2:65" s="1" customFormat="1" ht="24.2" customHeight="1" x14ac:dyDescent="0.2">
      <c r="B520" s="32"/>
      <c r="C520" s="132" t="s">
        <v>936</v>
      </c>
      <c r="D520" s="132" t="s">
        <v>148</v>
      </c>
      <c r="E520" s="133" t="s">
        <v>1365</v>
      </c>
      <c r="F520" s="134" t="s">
        <v>1366</v>
      </c>
      <c r="G520" s="135" t="s">
        <v>456</v>
      </c>
      <c r="H520" s="136">
        <v>70.262</v>
      </c>
      <c r="I520" s="137"/>
      <c r="J520" s="138">
        <f>ROUND(I520*H520,2)</f>
        <v>0</v>
      </c>
      <c r="K520" s="134" t="s">
        <v>152</v>
      </c>
      <c r="L520" s="32"/>
      <c r="M520" s="139" t="s">
        <v>1</v>
      </c>
      <c r="N520" s="140" t="s">
        <v>41</v>
      </c>
      <c r="P520" s="141">
        <f>O520*H520</f>
        <v>0</v>
      </c>
      <c r="Q520" s="141">
        <v>0</v>
      </c>
      <c r="R520" s="141">
        <f>Q520*H520</f>
        <v>0</v>
      </c>
      <c r="S520" s="141">
        <v>0</v>
      </c>
      <c r="T520" s="142">
        <f>S520*H520</f>
        <v>0</v>
      </c>
      <c r="AR520" s="143" t="s">
        <v>141</v>
      </c>
      <c r="AT520" s="143" t="s">
        <v>148</v>
      </c>
      <c r="AU520" s="143" t="s">
        <v>86</v>
      </c>
      <c r="AY520" s="17" t="s">
        <v>142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7" t="s">
        <v>84</v>
      </c>
      <c r="BK520" s="144">
        <f>ROUND(I520*H520,2)</f>
        <v>0</v>
      </c>
      <c r="BL520" s="17" t="s">
        <v>141</v>
      </c>
      <c r="BM520" s="143" t="s">
        <v>1367</v>
      </c>
    </row>
    <row r="521" spans="2:65" s="12" customFormat="1" ht="11.25" x14ac:dyDescent="0.2">
      <c r="B521" s="145"/>
      <c r="D521" s="146" t="s">
        <v>155</v>
      </c>
      <c r="E521" s="147" t="s">
        <v>1</v>
      </c>
      <c r="F521" s="148" t="s">
        <v>1331</v>
      </c>
      <c r="H521" s="147" t="s">
        <v>1</v>
      </c>
      <c r="I521" s="149"/>
      <c r="L521" s="145"/>
      <c r="M521" s="150"/>
      <c r="T521" s="151"/>
      <c r="AT521" s="147" t="s">
        <v>155</v>
      </c>
      <c r="AU521" s="147" t="s">
        <v>86</v>
      </c>
      <c r="AV521" s="12" t="s">
        <v>84</v>
      </c>
      <c r="AW521" s="12" t="s">
        <v>32</v>
      </c>
      <c r="AX521" s="12" t="s">
        <v>76</v>
      </c>
      <c r="AY521" s="147" t="s">
        <v>142</v>
      </c>
    </row>
    <row r="522" spans="2:65" s="13" customFormat="1" ht="11.25" x14ac:dyDescent="0.2">
      <c r="B522" s="152"/>
      <c r="D522" s="146" t="s">
        <v>155</v>
      </c>
      <c r="E522" s="153" t="s">
        <v>1</v>
      </c>
      <c r="F522" s="154" t="s">
        <v>1605</v>
      </c>
      <c r="H522" s="155">
        <v>57.19</v>
      </c>
      <c r="I522" s="156"/>
      <c r="L522" s="152"/>
      <c r="M522" s="157"/>
      <c r="T522" s="158"/>
      <c r="AT522" s="153" t="s">
        <v>155</v>
      </c>
      <c r="AU522" s="153" t="s">
        <v>86</v>
      </c>
      <c r="AV522" s="13" t="s">
        <v>86</v>
      </c>
      <c r="AW522" s="13" t="s">
        <v>32</v>
      </c>
      <c r="AX522" s="13" t="s">
        <v>76</v>
      </c>
      <c r="AY522" s="153" t="s">
        <v>142</v>
      </c>
    </row>
    <row r="523" spans="2:65" s="12" customFormat="1" ht="11.25" x14ac:dyDescent="0.2">
      <c r="B523" s="145"/>
      <c r="D523" s="146" t="s">
        <v>155</v>
      </c>
      <c r="E523" s="147" t="s">
        <v>1</v>
      </c>
      <c r="F523" s="148" t="s">
        <v>1357</v>
      </c>
      <c r="H523" s="147" t="s">
        <v>1</v>
      </c>
      <c r="I523" s="149"/>
      <c r="L523" s="145"/>
      <c r="M523" s="150"/>
      <c r="T523" s="151"/>
      <c r="AT523" s="147" t="s">
        <v>155</v>
      </c>
      <c r="AU523" s="147" t="s">
        <v>86</v>
      </c>
      <c r="AV523" s="12" t="s">
        <v>84</v>
      </c>
      <c r="AW523" s="12" t="s">
        <v>32</v>
      </c>
      <c r="AX523" s="12" t="s">
        <v>76</v>
      </c>
      <c r="AY523" s="147" t="s">
        <v>142</v>
      </c>
    </row>
    <row r="524" spans="2:65" s="13" customFormat="1" ht="11.25" x14ac:dyDescent="0.2">
      <c r="B524" s="152"/>
      <c r="D524" s="146" t="s">
        <v>155</v>
      </c>
      <c r="E524" s="153" t="s">
        <v>1</v>
      </c>
      <c r="F524" s="154" t="s">
        <v>1606</v>
      </c>
      <c r="H524" s="155">
        <v>0.2</v>
      </c>
      <c r="I524" s="156"/>
      <c r="L524" s="152"/>
      <c r="M524" s="157"/>
      <c r="T524" s="158"/>
      <c r="AT524" s="153" t="s">
        <v>155</v>
      </c>
      <c r="AU524" s="153" t="s">
        <v>86</v>
      </c>
      <c r="AV524" s="13" t="s">
        <v>86</v>
      </c>
      <c r="AW524" s="13" t="s">
        <v>32</v>
      </c>
      <c r="AX524" s="13" t="s">
        <v>76</v>
      </c>
      <c r="AY524" s="153" t="s">
        <v>142</v>
      </c>
    </row>
    <row r="525" spans="2:65" s="13" customFormat="1" ht="11.25" x14ac:dyDescent="0.2">
      <c r="B525" s="152"/>
      <c r="D525" s="146" t="s">
        <v>155</v>
      </c>
      <c r="E525" s="153" t="s">
        <v>1</v>
      </c>
      <c r="F525" s="154" t="s">
        <v>1607</v>
      </c>
      <c r="H525" s="155">
        <v>0.08</v>
      </c>
      <c r="I525" s="156"/>
      <c r="L525" s="152"/>
      <c r="M525" s="157"/>
      <c r="T525" s="158"/>
      <c r="AT525" s="153" t="s">
        <v>155</v>
      </c>
      <c r="AU525" s="153" t="s">
        <v>86</v>
      </c>
      <c r="AV525" s="13" t="s">
        <v>86</v>
      </c>
      <c r="AW525" s="13" t="s">
        <v>32</v>
      </c>
      <c r="AX525" s="13" t="s">
        <v>76</v>
      </c>
      <c r="AY525" s="153" t="s">
        <v>142</v>
      </c>
    </row>
    <row r="526" spans="2:65" s="13" customFormat="1" ht="11.25" x14ac:dyDescent="0.2">
      <c r="B526" s="152"/>
      <c r="D526" s="146" t="s">
        <v>155</v>
      </c>
      <c r="E526" s="153" t="s">
        <v>1</v>
      </c>
      <c r="F526" s="154" t="s">
        <v>1608</v>
      </c>
      <c r="H526" s="155">
        <v>12.792</v>
      </c>
      <c r="I526" s="156"/>
      <c r="L526" s="152"/>
      <c r="M526" s="157"/>
      <c r="T526" s="158"/>
      <c r="AT526" s="153" t="s">
        <v>155</v>
      </c>
      <c r="AU526" s="153" t="s">
        <v>86</v>
      </c>
      <c r="AV526" s="13" t="s">
        <v>86</v>
      </c>
      <c r="AW526" s="13" t="s">
        <v>32</v>
      </c>
      <c r="AX526" s="13" t="s">
        <v>76</v>
      </c>
      <c r="AY526" s="153" t="s">
        <v>142</v>
      </c>
    </row>
    <row r="527" spans="2:65" s="14" customFormat="1" ht="11.25" x14ac:dyDescent="0.2">
      <c r="B527" s="162"/>
      <c r="D527" s="146" t="s">
        <v>155</v>
      </c>
      <c r="E527" s="163" t="s">
        <v>1</v>
      </c>
      <c r="F527" s="164" t="s">
        <v>278</v>
      </c>
      <c r="H527" s="165">
        <v>70.262</v>
      </c>
      <c r="I527" s="166"/>
      <c r="L527" s="162"/>
      <c r="M527" s="167"/>
      <c r="T527" s="168"/>
      <c r="AT527" s="163" t="s">
        <v>155</v>
      </c>
      <c r="AU527" s="163" t="s">
        <v>86</v>
      </c>
      <c r="AV527" s="14" t="s">
        <v>141</v>
      </c>
      <c r="AW527" s="14" t="s">
        <v>32</v>
      </c>
      <c r="AX527" s="14" t="s">
        <v>84</v>
      </c>
      <c r="AY527" s="163" t="s">
        <v>142</v>
      </c>
    </row>
    <row r="528" spans="2:65" s="1" customFormat="1" ht="16.5" customHeight="1" x14ac:dyDescent="0.2">
      <c r="B528" s="32"/>
      <c r="C528" s="132" t="s">
        <v>941</v>
      </c>
      <c r="D528" s="132" t="s">
        <v>148</v>
      </c>
      <c r="E528" s="133" t="s">
        <v>1376</v>
      </c>
      <c r="F528" s="134" t="s">
        <v>1377</v>
      </c>
      <c r="G528" s="135" t="s">
        <v>456</v>
      </c>
      <c r="H528" s="136">
        <v>331.37</v>
      </c>
      <c r="I528" s="137"/>
      <c r="J528" s="138">
        <f>ROUND(I528*H528,2)</f>
        <v>0</v>
      </c>
      <c r="K528" s="134" t="s">
        <v>152</v>
      </c>
      <c r="L528" s="32"/>
      <c r="M528" s="139" t="s">
        <v>1</v>
      </c>
      <c r="N528" s="140" t="s">
        <v>41</v>
      </c>
      <c r="P528" s="141">
        <f>O528*H528</f>
        <v>0</v>
      </c>
      <c r="Q528" s="141">
        <v>0</v>
      </c>
      <c r="R528" s="141">
        <f>Q528*H528</f>
        <v>0</v>
      </c>
      <c r="S528" s="141">
        <v>0</v>
      </c>
      <c r="T528" s="142">
        <f>S528*H528</f>
        <v>0</v>
      </c>
      <c r="AR528" s="143" t="s">
        <v>141</v>
      </c>
      <c r="AT528" s="143" t="s">
        <v>148</v>
      </c>
      <c r="AU528" s="143" t="s">
        <v>86</v>
      </c>
      <c r="AY528" s="17" t="s">
        <v>142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84</v>
      </c>
      <c r="BK528" s="144">
        <f>ROUND(I528*H528,2)</f>
        <v>0</v>
      </c>
      <c r="BL528" s="17" t="s">
        <v>141</v>
      </c>
      <c r="BM528" s="143" t="s">
        <v>1378</v>
      </c>
    </row>
    <row r="529" spans="2:65" s="12" customFormat="1" ht="11.25" x14ac:dyDescent="0.2">
      <c r="B529" s="145"/>
      <c r="D529" s="146" t="s">
        <v>155</v>
      </c>
      <c r="E529" s="147" t="s">
        <v>1</v>
      </c>
      <c r="F529" s="148" t="s">
        <v>1379</v>
      </c>
      <c r="H529" s="147" t="s">
        <v>1</v>
      </c>
      <c r="I529" s="149"/>
      <c r="L529" s="145"/>
      <c r="M529" s="150"/>
      <c r="T529" s="151"/>
      <c r="AT529" s="147" t="s">
        <v>155</v>
      </c>
      <c r="AU529" s="147" t="s">
        <v>86</v>
      </c>
      <c r="AV529" s="12" t="s">
        <v>84</v>
      </c>
      <c r="AW529" s="12" t="s">
        <v>32</v>
      </c>
      <c r="AX529" s="12" t="s">
        <v>76</v>
      </c>
      <c r="AY529" s="147" t="s">
        <v>142</v>
      </c>
    </row>
    <row r="530" spans="2:65" s="13" customFormat="1" ht="11.25" x14ac:dyDescent="0.2">
      <c r="B530" s="152"/>
      <c r="D530" s="146" t="s">
        <v>155</v>
      </c>
      <c r="E530" s="153" t="s">
        <v>1</v>
      </c>
      <c r="F530" s="154" t="s">
        <v>1609</v>
      </c>
      <c r="H530" s="155">
        <v>184.57599999999999</v>
      </c>
      <c r="I530" s="156"/>
      <c r="L530" s="152"/>
      <c r="M530" s="157"/>
      <c r="T530" s="158"/>
      <c r="AT530" s="153" t="s">
        <v>155</v>
      </c>
      <c r="AU530" s="153" t="s">
        <v>86</v>
      </c>
      <c r="AV530" s="13" t="s">
        <v>86</v>
      </c>
      <c r="AW530" s="13" t="s">
        <v>32</v>
      </c>
      <c r="AX530" s="13" t="s">
        <v>76</v>
      </c>
      <c r="AY530" s="153" t="s">
        <v>142</v>
      </c>
    </row>
    <row r="531" spans="2:65" s="13" customFormat="1" ht="11.25" x14ac:dyDescent="0.2">
      <c r="B531" s="152"/>
      <c r="D531" s="146" t="s">
        <v>155</v>
      </c>
      <c r="E531" s="153" t="s">
        <v>1</v>
      </c>
      <c r="F531" s="154" t="s">
        <v>1610</v>
      </c>
      <c r="H531" s="155">
        <v>79.438000000000002</v>
      </c>
      <c r="I531" s="156"/>
      <c r="L531" s="152"/>
      <c r="M531" s="157"/>
      <c r="T531" s="158"/>
      <c r="AT531" s="153" t="s">
        <v>155</v>
      </c>
      <c r="AU531" s="153" t="s">
        <v>86</v>
      </c>
      <c r="AV531" s="13" t="s">
        <v>86</v>
      </c>
      <c r="AW531" s="13" t="s">
        <v>32</v>
      </c>
      <c r="AX531" s="13" t="s">
        <v>76</v>
      </c>
      <c r="AY531" s="153" t="s">
        <v>142</v>
      </c>
    </row>
    <row r="532" spans="2:65" s="13" customFormat="1" ht="11.25" x14ac:dyDescent="0.2">
      <c r="B532" s="152"/>
      <c r="D532" s="146" t="s">
        <v>155</v>
      </c>
      <c r="E532" s="153" t="s">
        <v>1</v>
      </c>
      <c r="F532" s="154" t="s">
        <v>1611</v>
      </c>
      <c r="H532" s="155">
        <v>67.355999999999995</v>
      </c>
      <c r="I532" s="156"/>
      <c r="L532" s="152"/>
      <c r="M532" s="157"/>
      <c r="T532" s="158"/>
      <c r="AT532" s="153" t="s">
        <v>155</v>
      </c>
      <c r="AU532" s="153" t="s">
        <v>86</v>
      </c>
      <c r="AV532" s="13" t="s">
        <v>86</v>
      </c>
      <c r="AW532" s="13" t="s">
        <v>32</v>
      </c>
      <c r="AX532" s="13" t="s">
        <v>76</v>
      </c>
      <c r="AY532" s="153" t="s">
        <v>142</v>
      </c>
    </row>
    <row r="533" spans="2:65" s="14" customFormat="1" ht="11.25" x14ac:dyDescent="0.2">
      <c r="B533" s="162"/>
      <c r="D533" s="146" t="s">
        <v>155</v>
      </c>
      <c r="E533" s="163" t="s">
        <v>1</v>
      </c>
      <c r="F533" s="164" t="s">
        <v>278</v>
      </c>
      <c r="H533" s="165">
        <v>331.37</v>
      </c>
      <c r="I533" s="166"/>
      <c r="L533" s="162"/>
      <c r="M533" s="167"/>
      <c r="T533" s="168"/>
      <c r="AT533" s="163" t="s">
        <v>155</v>
      </c>
      <c r="AU533" s="163" t="s">
        <v>86</v>
      </c>
      <c r="AV533" s="14" t="s">
        <v>141</v>
      </c>
      <c r="AW533" s="14" t="s">
        <v>32</v>
      </c>
      <c r="AX533" s="14" t="s">
        <v>84</v>
      </c>
      <c r="AY533" s="163" t="s">
        <v>142</v>
      </c>
    </row>
    <row r="534" spans="2:65" s="1" customFormat="1" ht="24.2" customHeight="1" x14ac:dyDescent="0.2">
      <c r="B534" s="32"/>
      <c r="C534" s="132" t="s">
        <v>947</v>
      </c>
      <c r="D534" s="132" t="s">
        <v>148</v>
      </c>
      <c r="E534" s="133" t="s">
        <v>1384</v>
      </c>
      <c r="F534" s="134" t="s">
        <v>1385</v>
      </c>
      <c r="G534" s="135" t="s">
        <v>456</v>
      </c>
      <c r="H534" s="136">
        <v>55.901000000000003</v>
      </c>
      <c r="I534" s="137"/>
      <c r="J534" s="138">
        <f>ROUND(I534*H534,2)</f>
        <v>0</v>
      </c>
      <c r="K534" s="134" t="s">
        <v>152</v>
      </c>
      <c r="L534" s="32"/>
      <c r="M534" s="139" t="s">
        <v>1</v>
      </c>
      <c r="N534" s="140" t="s">
        <v>41</v>
      </c>
      <c r="P534" s="141">
        <f>O534*H534</f>
        <v>0</v>
      </c>
      <c r="Q534" s="141">
        <v>0</v>
      </c>
      <c r="R534" s="141">
        <f>Q534*H534</f>
        <v>0</v>
      </c>
      <c r="S534" s="141">
        <v>0</v>
      </c>
      <c r="T534" s="142">
        <f>S534*H534</f>
        <v>0</v>
      </c>
      <c r="AR534" s="143" t="s">
        <v>141</v>
      </c>
      <c r="AT534" s="143" t="s">
        <v>148</v>
      </c>
      <c r="AU534" s="143" t="s">
        <v>86</v>
      </c>
      <c r="AY534" s="17" t="s">
        <v>142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7" t="s">
        <v>84</v>
      </c>
      <c r="BK534" s="144">
        <f>ROUND(I534*H534,2)</f>
        <v>0</v>
      </c>
      <c r="BL534" s="17" t="s">
        <v>141</v>
      </c>
      <c r="BM534" s="143" t="s">
        <v>1386</v>
      </c>
    </row>
    <row r="535" spans="2:65" s="13" customFormat="1" ht="11.25" x14ac:dyDescent="0.2">
      <c r="B535" s="152"/>
      <c r="D535" s="146" t="s">
        <v>155</v>
      </c>
      <c r="E535" s="153" t="s">
        <v>1</v>
      </c>
      <c r="F535" s="154" t="s">
        <v>1592</v>
      </c>
      <c r="H535" s="155">
        <v>26.062999999999999</v>
      </c>
      <c r="I535" s="156"/>
      <c r="L535" s="152"/>
      <c r="M535" s="157"/>
      <c r="T535" s="158"/>
      <c r="AT535" s="153" t="s">
        <v>155</v>
      </c>
      <c r="AU535" s="153" t="s">
        <v>86</v>
      </c>
      <c r="AV535" s="13" t="s">
        <v>86</v>
      </c>
      <c r="AW535" s="13" t="s">
        <v>32</v>
      </c>
      <c r="AX535" s="13" t="s">
        <v>76</v>
      </c>
      <c r="AY535" s="153" t="s">
        <v>142</v>
      </c>
    </row>
    <row r="536" spans="2:65" s="13" customFormat="1" ht="11.25" x14ac:dyDescent="0.2">
      <c r="B536" s="152"/>
      <c r="D536" s="146" t="s">
        <v>155</v>
      </c>
      <c r="E536" s="153" t="s">
        <v>1</v>
      </c>
      <c r="F536" s="154" t="s">
        <v>1593</v>
      </c>
      <c r="H536" s="155">
        <v>0.13500000000000001</v>
      </c>
      <c r="I536" s="156"/>
      <c r="L536" s="152"/>
      <c r="M536" s="157"/>
      <c r="T536" s="158"/>
      <c r="AT536" s="153" t="s">
        <v>155</v>
      </c>
      <c r="AU536" s="153" t="s">
        <v>86</v>
      </c>
      <c r="AV536" s="13" t="s">
        <v>86</v>
      </c>
      <c r="AW536" s="13" t="s">
        <v>32</v>
      </c>
      <c r="AX536" s="13" t="s">
        <v>76</v>
      </c>
      <c r="AY536" s="153" t="s">
        <v>142</v>
      </c>
    </row>
    <row r="537" spans="2:65" s="13" customFormat="1" ht="11.25" x14ac:dyDescent="0.2">
      <c r="B537" s="152"/>
      <c r="D537" s="146" t="s">
        <v>155</v>
      </c>
      <c r="E537" s="153" t="s">
        <v>1</v>
      </c>
      <c r="F537" s="154" t="s">
        <v>1594</v>
      </c>
      <c r="H537" s="155">
        <v>1.1080000000000001</v>
      </c>
      <c r="I537" s="156"/>
      <c r="L537" s="152"/>
      <c r="M537" s="157"/>
      <c r="T537" s="158"/>
      <c r="AT537" s="153" t="s">
        <v>155</v>
      </c>
      <c r="AU537" s="153" t="s">
        <v>86</v>
      </c>
      <c r="AV537" s="13" t="s">
        <v>86</v>
      </c>
      <c r="AW537" s="13" t="s">
        <v>32</v>
      </c>
      <c r="AX537" s="13" t="s">
        <v>76</v>
      </c>
      <c r="AY537" s="153" t="s">
        <v>142</v>
      </c>
    </row>
    <row r="538" spans="2:65" s="13" customFormat="1" ht="11.25" x14ac:dyDescent="0.2">
      <c r="B538" s="152"/>
      <c r="D538" s="146" t="s">
        <v>155</v>
      </c>
      <c r="E538" s="153" t="s">
        <v>1</v>
      </c>
      <c r="F538" s="154" t="s">
        <v>1601</v>
      </c>
      <c r="H538" s="155">
        <v>28.594999999999999</v>
      </c>
      <c r="I538" s="156"/>
      <c r="L538" s="152"/>
      <c r="M538" s="157"/>
      <c r="T538" s="158"/>
      <c r="AT538" s="153" t="s">
        <v>155</v>
      </c>
      <c r="AU538" s="153" t="s">
        <v>86</v>
      </c>
      <c r="AV538" s="13" t="s">
        <v>86</v>
      </c>
      <c r="AW538" s="13" t="s">
        <v>32</v>
      </c>
      <c r="AX538" s="13" t="s">
        <v>76</v>
      </c>
      <c r="AY538" s="153" t="s">
        <v>142</v>
      </c>
    </row>
    <row r="539" spans="2:65" s="14" customFormat="1" ht="11.25" x14ac:dyDescent="0.2">
      <c r="B539" s="162"/>
      <c r="D539" s="146" t="s">
        <v>155</v>
      </c>
      <c r="E539" s="163" t="s">
        <v>1</v>
      </c>
      <c r="F539" s="164" t="s">
        <v>278</v>
      </c>
      <c r="H539" s="165">
        <v>55.900999999999996</v>
      </c>
      <c r="I539" s="166"/>
      <c r="L539" s="162"/>
      <c r="M539" s="167"/>
      <c r="T539" s="168"/>
      <c r="AT539" s="163" t="s">
        <v>155</v>
      </c>
      <c r="AU539" s="163" t="s">
        <v>86</v>
      </c>
      <c r="AV539" s="14" t="s">
        <v>141</v>
      </c>
      <c r="AW539" s="14" t="s">
        <v>32</v>
      </c>
      <c r="AX539" s="14" t="s">
        <v>84</v>
      </c>
      <c r="AY539" s="163" t="s">
        <v>142</v>
      </c>
    </row>
    <row r="540" spans="2:65" s="1" customFormat="1" ht="24.2" customHeight="1" x14ac:dyDescent="0.2">
      <c r="B540" s="32"/>
      <c r="C540" s="132" t="s">
        <v>952</v>
      </c>
      <c r="D540" s="132" t="s">
        <v>148</v>
      </c>
      <c r="E540" s="133" t="s">
        <v>1388</v>
      </c>
      <c r="F540" s="134" t="s">
        <v>455</v>
      </c>
      <c r="G540" s="135" t="s">
        <v>456</v>
      </c>
      <c r="H540" s="136">
        <v>25.753</v>
      </c>
      <c r="I540" s="137"/>
      <c r="J540" s="138">
        <f>ROUND(I540*H540,2)</f>
        <v>0</v>
      </c>
      <c r="K540" s="134" t="s">
        <v>152</v>
      </c>
      <c r="L540" s="32"/>
      <c r="M540" s="139" t="s">
        <v>1</v>
      </c>
      <c r="N540" s="140" t="s">
        <v>41</v>
      </c>
      <c r="P540" s="141">
        <f>O540*H540</f>
        <v>0</v>
      </c>
      <c r="Q540" s="141">
        <v>0</v>
      </c>
      <c r="R540" s="141">
        <f>Q540*H540</f>
        <v>0</v>
      </c>
      <c r="S540" s="141">
        <v>0</v>
      </c>
      <c r="T540" s="142">
        <f>S540*H540</f>
        <v>0</v>
      </c>
      <c r="AR540" s="143" t="s">
        <v>141</v>
      </c>
      <c r="AT540" s="143" t="s">
        <v>148</v>
      </c>
      <c r="AU540" s="143" t="s">
        <v>86</v>
      </c>
      <c r="AY540" s="17" t="s">
        <v>142</v>
      </c>
      <c r="BE540" s="144">
        <f>IF(N540="základní",J540,0)</f>
        <v>0</v>
      </c>
      <c r="BF540" s="144">
        <f>IF(N540="snížená",J540,0)</f>
        <v>0</v>
      </c>
      <c r="BG540" s="144">
        <f>IF(N540="zákl. přenesená",J540,0)</f>
        <v>0</v>
      </c>
      <c r="BH540" s="144">
        <f>IF(N540="sníž. přenesená",J540,0)</f>
        <v>0</v>
      </c>
      <c r="BI540" s="144">
        <f>IF(N540="nulová",J540,0)</f>
        <v>0</v>
      </c>
      <c r="BJ540" s="17" t="s">
        <v>84</v>
      </c>
      <c r="BK540" s="144">
        <f>ROUND(I540*H540,2)</f>
        <v>0</v>
      </c>
      <c r="BL540" s="17" t="s">
        <v>141</v>
      </c>
      <c r="BM540" s="143" t="s">
        <v>1389</v>
      </c>
    </row>
    <row r="541" spans="2:65" s="13" customFormat="1" ht="11.25" x14ac:dyDescent="0.2">
      <c r="B541" s="152"/>
      <c r="D541" s="146" t="s">
        <v>155</v>
      </c>
      <c r="E541" s="153" t="s">
        <v>1</v>
      </c>
      <c r="F541" s="154" t="s">
        <v>1586</v>
      </c>
      <c r="H541" s="155">
        <v>25.753</v>
      </c>
      <c r="I541" s="156"/>
      <c r="L541" s="152"/>
      <c r="M541" s="157"/>
      <c r="T541" s="158"/>
      <c r="AT541" s="153" t="s">
        <v>155</v>
      </c>
      <c r="AU541" s="153" t="s">
        <v>86</v>
      </c>
      <c r="AV541" s="13" t="s">
        <v>86</v>
      </c>
      <c r="AW541" s="13" t="s">
        <v>32</v>
      </c>
      <c r="AX541" s="13" t="s">
        <v>84</v>
      </c>
      <c r="AY541" s="153" t="s">
        <v>142</v>
      </c>
    </row>
    <row r="542" spans="2:65" s="1" customFormat="1" ht="24.2" customHeight="1" x14ac:dyDescent="0.2">
      <c r="B542" s="32"/>
      <c r="C542" s="132" t="s">
        <v>957</v>
      </c>
      <c r="D542" s="132" t="s">
        <v>148</v>
      </c>
      <c r="E542" s="133" t="s">
        <v>1391</v>
      </c>
      <c r="F542" s="134" t="s">
        <v>1392</v>
      </c>
      <c r="G542" s="135" t="s">
        <v>456</v>
      </c>
      <c r="H542" s="136">
        <v>1.8420000000000001</v>
      </c>
      <c r="I542" s="137"/>
      <c r="J542" s="138">
        <f>ROUND(I542*H542,2)</f>
        <v>0</v>
      </c>
      <c r="K542" s="134" t="s">
        <v>152</v>
      </c>
      <c r="L542" s="32"/>
      <c r="M542" s="139" t="s">
        <v>1</v>
      </c>
      <c r="N542" s="140" t="s">
        <v>41</v>
      </c>
      <c r="P542" s="141">
        <f>O542*H542</f>
        <v>0</v>
      </c>
      <c r="Q542" s="141">
        <v>0</v>
      </c>
      <c r="R542" s="141">
        <f>Q542*H542</f>
        <v>0</v>
      </c>
      <c r="S542" s="141">
        <v>0</v>
      </c>
      <c r="T542" s="142">
        <f>S542*H542</f>
        <v>0</v>
      </c>
      <c r="AR542" s="143" t="s">
        <v>141</v>
      </c>
      <c r="AT542" s="143" t="s">
        <v>148</v>
      </c>
      <c r="AU542" s="143" t="s">
        <v>86</v>
      </c>
      <c r="AY542" s="17" t="s">
        <v>142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7" t="s">
        <v>84</v>
      </c>
      <c r="BK542" s="144">
        <f>ROUND(I542*H542,2)</f>
        <v>0</v>
      </c>
      <c r="BL542" s="17" t="s">
        <v>141</v>
      </c>
      <c r="BM542" s="143" t="s">
        <v>1393</v>
      </c>
    </row>
    <row r="543" spans="2:65" s="13" customFormat="1" ht="11.25" x14ac:dyDescent="0.2">
      <c r="B543" s="152"/>
      <c r="D543" s="146" t="s">
        <v>155</v>
      </c>
      <c r="E543" s="153" t="s">
        <v>1</v>
      </c>
      <c r="F543" s="154" t="s">
        <v>1591</v>
      </c>
      <c r="H543" s="155">
        <v>1.8420000000000001</v>
      </c>
      <c r="I543" s="156"/>
      <c r="L543" s="152"/>
      <c r="M543" s="157"/>
      <c r="T543" s="158"/>
      <c r="AT543" s="153" t="s">
        <v>155</v>
      </c>
      <c r="AU543" s="153" t="s">
        <v>86</v>
      </c>
      <c r="AV543" s="13" t="s">
        <v>86</v>
      </c>
      <c r="AW543" s="13" t="s">
        <v>32</v>
      </c>
      <c r="AX543" s="13" t="s">
        <v>84</v>
      </c>
      <c r="AY543" s="153" t="s">
        <v>142</v>
      </c>
    </row>
    <row r="544" spans="2:65" s="11" customFormat="1" ht="22.9" customHeight="1" x14ac:dyDescent="0.2">
      <c r="B544" s="120"/>
      <c r="D544" s="121" t="s">
        <v>75</v>
      </c>
      <c r="E544" s="130" t="s">
        <v>1394</v>
      </c>
      <c r="F544" s="130" t="s">
        <v>1395</v>
      </c>
      <c r="I544" s="123"/>
      <c r="J544" s="131">
        <f>BK544</f>
        <v>0</v>
      </c>
      <c r="L544" s="120"/>
      <c r="M544" s="125"/>
      <c r="P544" s="126">
        <f>SUM(P545:P551)</f>
        <v>0</v>
      </c>
      <c r="R544" s="126">
        <f>SUM(R545:R551)</f>
        <v>0</v>
      </c>
      <c r="T544" s="127">
        <f>SUM(T545:T551)</f>
        <v>0</v>
      </c>
      <c r="AR544" s="121" t="s">
        <v>84</v>
      </c>
      <c r="AT544" s="128" t="s">
        <v>75</v>
      </c>
      <c r="AU544" s="128" t="s">
        <v>84</v>
      </c>
      <c r="AY544" s="121" t="s">
        <v>142</v>
      </c>
      <c r="BK544" s="129">
        <f>SUM(BK545:BK551)</f>
        <v>0</v>
      </c>
    </row>
    <row r="545" spans="2:65" s="1" customFormat="1" ht="24.2" customHeight="1" x14ac:dyDescent="0.2">
      <c r="B545" s="32"/>
      <c r="C545" s="132" t="s">
        <v>963</v>
      </c>
      <c r="D545" s="132" t="s">
        <v>148</v>
      </c>
      <c r="E545" s="133" t="s">
        <v>1397</v>
      </c>
      <c r="F545" s="134" t="s">
        <v>1398</v>
      </c>
      <c r="G545" s="135" t="s">
        <v>456</v>
      </c>
      <c r="H545" s="136">
        <v>348.54700000000003</v>
      </c>
      <c r="I545" s="137"/>
      <c r="J545" s="138">
        <f>ROUND(I545*H545,2)</f>
        <v>0</v>
      </c>
      <c r="K545" s="134" t="s">
        <v>152</v>
      </c>
      <c r="L545" s="32"/>
      <c r="M545" s="139" t="s">
        <v>1</v>
      </c>
      <c r="N545" s="140" t="s">
        <v>41</v>
      </c>
      <c r="P545" s="141">
        <f>O545*H545</f>
        <v>0</v>
      </c>
      <c r="Q545" s="141">
        <v>0</v>
      </c>
      <c r="R545" s="141">
        <f>Q545*H545</f>
        <v>0</v>
      </c>
      <c r="S545" s="141">
        <v>0</v>
      </c>
      <c r="T545" s="142">
        <f>S545*H545</f>
        <v>0</v>
      </c>
      <c r="AR545" s="143" t="s">
        <v>141</v>
      </c>
      <c r="AT545" s="143" t="s">
        <v>148</v>
      </c>
      <c r="AU545" s="143" t="s">
        <v>86</v>
      </c>
      <c r="AY545" s="17" t="s">
        <v>142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7" t="s">
        <v>84</v>
      </c>
      <c r="BK545" s="144">
        <f>ROUND(I545*H545,2)</f>
        <v>0</v>
      </c>
      <c r="BL545" s="17" t="s">
        <v>141</v>
      </c>
      <c r="BM545" s="143" t="s">
        <v>1399</v>
      </c>
    </row>
    <row r="546" spans="2:65" s="1" customFormat="1" ht="16.5" customHeight="1" x14ac:dyDescent="0.2">
      <c r="B546" s="32"/>
      <c r="C546" s="169" t="s">
        <v>969</v>
      </c>
      <c r="D546" s="169" t="s">
        <v>472</v>
      </c>
      <c r="E546" s="170" t="s">
        <v>1401</v>
      </c>
      <c r="F546" s="171" t="s">
        <v>1402</v>
      </c>
      <c r="G546" s="172" t="s">
        <v>336</v>
      </c>
      <c r="H546" s="173">
        <v>57</v>
      </c>
      <c r="I546" s="174"/>
      <c r="J546" s="175">
        <f>ROUND(I546*H546,2)</f>
        <v>0</v>
      </c>
      <c r="K546" s="171" t="s">
        <v>1</v>
      </c>
      <c r="L546" s="176"/>
      <c r="M546" s="177" t="s">
        <v>1</v>
      </c>
      <c r="N546" s="178" t="s">
        <v>41</v>
      </c>
      <c r="P546" s="141">
        <f>O546*H546</f>
        <v>0</v>
      </c>
      <c r="Q546" s="141">
        <v>0</v>
      </c>
      <c r="R546" s="141">
        <f>Q546*H546</f>
        <v>0</v>
      </c>
      <c r="S546" s="141">
        <v>0</v>
      </c>
      <c r="T546" s="142">
        <f>S546*H546</f>
        <v>0</v>
      </c>
      <c r="AR546" s="143" t="s">
        <v>426</v>
      </c>
      <c r="AT546" s="143" t="s">
        <v>472</v>
      </c>
      <c r="AU546" s="143" t="s">
        <v>86</v>
      </c>
      <c r="AY546" s="17" t="s">
        <v>142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7" t="s">
        <v>84</v>
      </c>
      <c r="BK546" s="144">
        <f>ROUND(I546*H546,2)</f>
        <v>0</v>
      </c>
      <c r="BL546" s="17" t="s">
        <v>245</v>
      </c>
      <c r="BM546" s="143" t="s">
        <v>1612</v>
      </c>
    </row>
    <row r="547" spans="2:65" s="13" customFormat="1" ht="11.25" x14ac:dyDescent="0.2">
      <c r="B547" s="152"/>
      <c r="D547" s="146" t="s">
        <v>155</v>
      </c>
      <c r="E547" s="153" t="s">
        <v>1</v>
      </c>
      <c r="F547" s="154" t="s">
        <v>1613</v>
      </c>
      <c r="H547" s="155">
        <v>57</v>
      </c>
      <c r="I547" s="156"/>
      <c r="L547" s="152"/>
      <c r="M547" s="157"/>
      <c r="T547" s="158"/>
      <c r="AT547" s="153" t="s">
        <v>155</v>
      </c>
      <c r="AU547" s="153" t="s">
        <v>86</v>
      </c>
      <c r="AV547" s="13" t="s">
        <v>86</v>
      </c>
      <c r="AW547" s="13" t="s">
        <v>32</v>
      </c>
      <c r="AX547" s="13" t="s">
        <v>76</v>
      </c>
      <c r="AY547" s="153" t="s">
        <v>142</v>
      </c>
    </row>
    <row r="548" spans="2:65" s="14" customFormat="1" ht="11.25" x14ac:dyDescent="0.2">
      <c r="B548" s="162"/>
      <c r="D548" s="146" t="s">
        <v>155</v>
      </c>
      <c r="E548" s="163" t="s">
        <v>1</v>
      </c>
      <c r="F548" s="164" t="s">
        <v>278</v>
      </c>
      <c r="H548" s="165">
        <v>57</v>
      </c>
      <c r="I548" s="166"/>
      <c r="L548" s="162"/>
      <c r="M548" s="167"/>
      <c r="T548" s="168"/>
      <c r="AT548" s="163" t="s">
        <v>155</v>
      </c>
      <c r="AU548" s="163" t="s">
        <v>86</v>
      </c>
      <c r="AV548" s="14" t="s">
        <v>141</v>
      </c>
      <c r="AW548" s="14" t="s">
        <v>32</v>
      </c>
      <c r="AX548" s="14" t="s">
        <v>84</v>
      </c>
      <c r="AY548" s="163" t="s">
        <v>142</v>
      </c>
    </row>
    <row r="549" spans="2:65" s="12" customFormat="1" ht="11.25" x14ac:dyDescent="0.2">
      <c r="B549" s="145"/>
      <c r="D549" s="146" t="s">
        <v>155</v>
      </c>
      <c r="E549" s="147" t="s">
        <v>1</v>
      </c>
      <c r="F549" s="148" t="s">
        <v>1406</v>
      </c>
      <c r="H549" s="147" t="s">
        <v>1</v>
      </c>
      <c r="I549" s="149"/>
      <c r="L549" s="145"/>
      <c r="M549" s="150"/>
      <c r="T549" s="151"/>
      <c r="AT549" s="147" t="s">
        <v>155</v>
      </c>
      <c r="AU549" s="147" t="s">
        <v>86</v>
      </c>
      <c r="AV549" s="12" t="s">
        <v>84</v>
      </c>
      <c r="AW549" s="12" t="s">
        <v>32</v>
      </c>
      <c r="AX549" s="12" t="s">
        <v>76</v>
      </c>
      <c r="AY549" s="147" t="s">
        <v>142</v>
      </c>
    </row>
    <row r="550" spans="2:65" s="12" customFormat="1" ht="11.25" x14ac:dyDescent="0.2">
      <c r="B550" s="145"/>
      <c r="D550" s="146" t="s">
        <v>155</v>
      </c>
      <c r="E550" s="147" t="s">
        <v>1</v>
      </c>
      <c r="F550" s="148" t="s">
        <v>1407</v>
      </c>
      <c r="H550" s="147" t="s">
        <v>1</v>
      </c>
      <c r="I550" s="149"/>
      <c r="L550" s="145"/>
      <c r="M550" s="150"/>
      <c r="T550" s="151"/>
      <c r="AT550" s="147" t="s">
        <v>155</v>
      </c>
      <c r="AU550" s="147" t="s">
        <v>86</v>
      </c>
      <c r="AV550" s="12" t="s">
        <v>84</v>
      </c>
      <c r="AW550" s="12" t="s">
        <v>32</v>
      </c>
      <c r="AX550" s="12" t="s">
        <v>76</v>
      </c>
      <c r="AY550" s="147" t="s">
        <v>142</v>
      </c>
    </row>
    <row r="551" spans="2:65" s="12" customFormat="1" ht="11.25" x14ac:dyDescent="0.2">
      <c r="B551" s="145"/>
      <c r="D551" s="146" t="s">
        <v>155</v>
      </c>
      <c r="E551" s="147" t="s">
        <v>1</v>
      </c>
      <c r="F551" s="148" t="s">
        <v>1408</v>
      </c>
      <c r="H551" s="147" t="s">
        <v>1</v>
      </c>
      <c r="I551" s="149"/>
      <c r="L551" s="145"/>
      <c r="M551" s="191"/>
      <c r="N551" s="192"/>
      <c r="O551" s="192"/>
      <c r="P551" s="192"/>
      <c r="Q551" s="192"/>
      <c r="R551" s="192"/>
      <c r="S551" s="192"/>
      <c r="T551" s="193"/>
      <c r="AT551" s="147" t="s">
        <v>155</v>
      </c>
      <c r="AU551" s="147" t="s">
        <v>86</v>
      </c>
      <c r="AV551" s="12" t="s">
        <v>84</v>
      </c>
      <c r="AW551" s="12" t="s">
        <v>32</v>
      </c>
      <c r="AX551" s="12" t="s">
        <v>76</v>
      </c>
      <c r="AY551" s="147" t="s">
        <v>142</v>
      </c>
    </row>
    <row r="552" spans="2:65" s="1" customFormat="1" ht="6.95" customHeight="1" x14ac:dyDescent="0.2">
      <c r="B552" s="44"/>
      <c r="C552" s="45"/>
      <c r="D552" s="45"/>
      <c r="E552" s="45"/>
      <c r="F552" s="45"/>
      <c r="G552" s="45"/>
      <c r="H552" s="45"/>
      <c r="I552" s="45"/>
      <c r="J552" s="45"/>
      <c r="K552" s="45"/>
      <c r="L552" s="32"/>
    </row>
  </sheetData>
  <sheetProtection algorithmName="SHA-512" hashValue="j6UWFye9d1Ph0sv+HBap9eXMAABv/fYgBvMDXsMCrEFVht0ktecmm4ZXWHIfd79w8P/v+3YW4CNGE4i9NNOHPw==" saltValue="bToP0xPBUmDukUm0hDD1hrPghdprJz1lhFeoVGf1cFne2Uv2+sCdIB8CWhBhZkFUX3dHeNHJ7pvT0GO4awe2gw==" spinCount="100000" sheet="1" objects="1" scenarios="1" formatColumns="0" formatRows="0" autoFilter="0"/>
  <autoFilter ref="C124:K551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1614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97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ROUND(J122,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ROUND((SUM(BE122:BE354)),  2)</f>
        <v>0</v>
      </c>
      <c r="I33" s="92">
        <v>0.21</v>
      </c>
      <c r="J33" s="91">
        <f>ROUND(((SUM(BE122:BE354))*I33),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ROUND((SUM(BF122:BF354)),  2)</f>
        <v>0</v>
      </c>
      <c r="I34" s="92">
        <v>0.12</v>
      </c>
      <c r="J34" s="91">
        <f>ROUND(((SUM(BF122:BF354))*I34),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ROUND((SUM(BG122:BG354)),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ROUND((SUM(BH122:BH354)),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ROUND((SUM(BI122:BI354)),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301 - Vodovod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J122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 x14ac:dyDescent="0.2">
      <c r="B99" s="108"/>
      <c r="D99" s="109" t="s">
        <v>253</v>
      </c>
      <c r="E99" s="110"/>
      <c r="F99" s="110"/>
      <c r="G99" s="110"/>
      <c r="H99" s="110"/>
      <c r="I99" s="110"/>
      <c r="J99" s="111">
        <f>J200</f>
        <v>0</v>
      </c>
      <c r="L99" s="108"/>
    </row>
    <row r="100" spans="2:12" s="9" customFormat="1" ht="19.899999999999999" customHeight="1" x14ac:dyDescent="0.2">
      <c r="B100" s="108"/>
      <c r="D100" s="109" t="s">
        <v>255</v>
      </c>
      <c r="E100" s="110"/>
      <c r="F100" s="110"/>
      <c r="G100" s="110"/>
      <c r="H100" s="110"/>
      <c r="I100" s="110"/>
      <c r="J100" s="111">
        <f>J205</f>
        <v>0</v>
      </c>
      <c r="L100" s="108"/>
    </row>
    <row r="101" spans="2:12" s="9" customFormat="1" ht="19.899999999999999" customHeight="1" x14ac:dyDescent="0.2">
      <c r="B101" s="108"/>
      <c r="D101" s="109" t="s">
        <v>257</v>
      </c>
      <c r="E101" s="110"/>
      <c r="F101" s="110"/>
      <c r="G101" s="110"/>
      <c r="H101" s="110"/>
      <c r="I101" s="110"/>
      <c r="J101" s="111">
        <f>J342</f>
        <v>0</v>
      </c>
      <c r="L101" s="108"/>
    </row>
    <row r="102" spans="2:12" s="9" customFormat="1" ht="19.899999999999999" customHeight="1" x14ac:dyDescent="0.2">
      <c r="B102" s="108"/>
      <c r="D102" s="109" t="s">
        <v>258</v>
      </c>
      <c r="E102" s="110"/>
      <c r="F102" s="110"/>
      <c r="G102" s="110"/>
      <c r="H102" s="110"/>
      <c r="I102" s="110"/>
      <c r="J102" s="111">
        <f>J353</f>
        <v>0</v>
      </c>
      <c r="L102" s="108"/>
    </row>
    <row r="103" spans="2:12" s="1" customFormat="1" ht="21.75" customHeight="1" x14ac:dyDescent="0.2">
      <c r="B103" s="32"/>
      <c r="L103" s="32"/>
    </row>
    <row r="104" spans="2:12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 x14ac:dyDescent="0.2">
      <c r="B109" s="32"/>
      <c r="C109" s="21" t="s">
        <v>126</v>
      </c>
      <c r="L109" s="32"/>
    </row>
    <row r="110" spans="2:12" s="1" customFormat="1" ht="6.95" customHeight="1" x14ac:dyDescent="0.2">
      <c r="B110" s="32"/>
      <c r="L110" s="32"/>
    </row>
    <row r="111" spans="2:12" s="1" customFormat="1" ht="12" customHeight="1" x14ac:dyDescent="0.2">
      <c r="B111" s="32"/>
      <c r="C111" s="27" t="s">
        <v>16</v>
      </c>
      <c r="L111" s="32"/>
    </row>
    <row r="112" spans="2:12" s="1" customFormat="1" ht="16.5" customHeight="1" x14ac:dyDescent="0.2">
      <c r="B112" s="32"/>
      <c r="E112" s="232" t="str">
        <f>E7</f>
        <v>Rekonstrukce ul. Požárnická, Pelhřimov</v>
      </c>
      <c r="F112" s="233"/>
      <c r="G112" s="233"/>
      <c r="H112" s="233"/>
      <c r="L112" s="32"/>
    </row>
    <row r="113" spans="2:65" s="1" customFormat="1" ht="12" customHeight="1" x14ac:dyDescent="0.2">
      <c r="B113" s="32"/>
      <c r="C113" s="27" t="s">
        <v>112</v>
      </c>
      <c r="L113" s="32"/>
    </row>
    <row r="114" spans="2:65" s="1" customFormat="1" ht="16.5" customHeight="1" x14ac:dyDescent="0.2">
      <c r="B114" s="32"/>
      <c r="E114" s="194" t="str">
        <f>E9</f>
        <v>301 - Vodovod</v>
      </c>
      <c r="F114" s="234"/>
      <c r="G114" s="234"/>
      <c r="H114" s="234"/>
      <c r="L114" s="32"/>
    </row>
    <row r="115" spans="2:65" s="1" customFormat="1" ht="6.95" customHeight="1" x14ac:dyDescent="0.2">
      <c r="B115" s="32"/>
      <c r="L115" s="32"/>
    </row>
    <row r="116" spans="2:65" s="1" customFormat="1" ht="12" customHeight="1" x14ac:dyDescent="0.2">
      <c r="B116" s="32"/>
      <c r="C116" s="27" t="s">
        <v>20</v>
      </c>
      <c r="F116" s="25" t="str">
        <f>F12</f>
        <v>Pelhřimov</v>
      </c>
      <c r="I116" s="27" t="s">
        <v>22</v>
      </c>
      <c r="J116" s="52" t="str">
        <f>IF(J12="","",J12)</f>
        <v>16. 12. 2025</v>
      </c>
      <c r="L116" s="32"/>
    </row>
    <row r="117" spans="2:65" s="1" customFormat="1" ht="6.95" customHeight="1" x14ac:dyDescent="0.2">
      <c r="B117" s="32"/>
      <c r="L117" s="32"/>
    </row>
    <row r="118" spans="2:65" s="1" customFormat="1" ht="15.2" customHeight="1" x14ac:dyDescent="0.2">
      <c r="B118" s="32"/>
      <c r="C118" s="27" t="s">
        <v>24</v>
      </c>
      <c r="F118" s="25" t="str">
        <f>E15</f>
        <v>Město Pelhřimov</v>
      </c>
      <c r="I118" s="27" t="s">
        <v>30</v>
      </c>
      <c r="J118" s="30" t="str">
        <f>E21</f>
        <v>WAY project s.r.o.</v>
      </c>
      <c r="L118" s="32"/>
    </row>
    <row r="119" spans="2:65" s="1" customFormat="1" ht="15.2" customHeight="1" x14ac:dyDescent="0.2">
      <c r="B119" s="32"/>
      <c r="C119" s="27" t="s">
        <v>28</v>
      </c>
      <c r="F119" s="25" t="str">
        <f>IF(E18="","",E18)</f>
        <v>Vyplň údaj</v>
      </c>
      <c r="I119" s="27" t="s">
        <v>33</v>
      </c>
      <c r="J119" s="30" t="str">
        <f>E24</f>
        <v xml:space="preserve"> </v>
      </c>
      <c r="L119" s="32"/>
    </row>
    <row r="120" spans="2:65" s="1" customFormat="1" ht="10.35" customHeight="1" x14ac:dyDescent="0.2">
      <c r="B120" s="32"/>
      <c r="L120" s="32"/>
    </row>
    <row r="121" spans="2:65" s="10" customFormat="1" ht="29.25" customHeight="1" x14ac:dyDescent="0.2">
      <c r="B121" s="112"/>
      <c r="C121" s="113" t="s">
        <v>127</v>
      </c>
      <c r="D121" s="114" t="s">
        <v>61</v>
      </c>
      <c r="E121" s="114" t="s">
        <v>57</v>
      </c>
      <c r="F121" s="114" t="s">
        <v>58</v>
      </c>
      <c r="G121" s="114" t="s">
        <v>128</v>
      </c>
      <c r="H121" s="114" t="s">
        <v>129</v>
      </c>
      <c r="I121" s="114" t="s">
        <v>130</v>
      </c>
      <c r="J121" s="114" t="s">
        <v>116</v>
      </c>
      <c r="K121" s="115" t="s">
        <v>131</v>
      </c>
      <c r="L121" s="112"/>
      <c r="M121" s="59" t="s">
        <v>1</v>
      </c>
      <c r="N121" s="60" t="s">
        <v>40</v>
      </c>
      <c r="O121" s="60" t="s">
        <v>132</v>
      </c>
      <c r="P121" s="60" t="s">
        <v>133</v>
      </c>
      <c r="Q121" s="60" t="s">
        <v>134</v>
      </c>
      <c r="R121" s="60" t="s">
        <v>135</v>
      </c>
      <c r="S121" s="60" t="s">
        <v>136</v>
      </c>
      <c r="T121" s="61" t="s">
        <v>137</v>
      </c>
    </row>
    <row r="122" spans="2:65" s="1" customFormat="1" ht="22.9" customHeight="1" x14ac:dyDescent="0.25">
      <c r="B122" s="32"/>
      <c r="C122" s="64" t="s">
        <v>138</v>
      </c>
      <c r="J122" s="116">
        <f>BK122</f>
        <v>0</v>
      </c>
      <c r="L122" s="32"/>
      <c r="M122" s="62"/>
      <c r="N122" s="53"/>
      <c r="O122" s="53"/>
      <c r="P122" s="117">
        <f>P123</f>
        <v>0</v>
      </c>
      <c r="Q122" s="53"/>
      <c r="R122" s="117">
        <f>R123</f>
        <v>244.63166279000001</v>
      </c>
      <c r="S122" s="53"/>
      <c r="T122" s="118">
        <f>T123</f>
        <v>0.41459999999999997</v>
      </c>
      <c r="AT122" s="17" t="s">
        <v>75</v>
      </c>
      <c r="AU122" s="17" t="s">
        <v>118</v>
      </c>
      <c r="BK122" s="119">
        <f>BK123</f>
        <v>0</v>
      </c>
    </row>
    <row r="123" spans="2:65" s="11" customFormat="1" ht="25.9" customHeight="1" x14ac:dyDescent="0.2">
      <c r="B123" s="120"/>
      <c r="D123" s="121" t="s">
        <v>75</v>
      </c>
      <c r="E123" s="122" t="s">
        <v>261</v>
      </c>
      <c r="F123" s="122" t="s">
        <v>262</v>
      </c>
      <c r="I123" s="123"/>
      <c r="J123" s="124">
        <f>BK123</f>
        <v>0</v>
      </c>
      <c r="L123" s="120"/>
      <c r="M123" s="125"/>
      <c r="P123" s="126">
        <f>P124+P200+P205+P342+P353</f>
        <v>0</v>
      </c>
      <c r="R123" s="126">
        <f>R124+R200+R205+R342+R353</f>
        <v>244.63166279000001</v>
      </c>
      <c r="T123" s="127">
        <f>T124+T200+T205+T342+T353</f>
        <v>0.41459999999999997</v>
      </c>
      <c r="AR123" s="121" t="s">
        <v>84</v>
      </c>
      <c r="AT123" s="128" t="s">
        <v>75</v>
      </c>
      <c r="AU123" s="128" t="s">
        <v>76</v>
      </c>
      <c r="AY123" s="121" t="s">
        <v>142</v>
      </c>
      <c r="BK123" s="129">
        <f>BK124+BK200+BK205+BK342+BK353</f>
        <v>0</v>
      </c>
    </row>
    <row r="124" spans="2:65" s="11" customFormat="1" ht="22.9" customHeight="1" x14ac:dyDescent="0.2">
      <c r="B124" s="120"/>
      <c r="D124" s="121" t="s">
        <v>75</v>
      </c>
      <c r="E124" s="130" t="s">
        <v>84</v>
      </c>
      <c r="F124" s="130" t="s">
        <v>263</v>
      </c>
      <c r="I124" s="123"/>
      <c r="J124" s="131">
        <f>BK124</f>
        <v>0</v>
      </c>
      <c r="L124" s="120"/>
      <c r="M124" s="125"/>
      <c r="P124" s="126">
        <f>SUM(P125:P199)</f>
        <v>0</v>
      </c>
      <c r="R124" s="126">
        <f>SUM(R125:R199)</f>
        <v>195.4430188</v>
      </c>
      <c r="T124" s="127">
        <f>SUM(T125:T199)</f>
        <v>0</v>
      </c>
      <c r="AR124" s="121" t="s">
        <v>84</v>
      </c>
      <c r="AT124" s="128" t="s">
        <v>75</v>
      </c>
      <c r="AU124" s="128" t="s">
        <v>84</v>
      </c>
      <c r="AY124" s="121" t="s">
        <v>142</v>
      </c>
      <c r="BK124" s="129">
        <f>SUM(BK125:BK199)</f>
        <v>0</v>
      </c>
    </row>
    <row r="125" spans="2:65" s="1" customFormat="1" ht="21.75" customHeight="1" x14ac:dyDescent="0.2">
      <c r="B125" s="32"/>
      <c r="C125" s="132" t="s">
        <v>84</v>
      </c>
      <c r="D125" s="132" t="s">
        <v>148</v>
      </c>
      <c r="E125" s="133" t="s">
        <v>1615</v>
      </c>
      <c r="F125" s="134" t="s">
        <v>1616</v>
      </c>
      <c r="G125" s="135" t="s">
        <v>1617</v>
      </c>
      <c r="H125" s="136">
        <v>240</v>
      </c>
      <c r="I125" s="137"/>
      <c r="J125" s="138">
        <f>ROUND(I125*H125,2)</f>
        <v>0</v>
      </c>
      <c r="K125" s="134" t="s">
        <v>152</v>
      </c>
      <c r="L125" s="32"/>
      <c r="M125" s="139" t="s">
        <v>1</v>
      </c>
      <c r="N125" s="140" t="s">
        <v>41</v>
      </c>
      <c r="P125" s="141">
        <f>O125*H125</f>
        <v>0</v>
      </c>
      <c r="Q125" s="141">
        <v>4.0000000000000003E-5</v>
      </c>
      <c r="R125" s="141">
        <f>Q125*H125</f>
        <v>9.6000000000000009E-3</v>
      </c>
      <c r="S125" s="141">
        <v>0</v>
      </c>
      <c r="T125" s="142">
        <f>S125*H125</f>
        <v>0</v>
      </c>
      <c r="AR125" s="143" t="s">
        <v>141</v>
      </c>
      <c r="AT125" s="143" t="s">
        <v>148</v>
      </c>
      <c r="AU125" s="143" t="s">
        <v>86</v>
      </c>
      <c r="AY125" s="17" t="s">
        <v>142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7" t="s">
        <v>84</v>
      </c>
      <c r="BK125" s="144">
        <f>ROUND(I125*H125,2)</f>
        <v>0</v>
      </c>
      <c r="BL125" s="17" t="s">
        <v>141</v>
      </c>
      <c r="BM125" s="143" t="s">
        <v>1618</v>
      </c>
    </row>
    <row r="126" spans="2:65" s="12" customFormat="1" ht="11.25" x14ac:dyDescent="0.2">
      <c r="B126" s="145"/>
      <c r="D126" s="146" t="s">
        <v>155</v>
      </c>
      <c r="E126" s="147" t="s">
        <v>1</v>
      </c>
      <c r="F126" s="148" t="s">
        <v>1619</v>
      </c>
      <c r="H126" s="147" t="s">
        <v>1</v>
      </c>
      <c r="I126" s="149"/>
      <c r="L126" s="145"/>
      <c r="M126" s="150"/>
      <c r="T126" s="151"/>
      <c r="AT126" s="147" t="s">
        <v>155</v>
      </c>
      <c r="AU126" s="147" t="s">
        <v>86</v>
      </c>
      <c r="AV126" s="12" t="s">
        <v>84</v>
      </c>
      <c r="AW126" s="12" t="s">
        <v>32</v>
      </c>
      <c r="AX126" s="12" t="s">
        <v>76</v>
      </c>
      <c r="AY126" s="147" t="s">
        <v>142</v>
      </c>
    </row>
    <row r="127" spans="2:65" s="13" customFormat="1" ht="11.25" x14ac:dyDescent="0.2">
      <c r="B127" s="152"/>
      <c r="D127" s="146" t="s">
        <v>155</v>
      </c>
      <c r="E127" s="153" t="s">
        <v>1</v>
      </c>
      <c r="F127" s="154" t="s">
        <v>1620</v>
      </c>
      <c r="H127" s="155">
        <v>240</v>
      </c>
      <c r="I127" s="156"/>
      <c r="L127" s="152"/>
      <c r="M127" s="157"/>
      <c r="T127" s="158"/>
      <c r="AT127" s="153" t="s">
        <v>155</v>
      </c>
      <c r="AU127" s="153" t="s">
        <v>86</v>
      </c>
      <c r="AV127" s="13" t="s">
        <v>86</v>
      </c>
      <c r="AW127" s="13" t="s">
        <v>32</v>
      </c>
      <c r="AX127" s="13" t="s">
        <v>84</v>
      </c>
      <c r="AY127" s="153" t="s">
        <v>142</v>
      </c>
    </row>
    <row r="128" spans="2:65" s="1" customFormat="1" ht="49.15" customHeight="1" x14ac:dyDescent="0.2">
      <c r="B128" s="32"/>
      <c r="C128" s="132" t="s">
        <v>86</v>
      </c>
      <c r="D128" s="132" t="s">
        <v>148</v>
      </c>
      <c r="E128" s="133" t="s">
        <v>1621</v>
      </c>
      <c r="F128" s="134" t="s">
        <v>1622</v>
      </c>
      <c r="G128" s="135" t="s">
        <v>336</v>
      </c>
      <c r="H128" s="136">
        <v>5</v>
      </c>
      <c r="I128" s="137"/>
      <c r="J128" s="138">
        <f>ROUND(I128*H128,2)</f>
        <v>0</v>
      </c>
      <c r="K128" s="134" t="s">
        <v>152</v>
      </c>
      <c r="L128" s="32"/>
      <c r="M128" s="139" t="s">
        <v>1</v>
      </c>
      <c r="N128" s="140" t="s">
        <v>41</v>
      </c>
      <c r="P128" s="141">
        <f>O128*H128</f>
        <v>0</v>
      </c>
      <c r="Q128" s="141">
        <v>3.6900000000000002E-2</v>
      </c>
      <c r="R128" s="141">
        <f>Q128*H128</f>
        <v>0.1845</v>
      </c>
      <c r="S128" s="141">
        <v>0</v>
      </c>
      <c r="T128" s="142">
        <f>S128*H128</f>
        <v>0</v>
      </c>
      <c r="AR128" s="143" t="s">
        <v>141</v>
      </c>
      <c r="AT128" s="143" t="s">
        <v>148</v>
      </c>
      <c r="AU128" s="143" t="s">
        <v>86</v>
      </c>
      <c r="AY128" s="17" t="s">
        <v>142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84</v>
      </c>
      <c r="BK128" s="144">
        <f>ROUND(I128*H128,2)</f>
        <v>0</v>
      </c>
      <c r="BL128" s="17" t="s">
        <v>141</v>
      </c>
      <c r="BM128" s="143" t="s">
        <v>1623</v>
      </c>
    </row>
    <row r="129" spans="2:65" s="12" customFormat="1" ht="11.25" x14ac:dyDescent="0.2">
      <c r="B129" s="145"/>
      <c r="D129" s="146" t="s">
        <v>155</v>
      </c>
      <c r="E129" s="147" t="s">
        <v>1</v>
      </c>
      <c r="F129" s="148" t="s">
        <v>1624</v>
      </c>
      <c r="H129" s="147" t="s">
        <v>1</v>
      </c>
      <c r="I129" s="149"/>
      <c r="L129" s="145"/>
      <c r="M129" s="150"/>
      <c r="T129" s="151"/>
      <c r="AT129" s="147" t="s">
        <v>155</v>
      </c>
      <c r="AU129" s="147" t="s">
        <v>86</v>
      </c>
      <c r="AV129" s="12" t="s">
        <v>84</v>
      </c>
      <c r="AW129" s="12" t="s">
        <v>32</v>
      </c>
      <c r="AX129" s="12" t="s">
        <v>76</v>
      </c>
      <c r="AY129" s="147" t="s">
        <v>142</v>
      </c>
    </row>
    <row r="130" spans="2:65" s="13" customFormat="1" ht="11.25" x14ac:dyDescent="0.2">
      <c r="B130" s="152"/>
      <c r="D130" s="146" t="s">
        <v>155</v>
      </c>
      <c r="E130" s="153" t="s">
        <v>1</v>
      </c>
      <c r="F130" s="154" t="s">
        <v>1625</v>
      </c>
      <c r="H130" s="155">
        <v>5</v>
      </c>
      <c r="I130" s="156"/>
      <c r="L130" s="152"/>
      <c r="M130" s="157"/>
      <c r="T130" s="158"/>
      <c r="AT130" s="153" t="s">
        <v>155</v>
      </c>
      <c r="AU130" s="153" t="s">
        <v>86</v>
      </c>
      <c r="AV130" s="13" t="s">
        <v>86</v>
      </c>
      <c r="AW130" s="13" t="s">
        <v>32</v>
      </c>
      <c r="AX130" s="13" t="s">
        <v>84</v>
      </c>
      <c r="AY130" s="153" t="s">
        <v>142</v>
      </c>
    </row>
    <row r="131" spans="2:65" s="12" customFormat="1" ht="11.25" x14ac:dyDescent="0.2">
      <c r="B131" s="145"/>
      <c r="D131" s="146" t="s">
        <v>155</v>
      </c>
      <c r="E131" s="147" t="s">
        <v>1</v>
      </c>
      <c r="F131" s="148" t="s">
        <v>834</v>
      </c>
      <c r="H131" s="147" t="s">
        <v>1</v>
      </c>
      <c r="I131" s="149"/>
      <c r="L131" s="145"/>
      <c r="M131" s="150"/>
      <c r="T131" s="151"/>
      <c r="AT131" s="147" t="s">
        <v>155</v>
      </c>
      <c r="AU131" s="147" t="s">
        <v>86</v>
      </c>
      <c r="AV131" s="12" t="s">
        <v>84</v>
      </c>
      <c r="AW131" s="12" t="s">
        <v>32</v>
      </c>
      <c r="AX131" s="12" t="s">
        <v>76</v>
      </c>
      <c r="AY131" s="147" t="s">
        <v>142</v>
      </c>
    </row>
    <row r="132" spans="2:65" s="1" customFormat="1" ht="49.15" customHeight="1" x14ac:dyDescent="0.2">
      <c r="B132" s="32"/>
      <c r="C132" s="132" t="s">
        <v>164</v>
      </c>
      <c r="D132" s="132" t="s">
        <v>148</v>
      </c>
      <c r="E132" s="133" t="s">
        <v>1626</v>
      </c>
      <c r="F132" s="134" t="s">
        <v>1627</v>
      </c>
      <c r="G132" s="135" t="s">
        <v>336</v>
      </c>
      <c r="H132" s="136">
        <v>15</v>
      </c>
      <c r="I132" s="137"/>
      <c r="J132" s="138">
        <f>ROUND(I132*H132,2)</f>
        <v>0</v>
      </c>
      <c r="K132" s="134" t="s">
        <v>152</v>
      </c>
      <c r="L132" s="32"/>
      <c r="M132" s="139" t="s">
        <v>1</v>
      </c>
      <c r="N132" s="140" t="s">
        <v>41</v>
      </c>
      <c r="P132" s="141">
        <f>O132*H132</f>
        <v>0</v>
      </c>
      <c r="Q132" s="141">
        <v>3.6900000000000002E-2</v>
      </c>
      <c r="R132" s="141">
        <f>Q132*H132</f>
        <v>0.55349999999999999</v>
      </c>
      <c r="S132" s="141">
        <v>0</v>
      </c>
      <c r="T132" s="142">
        <f>S132*H132</f>
        <v>0</v>
      </c>
      <c r="AR132" s="143" t="s">
        <v>141</v>
      </c>
      <c r="AT132" s="143" t="s">
        <v>148</v>
      </c>
      <c r="AU132" s="143" t="s">
        <v>86</v>
      </c>
      <c r="AY132" s="17" t="s">
        <v>142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84</v>
      </c>
      <c r="BK132" s="144">
        <f>ROUND(I132*H132,2)</f>
        <v>0</v>
      </c>
      <c r="BL132" s="17" t="s">
        <v>141</v>
      </c>
      <c r="BM132" s="143" t="s">
        <v>1628</v>
      </c>
    </row>
    <row r="133" spans="2:65" s="12" customFormat="1" ht="11.25" x14ac:dyDescent="0.2">
      <c r="B133" s="145"/>
      <c r="D133" s="146" t="s">
        <v>155</v>
      </c>
      <c r="E133" s="147" t="s">
        <v>1</v>
      </c>
      <c r="F133" s="148" t="s">
        <v>1629</v>
      </c>
      <c r="H133" s="147" t="s">
        <v>1</v>
      </c>
      <c r="I133" s="149"/>
      <c r="L133" s="145"/>
      <c r="M133" s="150"/>
      <c r="T133" s="151"/>
      <c r="AT133" s="147" t="s">
        <v>155</v>
      </c>
      <c r="AU133" s="147" t="s">
        <v>86</v>
      </c>
      <c r="AV133" s="12" t="s">
        <v>84</v>
      </c>
      <c r="AW133" s="12" t="s">
        <v>32</v>
      </c>
      <c r="AX133" s="12" t="s">
        <v>76</v>
      </c>
      <c r="AY133" s="147" t="s">
        <v>142</v>
      </c>
    </row>
    <row r="134" spans="2:65" s="13" customFormat="1" ht="11.25" x14ac:dyDescent="0.2">
      <c r="B134" s="152"/>
      <c r="D134" s="146" t="s">
        <v>155</v>
      </c>
      <c r="E134" s="153" t="s">
        <v>1</v>
      </c>
      <c r="F134" s="154" t="s">
        <v>1630</v>
      </c>
      <c r="H134" s="155">
        <v>15</v>
      </c>
      <c r="I134" s="156"/>
      <c r="L134" s="152"/>
      <c r="M134" s="157"/>
      <c r="T134" s="158"/>
      <c r="AT134" s="153" t="s">
        <v>155</v>
      </c>
      <c r="AU134" s="153" t="s">
        <v>86</v>
      </c>
      <c r="AV134" s="13" t="s">
        <v>86</v>
      </c>
      <c r="AW134" s="13" t="s">
        <v>32</v>
      </c>
      <c r="AX134" s="13" t="s">
        <v>84</v>
      </c>
      <c r="AY134" s="153" t="s">
        <v>142</v>
      </c>
    </row>
    <row r="135" spans="2:65" s="12" customFormat="1" ht="11.25" x14ac:dyDescent="0.2">
      <c r="B135" s="145"/>
      <c r="D135" s="146" t="s">
        <v>155</v>
      </c>
      <c r="E135" s="147" t="s">
        <v>1</v>
      </c>
      <c r="F135" s="148" t="s">
        <v>834</v>
      </c>
      <c r="H135" s="147" t="s">
        <v>1</v>
      </c>
      <c r="I135" s="149"/>
      <c r="L135" s="145"/>
      <c r="M135" s="150"/>
      <c r="T135" s="151"/>
      <c r="AT135" s="147" t="s">
        <v>155</v>
      </c>
      <c r="AU135" s="147" t="s">
        <v>86</v>
      </c>
      <c r="AV135" s="12" t="s">
        <v>84</v>
      </c>
      <c r="AW135" s="12" t="s">
        <v>32</v>
      </c>
      <c r="AX135" s="12" t="s">
        <v>76</v>
      </c>
      <c r="AY135" s="147" t="s">
        <v>142</v>
      </c>
    </row>
    <row r="136" spans="2:65" s="1" customFormat="1" ht="24.2" customHeight="1" x14ac:dyDescent="0.2">
      <c r="B136" s="32"/>
      <c r="C136" s="132" t="s">
        <v>141</v>
      </c>
      <c r="D136" s="132" t="s">
        <v>148</v>
      </c>
      <c r="E136" s="133" t="s">
        <v>1631</v>
      </c>
      <c r="F136" s="134" t="s">
        <v>1632</v>
      </c>
      <c r="G136" s="135" t="s">
        <v>357</v>
      </c>
      <c r="H136" s="136">
        <v>164.78</v>
      </c>
      <c r="I136" s="137"/>
      <c r="J136" s="138">
        <f>ROUND(I136*H136,2)</f>
        <v>0</v>
      </c>
      <c r="K136" s="134" t="s">
        <v>152</v>
      </c>
      <c r="L136" s="32"/>
      <c r="M136" s="139" t="s">
        <v>1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141</v>
      </c>
      <c r="AT136" s="143" t="s">
        <v>148</v>
      </c>
      <c r="AU136" s="143" t="s">
        <v>86</v>
      </c>
      <c r="AY136" s="17" t="s">
        <v>142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84</v>
      </c>
      <c r="BK136" s="144">
        <f>ROUND(I136*H136,2)</f>
        <v>0</v>
      </c>
      <c r="BL136" s="17" t="s">
        <v>141</v>
      </c>
      <c r="BM136" s="143" t="s">
        <v>1633</v>
      </c>
    </row>
    <row r="137" spans="2:65" s="12" customFormat="1" ht="11.25" x14ac:dyDescent="0.2">
      <c r="B137" s="145"/>
      <c r="D137" s="146" t="s">
        <v>155</v>
      </c>
      <c r="E137" s="147" t="s">
        <v>1</v>
      </c>
      <c r="F137" s="148" t="s">
        <v>1634</v>
      </c>
      <c r="H137" s="147" t="s">
        <v>1</v>
      </c>
      <c r="I137" s="149"/>
      <c r="L137" s="145"/>
      <c r="M137" s="150"/>
      <c r="T137" s="151"/>
      <c r="AT137" s="147" t="s">
        <v>155</v>
      </c>
      <c r="AU137" s="147" t="s">
        <v>86</v>
      </c>
      <c r="AV137" s="12" t="s">
        <v>84</v>
      </c>
      <c r="AW137" s="12" t="s">
        <v>32</v>
      </c>
      <c r="AX137" s="12" t="s">
        <v>76</v>
      </c>
      <c r="AY137" s="147" t="s">
        <v>142</v>
      </c>
    </row>
    <row r="138" spans="2:65" s="13" customFormat="1" ht="11.25" x14ac:dyDescent="0.2">
      <c r="B138" s="152"/>
      <c r="D138" s="146" t="s">
        <v>155</v>
      </c>
      <c r="E138" s="153" t="s">
        <v>1</v>
      </c>
      <c r="F138" s="154" t="s">
        <v>1635</v>
      </c>
      <c r="H138" s="155">
        <v>164.78</v>
      </c>
      <c r="I138" s="156"/>
      <c r="L138" s="152"/>
      <c r="M138" s="157"/>
      <c r="T138" s="158"/>
      <c r="AT138" s="153" t="s">
        <v>155</v>
      </c>
      <c r="AU138" s="153" t="s">
        <v>86</v>
      </c>
      <c r="AV138" s="13" t="s">
        <v>86</v>
      </c>
      <c r="AW138" s="13" t="s">
        <v>32</v>
      </c>
      <c r="AX138" s="13" t="s">
        <v>84</v>
      </c>
      <c r="AY138" s="153" t="s">
        <v>142</v>
      </c>
    </row>
    <row r="139" spans="2:65" s="12" customFormat="1" ht="11.25" x14ac:dyDescent="0.2">
      <c r="B139" s="145"/>
      <c r="D139" s="146" t="s">
        <v>155</v>
      </c>
      <c r="E139" s="147" t="s">
        <v>1</v>
      </c>
      <c r="F139" s="148" t="s">
        <v>1636</v>
      </c>
      <c r="H139" s="147" t="s">
        <v>1</v>
      </c>
      <c r="I139" s="149"/>
      <c r="L139" s="145"/>
      <c r="M139" s="150"/>
      <c r="T139" s="151"/>
      <c r="AT139" s="147" t="s">
        <v>155</v>
      </c>
      <c r="AU139" s="147" t="s">
        <v>86</v>
      </c>
      <c r="AV139" s="12" t="s">
        <v>84</v>
      </c>
      <c r="AW139" s="12" t="s">
        <v>32</v>
      </c>
      <c r="AX139" s="12" t="s">
        <v>76</v>
      </c>
      <c r="AY139" s="147" t="s">
        <v>142</v>
      </c>
    </row>
    <row r="140" spans="2:65" s="1" customFormat="1" ht="24.2" customHeight="1" x14ac:dyDescent="0.2">
      <c r="B140" s="32"/>
      <c r="C140" s="132" t="s">
        <v>145</v>
      </c>
      <c r="D140" s="132" t="s">
        <v>148</v>
      </c>
      <c r="E140" s="133" t="s">
        <v>1637</v>
      </c>
      <c r="F140" s="134" t="s">
        <v>1638</v>
      </c>
      <c r="G140" s="135" t="s">
        <v>357</v>
      </c>
      <c r="H140" s="136">
        <v>131.82400000000001</v>
      </c>
      <c r="I140" s="137"/>
      <c r="J140" s="138">
        <f>ROUND(I140*H140,2)</f>
        <v>0</v>
      </c>
      <c r="K140" s="134" t="s">
        <v>152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141</v>
      </c>
      <c r="AT140" s="143" t="s">
        <v>148</v>
      </c>
      <c r="AU140" s="143" t="s">
        <v>86</v>
      </c>
      <c r="AY140" s="17" t="s">
        <v>142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141</v>
      </c>
      <c r="BM140" s="143" t="s">
        <v>1639</v>
      </c>
    </row>
    <row r="141" spans="2:65" s="12" customFormat="1" ht="11.25" x14ac:dyDescent="0.2">
      <c r="B141" s="145"/>
      <c r="D141" s="146" t="s">
        <v>155</v>
      </c>
      <c r="E141" s="147" t="s">
        <v>1</v>
      </c>
      <c r="F141" s="148" t="s">
        <v>1634</v>
      </c>
      <c r="H141" s="147" t="s">
        <v>1</v>
      </c>
      <c r="I141" s="149"/>
      <c r="L141" s="145"/>
      <c r="M141" s="150"/>
      <c r="T141" s="151"/>
      <c r="AT141" s="147" t="s">
        <v>155</v>
      </c>
      <c r="AU141" s="147" t="s">
        <v>86</v>
      </c>
      <c r="AV141" s="12" t="s">
        <v>84</v>
      </c>
      <c r="AW141" s="12" t="s">
        <v>32</v>
      </c>
      <c r="AX141" s="12" t="s">
        <v>76</v>
      </c>
      <c r="AY141" s="147" t="s">
        <v>142</v>
      </c>
    </row>
    <row r="142" spans="2:65" s="13" customFormat="1" ht="11.25" x14ac:dyDescent="0.2">
      <c r="B142" s="152"/>
      <c r="D142" s="146" t="s">
        <v>155</v>
      </c>
      <c r="E142" s="153" t="s">
        <v>1</v>
      </c>
      <c r="F142" s="154" t="s">
        <v>1640</v>
      </c>
      <c r="H142" s="155">
        <v>131.82400000000001</v>
      </c>
      <c r="I142" s="156"/>
      <c r="L142" s="152"/>
      <c r="M142" s="157"/>
      <c r="T142" s="158"/>
      <c r="AT142" s="153" t="s">
        <v>155</v>
      </c>
      <c r="AU142" s="153" t="s">
        <v>86</v>
      </c>
      <c r="AV142" s="13" t="s">
        <v>86</v>
      </c>
      <c r="AW142" s="13" t="s">
        <v>32</v>
      </c>
      <c r="AX142" s="13" t="s">
        <v>84</v>
      </c>
      <c r="AY142" s="153" t="s">
        <v>142</v>
      </c>
    </row>
    <row r="143" spans="2:65" s="12" customFormat="1" ht="11.25" x14ac:dyDescent="0.2">
      <c r="B143" s="145"/>
      <c r="D143" s="146" t="s">
        <v>155</v>
      </c>
      <c r="E143" s="147" t="s">
        <v>1</v>
      </c>
      <c r="F143" s="148" t="s">
        <v>1636</v>
      </c>
      <c r="H143" s="147" t="s">
        <v>1</v>
      </c>
      <c r="I143" s="149"/>
      <c r="L143" s="145"/>
      <c r="M143" s="150"/>
      <c r="T143" s="151"/>
      <c r="AT143" s="147" t="s">
        <v>155</v>
      </c>
      <c r="AU143" s="147" t="s">
        <v>86</v>
      </c>
      <c r="AV143" s="12" t="s">
        <v>84</v>
      </c>
      <c r="AW143" s="12" t="s">
        <v>32</v>
      </c>
      <c r="AX143" s="12" t="s">
        <v>76</v>
      </c>
      <c r="AY143" s="147" t="s">
        <v>142</v>
      </c>
    </row>
    <row r="144" spans="2:65" s="1" customFormat="1" ht="24.2" customHeight="1" x14ac:dyDescent="0.2">
      <c r="B144" s="32"/>
      <c r="C144" s="132" t="s">
        <v>178</v>
      </c>
      <c r="D144" s="132" t="s">
        <v>148</v>
      </c>
      <c r="E144" s="133" t="s">
        <v>1641</v>
      </c>
      <c r="F144" s="134" t="s">
        <v>1642</v>
      </c>
      <c r="G144" s="135" t="s">
        <v>357</v>
      </c>
      <c r="H144" s="136">
        <v>32.956000000000003</v>
      </c>
      <c r="I144" s="137"/>
      <c r="J144" s="138">
        <f>ROUND(I144*H144,2)</f>
        <v>0</v>
      </c>
      <c r="K144" s="134" t="s">
        <v>152</v>
      </c>
      <c r="L144" s="32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141</v>
      </c>
      <c r="AT144" s="143" t="s">
        <v>148</v>
      </c>
      <c r="AU144" s="143" t="s">
        <v>86</v>
      </c>
      <c r="AY144" s="17" t="s">
        <v>142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84</v>
      </c>
      <c r="BK144" s="144">
        <f>ROUND(I144*H144,2)</f>
        <v>0</v>
      </c>
      <c r="BL144" s="17" t="s">
        <v>141</v>
      </c>
      <c r="BM144" s="143" t="s">
        <v>1643</v>
      </c>
    </row>
    <row r="145" spans="2:65" s="12" customFormat="1" ht="11.25" x14ac:dyDescent="0.2">
      <c r="B145" s="145"/>
      <c r="D145" s="146" t="s">
        <v>155</v>
      </c>
      <c r="E145" s="147" t="s">
        <v>1</v>
      </c>
      <c r="F145" s="148" t="s">
        <v>1634</v>
      </c>
      <c r="H145" s="147" t="s">
        <v>1</v>
      </c>
      <c r="I145" s="149"/>
      <c r="L145" s="145"/>
      <c r="M145" s="150"/>
      <c r="T145" s="151"/>
      <c r="AT145" s="147" t="s">
        <v>155</v>
      </c>
      <c r="AU145" s="147" t="s">
        <v>86</v>
      </c>
      <c r="AV145" s="12" t="s">
        <v>84</v>
      </c>
      <c r="AW145" s="12" t="s">
        <v>32</v>
      </c>
      <c r="AX145" s="12" t="s">
        <v>76</v>
      </c>
      <c r="AY145" s="147" t="s">
        <v>142</v>
      </c>
    </row>
    <row r="146" spans="2:65" s="13" customFormat="1" ht="11.25" x14ac:dyDescent="0.2">
      <c r="B146" s="152"/>
      <c r="D146" s="146" t="s">
        <v>155</v>
      </c>
      <c r="E146" s="153" t="s">
        <v>1</v>
      </c>
      <c r="F146" s="154" t="s">
        <v>1644</v>
      </c>
      <c r="H146" s="155">
        <v>32.956000000000003</v>
      </c>
      <c r="I146" s="156"/>
      <c r="L146" s="152"/>
      <c r="M146" s="157"/>
      <c r="T146" s="158"/>
      <c r="AT146" s="153" t="s">
        <v>155</v>
      </c>
      <c r="AU146" s="153" t="s">
        <v>86</v>
      </c>
      <c r="AV146" s="13" t="s">
        <v>86</v>
      </c>
      <c r="AW146" s="13" t="s">
        <v>32</v>
      </c>
      <c r="AX146" s="13" t="s">
        <v>84</v>
      </c>
      <c r="AY146" s="153" t="s">
        <v>142</v>
      </c>
    </row>
    <row r="147" spans="2:65" s="12" customFormat="1" ht="11.25" x14ac:dyDescent="0.2">
      <c r="B147" s="145"/>
      <c r="D147" s="146" t="s">
        <v>155</v>
      </c>
      <c r="E147" s="147" t="s">
        <v>1</v>
      </c>
      <c r="F147" s="148" t="s">
        <v>1636</v>
      </c>
      <c r="H147" s="147" t="s">
        <v>1</v>
      </c>
      <c r="I147" s="149"/>
      <c r="L147" s="145"/>
      <c r="M147" s="150"/>
      <c r="T147" s="151"/>
      <c r="AT147" s="147" t="s">
        <v>155</v>
      </c>
      <c r="AU147" s="147" t="s">
        <v>86</v>
      </c>
      <c r="AV147" s="12" t="s">
        <v>84</v>
      </c>
      <c r="AW147" s="12" t="s">
        <v>32</v>
      </c>
      <c r="AX147" s="12" t="s">
        <v>76</v>
      </c>
      <c r="AY147" s="147" t="s">
        <v>142</v>
      </c>
    </row>
    <row r="148" spans="2:65" s="1" customFormat="1" ht="16.5" customHeight="1" x14ac:dyDescent="0.2">
      <c r="B148" s="32"/>
      <c r="C148" s="132" t="s">
        <v>183</v>
      </c>
      <c r="D148" s="132" t="s">
        <v>148</v>
      </c>
      <c r="E148" s="133" t="s">
        <v>1645</v>
      </c>
      <c r="F148" s="134" t="s">
        <v>1646</v>
      </c>
      <c r="G148" s="135" t="s">
        <v>357</v>
      </c>
      <c r="H148" s="136">
        <v>5.85</v>
      </c>
      <c r="I148" s="137"/>
      <c r="J148" s="138">
        <f>ROUND(I148*H148,2)</f>
        <v>0</v>
      </c>
      <c r="K148" s="134" t="s">
        <v>152</v>
      </c>
      <c r="L148" s="32"/>
      <c r="M148" s="139" t="s">
        <v>1</v>
      </c>
      <c r="N148" s="140" t="s">
        <v>41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141</v>
      </c>
      <c r="AT148" s="143" t="s">
        <v>148</v>
      </c>
      <c r="AU148" s="143" t="s">
        <v>86</v>
      </c>
      <c r="AY148" s="17" t="s">
        <v>142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84</v>
      </c>
      <c r="BK148" s="144">
        <f>ROUND(I148*H148,2)</f>
        <v>0</v>
      </c>
      <c r="BL148" s="17" t="s">
        <v>141</v>
      </c>
      <c r="BM148" s="143" t="s">
        <v>1647</v>
      </c>
    </row>
    <row r="149" spans="2:65" s="12" customFormat="1" ht="11.25" x14ac:dyDescent="0.2">
      <c r="B149" s="145"/>
      <c r="D149" s="146" t="s">
        <v>155</v>
      </c>
      <c r="E149" s="147" t="s">
        <v>1</v>
      </c>
      <c r="F149" s="148" t="s">
        <v>1648</v>
      </c>
      <c r="H149" s="147" t="s">
        <v>1</v>
      </c>
      <c r="I149" s="149"/>
      <c r="L149" s="145"/>
      <c r="M149" s="150"/>
      <c r="T149" s="151"/>
      <c r="AT149" s="147" t="s">
        <v>155</v>
      </c>
      <c r="AU149" s="147" t="s">
        <v>86</v>
      </c>
      <c r="AV149" s="12" t="s">
        <v>84</v>
      </c>
      <c r="AW149" s="12" t="s">
        <v>32</v>
      </c>
      <c r="AX149" s="12" t="s">
        <v>76</v>
      </c>
      <c r="AY149" s="147" t="s">
        <v>142</v>
      </c>
    </row>
    <row r="150" spans="2:65" s="13" customFormat="1" ht="11.25" x14ac:dyDescent="0.2">
      <c r="B150" s="152"/>
      <c r="D150" s="146" t="s">
        <v>155</v>
      </c>
      <c r="E150" s="153" t="s">
        <v>1</v>
      </c>
      <c r="F150" s="154" t="s">
        <v>1649</v>
      </c>
      <c r="H150" s="155">
        <v>5.85</v>
      </c>
      <c r="I150" s="156"/>
      <c r="L150" s="152"/>
      <c r="M150" s="157"/>
      <c r="T150" s="158"/>
      <c r="AT150" s="153" t="s">
        <v>155</v>
      </c>
      <c r="AU150" s="153" t="s">
        <v>86</v>
      </c>
      <c r="AV150" s="13" t="s">
        <v>86</v>
      </c>
      <c r="AW150" s="13" t="s">
        <v>32</v>
      </c>
      <c r="AX150" s="13" t="s">
        <v>84</v>
      </c>
      <c r="AY150" s="153" t="s">
        <v>142</v>
      </c>
    </row>
    <row r="151" spans="2:65" s="1" customFormat="1" ht="24.2" customHeight="1" x14ac:dyDescent="0.2">
      <c r="B151" s="32"/>
      <c r="C151" s="132" t="s">
        <v>190</v>
      </c>
      <c r="D151" s="132" t="s">
        <v>148</v>
      </c>
      <c r="E151" s="133" t="s">
        <v>1650</v>
      </c>
      <c r="F151" s="134" t="s">
        <v>1651</v>
      </c>
      <c r="G151" s="135" t="s">
        <v>357</v>
      </c>
      <c r="H151" s="136">
        <v>32.956000000000003</v>
      </c>
      <c r="I151" s="137"/>
      <c r="J151" s="138">
        <f>ROUND(I151*H151,2)</f>
        <v>0</v>
      </c>
      <c r="K151" s="134" t="s">
        <v>152</v>
      </c>
      <c r="L151" s="32"/>
      <c r="M151" s="139" t="s">
        <v>1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141</v>
      </c>
      <c r="AT151" s="143" t="s">
        <v>148</v>
      </c>
      <c r="AU151" s="143" t="s">
        <v>86</v>
      </c>
      <c r="AY151" s="17" t="s">
        <v>142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141</v>
      </c>
      <c r="BM151" s="143" t="s">
        <v>1652</v>
      </c>
    </row>
    <row r="152" spans="2:65" s="13" customFormat="1" ht="11.25" x14ac:dyDescent="0.2">
      <c r="B152" s="152"/>
      <c r="D152" s="146" t="s">
        <v>155</v>
      </c>
      <c r="E152" s="153" t="s">
        <v>1</v>
      </c>
      <c r="F152" s="154" t="s">
        <v>1653</v>
      </c>
      <c r="H152" s="155">
        <v>32.956000000000003</v>
      </c>
      <c r="I152" s="156"/>
      <c r="L152" s="152"/>
      <c r="M152" s="157"/>
      <c r="T152" s="158"/>
      <c r="AT152" s="153" t="s">
        <v>155</v>
      </c>
      <c r="AU152" s="153" t="s">
        <v>86</v>
      </c>
      <c r="AV152" s="13" t="s">
        <v>86</v>
      </c>
      <c r="AW152" s="13" t="s">
        <v>32</v>
      </c>
      <c r="AX152" s="13" t="s">
        <v>84</v>
      </c>
      <c r="AY152" s="153" t="s">
        <v>142</v>
      </c>
    </row>
    <row r="153" spans="2:65" s="1" customFormat="1" ht="21.75" customHeight="1" x14ac:dyDescent="0.2">
      <c r="B153" s="32"/>
      <c r="C153" s="132" t="s">
        <v>196</v>
      </c>
      <c r="D153" s="132" t="s">
        <v>148</v>
      </c>
      <c r="E153" s="133" t="s">
        <v>396</v>
      </c>
      <c r="F153" s="134" t="s">
        <v>397</v>
      </c>
      <c r="G153" s="135" t="s">
        <v>266</v>
      </c>
      <c r="H153" s="136">
        <v>1104.07</v>
      </c>
      <c r="I153" s="137"/>
      <c r="J153" s="138">
        <f>ROUND(I153*H153,2)</f>
        <v>0</v>
      </c>
      <c r="K153" s="134" t="s">
        <v>152</v>
      </c>
      <c r="L153" s="32"/>
      <c r="M153" s="139" t="s">
        <v>1</v>
      </c>
      <c r="N153" s="140" t="s">
        <v>41</v>
      </c>
      <c r="P153" s="141">
        <f>O153*H153</f>
        <v>0</v>
      </c>
      <c r="Q153" s="141">
        <v>8.4000000000000003E-4</v>
      </c>
      <c r="R153" s="141">
        <f>Q153*H153</f>
        <v>0.92741879999999999</v>
      </c>
      <c r="S153" s="141">
        <v>0</v>
      </c>
      <c r="T153" s="142">
        <f>S153*H153</f>
        <v>0</v>
      </c>
      <c r="AR153" s="143" t="s">
        <v>141</v>
      </c>
      <c r="AT153" s="143" t="s">
        <v>148</v>
      </c>
      <c r="AU153" s="143" t="s">
        <v>86</v>
      </c>
      <c r="AY153" s="17" t="s">
        <v>142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141</v>
      </c>
      <c r="BM153" s="143" t="s">
        <v>1654</v>
      </c>
    </row>
    <row r="154" spans="2:65" s="13" customFormat="1" ht="11.25" x14ac:dyDescent="0.2">
      <c r="B154" s="152"/>
      <c r="D154" s="146" t="s">
        <v>155</v>
      </c>
      <c r="E154" s="153" t="s">
        <v>1</v>
      </c>
      <c r="F154" s="154" t="s">
        <v>1655</v>
      </c>
      <c r="H154" s="155">
        <v>1088.47</v>
      </c>
      <c r="I154" s="156"/>
      <c r="L154" s="152"/>
      <c r="M154" s="157"/>
      <c r="T154" s="158"/>
      <c r="AT154" s="153" t="s">
        <v>155</v>
      </c>
      <c r="AU154" s="153" t="s">
        <v>86</v>
      </c>
      <c r="AV154" s="13" t="s">
        <v>86</v>
      </c>
      <c r="AW154" s="13" t="s">
        <v>32</v>
      </c>
      <c r="AX154" s="13" t="s">
        <v>76</v>
      </c>
      <c r="AY154" s="153" t="s">
        <v>142</v>
      </c>
    </row>
    <row r="155" spans="2:65" s="13" customFormat="1" ht="11.25" x14ac:dyDescent="0.2">
      <c r="B155" s="152"/>
      <c r="D155" s="146" t="s">
        <v>155</v>
      </c>
      <c r="E155" s="153" t="s">
        <v>1</v>
      </c>
      <c r="F155" s="154" t="s">
        <v>1656</v>
      </c>
      <c r="H155" s="155">
        <v>15.6</v>
      </c>
      <c r="I155" s="156"/>
      <c r="L155" s="152"/>
      <c r="M155" s="157"/>
      <c r="T155" s="158"/>
      <c r="AT155" s="153" t="s">
        <v>155</v>
      </c>
      <c r="AU155" s="153" t="s">
        <v>86</v>
      </c>
      <c r="AV155" s="13" t="s">
        <v>86</v>
      </c>
      <c r="AW155" s="13" t="s">
        <v>32</v>
      </c>
      <c r="AX155" s="13" t="s">
        <v>76</v>
      </c>
      <c r="AY155" s="153" t="s">
        <v>142</v>
      </c>
    </row>
    <row r="156" spans="2:65" s="14" customFormat="1" ht="11.25" x14ac:dyDescent="0.2">
      <c r="B156" s="162"/>
      <c r="D156" s="146" t="s">
        <v>155</v>
      </c>
      <c r="E156" s="163" t="s">
        <v>1</v>
      </c>
      <c r="F156" s="164" t="s">
        <v>278</v>
      </c>
      <c r="H156" s="165">
        <v>1104.07</v>
      </c>
      <c r="I156" s="166"/>
      <c r="L156" s="162"/>
      <c r="M156" s="167"/>
      <c r="T156" s="168"/>
      <c r="AT156" s="163" t="s">
        <v>155</v>
      </c>
      <c r="AU156" s="163" t="s">
        <v>86</v>
      </c>
      <c r="AV156" s="14" t="s">
        <v>141</v>
      </c>
      <c r="AW156" s="14" t="s">
        <v>32</v>
      </c>
      <c r="AX156" s="14" t="s">
        <v>84</v>
      </c>
      <c r="AY156" s="163" t="s">
        <v>142</v>
      </c>
    </row>
    <row r="157" spans="2:65" s="1" customFormat="1" ht="24.2" customHeight="1" x14ac:dyDescent="0.2">
      <c r="B157" s="32"/>
      <c r="C157" s="132" t="s">
        <v>201</v>
      </c>
      <c r="D157" s="132" t="s">
        <v>148</v>
      </c>
      <c r="E157" s="133" t="s">
        <v>406</v>
      </c>
      <c r="F157" s="134" t="s">
        <v>407</v>
      </c>
      <c r="G157" s="135" t="s">
        <v>266</v>
      </c>
      <c r="H157" s="136">
        <v>1104.07</v>
      </c>
      <c r="I157" s="137"/>
      <c r="J157" s="138">
        <f>ROUND(I157*H157,2)</f>
        <v>0</v>
      </c>
      <c r="K157" s="134" t="s">
        <v>152</v>
      </c>
      <c r="L157" s="32"/>
      <c r="M157" s="139" t="s">
        <v>1</v>
      </c>
      <c r="N157" s="140" t="s">
        <v>41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141</v>
      </c>
      <c r="AT157" s="143" t="s">
        <v>148</v>
      </c>
      <c r="AU157" s="143" t="s">
        <v>86</v>
      </c>
      <c r="AY157" s="17" t="s">
        <v>142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84</v>
      </c>
      <c r="BK157" s="144">
        <f>ROUND(I157*H157,2)</f>
        <v>0</v>
      </c>
      <c r="BL157" s="17" t="s">
        <v>141</v>
      </c>
      <c r="BM157" s="143" t="s">
        <v>1657</v>
      </c>
    </row>
    <row r="158" spans="2:65" s="13" customFormat="1" ht="11.25" x14ac:dyDescent="0.2">
      <c r="B158" s="152"/>
      <c r="D158" s="146" t="s">
        <v>155</v>
      </c>
      <c r="E158" s="153" t="s">
        <v>1</v>
      </c>
      <c r="F158" s="154" t="s">
        <v>1658</v>
      </c>
      <c r="H158" s="155">
        <v>1104.07</v>
      </c>
      <c r="I158" s="156"/>
      <c r="L158" s="152"/>
      <c r="M158" s="157"/>
      <c r="T158" s="158"/>
      <c r="AT158" s="153" t="s">
        <v>155</v>
      </c>
      <c r="AU158" s="153" t="s">
        <v>86</v>
      </c>
      <c r="AV158" s="13" t="s">
        <v>86</v>
      </c>
      <c r="AW158" s="13" t="s">
        <v>32</v>
      </c>
      <c r="AX158" s="13" t="s">
        <v>84</v>
      </c>
      <c r="AY158" s="153" t="s">
        <v>142</v>
      </c>
    </row>
    <row r="159" spans="2:65" s="1" customFormat="1" ht="37.9" customHeight="1" x14ac:dyDescent="0.2">
      <c r="B159" s="32"/>
      <c r="C159" s="132" t="s">
        <v>209</v>
      </c>
      <c r="D159" s="132" t="s">
        <v>148</v>
      </c>
      <c r="E159" s="133" t="s">
        <v>427</v>
      </c>
      <c r="F159" s="134" t="s">
        <v>428</v>
      </c>
      <c r="G159" s="135" t="s">
        <v>357</v>
      </c>
      <c r="H159" s="136">
        <v>64.977999999999994</v>
      </c>
      <c r="I159" s="137"/>
      <c r="J159" s="138">
        <f>ROUND(I159*H159,2)</f>
        <v>0</v>
      </c>
      <c r="K159" s="134" t="s">
        <v>152</v>
      </c>
      <c r="L159" s="32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141</v>
      </c>
      <c r="AT159" s="143" t="s">
        <v>148</v>
      </c>
      <c r="AU159" s="143" t="s">
        <v>86</v>
      </c>
      <c r="AY159" s="17" t="s">
        <v>142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141</v>
      </c>
      <c r="BM159" s="143" t="s">
        <v>1659</v>
      </c>
    </row>
    <row r="160" spans="2:65" s="12" customFormat="1" ht="11.25" x14ac:dyDescent="0.2">
      <c r="B160" s="145"/>
      <c r="D160" s="146" t="s">
        <v>155</v>
      </c>
      <c r="E160" s="147" t="s">
        <v>1</v>
      </c>
      <c r="F160" s="148" t="s">
        <v>430</v>
      </c>
      <c r="H160" s="147" t="s">
        <v>1</v>
      </c>
      <c r="I160" s="149"/>
      <c r="L160" s="145"/>
      <c r="M160" s="150"/>
      <c r="T160" s="151"/>
      <c r="AT160" s="147" t="s">
        <v>155</v>
      </c>
      <c r="AU160" s="147" t="s">
        <v>86</v>
      </c>
      <c r="AV160" s="12" t="s">
        <v>84</v>
      </c>
      <c r="AW160" s="12" t="s">
        <v>32</v>
      </c>
      <c r="AX160" s="12" t="s">
        <v>76</v>
      </c>
      <c r="AY160" s="147" t="s">
        <v>142</v>
      </c>
    </row>
    <row r="161" spans="2:65" s="12" customFormat="1" ht="11.25" x14ac:dyDescent="0.2">
      <c r="B161" s="145"/>
      <c r="D161" s="146" t="s">
        <v>155</v>
      </c>
      <c r="E161" s="147" t="s">
        <v>1</v>
      </c>
      <c r="F161" s="148" t="s">
        <v>431</v>
      </c>
      <c r="H161" s="147" t="s">
        <v>1</v>
      </c>
      <c r="I161" s="149"/>
      <c r="L161" s="145"/>
      <c r="M161" s="150"/>
      <c r="T161" s="151"/>
      <c r="AT161" s="147" t="s">
        <v>155</v>
      </c>
      <c r="AU161" s="147" t="s">
        <v>86</v>
      </c>
      <c r="AV161" s="12" t="s">
        <v>84</v>
      </c>
      <c r="AW161" s="12" t="s">
        <v>32</v>
      </c>
      <c r="AX161" s="12" t="s">
        <v>76</v>
      </c>
      <c r="AY161" s="147" t="s">
        <v>142</v>
      </c>
    </row>
    <row r="162" spans="2:65" s="13" customFormat="1" ht="11.25" x14ac:dyDescent="0.2">
      <c r="B162" s="152"/>
      <c r="D162" s="146" t="s">
        <v>155</v>
      </c>
      <c r="E162" s="153" t="s">
        <v>1</v>
      </c>
      <c r="F162" s="154" t="s">
        <v>1660</v>
      </c>
      <c r="H162" s="155">
        <v>164.78</v>
      </c>
      <c r="I162" s="156"/>
      <c r="L162" s="152"/>
      <c r="M162" s="157"/>
      <c r="T162" s="158"/>
      <c r="AT162" s="153" t="s">
        <v>155</v>
      </c>
      <c r="AU162" s="153" t="s">
        <v>86</v>
      </c>
      <c r="AV162" s="13" t="s">
        <v>86</v>
      </c>
      <c r="AW162" s="13" t="s">
        <v>32</v>
      </c>
      <c r="AX162" s="13" t="s">
        <v>76</v>
      </c>
      <c r="AY162" s="153" t="s">
        <v>142</v>
      </c>
    </row>
    <row r="163" spans="2:65" s="13" customFormat="1" ht="11.25" x14ac:dyDescent="0.2">
      <c r="B163" s="152"/>
      <c r="D163" s="146" t="s">
        <v>155</v>
      </c>
      <c r="E163" s="153" t="s">
        <v>1</v>
      </c>
      <c r="F163" s="154" t="s">
        <v>1661</v>
      </c>
      <c r="H163" s="155">
        <v>5.85</v>
      </c>
      <c r="I163" s="156"/>
      <c r="L163" s="152"/>
      <c r="M163" s="157"/>
      <c r="T163" s="158"/>
      <c r="AT163" s="153" t="s">
        <v>155</v>
      </c>
      <c r="AU163" s="153" t="s">
        <v>86</v>
      </c>
      <c r="AV163" s="13" t="s">
        <v>86</v>
      </c>
      <c r="AW163" s="13" t="s">
        <v>32</v>
      </c>
      <c r="AX163" s="13" t="s">
        <v>76</v>
      </c>
      <c r="AY163" s="153" t="s">
        <v>142</v>
      </c>
    </row>
    <row r="164" spans="2:65" s="13" customFormat="1" ht="11.25" x14ac:dyDescent="0.2">
      <c r="B164" s="152"/>
      <c r="D164" s="146" t="s">
        <v>155</v>
      </c>
      <c r="E164" s="153" t="s">
        <v>1</v>
      </c>
      <c r="F164" s="154" t="s">
        <v>1662</v>
      </c>
      <c r="H164" s="155">
        <v>-105.652</v>
      </c>
      <c r="I164" s="156"/>
      <c r="L164" s="152"/>
      <c r="M164" s="157"/>
      <c r="T164" s="158"/>
      <c r="AT164" s="153" t="s">
        <v>155</v>
      </c>
      <c r="AU164" s="153" t="s">
        <v>86</v>
      </c>
      <c r="AV164" s="13" t="s">
        <v>86</v>
      </c>
      <c r="AW164" s="13" t="s">
        <v>32</v>
      </c>
      <c r="AX164" s="13" t="s">
        <v>76</v>
      </c>
      <c r="AY164" s="153" t="s">
        <v>142</v>
      </c>
    </row>
    <row r="165" spans="2:65" s="14" customFormat="1" ht="11.25" x14ac:dyDescent="0.2">
      <c r="B165" s="162"/>
      <c r="D165" s="146" t="s">
        <v>155</v>
      </c>
      <c r="E165" s="163" t="s">
        <v>1</v>
      </c>
      <c r="F165" s="164" t="s">
        <v>278</v>
      </c>
      <c r="H165" s="165">
        <v>64.977999999999994</v>
      </c>
      <c r="I165" s="166"/>
      <c r="L165" s="162"/>
      <c r="M165" s="167"/>
      <c r="T165" s="168"/>
      <c r="AT165" s="163" t="s">
        <v>155</v>
      </c>
      <c r="AU165" s="163" t="s">
        <v>86</v>
      </c>
      <c r="AV165" s="14" t="s">
        <v>141</v>
      </c>
      <c r="AW165" s="14" t="s">
        <v>32</v>
      </c>
      <c r="AX165" s="14" t="s">
        <v>84</v>
      </c>
      <c r="AY165" s="163" t="s">
        <v>142</v>
      </c>
    </row>
    <row r="166" spans="2:65" s="1" customFormat="1" ht="37.9" customHeight="1" x14ac:dyDescent="0.2">
      <c r="B166" s="32"/>
      <c r="C166" s="132" t="s">
        <v>8</v>
      </c>
      <c r="D166" s="132" t="s">
        <v>148</v>
      </c>
      <c r="E166" s="133" t="s">
        <v>437</v>
      </c>
      <c r="F166" s="134" t="s">
        <v>438</v>
      </c>
      <c r="G166" s="135" t="s">
        <v>357</v>
      </c>
      <c r="H166" s="136">
        <v>974.67</v>
      </c>
      <c r="I166" s="137"/>
      <c r="J166" s="138">
        <f>ROUND(I166*H166,2)</f>
        <v>0</v>
      </c>
      <c r="K166" s="134" t="s">
        <v>152</v>
      </c>
      <c r="L166" s="32"/>
      <c r="M166" s="139" t="s">
        <v>1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141</v>
      </c>
      <c r="AT166" s="143" t="s">
        <v>148</v>
      </c>
      <c r="AU166" s="143" t="s">
        <v>86</v>
      </c>
      <c r="AY166" s="17" t="s">
        <v>142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141</v>
      </c>
      <c r="BM166" s="143" t="s">
        <v>1663</v>
      </c>
    </row>
    <row r="167" spans="2:65" s="12" customFormat="1" ht="11.25" x14ac:dyDescent="0.2">
      <c r="B167" s="145"/>
      <c r="D167" s="146" t="s">
        <v>155</v>
      </c>
      <c r="E167" s="147" t="s">
        <v>1</v>
      </c>
      <c r="F167" s="148" t="s">
        <v>431</v>
      </c>
      <c r="H167" s="147" t="s">
        <v>1</v>
      </c>
      <c r="I167" s="149"/>
      <c r="L167" s="145"/>
      <c r="M167" s="150"/>
      <c r="T167" s="151"/>
      <c r="AT167" s="147" t="s">
        <v>155</v>
      </c>
      <c r="AU167" s="147" t="s">
        <v>86</v>
      </c>
      <c r="AV167" s="12" t="s">
        <v>84</v>
      </c>
      <c r="AW167" s="12" t="s">
        <v>32</v>
      </c>
      <c r="AX167" s="12" t="s">
        <v>76</v>
      </c>
      <c r="AY167" s="147" t="s">
        <v>142</v>
      </c>
    </row>
    <row r="168" spans="2:65" s="13" customFormat="1" ht="11.25" x14ac:dyDescent="0.2">
      <c r="B168" s="152"/>
      <c r="D168" s="146" t="s">
        <v>155</v>
      </c>
      <c r="E168" s="153" t="s">
        <v>1</v>
      </c>
      <c r="F168" s="154" t="s">
        <v>1664</v>
      </c>
      <c r="H168" s="155">
        <v>974.67</v>
      </c>
      <c r="I168" s="156"/>
      <c r="L168" s="152"/>
      <c r="M168" s="157"/>
      <c r="T168" s="158"/>
      <c r="AT168" s="153" t="s">
        <v>155</v>
      </c>
      <c r="AU168" s="153" t="s">
        <v>86</v>
      </c>
      <c r="AV168" s="13" t="s">
        <v>86</v>
      </c>
      <c r="AW168" s="13" t="s">
        <v>32</v>
      </c>
      <c r="AX168" s="13" t="s">
        <v>84</v>
      </c>
      <c r="AY168" s="153" t="s">
        <v>142</v>
      </c>
    </row>
    <row r="169" spans="2:65" s="1" customFormat="1" ht="37.9" customHeight="1" x14ac:dyDescent="0.2">
      <c r="B169" s="32"/>
      <c r="C169" s="132" t="s">
        <v>224</v>
      </c>
      <c r="D169" s="132" t="s">
        <v>148</v>
      </c>
      <c r="E169" s="133" t="s">
        <v>442</v>
      </c>
      <c r="F169" s="134" t="s">
        <v>443</v>
      </c>
      <c r="G169" s="135" t="s">
        <v>357</v>
      </c>
      <c r="H169" s="136">
        <v>59.128</v>
      </c>
      <c r="I169" s="137"/>
      <c r="J169" s="138">
        <f>ROUND(I169*H169,2)</f>
        <v>0</v>
      </c>
      <c r="K169" s="134" t="s">
        <v>152</v>
      </c>
      <c r="L169" s="32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141</v>
      </c>
      <c r="AT169" s="143" t="s">
        <v>148</v>
      </c>
      <c r="AU169" s="143" t="s">
        <v>86</v>
      </c>
      <c r="AY169" s="17" t="s">
        <v>142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84</v>
      </c>
      <c r="BK169" s="144">
        <f>ROUND(I169*H169,2)</f>
        <v>0</v>
      </c>
      <c r="BL169" s="17" t="s">
        <v>141</v>
      </c>
      <c r="BM169" s="143" t="s">
        <v>1665</v>
      </c>
    </row>
    <row r="170" spans="2:65" s="12" customFormat="1" ht="11.25" x14ac:dyDescent="0.2">
      <c r="B170" s="145"/>
      <c r="D170" s="146" t="s">
        <v>155</v>
      </c>
      <c r="E170" s="147" t="s">
        <v>1</v>
      </c>
      <c r="F170" s="148" t="s">
        <v>430</v>
      </c>
      <c r="H170" s="147" t="s">
        <v>1</v>
      </c>
      <c r="I170" s="149"/>
      <c r="L170" s="145"/>
      <c r="M170" s="150"/>
      <c r="T170" s="151"/>
      <c r="AT170" s="147" t="s">
        <v>155</v>
      </c>
      <c r="AU170" s="147" t="s">
        <v>86</v>
      </c>
      <c r="AV170" s="12" t="s">
        <v>84</v>
      </c>
      <c r="AW170" s="12" t="s">
        <v>32</v>
      </c>
      <c r="AX170" s="12" t="s">
        <v>76</v>
      </c>
      <c r="AY170" s="147" t="s">
        <v>142</v>
      </c>
    </row>
    <row r="171" spans="2:65" s="12" customFormat="1" ht="11.25" x14ac:dyDescent="0.2">
      <c r="B171" s="145"/>
      <c r="D171" s="146" t="s">
        <v>155</v>
      </c>
      <c r="E171" s="147" t="s">
        <v>1</v>
      </c>
      <c r="F171" s="148" t="s">
        <v>431</v>
      </c>
      <c r="H171" s="147" t="s">
        <v>1</v>
      </c>
      <c r="I171" s="149"/>
      <c r="L171" s="145"/>
      <c r="M171" s="150"/>
      <c r="T171" s="151"/>
      <c r="AT171" s="147" t="s">
        <v>155</v>
      </c>
      <c r="AU171" s="147" t="s">
        <v>86</v>
      </c>
      <c r="AV171" s="12" t="s">
        <v>84</v>
      </c>
      <c r="AW171" s="12" t="s">
        <v>32</v>
      </c>
      <c r="AX171" s="12" t="s">
        <v>76</v>
      </c>
      <c r="AY171" s="147" t="s">
        <v>142</v>
      </c>
    </row>
    <row r="172" spans="2:65" s="13" customFormat="1" ht="11.25" x14ac:dyDescent="0.2">
      <c r="B172" s="152"/>
      <c r="D172" s="146" t="s">
        <v>155</v>
      </c>
      <c r="E172" s="153" t="s">
        <v>1</v>
      </c>
      <c r="F172" s="154" t="s">
        <v>1666</v>
      </c>
      <c r="H172" s="155">
        <v>164.78</v>
      </c>
      <c r="I172" s="156"/>
      <c r="L172" s="152"/>
      <c r="M172" s="157"/>
      <c r="T172" s="158"/>
      <c r="AT172" s="153" t="s">
        <v>155</v>
      </c>
      <c r="AU172" s="153" t="s">
        <v>86</v>
      </c>
      <c r="AV172" s="13" t="s">
        <v>86</v>
      </c>
      <c r="AW172" s="13" t="s">
        <v>32</v>
      </c>
      <c r="AX172" s="13" t="s">
        <v>76</v>
      </c>
      <c r="AY172" s="153" t="s">
        <v>142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1662</v>
      </c>
      <c r="H173" s="155">
        <v>-105.652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76</v>
      </c>
      <c r="AY173" s="153" t="s">
        <v>142</v>
      </c>
    </row>
    <row r="174" spans="2:65" s="14" customFormat="1" ht="11.25" x14ac:dyDescent="0.2">
      <c r="B174" s="162"/>
      <c r="D174" s="146" t="s">
        <v>155</v>
      </c>
      <c r="E174" s="163" t="s">
        <v>1</v>
      </c>
      <c r="F174" s="164" t="s">
        <v>278</v>
      </c>
      <c r="H174" s="165">
        <v>59.128</v>
      </c>
      <c r="I174" s="166"/>
      <c r="L174" s="162"/>
      <c r="M174" s="167"/>
      <c r="T174" s="168"/>
      <c r="AT174" s="163" t="s">
        <v>155</v>
      </c>
      <c r="AU174" s="163" t="s">
        <v>86</v>
      </c>
      <c r="AV174" s="14" t="s">
        <v>141</v>
      </c>
      <c r="AW174" s="14" t="s">
        <v>32</v>
      </c>
      <c r="AX174" s="14" t="s">
        <v>84</v>
      </c>
      <c r="AY174" s="163" t="s">
        <v>142</v>
      </c>
    </row>
    <row r="175" spans="2:65" s="1" customFormat="1" ht="37.9" customHeight="1" x14ac:dyDescent="0.2">
      <c r="B175" s="32"/>
      <c r="C175" s="132" t="s">
        <v>230</v>
      </c>
      <c r="D175" s="132" t="s">
        <v>148</v>
      </c>
      <c r="E175" s="133" t="s">
        <v>449</v>
      </c>
      <c r="F175" s="134" t="s">
        <v>450</v>
      </c>
      <c r="G175" s="135" t="s">
        <v>357</v>
      </c>
      <c r="H175" s="136">
        <v>886.92</v>
      </c>
      <c r="I175" s="137"/>
      <c r="J175" s="138">
        <f>ROUND(I175*H175,2)</f>
        <v>0</v>
      </c>
      <c r="K175" s="134" t="s">
        <v>152</v>
      </c>
      <c r="L175" s="32"/>
      <c r="M175" s="139" t="s">
        <v>1</v>
      </c>
      <c r="N175" s="140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141</v>
      </c>
      <c r="AT175" s="143" t="s">
        <v>148</v>
      </c>
      <c r="AU175" s="143" t="s">
        <v>86</v>
      </c>
      <c r="AY175" s="17" t="s">
        <v>142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84</v>
      </c>
      <c r="BK175" s="144">
        <f>ROUND(I175*H175,2)</f>
        <v>0</v>
      </c>
      <c r="BL175" s="17" t="s">
        <v>141</v>
      </c>
      <c r="BM175" s="143" t="s">
        <v>1667</v>
      </c>
    </row>
    <row r="176" spans="2:65" s="12" customFormat="1" ht="11.25" x14ac:dyDescent="0.2">
      <c r="B176" s="145"/>
      <c r="D176" s="146" t="s">
        <v>155</v>
      </c>
      <c r="E176" s="147" t="s">
        <v>1</v>
      </c>
      <c r="F176" s="148" t="s">
        <v>431</v>
      </c>
      <c r="H176" s="147" t="s">
        <v>1</v>
      </c>
      <c r="I176" s="149"/>
      <c r="L176" s="145"/>
      <c r="M176" s="150"/>
      <c r="T176" s="151"/>
      <c r="AT176" s="147" t="s">
        <v>155</v>
      </c>
      <c r="AU176" s="147" t="s">
        <v>86</v>
      </c>
      <c r="AV176" s="12" t="s">
        <v>84</v>
      </c>
      <c r="AW176" s="12" t="s">
        <v>32</v>
      </c>
      <c r="AX176" s="12" t="s">
        <v>76</v>
      </c>
      <c r="AY176" s="147" t="s">
        <v>142</v>
      </c>
    </row>
    <row r="177" spans="2:65" s="13" customFormat="1" ht="11.25" x14ac:dyDescent="0.2">
      <c r="B177" s="152"/>
      <c r="D177" s="146" t="s">
        <v>155</v>
      </c>
      <c r="E177" s="153" t="s">
        <v>1</v>
      </c>
      <c r="F177" s="154" t="s">
        <v>1668</v>
      </c>
      <c r="H177" s="155">
        <v>886.92</v>
      </c>
      <c r="I177" s="156"/>
      <c r="L177" s="152"/>
      <c r="M177" s="157"/>
      <c r="T177" s="158"/>
      <c r="AT177" s="153" t="s">
        <v>155</v>
      </c>
      <c r="AU177" s="153" t="s">
        <v>86</v>
      </c>
      <c r="AV177" s="13" t="s">
        <v>86</v>
      </c>
      <c r="AW177" s="13" t="s">
        <v>32</v>
      </c>
      <c r="AX177" s="13" t="s">
        <v>84</v>
      </c>
      <c r="AY177" s="153" t="s">
        <v>142</v>
      </c>
    </row>
    <row r="178" spans="2:65" s="1" customFormat="1" ht="24.2" customHeight="1" x14ac:dyDescent="0.2">
      <c r="B178" s="32"/>
      <c r="C178" s="132" t="s">
        <v>237</v>
      </c>
      <c r="D178" s="132" t="s">
        <v>148</v>
      </c>
      <c r="E178" s="133" t="s">
        <v>454</v>
      </c>
      <c r="F178" s="134" t="s">
        <v>455</v>
      </c>
      <c r="G178" s="135" t="s">
        <v>456</v>
      </c>
      <c r="H178" s="136">
        <v>223.39099999999999</v>
      </c>
      <c r="I178" s="137"/>
      <c r="J178" s="138">
        <f>ROUND(I178*H178,2)</f>
        <v>0</v>
      </c>
      <c r="K178" s="134" t="s">
        <v>152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141</v>
      </c>
      <c r="AT178" s="143" t="s">
        <v>148</v>
      </c>
      <c r="AU178" s="143" t="s">
        <v>86</v>
      </c>
      <c r="AY178" s="17" t="s">
        <v>142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141</v>
      </c>
      <c r="BM178" s="143" t="s">
        <v>1669</v>
      </c>
    </row>
    <row r="179" spans="2:65" s="13" customFormat="1" ht="11.25" x14ac:dyDescent="0.2">
      <c r="B179" s="152"/>
      <c r="D179" s="146" t="s">
        <v>155</v>
      </c>
      <c r="E179" s="153" t="s">
        <v>1</v>
      </c>
      <c r="F179" s="154" t="s">
        <v>1670</v>
      </c>
      <c r="H179" s="155">
        <v>223.39099999999999</v>
      </c>
      <c r="I179" s="156"/>
      <c r="L179" s="152"/>
      <c r="M179" s="157"/>
      <c r="T179" s="158"/>
      <c r="AT179" s="153" t="s">
        <v>155</v>
      </c>
      <c r="AU179" s="153" t="s">
        <v>86</v>
      </c>
      <c r="AV179" s="13" t="s">
        <v>86</v>
      </c>
      <c r="AW179" s="13" t="s">
        <v>32</v>
      </c>
      <c r="AX179" s="13" t="s">
        <v>84</v>
      </c>
      <c r="AY179" s="153" t="s">
        <v>142</v>
      </c>
    </row>
    <row r="180" spans="2:65" s="1" customFormat="1" ht="24.2" customHeight="1" x14ac:dyDescent="0.2">
      <c r="B180" s="32"/>
      <c r="C180" s="132" t="s">
        <v>245</v>
      </c>
      <c r="D180" s="132" t="s">
        <v>148</v>
      </c>
      <c r="E180" s="133" t="s">
        <v>483</v>
      </c>
      <c r="F180" s="134" t="s">
        <v>484</v>
      </c>
      <c r="G180" s="135" t="s">
        <v>357</v>
      </c>
      <c r="H180" s="136">
        <v>211.303</v>
      </c>
      <c r="I180" s="137"/>
      <c r="J180" s="138">
        <f>ROUND(I180*H180,2)</f>
        <v>0</v>
      </c>
      <c r="K180" s="134" t="s">
        <v>152</v>
      </c>
      <c r="L180" s="32"/>
      <c r="M180" s="139" t="s">
        <v>1</v>
      </c>
      <c r="N180" s="140" t="s">
        <v>41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141</v>
      </c>
      <c r="AT180" s="143" t="s">
        <v>148</v>
      </c>
      <c r="AU180" s="143" t="s">
        <v>86</v>
      </c>
      <c r="AY180" s="17" t="s">
        <v>142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84</v>
      </c>
      <c r="BK180" s="144">
        <f>ROUND(I180*H180,2)</f>
        <v>0</v>
      </c>
      <c r="BL180" s="17" t="s">
        <v>141</v>
      </c>
      <c r="BM180" s="143" t="s">
        <v>1671</v>
      </c>
    </row>
    <row r="181" spans="2:65" s="12" customFormat="1" ht="11.25" x14ac:dyDescent="0.2">
      <c r="B181" s="145"/>
      <c r="D181" s="146" t="s">
        <v>155</v>
      </c>
      <c r="E181" s="147" t="s">
        <v>1</v>
      </c>
      <c r="F181" s="148" t="s">
        <v>1672</v>
      </c>
      <c r="H181" s="147" t="s">
        <v>1</v>
      </c>
      <c r="I181" s="149"/>
      <c r="L181" s="145"/>
      <c r="M181" s="150"/>
      <c r="T181" s="151"/>
      <c r="AT181" s="147" t="s">
        <v>155</v>
      </c>
      <c r="AU181" s="147" t="s">
        <v>86</v>
      </c>
      <c r="AV181" s="12" t="s">
        <v>84</v>
      </c>
      <c r="AW181" s="12" t="s">
        <v>32</v>
      </c>
      <c r="AX181" s="12" t="s">
        <v>76</v>
      </c>
      <c r="AY181" s="147" t="s">
        <v>142</v>
      </c>
    </row>
    <row r="182" spans="2:65" s="13" customFormat="1" ht="11.25" x14ac:dyDescent="0.2">
      <c r="B182" s="152"/>
      <c r="D182" s="146" t="s">
        <v>155</v>
      </c>
      <c r="E182" s="153" t="s">
        <v>1</v>
      </c>
      <c r="F182" s="154" t="s">
        <v>1673</v>
      </c>
      <c r="H182" s="155">
        <v>329.56</v>
      </c>
      <c r="I182" s="156"/>
      <c r="L182" s="152"/>
      <c r="M182" s="157"/>
      <c r="T182" s="158"/>
      <c r="AT182" s="153" t="s">
        <v>155</v>
      </c>
      <c r="AU182" s="153" t="s">
        <v>86</v>
      </c>
      <c r="AV182" s="13" t="s">
        <v>86</v>
      </c>
      <c r="AW182" s="13" t="s">
        <v>32</v>
      </c>
      <c r="AX182" s="13" t="s">
        <v>76</v>
      </c>
      <c r="AY182" s="153" t="s">
        <v>142</v>
      </c>
    </row>
    <row r="183" spans="2:65" s="13" customFormat="1" ht="11.25" x14ac:dyDescent="0.2">
      <c r="B183" s="152"/>
      <c r="D183" s="146" t="s">
        <v>155</v>
      </c>
      <c r="E183" s="153" t="s">
        <v>1</v>
      </c>
      <c r="F183" s="154" t="s">
        <v>1674</v>
      </c>
      <c r="H183" s="155">
        <v>5.85</v>
      </c>
      <c r="I183" s="156"/>
      <c r="L183" s="152"/>
      <c r="M183" s="157"/>
      <c r="T183" s="158"/>
      <c r="AT183" s="153" t="s">
        <v>155</v>
      </c>
      <c r="AU183" s="153" t="s">
        <v>86</v>
      </c>
      <c r="AV183" s="13" t="s">
        <v>86</v>
      </c>
      <c r="AW183" s="13" t="s">
        <v>32</v>
      </c>
      <c r="AX183" s="13" t="s">
        <v>76</v>
      </c>
      <c r="AY183" s="153" t="s">
        <v>142</v>
      </c>
    </row>
    <row r="184" spans="2:65" s="13" customFormat="1" ht="11.25" x14ac:dyDescent="0.2">
      <c r="B184" s="152"/>
      <c r="D184" s="146" t="s">
        <v>155</v>
      </c>
      <c r="E184" s="153" t="s">
        <v>1</v>
      </c>
      <c r="F184" s="154" t="s">
        <v>1675</v>
      </c>
      <c r="H184" s="155">
        <v>-99.754000000000005</v>
      </c>
      <c r="I184" s="156"/>
      <c r="L184" s="152"/>
      <c r="M184" s="157"/>
      <c r="T184" s="158"/>
      <c r="AT184" s="153" t="s">
        <v>155</v>
      </c>
      <c r="AU184" s="153" t="s">
        <v>86</v>
      </c>
      <c r="AV184" s="13" t="s">
        <v>86</v>
      </c>
      <c r="AW184" s="13" t="s">
        <v>32</v>
      </c>
      <c r="AX184" s="13" t="s">
        <v>76</v>
      </c>
      <c r="AY184" s="153" t="s">
        <v>142</v>
      </c>
    </row>
    <row r="185" spans="2:65" s="13" customFormat="1" ht="11.25" x14ac:dyDescent="0.2">
      <c r="B185" s="152"/>
      <c r="D185" s="146" t="s">
        <v>155</v>
      </c>
      <c r="E185" s="153" t="s">
        <v>1</v>
      </c>
      <c r="F185" s="154" t="s">
        <v>1676</v>
      </c>
      <c r="H185" s="155">
        <v>-24.233000000000001</v>
      </c>
      <c r="I185" s="156"/>
      <c r="L185" s="152"/>
      <c r="M185" s="157"/>
      <c r="T185" s="158"/>
      <c r="AT185" s="153" t="s">
        <v>155</v>
      </c>
      <c r="AU185" s="153" t="s">
        <v>86</v>
      </c>
      <c r="AV185" s="13" t="s">
        <v>86</v>
      </c>
      <c r="AW185" s="13" t="s">
        <v>32</v>
      </c>
      <c r="AX185" s="13" t="s">
        <v>76</v>
      </c>
      <c r="AY185" s="153" t="s">
        <v>142</v>
      </c>
    </row>
    <row r="186" spans="2:65" s="13" customFormat="1" ht="11.25" x14ac:dyDescent="0.2">
      <c r="B186" s="152"/>
      <c r="D186" s="146" t="s">
        <v>155</v>
      </c>
      <c r="E186" s="153" t="s">
        <v>1</v>
      </c>
      <c r="F186" s="154" t="s">
        <v>1677</v>
      </c>
      <c r="H186" s="155">
        <v>-0.12</v>
      </c>
      <c r="I186" s="156"/>
      <c r="L186" s="152"/>
      <c r="M186" s="157"/>
      <c r="T186" s="158"/>
      <c r="AT186" s="153" t="s">
        <v>155</v>
      </c>
      <c r="AU186" s="153" t="s">
        <v>86</v>
      </c>
      <c r="AV186" s="13" t="s">
        <v>86</v>
      </c>
      <c r="AW186" s="13" t="s">
        <v>32</v>
      </c>
      <c r="AX186" s="13" t="s">
        <v>76</v>
      </c>
      <c r="AY186" s="153" t="s">
        <v>142</v>
      </c>
    </row>
    <row r="187" spans="2:65" s="14" customFormat="1" ht="11.25" x14ac:dyDescent="0.2">
      <c r="B187" s="162"/>
      <c r="D187" s="146" t="s">
        <v>155</v>
      </c>
      <c r="E187" s="163" t="s">
        <v>1</v>
      </c>
      <c r="F187" s="164" t="s">
        <v>278</v>
      </c>
      <c r="H187" s="165">
        <v>211.303</v>
      </c>
      <c r="I187" s="166"/>
      <c r="L187" s="162"/>
      <c r="M187" s="167"/>
      <c r="T187" s="168"/>
      <c r="AT187" s="163" t="s">
        <v>155</v>
      </c>
      <c r="AU187" s="163" t="s">
        <v>86</v>
      </c>
      <c r="AV187" s="14" t="s">
        <v>141</v>
      </c>
      <c r="AW187" s="14" t="s">
        <v>32</v>
      </c>
      <c r="AX187" s="14" t="s">
        <v>84</v>
      </c>
      <c r="AY187" s="163" t="s">
        <v>142</v>
      </c>
    </row>
    <row r="188" spans="2:65" s="1" customFormat="1" ht="37.9" customHeight="1" x14ac:dyDescent="0.2">
      <c r="B188" s="32"/>
      <c r="C188" s="132" t="s">
        <v>344</v>
      </c>
      <c r="D188" s="132" t="s">
        <v>148</v>
      </c>
      <c r="E188" s="133" t="s">
        <v>1678</v>
      </c>
      <c r="F188" s="134" t="s">
        <v>1679</v>
      </c>
      <c r="G188" s="135" t="s">
        <v>357</v>
      </c>
      <c r="H188" s="136">
        <v>96.884</v>
      </c>
      <c r="I188" s="137"/>
      <c r="J188" s="138">
        <f>ROUND(I188*H188,2)</f>
        <v>0</v>
      </c>
      <c r="K188" s="134" t="s">
        <v>152</v>
      </c>
      <c r="L188" s="32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141</v>
      </c>
      <c r="AT188" s="143" t="s">
        <v>148</v>
      </c>
      <c r="AU188" s="143" t="s">
        <v>86</v>
      </c>
      <c r="AY188" s="17" t="s">
        <v>142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141</v>
      </c>
      <c r="BM188" s="143" t="s">
        <v>1680</v>
      </c>
    </row>
    <row r="189" spans="2:65" s="13" customFormat="1" ht="11.25" x14ac:dyDescent="0.2">
      <c r="B189" s="152"/>
      <c r="D189" s="146" t="s">
        <v>155</v>
      </c>
      <c r="E189" s="153" t="s">
        <v>1</v>
      </c>
      <c r="F189" s="154" t="s">
        <v>1681</v>
      </c>
      <c r="H189" s="155">
        <v>97.616</v>
      </c>
      <c r="I189" s="156"/>
      <c r="L189" s="152"/>
      <c r="M189" s="157"/>
      <c r="T189" s="158"/>
      <c r="AT189" s="153" t="s">
        <v>155</v>
      </c>
      <c r="AU189" s="153" t="s">
        <v>86</v>
      </c>
      <c r="AV189" s="13" t="s">
        <v>86</v>
      </c>
      <c r="AW189" s="13" t="s">
        <v>32</v>
      </c>
      <c r="AX189" s="13" t="s">
        <v>76</v>
      </c>
      <c r="AY189" s="153" t="s">
        <v>142</v>
      </c>
    </row>
    <row r="190" spans="2:65" s="13" customFormat="1" ht="11.25" x14ac:dyDescent="0.2">
      <c r="B190" s="152"/>
      <c r="D190" s="146" t="s">
        <v>155</v>
      </c>
      <c r="E190" s="153" t="s">
        <v>1</v>
      </c>
      <c r="F190" s="154" t="s">
        <v>1682</v>
      </c>
      <c r="H190" s="155">
        <v>1.81</v>
      </c>
      <c r="I190" s="156"/>
      <c r="L190" s="152"/>
      <c r="M190" s="157"/>
      <c r="T190" s="158"/>
      <c r="AT190" s="153" t="s">
        <v>155</v>
      </c>
      <c r="AU190" s="153" t="s">
        <v>86</v>
      </c>
      <c r="AV190" s="13" t="s">
        <v>86</v>
      </c>
      <c r="AW190" s="13" t="s">
        <v>32</v>
      </c>
      <c r="AX190" s="13" t="s">
        <v>76</v>
      </c>
      <c r="AY190" s="153" t="s">
        <v>142</v>
      </c>
    </row>
    <row r="191" spans="2:65" s="13" customFormat="1" ht="11.25" x14ac:dyDescent="0.2">
      <c r="B191" s="152"/>
      <c r="D191" s="146" t="s">
        <v>155</v>
      </c>
      <c r="E191" s="153" t="s">
        <v>1</v>
      </c>
      <c r="F191" s="154" t="s">
        <v>1683</v>
      </c>
      <c r="H191" s="155">
        <v>0.32800000000000001</v>
      </c>
      <c r="I191" s="156"/>
      <c r="L191" s="152"/>
      <c r="M191" s="157"/>
      <c r="T191" s="158"/>
      <c r="AT191" s="153" t="s">
        <v>155</v>
      </c>
      <c r="AU191" s="153" t="s">
        <v>86</v>
      </c>
      <c r="AV191" s="13" t="s">
        <v>86</v>
      </c>
      <c r="AW191" s="13" t="s">
        <v>32</v>
      </c>
      <c r="AX191" s="13" t="s">
        <v>76</v>
      </c>
      <c r="AY191" s="153" t="s">
        <v>142</v>
      </c>
    </row>
    <row r="192" spans="2:65" s="15" customFormat="1" ht="11.25" x14ac:dyDescent="0.2">
      <c r="B192" s="179"/>
      <c r="D192" s="146" t="s">
        <v>155</v>
      </c>
      <c r="E192" s="180" t="s">
        <v>1</v>
      </c>
      <c r="F192" s="181" t="s">
        <v>1223</v>
      </c>
      <c r="H192" s="182">
        <v>99.754000000000005</v>
      </c>
      <c r="I192" s="183"/>
      <c r="L192" s="179"/>
      <c r="M192" s="184"/>
      <c r="T192" s="185"/>
      <c r="AT192" s="180" t="s">
        <v>155</v>
      </c>
      <c r="AU192" s="180" t="s">
        <v>86</v>
      </c>
      <c r="AV192" s="15" t="s">
        <v>164</v>
      </c>
      <c r="AW192" s="15" t="s">
        <v>32</v>
      </c>
      <c r="AX192" s="15" t="s">
        <v>76</v>
      </c>
      <c r="AY192" s="180" t="s">
        <v>142</v>
      </c>
    </row>
    <row r="193" spans="2:65" s="12" customFormat="1" ht="11.25" x14ac:dyDescent="0.2">
      <c r="B193" s="145"/>
      <c r="D193" s="146" t="s">
        <v>155</v>
      </c>
      <c r="E193" s="147" t="s">
        <v>1</v>
      </c>
      <c r="F193" s="148" t="s">
        <v>1684</v>
      </c>
      <c r="H193" s="147" t="s">
        <v>1</v>
      </c>
      <c r="I193" s="149"/>
      <c r="L193" s="145"/>
      <c r="M193" s="150"/>
      <c r="T193" s="151"/>
      <c r="AT193" s="147" t="s">
        <v>155</v>
      </c>
      <c r="AU193" s="147" t="s">
        <v>86</v>
      </c>
      <c r="AV193" s="12" t="s">
        <v>84</v>
      </c>
      <c r="AW193" s="12" t="s">
        <v>32</v>
      </c>
      <c r="AX193" s="12" t="s">
        <v>76</v>
      </c>
      <c r="AY193" s="147" t="s">
        <v>142</v>
      </c>
    </row>
    <row r="194" spans="2:65" s="13" customFormat="1" ht="11.25" x14ac:dyDescent="0.2">
      <c r="B194" s="152"/>
      <c r="D194" s="146" t="s">
        <v>155</v>
      </c>
      <c r="E194" s="153" t="s">
        <v>1</v>
      </c>
      <c r="F194" s="154" t="s">
        <v>1685</v>
      </c>
      <c r="H194" s="155">
        <v>-2.827</v>
      </c>
      <c r="I194" s="156"/>
      <c r="L194" s="152"/>
      <c r="M194" s="157"/>
      <c r="T194" s="158"/>
      <c r="AT194" s="153" t="s">
        <v>155</v>
      </c>
      <c r="AU194" s="153" t="s">
        <v>86</v>
      </c>
      <c r="AV194" s="13" t="s">
        <v>86</v>
      </c>
      <c r="AW194" s="13" t="s">
        <v>32</v>
      </c>
      <c r="AX194" s="13" t="s">
        <v>76</v>
      </c>
      <c r="AY194" s="153" t="s">
        <v>142</v>
      </c>
    </row>
    <row r="195" spans="2:65" s="12" customFormat="1" ht="11.25" x14ac:dyDescent="0.2">
      <c r="B195" s="145"/>
      <c r="D195" s="146" t="s">
        <v>155</v>
      </c>
      <c r="E195" s="147" t="s">
        <v>1</v>
      </c>
      <c r="F195" s="148" t="s">
        <v>1686</v>
      </c>
      <c r="H195" s="147" t="s">
        <v>1</v>
      </c>
      <c r="I195" s="149"/>
      <c r="L195" s="145"/>
      <c r="M195" s="150"/>
      <c r="T195" s="151"/>
      <c r="AT195" s="147" t="s">
        <v>155</v>
      </c>
      <c r="AU195" s="147" t="s">
        <v>86</v>
      </c>
      <c r="AV195" s="12" t="s">
        <v>84</v>
      </c>
      <c r="AW195" s="12" t="s">
        <v>32</v>
      </c>
      <c r="AX195" s="12" t="s">
        <v>76</v>
      </c>
      <c r="AY195" s="147" t="s">
        <v>142</v>
      </c>
    </row>
    <row r="196" spans="2:65" s="13" customFormat="1" ht="11.25" x14ac:dyDescent="0.2">
      <c r="B196" s="152"/>
      <c r="D196" s="146" t="s">
        <v>155</v>
      </c>
      <c r="E196" s="153" t="s">
        <v>1</v>
      </c>
      <c r="F196" s="154" t="s">
        <v>1687</v>
      </c>
      <c r="H196" s="155">
        <v>-4.2999999999999997E-2</v>
      </c>
      <c r="I196" s="156"/>
      <c r="L196" s="152"/>
      <c r="M196" s="157"/>
      <c r="T196" s="158"/>
      <c r="AT196" s="153" t="s">
        <v>155</v>
      </c>
      <c r="AU196" s="153" t="s">
        <v>86</v>
      </c>
      <c r="AV196" s="13" t="s">
        <v>86</v>
      </c>
      <c r="AW196" s="13" t="s">
        <v>32</v>
      </c>
      <c r="AX196" s="13" t="s">
        <v>76</v>
      </c>
      <c r="AY196" s="153" t="s">
        <v>142</v>
      </c>
    </row>
    <row r="197" spans="2:65" s="14" customFormat="1" ht="11.25" x14ac:dyDescent="0.2">
      <c r="B197" s="162"/>
      <c r="D197" s="146" t="s">
        <v>155</v>
      </c>
      <c r="E197" s="163" t="s">
        <v>1</v>
      </c>
      <c r="F197" s="164" t="s">
        <v>278</v>
      </c>
      <c r="H197" s="165">
        <v>96.884</v>
      </c>
      <c r="I197" s="166"/>
      <c r="L197" s="162"/>
      <c r="M197" s="167"/>
      <c r="T197" s="168"/>
      <c r="AT197" s="163" t="s">
        <v>155</v>
      </c>
      <c r="AU197" s="163" t="s">
        <v>86</v>
      </c>
      <c r="AV197" s="14" t="s">
        <v>141</v>
      </c>
      <c r="AW197" s="14" t="s">
        <v>32</v>
      </c>
      <c r="AX197" s="14" t="s">
        <v>84</v>
      </c>
      <c r="AY197" s="163" t="s">
        <v>142</v>
      </c>
    </row>
    <row r="198" spans="2:65" s="1" customFormat="1" ht="16.5" customHeight="1" x14ac:dyDescent="0.2">
      <c r="B198" s="32"/>
      <c r="C198" s="169" t="s">
        <v>349</v>
      </c>
      <c r="D198" s="169" t="s">
        <v>472</v>
      </c>
      <c r="E198" s="170" t="s">
        <v>1688</v>
      </c>
      <c r="F198" s="171" t="s">
        <v>1689</v>
      </c>
      <c r="G198" s="172" t="s">
        <v>456</v>
      </c>
      <c r="H198" s="173">
        <v>193.768</v>
      </c>
      <c r="I198" s="174"/>
      <c r="J198" s="175">
        <f>ROUND(I198*H198,2)</f>
        <v>0</v>
      </c>
      <c r="K198" s="171" t="s">
        <v>152</v>
      </c>
      <c r="L198" s="176"/>
      <c r="M198" s="177" t="s">
        <v>1</v>
      </c>
      <c r="N198" s="178" t="s">
        <v>41</v>
      </c>
      <c r="P198" s="141">
        <f>O198*H198</f>
        <v>0</v>
      </c>
      <c r="Q198" s="141">
        <v>1</v>
      </c>
      <c r="R198" s="141">
        <f>Q198*H198</f>
        <v>193.768</v>
      </c>
      <c r="S198" s="141">
        <v>0</v>
      </c>
      <c r="T198" s="142">
        <f>S198*H198</f>
        <v>0</v>
      </c>
      <c r="AR198" s="143" t="s">
        <v>190</v>
      </c>
      <c r="AT198" s="143" t="s">
        <v>472</v>
      </c>
      <c r="AU198" s="143" t="s">
        <v>86</v>
      </c>
      <c r="AY198" s="17" t="s">
        <v>142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7" t="s">
        <v>84</v>
      </c>
      <c r="BK198" s="144">
        <f>ROUND(I198*H198,2)</f>
        <v>0</v>
      </c>
      <c r="BL198" s="17" t="s">
        <v>141</v>
      </c>
      <c r="BM198" s="143" t="s">
        <v>1690</v>
      </c>
    </row>
    <row r="199" spans="2:65" s="13" customFormat="1" ht="11.25" x14ac:dyDescent="0.2">
      <c r="B199" s="152"/>
      <c r="D199" s="146" t="s">
        <v>155</v>
      </c>
      <c r="E199" s="153" t="s">
        <v>1</v>
      </c>
      <c r="F199" s="154" t="s">
        <v>1691</v>
      </c>
      <c r="H199" s="155">
        <v>193.768</v>
      </c>
      <c r="I199" s="156"/>
      <c r="L199" s="152"/>
      <c r="M199" s="157"/>
      <c r="T199" s="158"/>
      <c r="AT199" s="153" t="s">
        <v>155</v>
      </c>
      <c r="AU199" s="153" t="s">
        <v>86</v>
      </c>
      <c r="AV199" s="13" t="s">
        <v>86</v>
      </c>
      <c r="AW199" s="13" t="s">
        <v>32</v>
      </c>
      <c r="AX199" s="13" t="s">
        <v>84</v>
      </c>
      <c r="AY199" s="153" t="s">
        <v>142</v>
      </c>
    </row>
    <row r="200" spans="2:65" s="11" customFormat="1" ht="22.9" customHeight="1" x14ac:dyDescent="0.2">
      <c r="B200" s="120"/>
      <c r="D200" s="121" t="s">
        <v>75</v>
      </c>
      <c r="E200" s="130" t="s">
        <v>141</v>
      </c>
      <c r="F200" s="130" t="s">
        <v>580</v>
      </c>
      <c r="I200" s="123"/>
      <c r="J200" s="131">
        <f>BK200</f>
        <v>0</v>
      </c>
      <c r="L200" s="120"/>
      <c r="M200" s="125"/>
      <c r="P200" s="126">
        <f>SUM(P201:P204)</f>
        <v>0</v>
      </c>
      <c r="R200" s="126">
        <f>SUM(R201:R204)</f>
        <v>46.045921810000003</v>
      </c>
      <c r="T200" s="127">
        <f>SUM(T201:T204)</f>
        <v>0</v>
      </c>
      <c r="AR200" s="121" t="s">
        <v>84</v>
      </c>
      <c r="AT200" s="128" t="s">
        <v>75</v>
      </c>
      <c r="AU200" s="128" t="s">
        <v>84</v>
      </c>
      <c r="AY200" s="121" t="s">
        <v>142</v>
      </c>
      <c r="BK200" s="129">
        <f>SUM(BK201:BK204)</f>
        <v>0</v>
      </c>
    </row>
    <row r="201" spans="2:65" s="1" customFormat="1" ht="21.75" customHeight="1" x14ac:dyDescent="0.2">
      <c r="B201" s="32"/>
      <c r="C201" s="132" t="s">
        <v>354</v>
      </c>
      <c r="D201" s="132" t="s">
        <v>148</v>
      </c>
      <c r="E201" s="133" t="s">
        <v>582</v>
      </c>
      <c r="F201" s="134" t="s">
        <v>583</v>
      </c>
      <c r="G201" s="135" t="s">
        <v>357</v>
      </c>
      <c r="H201" s="136">
        <v>24.353000000000002</v>
      </c>
      <c r="I201" s="137"/>
      <c r="J201" s="138">
        <f>ROUND(I201*H201,2)</f>
        <v>0</v>
      </c>
      <c r="K201" s="134" t="s">
        <v>152</v>
      </c>
      <c r="L201" s="32"/>
      <c r="M201" s="139" t="s">
        <v>1</v>
      </c>
      <c r="N201" s="140" t="s">
        <v>41</v>
      </c>
      <c r="P201" s="141">
        <f>O201*H201</f>
        <v>0</v>
      </c>
      <c r="Q201" s="141">
        <v>1.8907700000000001</v>
      </c>
      <c r="R201" s="141">
        <f>Q201*H201</f>
        <v>46.045921810000003</v>
      </c>
      <c r="S201" s="141">
        <v>0</v>
      </c>
      <c r="T201" s="142">
        <f>S201*H201</f>
        <v>0</v>
      </c>
      <c r="AR201" s="143" t="s">
        <v>141</v>
      </c>
      <c r="AT201" s="143" t="s">
        <v>148</v>
      </c>
      <c r="AU201" s="143" t="s">
        <v>86</v>
      </c>
      <c r="AY201" s="17" t="s">
        <v>142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84</v>
      </c>
      <c r="BK201" s="144">
        <f>ROUND(I201*H201,2)</f>
        <v>0</v>
      </c>
      <c r="BL201" s="17" t="s">
        <v>141</v>
      </c>
      <c r="BM201" s="143" t="s">
        <v>1692</v>
      </c>
    </row>
    <row r="202" spans="2:65" s="13" customFormat="1" ht="11.25" x14ac:dyDescent="0.2">
      <c r="B202" s="152"/>
      <c r="D202" s="146" t="s">
        <v>155</v>
      </c>
      <c r="E202" s="153" t="s">
        <v>1</v>
      </c>
      <c r="F202" s="154" t="s">
        <v>1693</v>
      </c>
      <c r="H202" s="155">
        <v>24.233000000000001</v>
      </c>
      <c r="I202" s="156"/>
      <c r="L202" s="152"/>
      <c r="M202" s="157"/>
      <c r="T202" s="158"/>
      <c r="AT202" s="153" t="s">
        <v>155</v>
      </c>
      <c r="AU202" s="153" t="s">
        <v>86</v>
      </c>
      <c r="AV202" s="13" t="s">
        <v>86</v>
      </c>
      <c r="AW202" s="13" t="s">
        <v>32</v>
      </c>
      <c r="AX202" s="13" t="s">
        <v>76</v>
      </c>
      <c r="AY202" s="153" t="s">
        <v>142</v>
      </c>
    </row>
    <row r="203" spans="2:65" s="13" customFormat="1" ht="11.25" x14ac:dyDescent="0.2">
      <c r="B203" s="152"/>
      <c r="D203" s="146" t="s">
        <v>155</v>
      </c>
      <c r="E203" s="153" t="s">
        <v>1</v>
      </c>
      <c r="F203" s="154" t="s">
        <v>1694</v>
      </c>
      <c r="H203" s="155">
        <v>0.12</v>
      </c>
      <c r="I203" s="156"/>
      <c r="L203" s="152"/>
      <c r="M203" s="157"/>
      <c r="T203" s="158"/>
      <c r="AT203" s="153" t="s">
        <v>155</v>
      </c>
      <c r="AU203" s="153" t="s">
        <v>86</v>
      </c>
      <c r="AV203" s="13" t="s">
        <v>86</v>
      </c>
      <c r="AW203" s="13" t="s">
        <v>32</v>
      </c>
      <c r="AX203" s="13" t="s">
        <v>76</v>
      </c>
      <c r="AY203" s="153" t="s">
        <v>142</v>
      </c>
    </row>
    <row r="204" spans="2:65" s="14" customFormat="1" ht="11.25" x14ac:dyDescent="0.2">
      <c r="B204" s="162"/>
      <c r="D204" s="146" t="s">
        <v>155</v>
      </c>
      <c r="E204" s="163" t="s">
        <v>1</v>
      </c>
      <c r="F204" s="164" t="s">
        <v>278</v>
      </c>
      <c r="H204" s="165">
        <v>24.353000000000002</v>
      </c>
      <c r="I204" s="166"/>
      <c r="L204" s="162"/>
      <c r="M204" s="167"/>
      <c r="T204" s="168"/>
      <c r="AT204" s="163" t="s">
        <v>155</v>
      </c>
      <c r="AU204" s="163" t="s">
        <v>86</v>
      </c>
      <c r="AV204" s="14" t="s">
        <v>141</v>
      </c>
      <c r="AW204" s="14" t="s">
        <v>32</v>
      </c>
      <c r="AX204" s="14" t="s">
        <v>84</v>
      </c>
      <c r="AY204" s="163" t="s">
        <v>142</v>
      </c>
    </row>
    <row r="205" spans="2:65" s="11" customFormat="1" ht="22.9" customHeight="1" x14ac:dyDescent="0.2">
      <c r="B205" s="120"/>
      <c r="D205" s="121" t="s">
        <v>75</v>
      </c>
      <c r="E205" s="130" t="s">
        <v>190</v>
      </c>
      <c r="F205" s="130" t="s">
        <v>808</v>
      </c>
      <c r="I205" s="123"/>
      <c r="J205" s="131">
        <f>BK205</f>
        <v>0</v>
      </c>
      <c r="L205" s="120"/>
      <c r="M205" s="125"/>
      <c r="P205" s="126">
        <f>SUM(P206:P341)</f>
        <v>0</v>
      </c>
      <c r="R205" s="126">
        <f>SUM(R206:R341)</f>
        <v>3.1427221799999998</v>
      </c>
      <c r="T205" s="127">
        <f>SUM(T206:T341)</f>
        <v>0.41459999999999997</v>
      </c>
      <c r="AR205" s="121" t="s">
        <v>84</v>
      </c>
      <c r="AT205" s="128" t="s">
        <v>75</v>
      </c>
      <c r="AU205" s="128" t="s">
        <v>84</v>
      </c>
      <c r="AY205" s="121" t="s">
        <v>142</v>
      </c>
      <c r="BK205" s="129">
        <f>SUM(BK206:BK341)</f>
        <v>0</v>
      </c>
    </row>
    <row r="206" spans="2:65" s="1" customFormat="1" ht="21.75" customHeight="1" x14ac:dyDescent="0.2">
      <c r="B206" s="32"/>
      <c r="C206" s="132" t="s">
        <v>361</v>
      </c>
      <c r="D206" s="132" t="s">
        <v>148</v>
      </c>
      <c r="E206" s="133" t="s">
        <v>1695</v>
      </c>
      <c r="F206" s="134" t="s">
        <v>1696</v>
      </c>
      <c r="G206" s="135" t="s">
        <v>336</v>
      </c>
      <c r="H206" s="136">
        <v>4.8</v>
      </c>
      <c r="I206" s="137"/>
      <c r="J206" s="138">
        <f>ROUND(I206*H206,2)</f>
        <v>0</v>
      </c>
      <c r="K206" s="134" t="s">
        <v>152</v>
      </c>
      <c r="L206" s="32"/>
      <c r="M206" s="139" t="s">
        <v>1</v>
      </c>
      <c r="N206" s="140" t="s">
        <v>41</v>
      </c>
      <c r="P206" s="141">
        <f>O206*H206</f>
        <v>0</v>
      </c>
      <c r="Q206" s="141">
        <v>0</v>
      </c>
      <c r="R206" s="141">
        <f>Q206*H206</f>
        <v>0</v>
      </c>
      <c r="S206" s="141">
        <v>4.3999999999999997E-2</v>
      </c>
      <c r="T206" s="142">
        <f>S206*H206</f>
        <v>0.21119999999999997</v>
      </c>
      <c r="AR206" s="143" t="s">
        <v>141</v>
      </c>
      <c r="AT206" s="143" t="s">
        <v>148</v>
      </c>
      <c r="AU206" s="143" t="s">
        <v>86</v>
      </c>
      <c r="AY206" s="17" t="s">
        <v>142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84</v>
      </c>
      <c r="BK206" s="144">
        <f>ROUND(I206*H206,2)</f>
        <v>0</v>
      </c>
      <c r="BL206" s="17" t="s">
        <v>141</v>
      </c>
      <c r="BM206" s="143" t="s">
        <v>1697</v>
      </c>
    </row>
    <row r="207" spans="2:65" s="12" customFormat="1" ht="11.25" x14ac:dyDescent="0.2">
      <c r="B207" s="145"/>
      <c r="D207" s="146" t="s">
        <v>155</v>
      </c>
      <c r="E207" s="147" t="s">
        <v>1</v>
      </c>
      <c r="F207" s="148" t="s">
        <v>1698</v>
      </c>
      <c r="H207" s="147" t="s">
        <v>1</v>
      </c>
      <c r="I207" s="149"/>
      <c r="L207" s="145"/>
      <c r="M207" s="150"/>
      <c r="T207" s="151"/>
      <c r="AT207" s="147" t="s">
        <v>155</v>
      </c>
      <c r="AU207" s="147" t="s">
        <v>86</v>
      </c>
      <c r="AV207" s="12" t="s">
        <v>84</v>
      </c>
      <c r="AW207" s="12" t="s">
        <v>32</v>
      </c>
      <c r="AX207" s="12" t="s">
        <v>76</v>
      </c>
      <c r="AY207" s="147" t="s">
        <v>142</v>
      </c>
    </row>
    <row r="208" spans="2:65" s="13" customFormat="1" ht="11.25" x14ac:dyDescent="0.2">
      <c r="B208" s="152"/>
      <c r="D208" s="146" t="s">
        <v>155</v>
      </c>
      <c r="E208" s="153" t="s">
        <v>1</v>
      </c>
      <c r="F208" s="154" t="s">
        <v>1699</v>
      </c>
      <c r="H208" s="155">
        <v>4.8</v>
      </c>
      <c r="I208" s="156"/>
      <c r="L208" s="152"/>
      <c r="M208" s="157"/>
      <c r="T208" s="158"/>
      <c r="AT208" s="153" t="s">
        <v>155</v>
      </c>
      <c r="AU208" s="153" t="s">
        <v>86</v>
      </c>
      <c r="AV208" s="13" t="s">
        <v>86</v>
      </c>
      <c r="AW208" s="13" t="s">
        <v>32</v>
      </c>
      <c r="AX208" s="13" t="s">
        <v>84</v>
      </c>
      <c r="AY208" s="153" t="s">
        <v>142</v>
      </c>
    </row>
    <row r="209" spans="2:65" s="1" customFormat="1" ht="24.2" customHeight="1" x14ac:dyDescent="0.2">
      <c r="B209" s="32"/>
      <c r="C209" s="132" t="s">
        <v>7</v>
      </c>
      <c r="D209" s="132" t="s">
        <v>148</v>
      </c>
      <c r="E209" s="133" t="s">
        <v>1700</v>
      </c>
      <c r="F209" s="134" t="s">
        <v>1701</v>
      </c>
      <c r="G209" s="135" t="s">
        <v>336</v>
      </c>
      <c r="H209" s="136">
        <v>4.3099999999999996</v>
      </c>
      <c r="I209" s="137"/>
      <c r="J209" s="138">
        <f>ROUND(I209*H209,2)</f>
        <v>0</v>
      </c>
      <c r="K209" s="134" t="s">
        <v>152</v>
      </c>
      <c r="L209" s="32"/>
      <c r="M209" s="139" t="s">
        <v>1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141</v>
      </c>
      <c r="AT209" s="143" t="s">
        <v>148</v>
      </c>
      <c r="AU209" s="143" t="s">
        <v>86</v>
      </c>
      <c r="AY209" s="17" t="s">
        <v>142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84</v>
      </c>
      <c r="BK209" s="144">
        <f>ROUND(I209*H209,2)</f>
        <v>0</v>
      </c>
      <c r="BL209" s="17" t="s">
        <v>141</v>
      </c>
      <c r="BM209" s="143" t="s">
        <v>1702</v>
      </c>
    </row>
    <row r="210" spans="2:65" s="13" customFormat="1" ht="11.25" x14ac:dyDescent="0.2">
      <c r="B210" s="152"/>
      <c r="D210" s="146" t="s">
        <v>155</v>
      </c>
      <c r="E210" s="153" t="s">
        <v>1</v>
      </c>
      <c r="F210" s="154" t="s">
        <v>1703</v>
      </c>
      <c r="H210" s="155">
        <v>4.3099999999999996</v>
      </c>
      <c r="I210" s="156"/>
      <c r="L210" s="152"/>
      <c r="M210" s="157"/>
      <c r="T210" s="158"/>
      <c r="AT210" s="153" t="s">
        <v>155</v>
      </c>
      <c r="AU210" s="153" t="s">
        <v>86</v>
      </c>
      <c r="AV210" s="13" t="s">
        <v>86</v>
      </c>
      <c r="AW210" s="13" t="s">
        <v>32</v>
      </c>
      <c r="AX210" s="13" t="s">
        <v>84</v>
      </c>
      <c r="AY210" s="153" t="s">
        <v>142</v>
      </c>
    </row>
    <row r="211" spans="2:65" s="12" customFormat="1" ht="11.25" x14ac:dyDescent="0.2">
      <c r="B211" s="145"/>
      <c r="D211" s="146" t="s">
        <v>155</v>
      </c>
      <c r="E211" s="147" t="s">
        <v>1</v>
      </c>
      <c r="F211" s="148" t="s">
        <v>1704</v>
      </c>
      <c r="H211" s="147" t="s">
        <v>1</v>
      </c>
      <c r="I211" s="149"/>
      <c r="L211" s="145"/>
      <c r="M211" s="150"/>
      <c r="T211" s="151"/>
      <c r="AT211" s="147" t="s">
        <v>155</v>
      </c>
      <c r="AU211" s="147" t="s">
        <v>86</v>
      </c>
      <c r="AV211" s="12" t="s">
        <v>84</v>
      </c>
      <c r="AW211" s="12" t="s">
        <v>32</v>
      </c>
      <c r="AX211" s="12" t="s">
        <v>76</v>
      </c>
      <c r="AY211" s="147" t="s">
        <v>142</v>
      </c>
    </row>
    <row r="212" spans="2:65" s="12" customFormat="1" ht="11.25" x14ac:dyDescent="0.2">
      <c r="B212" s="145"/>
      <c r="D212" s="146" t="s">
        <v>155</v>
      </c>
      <c r="E212" s="147" t="s">
        <v>1</v>
      </c>
      <c r="F212" s="148" t="s">
        <v>1705</v>
      </c>
      <c r="H212" s="147" t="s">
        <v>1</v>
      </c>
      <c r="I212" s="149"/>
      <c r="L212" s="145"/>
      <c r="M212" s="150"/>
      <c r="T212" s="151"/>
      <c r="AT212" s="147" t="s">
        <v>155</v>
      </c>
      <c r="AU212" s="147" t="s">
        <v>86</v>
      </c>
      <c r="AV212" s="12" t="s">
        <v>84</v>
      </c>
      <c r="AW212" s="12" t="s">
        <v>32</v>
      </c>
      <c r="AX212" s="12" t="s">
        <v>76</v>
      </c>
      <c r="AY212" s="147" t="s">
        <v>142</v>
      </c>
    </row>
    <row r="213" spans="2:65" s="12" customFormat="1" ht="11.25" x14ac:dyDescent="0.2">
      <c r="B213" s="145"/>
      <c r="D213" s="146" t="s">
        <v>155</v>
      </c>
      <c r="E213" s="147" t="s">
        <v>1</v>
      </c>
      <c r="F213" s="148" t="s">
        <v>1706</v>
      </c>
      <c r="H213" s="147" t="s">
        <v>1</v>
      </c>
      <c r="I213" s="149"/>
      <c r="L213" s="145"/>
      <c r="M213" s="150"/>
      <c r="T213" s="151"/>
      <c r="AT213" s="147" t="s">
        <v>155</v>
      </c>
      <c r="AU213" s="147" t="s">
        <v>86</v>
      </c>
      <c r="AV213" s="12" t="s">
        <v>84</v>
      </c>
      <c r="AW213" s="12" t="s">
        <v>32</v>
      </c>
      <c r="AX213" s="12" t="s">
        <v>76</v>
      </c>
      <c r="AY213" s="147" t="s">
        <v>142</v>
      </c>
    </row>
    <row r="214" spans="2:65" s="1" customFormat="1" ht="16.5" customHeight="1" x14ac:dyDescent="0.2">
      <c r="B214" s="32"/>
      <c r="C214" s="169" t="s">
        <v>370</v>
      </c>
      <c r="D214" s="169" t="s">
        <v>472</v>
      </c>
      <c r="E214" s="170" t="s">
        <v>1707</v>
      </c>
      <c r="F214" s="171" t="s">
        <v>1708</v>
      </c>
      <c r="G214" s="172" t="s">
        <v>336</v>
      </c>
      <c r="H214" s="173">
        <v>4.375</v>
      </c>
      <c r="I214" s="174"/>
      <c r="J214" s="175">
        <f>ROUND(I214*H214,2)</f>
        <v>0</v>
      </c>
      <c r="K214" s="171" t="s">
        <v>152</v>
      </c>
      <c r="L214" s="176"/>
      <c r="M214" s="177" t="s">
        <v>1</v>
      </c>
      <c r="N214" s="178" t="s">
        <v>41</v>
      </c>
      <c r="P214" s="141">
        <f>O214*H214</f>
        <v>0</v>
      </c>
      <c r="Q214" s="141">
        <v>1.5E-3</v>
      </c>
      <c r="R214" s="141">
        <f>Q214*H214</f>
        <v>6.5624999999999998E-3</v>
      </c>
      <c r="S214" s="141">
        <v>0</v>
      </c>
      <c r="T214" s="142">
        <f>S214*H214</f>
        <v>0</v>
      </c>
      <c r="AR214" s="143" t="s">
        <v>190</v>
      </c>
      <c r="AT214" s="143" t="s">
        <v>472</v>
      </c>
      <c r="AU214" s="143" t="s">
        <v>86</v>
      </c>
      <c r="AY214" s="17" t="s">
        <v>142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84</v>
      </c>
      <c r="BK214" s="144">
        <f>ROUND(I214*H214,2)</f>
        <v>0</v>
      </c>
      <c r="BL214" s="17" t="s">
        <v>141</v>
      </c>
      <c r="BM214" s="143" t="s">
        <v>1709</v>
      </c>
    </row>
    <row r="215" spans="2:65" s="13" customFormat="1" ht="11.25" x14ac:dyDescent="0.2">
      <c r="B215" s="152"/>
      <c r="D215" s="146" t="s">
        <v>155</v>
      </c>
      <c r="E215" s="153" t="s">
        <v>1</v>
      </c>
      <c r="F215" s="154" t="s">
        <v>1710</v>
      </c>
      <c r="H215" s="155">
        <v>4.3099999999999996</v>
      </c>
      <c r="I215" s="156"/>
      <c r="L215" s="152"/>
      <c r="M215" s="157"/>
      <c r="T215" s="158"/>
      <c r="AT215" s="153" t="s">
        <v>155</v>
      </c>
      <c r="AU215" s="153" t="s">
        <v>86</v>
      </c>
      <c r="AV215" s="13" t="s">
        <v>86</v>
      </c>
      <c r="AW215" s="13" t="s">
        <v>32</v>
      </c>
      <c r="AX215" s="13" t="s">
        <v>84</v>
      </c>
      <c r="AY215" s="153" t="s">
        <v>142</v>
      </c>
    </row>
    <row r="216" spans="2:65" s="13" customFormat="1" ht="11.25" x14ac:dyDescent="0.2">
      <c r="B216" s="152"/>
      <c r="D216" s="146" t="s">
        <v>155</v>
      </c>
      <c r="F216" s="154" t="s">
        <v>1711</v>
      </c>
      <c r="H216" s="155">
        <v>4.375</v>
      </c>
      <c r="I216" s="156"/>
      <c r="L216" s="152"/>
      <c r="M216" s="157"/>
      <c r="T216" s="158"/>
      <c r="AT216" s="153" t="s">
        <v>155</v>
      </c>
      <c r="AU216" s="153" t="s">
        <v>86</v>
      </c>
      <c r="AV216" s="13" t="s">
        <v>86</v>
      </c>
      <c r="AW216" s="13" t="s">
        <v>4</v>
      </c>
      <c r="AX216" s="13" t="s">
        <v>84</v>
      </c>
      <c r="AY216" s="153" t="s">
        <v>142</v>
      </c>
    </row>
    <row r="217" spans="2:65" s="1" customFormat="1" ht="16.5" customHeight="1" x14ac:dyDescent="0.2">
      <c r="B217" s="32"/>
      <c r="C217" s="169" t="s">
        <v>377</v>
      </c>
      <c r="D217" s="169" t="s">
        <v>472</v>
      </c>
      <c r="E217" s="170" t="s">
        <v>1712</v>
      </c>
      <c r="F217" s="171" t="s">
        <v>1713</v>
      </c>
      <c r="G217" s="172" t="s">
        <v>590</v>
      </c>
      <c r="H217" s="173">
        <v>2</v>
      </c>
      <c r="I217" s="174"/>
      <c r="J217" s="175">
        <f>ROUND(I217*H217,2)</f>
        <v>0</v>
      </c>
      <c r="K217" s="171" t="s">
        <v>152</v>
      </c>
      <c r="L217" s="176"/>
      <c r="M217" s="177" t="s">
        <v>1</v>
      </c>
      <c r="N217" s="178" t="s">
        <v>41</v>
      </c>
      <c r="P217" s="141">
        <f>O217*H217</f>
        <v>0</v>
      </c>
      <c r="Q217" s="141">
        <v>3.5999999999999999E-3</v>
      </c>
      <c r="R217" s="141">
        <f>Q217*H217</f>
        <v>7.1999999999999998E-3</v>
      </c>
      <c r="S217" s="141">
        <v>0</v>
      </c>
      <c r="T217" s="142">
        <f>S217*H217</f>
        <v>0</v>
      </c>
      <c r="AR217" s="143" t="s">
        <v>190</v>
      </c>
      <c r="AT217" s="143" t="s">
        <v>472</v>
      </c>
      <c r="AU217" s="143" t="s">
        <v>86</v>
      </c>
      <c r="AY217" s="17" t="s">
        <v>142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84</v>
      </c>
      <c r="BK217" s="144">
        <f>ROUND(I217*H217,2)</f>
        <v>0</v>
      </c>
      <c r="BL217" s="17" t="s">
        <v>141</v>
      </c>
      <c r="BM217" s="143" t="s">
        <v>1714</v>
      </c>
    </row>
    <row r="218" spans="2:65" s="12" customFormat="1" ht="11.25" x14ac:dyDescent="0.2">
      <c r="B218" s="145"/>
      <c r="D218" s="146" t="s">
        <v>155</v>
      </c>
      <c r="E218" s="147" t="s">
        <v>1</v>
      </c>
      <c r="F218" s="148" t="s">
        <v>1715</v>
      </c>
      <c r="H218" s="147" t="s">
        <v>1</v>
      </c>
      <c r="I218" s="149"/>
      <c r="L218" s="145"/>
      <c r="M218" s="150"/>
      <c r="T218" s="151"/>
      <c r="AT218" s="147" t="s">
        <v>155</v>
      </c>
      <c r="AU218" s="147" t="s">
        <v>86</v>
      </c>
      <c r="AV218" s="12" t="s">
        <v>84</v>
      </c>
      <c r="AW218" s="12" t="s">
        <v>32</v>
      </c>
      <c r="AX218" s="12" t="s">
        <v>76</v>
      </c>
      <c r="AY218" s="147" t="s">
        <v>142</v>
      </c>
    </row>
    <row r="219" spans="2:65" s="13" customFormat="1" ht="11.25" x14ac:dyDescent="0.2">
      <c r="B219" s="152"/>
      <c r="D219" s="146" t="s">
        <v>155</v>
      </c>
      <c r="E219" s="153" t="s">
        <v>1</v>
      </c>
      <c r="F219" s="154" t="s">
        <v>1716</v>
      </c>
      <c r="H219" s="155">
        <v>2</v>
      </c>
      <c r="I219" s="156"/>
      <c r="L219" s="152"/>
      <c r="M219" s="157"/>
      <c r="T219" s="158"/>
      <c r="AT219" s="153" t="s">
        <v>155</v>
      </c>
      <c r="AU219" s="153" t="s">
        <v>86</v>
      </c>
      <c r="AV219" s="13" t="s">
        <v>86</v>
      </c>
      <c r="AW219" s="13" t="s">
        <v>32</v>
      </c>
      <c r="AX219" s="13" t="s">
        <v>84</v>
      </c>
      <c r="AY219" s="153" t="s">
        <v>142</v>
      </c>
    </row>
    <row r="220" spans="2:65" s="1" customFormat="1" ht="16.5" customHeight="1" x14ac:dyDescent="0.2">
      <c r="B220" s="32"/>
      <c r="C220" s="169" t="s">
        <v>384</v>
      </c>
      <c r="D220" s="169" t="s">
        <v>472</v>
      </c>
      <c r="E220" s="170" t="s">
        <v>1717</v>
      </c>
      <c r="F220" s="171" t="s">
        <v>1718</v>
      </c>
      <c r="G220" s="172" t="s">
        <v>590</v>
      </c>
      <c r="H220" s="173">
        <v>2</v>
      </c>
      <c r="I220" s="174"/>
      <c r="J220" s="175">
        <f>ROUND(I220*H220,2)</f>
        <v>0</v>
      </c>
      <c r="K220" s="171" t="s">
        <v>152</v>
      </c>
      <c r="L220" s="176"/>
      <c r="M220" s="177" t="s">
        <v>1</v>
      </c>
      <c r="N220" s="178" t="s">
        <v>41</v>
      </c>
      <c r="P220" s="141">
        <f>O220*H220</f>
        <v>0</v>
      </c>
      <c r="Q220" s="141">
        <v>3.8999999999999999E-4</v>
      </c>
      <c r="R220" s="141">
        <f>Q220*H220</f>
        <v>7.7999999999999999E-4</v>
      </c>
      <c r="S220" s="141">
        <v>0</v>
      </c>
      <c r="T220" s="142">
        <f>S220*H220</f>
        <v>0</v>
      </c>
      <c r="AR220" s="143" t="s">
        <v>190</v>
      </c>
      <c r="AT220" s="143" t="s">
        <v>472</v>
      </c>
      <c r="AU220" s="143" t="s">
        <v>86</v>
      </c>
      <c r="AY220" s="17" t="s">
        <v>142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84</v>
      </c>
      <c r="BK220" s="144">
        <f>ROUND(I220*H220,2)</f>
        <v>0</v>
      </c>
      <c r="BL220" s="17" t="s">
        <v>141</v>
      </c>
      <c r="BM220" s="143" t="s">
        <v>1719</v>
      </c>
    </row>
    <row r="221" spans="2:65" s="12" customFormat="1" ht="11.25" x14ac:dyDescent="0.2">
      <c r="B221" s="145"/>
      <c r="D221" s="146" t="s">
        <v>155</v>
      </c>
      <c r="E221" s="147" t="s">
        <v>1</v>
      </c>
      <c r="F221" s="148" t="s">
        <v>1720</v>
      </c>
      <c r="H221" s="147" t="s">
        <v>1</v>
      </c>
      <c r="I221" s="149"/>
      <c r="L221" s="145"/>
      <c r="M221" s="150"/>
      <c r="T221" s="151"/>
      <c r="AT221" s="147" t="s">
        <v>155</v>
      </c>
      <c r="AU221" s="147" t="s">
        <v>86</v>
      </c>
      <c r="AV221" s="12" t="s">
        <v>84</v>
      </c>
      <c r="AW221" s="12" t="s">
        <v>32</v>
      </c>
      <c r="AX221" s="12" t="s">
        <v>76</v>
      </c>
      <c r="AY221" s="147" t="s">
        <v>142</v>
      </c>
    </row>
    <row r="222" spans="2:65" s="13" customFormat="1" ht="11.25" x14ac:dyDescent="0.2">
      <c r="B222" s="152"/>
      <c r="D222" s="146" t="s">
        <v>155</v>
      </c>
      <c r="E222" s="153" t="s">
        <v>1</v>
      </c>
      <c r="F222" s="154" t="s">
        <v>1716</v>
      </c>
      <c r="H222" s="155">
        <v>2</v>
      </c>
      <c r="I222" s="156"/>
      <c r="L222" s="152"/>
      <c r="M222" s="157"/>
      <c r="T222" s="158"/>
      <c r="AT222" s="153" t="s">
        <v>155</v>
      </c>
      <c r="AU222" s="153" t="s">
        <v>86</v>
      </c>
      <c r="AV222" s="13" t="s">
        <v>86</v>
      </c>
      <c r="AW222" s="13" t="s">
        <v>32</v>
      </c>
      <c r="AX222" s="13" t="s">
        <v>84</v>
      </c>
      <c r="AY222" s="153" t="s">
        <v>142</v>
      </c>
    </row>
    <row r="223" spans="2:65" s="1" customFormat="1" ht="24.2" customHeight="1" x14ac:dyDescent="0.2">
      <c r="B223" s="32"/>
      <c r="C223" s="132" t="s">
        <v>389</v>
      </c>
      <c r="D223" s="132" t="s">
        <v>148</v>
      </c>
      <c r="E223" s="133" t="s">
        <v>1721</v>
      </c>
      <c r="F223" s="134" t="s">
        <v>1722</v>
      </c>
      <c r="G223" s="135" t="s">
        <v>336</v>
      </c>
      <c r="H223" s="136">
        <v>290.88</v>
      </c>
      <c r="I223" s="137"/>
      <c r="J223" s="138">
        <f>ROUND(I223*H223,2)</f>
        <v>0</v>
      </c>
      <c r="K223" s="134" t="s">
        <v>152</v>
      </c>
      <c r="L223" s="32"/>
      <c r="M223" s="139" t="s">
        <v>1</v>
      </c>
      <c r="N223" s="140" t="s">
        <v>41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141</v>
      </c>
      <c r="AT223" s="143" t="s">
        <v>148</v>
      </c>
      <c r="AU223" s="143" t="s">
        <v>86</v>
      </c>
      <c r="AY223" s="17" t="s">
        <v>142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84</v>
      </c>
      <c r="BK223" s="144">
        <f>ROUND(I223*H223,2)</f>
        <v>0</v>
      </c>
      <c r="BL223" s="17" t="s">
        <v>141</v>
      </c>
      <c r="BM223" s="143" t="s">
        <v>1723</v>
      </c>
    </row>
    <row r="224" spans="2:65" s="13" customFormat="1" ht="11.25" x14ac:dyDescent="0.2">
      <c r="B224" s="152"/>
      <c r="D224" s="146" t="s">
        <v>155</v>
      </c>
      <c r="E224" s="153" t="s">
        <v>1</v>
      </c>
      <c r="F224" s="154" t="s">
        <v>1724</v>
      </c>
      <c r="H224" s="155">
        <v>290.88</v>
      </c>
      <c r="I224" s="156"/>
      <c r="L224" s="152"/>
      <c r="M224" s="157"/>
      <c r="T224" s="158"/>
      <c r="AT224" s="153" t="s">
        <v>155</v>
      </c>
      <c r="AU224" s="153" t="s">
        <v>86</v>
      </c>
      <c r="AV224" s="13" t="s">
        <v>86</v>
      </c>
      <c r="AW224" s="13" t="s">
        <v>32</v>
      </c>
      <c r="AX224" s="13" t="s">
        <v>84</v>
      </c>
      <c r="AY224" s="153" t="s">
        <v>142</v>
      </c>
    </row>
    <row r="225" spans="2:65" s="12" customFormat="1" ht="11.25" x14ac:dyDescent="0.2">
      <c r="B225" s="145"/>
      <c r="D225" s="146" t="s">
        <v>155</v>
      </c>
      <c r="E225" s="147" t="s">
        <v>1</v>
      </c>
      <c r="F225" s="148" t="s">
        <v>1704</v>
      </c>
      <c r="H225" s="147" t="s">
        <v>1</v>
      </c>
      <c r="I225" s="149"/>
      <c r="L225" s="145"/>
      <c r="M225" s="150"/>
      <c r="T225" s="151"/>
      <c r="AT225" s="147" t="s">
        <v>155</v>
      </c>
      <c r="AU225" s="147" t="s">
        <v>86</v>
      </c>
      <c r="AV225" s="12" t="s">
        <v>84</v>
      </c>
      <c r="AW225" s="12" t="s">
        <v>32</v>
      </c>
      <c r="AX225" s="12" t="s">
        <v>76</v>
      </c>
      <c r="AY225" s="147" t="s">
        <v>142</v>
      </c>
    </row>
    <row r="226" spans="2:65" s="12" customFormat="1" ht="11.25" x14ac:dyDescent="0.2">
      <c r="B226" s="145"/>
      <c r="D226" s="146" t="s">
        <v>155</v>
      </c>
      <c r="E226" s="147" t="s">
        <v>1</v>
      </c>
      <c r="F226" s="148" t="s">
        <v>1705</v>
      </c>
      <c r="H226" s="147" t="s">
        <v>1</v>
      </c>
      <c r="I226" s="149"/>
      <c r="L226" s="145"/>
      <c r="M226" s="150"/>
      <c r="T226" s="151"/>
      <c r="AT226" s="147" t="s">
        <v>155</v>
      </c>
      <c r="AU226" s="147" t="s">
        <v>86</v>
      </c>
      <c r="AV226" s="12" t="s">
        <v>84</v>
      </c>
      <c r="AW226" s="12" t="s">
        <v>32</v>
      </c>
      <c r="AX226" s="12" t="s">
        <v>76</v>
      </c>
      <c r="AY226" s="147" t="s">
        <v>142</v>
      </c>
    </row>
    <row r="227" spans="2:65" s="12" customFormat="1" ht="11.25" x14ac:dyDescent="0.2">
      <c r="B227" s="145"/>
      <c r="D227" s="146" t="s">
        <v>155</v>
      </c>
      <c r="E227" s="147" t="s">
        <v>1</v>
      </c>
      <c r="F227" s="148" t="s">
        <v>1706</v>
      </c>
      <c r="H227" s="147" t="s">
        <v>1</v>
      </c>
      <c r="I227" s="149"/>
      <c r="L227" s="145"/>
      <c r="M227" s="150"/>
      <c r="T227" s="151"/>
      <c r="AT227" s="147" t="s">
        <v>155</v>
      </c>
      <c r="AU227" s="147" t="s">
        <v>86</v>
      </c>
      <c r="AV227" s="12" t="s">
        <v>84</v>
      </c>
      <c r="AW227" s="12" t="s">
        <v>32</v>
      </c>
      <c r="AX227" s="12" t="s">
        <v>76</v>
      </c>
      <c r="AY227" s="147" t="s">
        <v>142</v>
      </c>
    </row>
    <row r="228" spans="2:65" s="1" customFormat="1" ht="16.5" customHeight="1" x14ac:dyDescent="0.2">
      <c r="B228" s="32"/>
      <c r="C228" s="169" t="s">
        <v>395</v>
      </c>
      <c r="D228" s="169" t="s">
        <v>472</v>
      </c>
      <c r="E228" s="170" t="s">
        <v>1725</v>
      </c>
      <c r="F228" s="171" t="s">
        <v>1726</v>
      </c>
      <c r="G228" s="172" t="s">
        <v>336</v>
      </c>
      <c r="H228" s="173">
        <v>295.24299999999999</v>
      </c>
      <c r="I228" s="174"/>
      <c r="J228" s="175">
        <f>ROUND(I228*H228,2)</f>
        <v>0</v>
      </c>
      <c r="K228" s="171" t="s">
        <v>152</v>
      </c>
      <c r="L228" s="176"/>
      <c r="M228" s="177" t="s">
        <v>1</v>
      </c>
      <c r="N228" s="178" t="s">
        <v>41</v>
      </c>
      <c r="P228" s="141">
        <f>O228*H228</f>
        <v>0</v>
      </c>
      <c r="Q228" s="141">
        <v>2.16E-3</v>
      </c>
      <c r="R228" s="141">
        <f>Q228*H228</f>
        <v>0.63772488000000005</v>
      </c>
      <c r="S228" s="141">
        <v>0</v>
      </c>
      <c r="T228" s="142">
        <f>S228*H228</f>
        <v>0</v>
      </c>
      <c r="AR228" s="143" t="s">
        <v>190</v>
      </c>
      <c r="AT228" s="143" t="s">
        <v>472</v>
      </c>
      <c r="AU228" s="143" t="s">
        <v>86</v>
      </c>
      <c r="AY228" s="17" t="s">
        <v>142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84</v>
      </c>
      <c r="BK228" s="144">
        <f>ROUND(I228*H228,2)</f>
        <v>0</v>
      </c>
      <c r="BL228" s="17" t="s">
        <v>141</v>
      </c>
      <c r="BM228" s="143" t="s">
        <v>1727</v>
      </c>
    </row>
    <row r="229" spans="2:65" s="13" customFormat="1" ht="11.25" x14ac:dyDescent="0.2">
      <c r="B229" s="152"/>
      <c r="D229" s="146" t="s">
        <v>155</v>
      </c>
      <c r="E229" s="153" t="s">
        <v>1</v>
      </c>
      <c r="F229" s="154" t="s">
        <v>1728</v>
      </c>
      <c r="H229" s="155">
        <v>290.88</v>
      </c>
      <c r="I229" s="156"/>
      <c r="L229" s="152"/>
      <c r="M229" s="157"/>
      <c r="T229" s="158"/>
      <c r="AT229" s="153" t="s">
        <v>155</v>
      </c>
      <c r="AU229" s="153" t="s">
        <v>86</v>
      </c>
      <c r="AV229" s="13" t="s">
        <v>86</v>
      </c>
      <c r="AW229" s="13" t="s">
        <v>32</v>
      </c>
      <c r="AX229" s="13" t="s">
        <v>84</v>
      </c>
      <c r="AY229" s="153" t="s">
        <v>142</v>
      </c>
    </row>
    <row r="230" spans="2:65" s="13" customFormat="1" ht="11.25" x14ac:dyDescent="0.2">
      <c r="B230" s="152"/>
      <c r="D230" s="146" t="s">
        <v>155</v>
      </c>
      <c r="F230" s="154" t="s">
        <v>1729</v>
      </c>
      <c r="H230" s="155">
        <v>295.24299999999999</v>
      </c>
      <c r="I230" s="156"/>
      <c r="L230" s="152"/>
      <c r="M230" s="157"/>
      <c r="T230" s="158"/>
      <c r="AT230" s="153" t="s">
        <v>155</v>
      </c>
      <c r="AU230" s="153" t="s">
        <v>86</v>
      </c>
      <c r="AV230" s="13" t="s">
        <v>86</v>
      </c>
      <c r="AW230" s="13" t="s">
        <v>4</v>
      </c>
      <c r="AX230" s="13" t="s">
        <v>84</v>
      </c>
      <c r="AY230" s="153" t="s">
        <v>142</v>
      </c>
    </row>
    <row r="231" spans="2:65" s="1" customFormat="1" ht="16.5" customHeight="1" x14ac:dyDescent="0.2">
      <c r="B231" s="32"/>
      <c r="C231" s="169" t="s">
        <v>401</v>
      </c>
      <c r="D231" s="169" t="s">
        <v>472</v>
      </c>
      <c r="E231" s="170" t="s">
        <v>1730</v>
      </c>
      <c r="F231" s="171" t="s">
        <v>1731</v>
      </c>
      <c r="G231" s="172" t="s">
        <v>590</v>
      </c>
      <c r="H231" s="173">
        <v>10</v>
      </c>
      <c r="I231" s="174"/>
      <c r="J231" s="175">
        <f>ROUND(I231*H231,2)</f>
        <v>0</v>
      </c>
      <c r="K231" s="171" t="s">
        <v>152</v>
      </c>
      <c r="L231" s="176"/>
      <c r="M231" s="177" t="s">
        <v>1</v>
      </c>
      <c r="N231" s="178" t="s">
        <v>41</v>
      </c>
      <c r="P231" s="141">
        <f>O231*H231</f>
        <v>0</v>
      </c>
      <c r="Q231" s="141">
        <v>4.0000000000000001E-3</v>
      </c>
      <c r="R231" s="141">
        <f>Q231*H231</f>
        <v>0.04</v>
      </c>
      <c r="S231" s="141">
        <v>0</v>
      </c>
      <c r="T231" s="142">
        <f>S231*H231</f>
        <v>0</v>
      </c>
      <c r="AR231" s="143" t="s">
        <v>190</v>
      </c>
      <c r="AT231" s="143" t="s">
        <v>472</v>
      </c>
      <c r="AU231" s="143" t="s">
        <v>86</v>
      </c>
      <c r="AY231" s="17" t="s">
        <v>142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141</v>
      </c>
      <c r="BM231" s="143" t="s">
        <v>1732</v>
      </c>
    </row>
    <row r="232" spans="2:65" s="12" customFormat="1" ht="11.25" x14ac:dyDescent="0.2">
      <c r="B232" s="145"/>
      <c r="D232" s="146" t="s">
        <v>155</v>
      </c>
      <c r="E232" s="147" t="s">
        <v>1</v>
      </c>
      <c r="F232" s="148" t="s">
        <v>1715</v>
      </c>
      <c r="H232" s="147" t="s">
        <v>1</v>
      </c>
      <c r="I232" s="149"/>
      <c r="L232" s="145"/>
      <c r="M232" s="150"/>
      <c r="T232" s="151"/>
      <c r="AT232" s="147" t="s">
        <v>155</v>
      </c>
      <c r="AU232" s="147" t="s">
        <v>86</v>
      </c>
      <c r="AV232" s="12" t="s">
        <v>84</v>
      </c>
      <c r="AW232" s="12" t="s">
        <v>32</v>
      </c>
      <c r="AX232" s="12" t="s">
        <v>76</v>
      </c>
      <c r="AY232" s="147" t="s">
        <v>142</v>
      </c>
    </row>
    <row r="233" spans="2:65" s="13" customFormat="1" ht="11.25" x14ac:dyDescent="0.2">
      <c r="B233" s="152"/>
      <c r="D233" s="146" t="s">
        <v>155</v>
      </c>
      <c r="E233" s="153" t="s">
        <v>1</v>
      </c>
      <c r="F233" s="154" t="s">
        <v>1733</v>
      </c>
      <c r="H233" s="155">
        <v>10</v>
      </c>
      <c r="I233" s="156"/>
      <c r="L233" s="152"/>
      <c r="M233" s="157"/>
      <c r="T233" s="158"/>
      <c r="AT233" s="153" t="s">
        <v>155</v>
      </c>
      <c r="AU233" s="153" t="s">
        <v>86</v>
      </c>
      <c r="AV233" s="13" t="s">
        <v>86</v>
      </c>
      <c r="AW233" s="13" t="s">
        <v>32</v>
      </c>
      <c r="AX233" s="13" t="s">
        <v>84</v>
      </c>
      <c r="AY233" s="153" t="s">
        <v>142</v>
      </c>
    </row>
    <row r="234" spans="2:65" s="1" customFormat="1" ht="16.5" customHeight="1" x14ac:dyDescent="0.2">
      <c r="B234" s="32"/>
      <c r="C234" s="169" t="s">
        <v>405</v>
      </c>
      <c r="D234" s="169" t="s">
        <v>472</v>
      </c>
      <c r="E234" s="170" t="s">
        <v>1734</v>
      </c>
      <c r="F234" s="171" t="s">
        <v>1735</v>
      </c>
      <c r="G234" s="172" t="s">
        <v>590</v>
      </c>
      <c r="H234" s="173">
        <v>10</v>
      </c>
      <c r="I234" s="174"/>
      <c r="J234" s="175">
        <f>ROUND(I234*H234,2)</f>
        <v>0</v>
      </c>
      <c r="K234" s="171" t="s">
        <v>152</v>
      </c>
      <c r="L234" s="176"/>
      <c r="M234" s="177" t="s">
        <v>1</v>
      </c>
      <c r="N234" s="178" t="s">
        <v>41</v>
      </c>
      <c r="P234" s="141">
        <f>O234*H234</f>
        <v>0</v>
      </c>
      <c r="Q234" s="141">
        <v>5.6999999999999998E-4</v>
      </c>
      <c r="R234" s="141">
        <f>Q234*H234</f>
        <v>5.7000000000000002E-3</v>
      </c>
      <c r="S234" s="141">
        <v>0</v>
      </c>
      <c r="T234" s="142">
        <f>S234*H234</f>
        <v>0</v>
      </c>
      <c r="AR234" s="143" t="s">
        <v>190</v>
      </c>
      <c r="AT234" s="143" t="s">
        <v>472</v>
      </c>
      <c r="AU234" s="143" t="s">
        <v>86</v>
      </c>
      <c r="AY234" s="17" t="s">
        <v>142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7" t="s">
        <v>84</v>
      </c>
      <c r="BK234" s="144">
        <f>ROUND(I234*H234,2)</f>
        <v>0</v>
      </c>
      <c r="BL234" s="17" t="s">
        <v>141</v>
      </c>
      <c r="BM234" s="143" t="s">
        <v>1736</v>
      </c>
    </row>
    <row r="235" spans="2:65" s="12" customFormat="1" ht="11.25" x14ac:dyDescent="0.2">
      <c r="B235" s="145"/>
      <c r="D235" s="146" t="s">
        <v>155</v>
      </c>
      <c r="E235" s="147" t="s">
        <v>1</v>
      </c>
      <c r="F235" s="148" t="s">
        <v>1720</v>
      </c>
      <c r="H235" s="147" t="s">
        <v>1</v>
      </c>
      <c r="I235" s="149"/>
      <c r="L235" s="145"/>
      <c r="M235" s="150"/>
      <c r="T235" s="151"/>
      <c r="AT235" s="147" t="s">
        <v>155</v>
      </c>
      <c r="AU235" s="147" t="s">
        <v>86</v>
      </c>
      <c r="AV235" s="12" t="s">
        <v>84</v>
      </c>
      <c r="AW235" s="12" t="s">
        <v>32</v>
      </c>
      <c r="AX235" s="12" t="s">
        <v>76</v>
      </c>
      <c r="AY235" s="147" t="s">
        <v>142</v>
      </c>
    </row>
    <row r="236" spans="2:65" s="13" customFormat="1" ht="11.25" x14ac:dyDescent="0.2">
      <c r="B236" s="152"/>
      <c r="D236" s="146" t="s">
        <v>155</v>
      </c>
      <c r="E236" s="153" t="s">
        <v>1</v>
      </c>
      <c r="F236" s="154" t="s">
        <v>1733</v>
      </c>
      <c r="H236" s="155">
        <v>10</v>
      </c>
      <c r="I236" s="156"/>
      <c r="L236" s="152"/>
      <c r="M236" s="157"/>
      <c r="T236" s="158"/>
      <c r="AT236" s="153" t="s">
        <v>155</v>
      </c>
      <c r="AU236" s="153" t="s">
        <v>86</v>
      </c>
      <c r="AV236" s="13" t="s">
        <v>86</v>
      </c>
      <c r="AW236" s="13" t="s">
        <v>32</v>
      </c>
      <c r="AX236" s="13" t="s">
        <v>84</v>
      </c>
      <c r="AY236" s="153" t="s">
        <v>142</v>
      </c>
    </row>
    <row r="237" spans="2:65" s="1" customFormat="1" ht="24.2" customHeight="1" x14ac:dyDescent="0.2">
      <c r="B237" s="32"/>
      <c r="C237" s="132" t="s">
        <v>410</v>
      </c>
      <c r="D237" s="132" t="s">
        <v>148</v>
      </c>
      <c r="E237" s="133" t="s">
        <v>1737</v>
      </c>
      <c r="F237" s="134" t="s">
        <v>1738</v>
      </c>
      <c r="G237" s="135" t="s">
        <v>590</v>
      </c>
      <c r="H237" s="136">
        <v>4</v>
      </c>
      <c r="I237" s="137"/>
      <c r="J237" s="138">
        <f>ROUND(I237*H237,2)</f>
        <v>0</v>
      </c>
      <c r="K237" s="134" t="s">
        <v>152</v>
      </c>
      <c r="L237" s="32"/>
      <c r="M237" s="139" t="s">
        <v>1</v>
      </c>
      <c r="N237" s="140" t="s">
        <v>41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141</v>
      </c>
      <c r="AT237" s="143" t="s">
        <v>148</v>
      </c>
      <c r="AU237" s="143" t="s">
        <v>86</v>
      </c>
      <c r="AY237" s="17" t="s">
        <v>142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84</v>
      </c>
      <c r="BK237" s="144">
        <f>ROUND(I237*H237,2)</f>
        <v>0</v>
      </c>
      <c r="BL237" s="17" t="s">
        <v>141</v>
      </c>
      <c r="BM237" s="143" t="s">
        <v>1739</v>
      </c>
    </row>
    <row r="238" spans="2:65" s="13" customFormat="1" ht="11.25" x14ac:dyDescent="0.2">
      <c r="B238" s="152"/>
      <c r="D238" s="146" t="s">
        <v>155</v>
      </c>
      <c r="E238" s="153" t="s">
        <v>1</v>
      </c>
      <c r="F238" s="154" t="s">
        <v>1740</v>
      </c>
      <c r="H238" s="155">
        <v>4</v>
      </c>
      <c r="I238" s="156"/>
      <c r="L238" s="152"/>
      <c r="M238" s="157"/>
      <c r="T238" s="158"/>
      <c r="AT238" s="153" t="s">
        <v>155</v>
      </c>
      <c r="AU238" s="153" t="s">
        <v>86</v>
      </c>
      <c r="AV238" s="13" t="s">
        <v>86</v>
      </c>
      <c r="AW238" s="13" t="s">
        <v>32</v>
      </c>
      <c r="AX238" s="13" t="s">
        <v>84</v>
      </c>
      <c r="AY238" s="153" t="s">
        <v>142</v>
      </c>
    </row>
    <row r="239" spans="2:65" s="1" customFormat="1" ht="16.5" customHeight="1" x14ac:dyDescent="0.2">
      <c r="B239" s="32"/>
      <c r="C239" s="169" t="s">
        <v>415</v>
      </c>
      <c r="D239" s="169" t="s">
        <v>472</v>
      </c>
      <c r="E239" s="170" t="s">
        <v>1741</v>
      </c>
      <c r="F239" s="171" t="s">
        <v>1742</v>
      </c>
      <c r="G239" s="172" t="s">
        <v>590</v>
      </c>
      <c r="H239" s="173">
        <v>4</v>
      </c>
      <c r="I239" s="174"/>
      <c r="J239" s="175">
        <f>ROUND(I239*H239,2)</f>
        <v>0</v>
      </c>
      <c r="K239" s="171" t="s">
        <v>152</v>
      </c>
      <c r="L239" s="176"/>
      <c r="M239" s="177" t="s">
        <v>1</v>
      </c>
      <c r="N239" s="178" t="s">
        <v>41</v>
      </c>
      <c r="P239" s="141">
        <f>O239*H239</f>
        <v>0</v>
      </c>
      <c r="Q239" s="141">
        <v>3.8999999999999999E-4</v>
      </c>
      <c r="R239" s="141">
        <f>Q239*H239</f>
        <v>1.56E-3</v>
      </c>
      <c r="S239" s="141">
        <v>0</v>
      </c>
      <c r="T239" s="142">
        <f>S239*H239</f>
        <v>0</v>
      </c>
      <c r="AR239" s="143" t="s">
        <v>190</v>
      </c>
      <c r="AT239" s="143" t="s">
        <v>472</v>
      </c>
      <c r="AU239" s="143" t="s">
        <v>86</v>
      </c>
      <c r="AY239" s="17" t="s">
        <v>142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141</v>
      </c>
      <c r="BM239" s="143" t="s">
        <v>1743</v>
      </c>
    </row>
    <row r="240" spans="2:65" s="13" customFormat="1" ht="11.25" x14ac:dyDescent="0.2">
      <c r="B240" s="152"/>
      <c r="D240" s="146" t="s">
        <v>155</v>
      </c>
      <c r="E240" s="153" t="s">
        <v>1</v>
      </c>
      <c r="F240" s="154" t="s">
        <v>1744</v>
      </c>
      <c r="H240" s="155">
        <v>4</v>
      </c>
      <c r="I240" s="156"/>
      <c r="L240" s="152"/>
      <c r="M240" s="157"/>
      <c r="T240" s="158"/>
      <c r="AT240" s="153" t="s">
        <v>155</v>
      </c>
      <c r="AU240" s="153" t="s">
        <v>86</v>
      </c>
      <c r="AV240" s="13" t="s">
        <v>86</v>
      </c>
      <c r="AW240" s="13" t="s">
        <v>32</v>
      </c>
      <c r="AX240" s="13" t="s">
        <v>84</v>
      </c>
      <c r="AY240" s="153" t="s">
        <v>142</v>
      </c>
    </row>
    <row r="241" spans="2:65" s="1" customFormat="1" ht="24.2" customHeight="1" x14ac:dyDescent="0.2">
      <c r="B241" s="32"/>
      <c r="C241" s="132" t="s">
        <v>421</v>
      </c>
      <c r="D241" s="132" t="s">
        <v>148</v>
      </c>
      <c r="E241" s="133" t="s">
        <v>1745</v>
      </c>
      <c r="F241" s="134" t="s">
        <v>1746</v>
      </c>
      <c r="G241" s="135" t="s">
        <v>590</v>
      </c>
      <c r="H241" s="136">
        <v>71</v>
      </c>
      <c r="I241" s="137"/>
      <c r="J241" s="138">
        <f>ROUND(I241*H241,2)</f>
        <v>0</v>
      </c>
      <c r="K241" s="134" t="s">
        <v>152</v>
      </c>
      <c r="L241" s="32"/>
      <c r="M241" s="139" t="s">
        <v>1</v>
      </c>
      <c r="N241" s="140" t="s">
        <v>41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141</v>
      </c>
      <c r="AT241" s="143" t="s">
        <v>148</v>
      </c>
      <c r="AU241" s="143" t="s">
        <v>86</v>
      </c>
      <c r="AY241" s="17" t="s">
        <v>142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84</v>
      </c>
      <c r="BK241" s="144">
        <f>ROUND(I241*H241,2)</f>
        <v>0</v>
      </c>
      <c r="BL241" s="17" t="s">
        <v>141</v>
      </c>
      <c r="BM241" s="143" t="s">
        <v>1747</v>
      </c>
    </row>
    <row r="242" spans="2:65" s="13" customFormat="1" ht="11.25" x14ac:dyDescent="0.2">
      <c r="B242" s="152"/>
      <c r="D242" s="146" t="s">
        <v>155</v>
      </c>
      <c r="E242" s="153" t="s">
        <v>1</v>
      </c>
      <c r="F242" s="154" t="s">
        <v>1748</v>
      </c>
      <c r="H242" s="155">
        <v>65</v>
      </c>
      <c r="I242" s="156"/>
      <c r="L242" s="152"/>
      <c r="M242" s="157"/>
      <c r="T242" s="158"/>
      <c r="AT242" s="153" t="s">
        <v>155</v>
      </c>
      <c r="AU242" s="153" t="s">
        <v>86</v>
      </c>
      <c r="AV242" s="13" t="s">
        <v>86</v>
      </c>
      <c r="AW242" s="13" t="s">
        <v>32</v>
      </c>
      <c r="AX242" s="13" t="s">
        <v>76</v>
      </c>
      <c r="AY242" s="153" t="s">
        <v>142</v>
      </c>
    </row>
    <row r="243" spans="2:65" s="13" customFormat="1" ht="11.25" x14ac:dyDescent="0.2">
      <c r="B243" s="152"/>
      <c r="D243" s="146" t="s">
        <v>155</v>
      </c>
      <c r="E243" s="153" t="s">
        <v>1</v>
      </c>
      <c r="F243" s="154" t="s">
        <v>1749</v>
      </c>
      <c r="H243" s="155">
        <v>2</v>
      </c>
      <c r="I243" s="156"/>
      <c r="L243" s="152"/>
      <c r="M243" s="157"/>
      <c r="T243" s="158"/>
      <c r="AT243" s="153" t="s">
        <v>155</v>
      </c>
      <c r="AU243" s="153" t="s">
        <v>86</v>
      </c>
      <c r="AV243" s="13" t="s">
        <v>86</v>
      </c>
      <c r="AW243" s="13" t="s">
        <v>32</v>
      </c>
      <c r="AX243" s="13" t="s">
        <v>76</v>
      </c>
      <c r="AY243" s="153" t="s">
        <v>142</v>
      </c>
    </row>
    <row r="244" spans="2:65" s="13" customFormat="1" ht="11.25" x14ac:dyDescent="0.2">
      <c r="B244" s="152"/>
      <c r="D244" s="146" t="s">
        <v>155</v>
      </c>
      <c r="E244" s="153" t="s">
        <v>1</v>
      </c>
      <c r="F244" s="154" t="s">
        <v>1750</v>
      </c>
      <c r="H244" s="155">
        <v>1</v>
      </c>
      <c r="I244" s="156"/>
      <c r="L244" s="152"/>
      <c r="M244" s="157"/>
      <c r="T244" s="158"/>
      <c r="AT244" s="153" t="s">
        <v>155</v>
      </c>
      <c r="AU244" s="153" t="s">
        <v>86</v>
      </c>
      <c r="AV244" s="13" t="s">
        <v>86</v>
      </c>
      <c r="AW244" s="13" t="s">
        <v>32</v>
      </c>
      <c r="AX244" s="13" t="s">
        <v>76</v>
      </c>
      <c r="AY244" s="153" t="s">
        <v>142</v>
      </c>
    </row>
    <row r="245" spans="2:65" s="13" customFormat="1" ht="11.25" x14ac:dyDescent="0.2">
      <c r="B245" s="152"/>
      <c r="D245" s="146" t="s">
        <v>155</v>
      </c>
      <c r="E245" s="153" t="s">
        <v>1</v>
      </c>
      <c r="F245" s="154" t="s">
        <v>1751</v>
      </c>
      <c r="H245" s="155">
        <v>2</v>
      </c>
      <c r="I245" s="156"/>
      <c r="L245" s="152"/>
      <c r="M245" s="157"/>
      <c r="T245" s="158"/>
      <c r="AT245" s="153" t="s">
        <v>155</v>
      </c>
      <c r="AU245" s="153" t="s">
        <v>86</v>
      </c>
      <c r="AV245" s="13" t="s">
        <v>86</v>
      </c>
      <c r="AW245" s="13" t="s">
        <v>32</v>
      </c>
      <c r="AX245" s="13" t="s">
        <v>76</v>
      </c>
      <c r="AY245" s="153" t="s">
        <v>142</v>
      </c>
    </row>
    <row r="246" spans="2:65" s="13" customFormat="1" ht="11.25" x14ac:dyDescent="0.2">
      <c r="B246" s="152"/>
      <c r="D246" s="146" t="s">
        <v>155</v>
      </c>
      <c r="E246" s="153" t="s">
        <v>1</v>
      </c>
      <c r="F246" s="154" t="s">
        <v>1752</v>
      </c>
      <c r="H246" s="155">
        <v>1</v>
      </c>
      <c r="I246" s="156"/>
      <c r="L246" s="152"/>
      <c r="M246" s="157"/>
      <c r="T246" s="158"/>
      <c r="AT246" s="153" t="s">
        <v>155</v>
      </c>
      <c r="AU246" s="153" t="s">
        <v>86</v>
      </c>
      <c r="AV246" s="13" t="s">
        <v>86</v>
      </c>
      <c r="AW246" s="13" t="s">
        <v>32</v>
      </c>
      <c r="AX246" s="13" t="s">
        <v>76</v>
      </c>
      <c r="AY246" s="153" t="s">
        <v>142</v>
      </c>
    </row>
    <row r="247" spans="2:65" s="14" customFormat="1" ht="11.25" x14ac:dyDescent="0.2">
      <c r="B247" s="162"/>
      <c r="D247" s="146" t="s">
        <v>155</v>
      </c>
      <c r="E247" s="163" t="s">
        <v>1</v>
      </c>
      <c r="F247" s="164" t="s">
        <v>278</v>
      </c>
      <c r="H247" s="165">
        <v>71</v>
      </c>
      <c r="I247" s="166"/>
      <c r="L247" s="162"/>
      <c r="M247" s="167"/>
      <c r="T247" s="168"/>
      <c r="AT247" s="163" t="s">
        <v>155</v>
      </c>
      <c r="AU247" s="163" t="s">
        <v>86</v>
      </c>
      <c r="AV247" s="14" t="s">
        <v>141</v>
      </c>
      <c r="AW247" s="14" t="s">
        <v>32</v>
      </c>
      <c r="AX247" s="14" t="s">
        <v>84</v>
      </c>
      <c r="AY247" s="163" t="s">
        <v>142</v>
      </c>
    </row>
    <row r="248" spans="2:65" s="1" customFormat="1" ht="16.5" customHeight="1" x14ac:dyDescent="0.2">
      <c r="B248" s="32"/>
      <c r="C248" s="169" t="s">
        <v>426</v>
      </c>
      <c r="D248" s="169" t="s">
        <v>472</v>
      </c>
      <c r="E248" s="170" t="s">
        <v>1753</v>
      </c>
      <c r="F248" s="171" t="s">
        <v>1754</v>
      </c>
      <c r="G248" s="172" t="s">
        <v>590</v>
      </c>
      <c r="H248" s="173">
        <v>65</v>
      </c>
      <c r="I248" s="174"/>
      <c r="J248" s="175">
        <f>ROUND(I248*H248,2)</f>
        <v>0</v>
      </c>
      <c r="K248" s="171" t="s">
        <v>152</v>
      </c>
      <c r="L248" s="176"/>
      <c r="M248" s="177" t="s">
        <v>1</v>
      </c>
      <c r="N248" s="178" t="s">
        <v>41</v>
      </c>
      <c r="P248" s="141">
        <f>O248*H248</f>
        <v>0</v>
      </c>
      <c r="Q248" s="141">
        <v>7.2000000000000005E-4</v>
      </c>
      <c r="R248" s="141">
        <f>Q248*H248</f>
        <v>4.6800000000000001E-2</v>
      </c>
      <c r="S248" s="141">
        <v>0</v>
      </c>
      <c r="T248" s="142">
        <f>S248*H248</f>
        <v>0</v>
      </c>
      <c r="AR248" s="143" t="s">
        <v>190</v>
      </c>
      <c r="AT248" s="143" t="s">
        <v>472</v>
      </c>
      <c r="AU248" s="143" t="s">
        <v>86</v>
      </c>
      <c r="AY248" s="17" t="s">
        <v>142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84</v>
      </c>
      <c r="BK248" s="144">
        <f>ROUND(I248*H248,2)</f>
        <v>0</v>
      </c>
      <c r="BL248" s="17" t="s">
        <v>141</v>
      </c>
      <c r="BM248" s="143" t="s">
        <v>1755</v>
      </c>
    </row>
    <row r="249" spans="2:65" s="13" customFormat="1" ht="11.25" x14ac:dyDescent="0.2">
      <c r="B249" s="152"/>
      <c r="D249" s="146" t="s">
        <v>155</v>
      </c>
      <c r="E249" s="153" t="s">
        <v>1</v>
      </c>
      <c r="F249" s="154" t="s">
        <v>1756</v>
      </c>
      <c r="H249" s="155">
        <v>65</v>
      </c>
      <c r="I249" s="156"/>
      <c r="L249" s="152"/>
      <c r="M249" s="157"/>
      <c r="T249" s="158"/>
      <c r="AT249" s="153" t="s">
        <v>155</v>
      </c>
      <c r="AU249" s="153" t="s">
        <v>86</v>
      </c>
      <c r="AV249" s="13" t="s">
        <v>86</v>
      </c>
      <c r="AW249" s="13" t="s">
        <v>32</v>
      </c>
      <c r="AX249" s="13" t="s">
        <v>84</v>
      </c>
      <c r="AY249" s="153" t="s">
        <v>142</v>
      </c>
    </row>
    <row r="250" spans="2:65" s="1" customFormat="1" ht="16.5" customHeight="1" x14ac:dyDescent="0.2">
      <c r="B250" s="32"/>
      <c r="C250" s="169" t="s">
        <v>436</v>
      </c>
      <c r="D250" s="169" t="s">
        <v>472</v>
      </c>
      <c r="E250" s="170" t="s">
        <v>1757</v>
      </c>
      <c r="F250" s="171" t="s">
        <v>1758</v>
      </c>
      <c r="G250" s="172" t="s">
        <v>590</v>
      </c>
      <c r="H250" s="173">
        <v>2</v>
      </c>
      <c r="I250" s="174"/>
      <c r="J250" s="175">
        <f>ROUND(I250*H250,2)</f>
        <v>0</v>
      </c>
      <c r="K250" s="171" t="s">
        <v>1</v>
      </c>
      <c r="L250" s="176"/>
      <c r="M250" s="177" t="s">
        <v>1</v>
      </c>
      <c r="N250" s="178" t="s">
        <v>41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190</v>
      </c>
      <c r="AT250" s="143" t="s">
        <v>472</v>
      </c>
      <c r="AU250" s="143" t="s">
        <v>86</v>
      </c>
      <c r="AY250" s="17" t="s">
        <v>142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84</v>
      </c>
      <c r="BK250" s="144">
        <f>ROUND(I250*H250,2)</f>
        <v>0</v>
      </c>
      <c r="BL250" s="17" t="s">
        <v>141</v>
      </c>
      <c r="BM250" s="143" t="s">
        <v>1759</v>
      </c>
    </row>
    <row r="251" spans="2:65" s="13" customFormat="1" ht="11.25" x14ac:dyDescent="0.2">
      <c r="B251" s="152"/>
      <c r="D251" s="146" t="s">
        <v>155</v>
      </c>
      <c r="E251" s="153" t="s">
        <v>1</v>
      </c>
      <c r="F251" s="154" t="s">
        <v>1760</v>
      </c>
      <c r="H251" s="155">
        <v>2</v>
      </c>
      <c r="I251" s="156"/>
      <c r="L251" s="152"/>
      <c r="M251" s="157"/>
      <c r="T251" s="158"/>
      <c r="AT251" s="153" t="s">
        <v>155</v>
      </c>
      <c r="AU251" s="153" t="s">
        <v>86</v>
      </c>
      <c r="AV251" s="13" t="s">
        <v>86</v>
      </c>
      <c r="AW251" s="13" t="s">
        <v>32</v>
      </c>
      <c r="AX251" s="13" t="s">
        <v>84</v>
      </c>
      <c r="AY251" s="153" t="s">
        <v>142</v>
      </c>
    </row>
    <row r="252" spans="2:65" s="12" customFormat="1" ht="11.25" x14ac:dyDescent="0.2">
      <c r="B252" s="145"/>
      <c r="D252" s="146" t="s">
        <v>155</v>
      </c>
      <c r="E252" s="147" t="s">
        <v>1</v>
      </c>
      <c r="F252" s="148" t="s">
        <v>1761</v>
      </c>
      <c r="H252" s="147" t="s">
        <v>1</v>
      </c>
      <c r="I252" s="149"/>
      <c r="L252" s="145"/>
      <c r="M252" s="150"/>
      <c r="T252" s="151"/>
      <c r="AT252" s="147" t="s">
        <v>155</v>
      </c>
      <c r="AU252" s="147" t="s">
        <v>86</v>
      </c>
      <c r="AV252" s="12" t="s">
        <v>84</v>
      </c>
      <c r="AW252" s="12" t="s">
        <v>32</v>
      </c>
      <c r="AX252" s="12" t="s">
        <v>76</v>
      </c>
      <c r="AY252" s="147" t="s">
        <v>142</v>
      </c>
    </row>
    <row r="253" spans="2:65" s="1" customFormat="1" ht="16.5" customHeight="1" x14ac:dyDescent="0.2">
      <c r="B253" s="32"/>
      <c r="C253" s="169" t="s">
        <v>441</v>
      </c>
      <c r="D253" s="169" t="s">
        <v>472</v>
      </c>
      <c r="E253" s="170" t="s">
        <v>1762</v>
      </c>
      <c r="F253" s="171" t="s">
        <v>1763</v>
      </c>
      <c r="G253" s="172" t="s">
        <v>590</v>
      </c>
      <c r="H253" s="173">
        <v>1</v>
      </c>
      <c r="I253" s="174"/>
      <c r="J253" s="175">
        <f>ROUND(I253*H253,2)</f>
        <v>0</v>
      </c>
      <c r="K253" s="171" t="s">
        <v>1</v>
      </c>
      <c r="L253" s="176"/>
      <c r="M253" s="177" t="s">
        <v>1</v>
      </c>
      <c r="N253" s="178" t="s">
        <v>41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190</v>
      </c>
      <c r="AT253" s="143" t="s">
        <v>472</v>
      </c>
      <c r="AU253" s="143" t="s">
        <v>86</v>
      </c>
      <c r="AY253" s="17" t="s">
        <v>142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84</v>
      </c>
      <c r="BK253" s="144">
        <f>ROUND(I253*H253,2)</f>
        <v>0</v>
      </c>
      <c r="BL253" s="17" t="s">
        <v>141</v>
      </c>
      <c r="BM253" s="143" t="s">
        <v>1764</v>
      </c>
    </row>
    <row r="254" spans="2:65" s="13" customFormat="1" ht="11.25" x14ac:dyDescent="0.2">
      <c r="B254" s="152"/>
      <c r="D254" s="146" t="s">
        <v>155</v>
      </c>
      <c r="E254" s="153" t="s">
        <v>1</v>
      </c>
      <c r="F254" s="154" t="s">
        <v>1765</v>
      </c>
      <c r="H254" s="155">
        <v>1</v>
      </c>
      <c r="I254" s="156"/>
      <c r="L254" s="152"/>
      <c r="M254" s="157"/>
      <c r="T254" s="158"/>
      <c r="AT254" s="153" t="s">
        <v>155</v>
      </c>
      <c r="AU254" s="153" t="s">
        <v>86</v>
      </c>
      <c r="AV254" s="13" t="s">
        <v>86</v>
      </c>
      <c r="AW254" s="13" t="s">
        <v>32</v>
      </c>
      <c r="AX254" s="13" t="s">
        <v>84</v>
      </c>
      <c r="AY254" s="153" t="s">
        <v>142</v>
      </c>
    </row>
    <row r="255" spans="2:65" s="12" customFormat="1" ht="11.25" x14ac:dyDescent="0.2">
      <c r="B255" s="145"/>
      <c r="D255" s="146" t="s">
        <v>155</v>
      </c>
      <c r="E255" s="147" t="s">
        <v>1</v>
      </c>
      <c r="F255" s="148" t="s">
        <v>1761</v>
      </c>
      <c r="H255" s="147" t="s">
        <v>1</v>
      </c>
      <c r="I255" s="149"/>
      <c r="L255" s="145"/>
      <c r="M255" s="150"/>
      <c r="T255" s="151"/>
      <c r="AT255" s="147" t="s">
        <v>155</v>
      </c>
      <c r="AU255" s="147" t="s">
        <v>86</v>
      </c>
      <c r="AV255" s="12" t="s">
        <v>84</v>
      </c>
      <c r="AW255" s="12" t="s">
        <v>32</v>
      </c>
      <c r="AX255" s="12" t="s">
        <v>76</v>
      </c>
      <c r="AY255" s="147" t="s">
        <v>142</v>
      </c>
    </row>
    <row r="256" spans="2:65" s="1" customFormat="1" ht="16.5" customHeight="1" x14ac:dyDescent="0.2">
      <c r="B256" s="32"/>
      <c r="C256" s="169" t="s">
        <v>448</v>
      </c>
      <c r="D256" s="169" t="s">
        <v>472</v>
      </c>
      <c r="E256" s="170" t="s">
        <v>1766</v>
      </c>
      <c r="F256" s="171" t="s">
        <v>1767</v>
      </c>
      <c r="G256" s="172" t="s">
        <v>590</v>
      </c>
      <c r="H256" s="173">
        <v>2</v>
      </c>
      <c r="I256" s="174"/>
      <c r="J256" s="175">
        <f>ROUND(I256*H256,2)</f>
        <v>0</v>
      </c>
      <c r="K256" s="171" t="s">
        <v>1</v>
      </c>
      <c r="L256" s="176"/>
      <c r="M256" s="177" t="s">
        <v>1</v>
      </c>
      <c r="N256" s="178" t="s">
        <v>41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190</v>
      </c>
      <c r="AT256" s="143" t="s">
        <v>472</v>
      </c>
      <c r="AU256" s="143" t="s">
        <v>86</v>
      </c>
      <c r="AY256" s="17" t="s">
        <v>142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84</v>
      </c>
      <c r="BK256" s="144">
        <f>ROUND(I256*H256,2)</f>
        <v>0</v>
      </c>
      <c r="BL256" s="17" t="s">
        <v>141</v>
      </c>
      <c r="BM256" s="143" t="s">
        <v>1768</v>
      </c>
    </row>
    <row r="257" spans="2:65" s="13" customFormat="1" ht="11.25" x14ac:dyDescent="0.2">
      <c r="B257" s="152"/>
      <c r="D257" s="146" t="s">
        <v>155</v>
      </c>
      <c r="E257" s="153" t="s">
        <v>1</v>
      </c>
      <c r="F257" s="154" t="s">
        <v>1760</v>
      </c>
      <c r="H257" s="155">
        <v>2</v>
      </c>
      <c r="I257" s="156"/>
      <c r="L257" s="152"/>
      <c r="M257" s="157"/>
      <c r="T257" s="158"/>
      <c r="AT257" s="153" t="s">
        <v>155</v>
      </c>
      <c r="AU257" s="153" t="s">
        <v>86</v>
      </c>
      <c r="AV257" s="13" t="s">
        <v>86</v>
      </c>
      <c r="AW257" s="13" t="s">
        <v>32</v>
      </c>
      <c r="AX257" s="13" t="s">
        <v>84</v>
      </c>
      <c r="AY257" s="153" t="s">
        <v>142</v>
      </c>
    </row>
    <row r="258" spans="2:65" s="12" customFormat="1" ht="11.25" x14ac:dyDescent="0.2">
      <c r="B258" s="145"/>
      <c r="D258" s="146" t="s">
        <v>155</v>
      </c>
      <c r="E258" s="147" t="s">
        <v>1</v>
      </c>
      <c r="F258" s="148" t="s">
        <v>1761</v>
      </c>
      <c r="H258" s="147" t="s">
        <v>1</v>
      </c>
      <c r="I258" s="149"/>
      <c r="L258" s="145"/>
      <c r="M258" s="150"/>
      <c r="T258" s="151"/>
      <c r="AT258" s="147" t="s">
        <v>155</v>
      </c>
      <c r="AU258" s="147" t="s">
        <v>86</v>
      </c>
      <c r="AV258" s="12" t="s">
        <v>84</v>
      </c>
      <c r="AW258" s="12" t="s">
        <v>32</v>
      </c>
      <c r="AX258" s="12" t="s">
        <v>76</v>
      </c>
      <c r="AY258" s="147" t="s">
        <v>142</v>
      </c>
    </row>
    <row r="259" spans="2:65" s="1" customFormat="1" ht="16.5" customHeight="1" x14ac:dyDescent="0.2">
      <c r="B259" s="32"/>
      <c r="C259" s="169" t="s">
        <v>453</v>
      </c>
      <c r="D259" s="169" t="s">
        <v>472</v>
      </c>
      <c r="E259" s="170" t="s">
        <v>1769</v>
      </c>
      <c r="F259" s="171" t="s">
        <v>1770</v>
      </c>
      <c r="G259" s="172" t="s">
        <v>590</v>
      </c>
      <c r="H259" s="173">
        <v>1</v>
      </c>
      <c r="I259" s="174"/>
      <c r="J259" s="175">
        <f>ROUND(I259*H259,2)</f>
        <v>0</v>
      </c>
      <c r="K259" s="171" t="s">
        <v>1</v>
      </c>
      <c r="L259" s="176"/>
      <c r="M259" s="177" t="s">
        <v>1</v>
      </c>
      <c r="N259" s="178" t="s">
        <v>41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190</v>
      </c>
      <c r="AT259" s="143" t="s">
        <v>472</v>
      </c>
      <c r="AU259" s="143" t="s">
        <v>86</v>
      </c>
      <c r="AY259" s="17" t="s">
        <v>142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141</v>
      </c>
      <c r="BM259" s="143" t="s">
        <v>1771</v>
      </c>
    </row>
    <row r="260" spans="2:65" s="13" customFormat="1" ht="11.25" x14ac:dyDescent="0.2">
      <c r="B260" s="152"/>
      <c r="D260" s="146" t="s">
        <v>155</v>
      </c>
      <c r="E260" s="153" t="s">
        <v>1</v>
      </c>
      <c r="F260" s="154" t="s">
        <v>1765</v>
      </c>
      <c r="H260" s="155">
        <v>1</v>
      </c>
      <c r="I260" s="156"/>
      <c r="L260" s="152"/>
      <c r="M260" s="157"/>
      <c r="T260" s="158"/>
      <c r="AT260" s="153" t="s">
        <v>155</v>
      </c>
      <c r="AU260" s="153" t="s">
        <v>86</v>
      </c>
      <c r="AV260" s="13" t="s">
        <v>86</v>
      </c>
      <c r="AW260" s="13" t="s">
        <v>32</v>
      </c>
      <c r="AX260" s="13" t="s">
        <v>84</v>
      </c>
      <c r="AY260" s="153" t="s">
        <v>142</v>
      </c>
    </row>
    <row r="261" spans="2:65" s="12" customFormat="1" ht="11.25" x14ac:dyDescent="0.2">
      <c r="B261" s="145"/>
      <c r="D261" s="146" t="s">
        <v>155</v>
      </c>
      <c r="E261" s="147" t="s">
        <v>1</v>
      </c>
      <c r="F261" s="148" t="s">
        <v>1761</v>
      </c>
      <c r="H261" s="147" t="s">
        <v>1</v>
      </c>
      <c r="I261" s="149"/>
      <c r="L261" s="145"/>
      <c r="M261" s="150"/>
      <c r="T261" s="151"/>
      <c r="AT261" s="147" t="s">
        <v>155</v>
      </c>
      <c r="AU261" s="147" t="s">
        <v>86</v>
      </c>
      <c r="AV261" s="12" t="s">
        <v>84</v>
      </c>
      <c r="AW261" s="12" t="s">
        <v>32</v>
      </c>
      <c r="AX261" s="12" t="s">
        <v>76</v>
      </c>
      <c r="AY261" s="147" t="s">
        <v>142</v>
      </c>
    </row>
    <row r="262" spans="2:65" s="1" customFormat="1" ht="24.2" customHeight="1" x14ac:dyDescent="0.2">
      <c r="B262" s="32"/>
      <c r="C262" s="132" t="s">
        <v>459</v>
      </c>
      <c r="D262" s="132" t="s">
        <v>148</v>
      </c>
      <c r="E262" s="133" t="s">
        <v>1772</v>
      </c>
      <c r="F262" s="134" t="s">
        <v>1773</v>
      </c>
      <c r="G262" s="135" t="s">
        <v>590</v>
      </c>
      <c r="H262" s="136">
        <v>4</v>
      </c>
      <c r="I262" s="137"/>
      <c r="J262" s="138">
        <f>ROUND(I262*H262,2)</f>
        <v>0</v>
      </c>
      <c r="K262" s="134" t="s">
        <v>152</v>
      </c>
      <c r="L262" s="32"/>
      <c r="M262" s="139" t="s">
        <v>1</v>
      </c>
      <c r="N262" s="140" t="s">
        <v>41</v>
      </c>
      <c r="P262" s="141">
        <f>O262*H262</f>
        <v>0</v>
      </c>
      <c r="Q262" s="141">
        <v>1.7099999999999999E-3</v>
      </c>
      <c r="R262" s="141">
        <f>Q262*H262</f>
        <v>6.8399999999999997E-3</v>
      </c>
      <c r="S262" s="141">
        <v>0</v>
      </c>
      <c r="T262" s="142">
        <f>S262*H262</f>
        <v>0</v>
      </c>
      <c r="AR262" s="143" t="s">
        <v>141</v>
      </c>
      <c r="AT262" s="143" t="s">
        <v>148</v>
      </c>
      <c r="AU262" s="143" t="s">
        <v>86</v>
      </c>
      <c r="AY262" s="17" t="s">
        <v>142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141</v>
      </c>
      <c r="BM262" s="143" t="s">
        <v>1774</v>
      </c>
    </row>
    <row r="263" spans="2:65" s="13" customFormat="1" ht="11.25" x14ac:dyDescent="0.2">
      <c r="B263" s="152"/>
      <c r="D263" s="146" t="s">
        <v>155</v>
      </c>
      <c r="E263" s="153" t="s">
        <v>1</v>
      </c>
      <c r="F263" s="154" t="s">
        <v>1775</v>
      </c>
      <c r="H263" s="155">
        <v>2</v>
      </c>
      <c r="I263" s="156"/>
      <c r="L263" s="152"/>
      <c r="M263" s="157"/>
      <c r="T263" s="158"/>
      <c r="AT263" s="153" t="s">
        <v>155</v>
      </c>
      <c r="AU263" s="153" t="s">
        <v>86</v>
      </c>
      <c r="AV263" s="13" t="s">
        <v>86</v>
      </c>
      <c r="AW263" s="13" t="s">
        <v>32</v>
      </c>
      <c r="AX263" s="13" t="s">
        <v>76</v>
      </c>
      <c r="AY263" s="153" t="s">
        <v>142</v>
      </c>
    </row>
    <row r="264" spans="2:65" s="13" customFormat="1" ht="11.25" x14ac:dyDescent="0.2">
      <c r="B264" s="152"/>
      <c r="D264" s="146" t="s">
        <v>155</v>
      </c>
      <c r="E264" s="153" t="s">
        <v>1</v>
      </c>
      <c r="F264" s="154" t="s">
        <v>1776</v>
      </c>
      <c r="H264" s="155">
        <v>1</v>
      </c>
      <c r="I264" s="156"/>
      <c r="L264" s="152"/>
      <c r="M264" s="157"/>
      <c r="T264" s="158"/>
      <c r="AT264" s="153" t="s">
        <v>155</v>
      </c>
      <c r="AU264" s="153" t="s">
        <v>86</v>
      </c>
      <c r="AV264" s="13" t="s">
        <v>86</v>
      </c>
      <c r="AW264" s="13" t="s">
        <v>32</v>
      </c>
      <c r="AX264" s="13" t="s">
        <v>76</v>
      </c>
      <c r="AY264" s="153" t="s">
        <v>142</v>
      </c>
    </row>
    <row r="265" spans="2:65" s="13" customFormat="1" ht="11.25" x14ac:dyDescent="0.2">
      <c r="B265" s="152"/>
      <c r="D265" s="146" t="s">
        <v>155</v>
      </c>
      <c r="E265" s="153" t="s">
        <v>1</v>
      </c>
      <c r="F265" s="154" t="s">
        <v>1777</v>
      </c>
      <c r="H265" s="155">
        <v>1</v>
      </c>
      <c r="I265" s="156"/>
      <c r="L265" s="152"/>
      <c r="M265" s="157"/>
      <c r="T265" s="158"/>
      <c r="AT265" s="153" t="s">
        <v>155</v>
      </c>
      <c r="AU265" s="153" t="s">
        <v>86</v>
      </c>
      <c r="AV265" s="13" t="s">
        <v>86</v>
      </c>
      <c r="AW265" s="13" t="s">
        <v>32</v>
      </c>
      <c r="AX265" s="13" t="s">
        <v>76</v>
      </c>
      <c r="AY265" s="153" t="s">
        <v>142</v>
      </c>
    </row>
    <row r="266" spans="2:65" s="14" customFormat="1" ht="11.25" x14ac:dyDescent="0.2">
      <c r="B266" s="162"/>
      <c r="D266" s="146" t="s">
        <v>155</v>
      </c>
      <c r="E266" s="163" t="s">
        <v>1</v>
      </c>
      <c r="F266" s="164" t="s">
        <v>278</v>
      </c>
      <c r="H266" s="165">
        <v>4</v>
      </c>
      <c r="I266" s="166"/>
      <c r="L266" s="162"/>
      <c r="M266" s="167"/>
      <c r="T266" s="168"/>
      <c r="AT266" s="163" t="s">
        <v>155</v>
      </c>
      <c r="AU266" s="163" t="s">
        <v>86</v>
      </c>
      <c r="AV266" s="14" t="s">
        <v>141</v>
      </c>
      <c r="AW266" s="14" t="s">
        <v>32</v>
      </c>
      <c r="AX266" s="14" t="s">
        <v>84</v>
      </c>
      <c r="AY266" s="163" t="s">
        <v>142</v>
      </c>
    </row>
    <row r="267" spans="2:65" s="1" customFormat="1" ht="16.5" customHeight="1" x14ac:dyDescent="0.2">
      <c r="B267" s="32"/>
      <c r="C267" s="169" t="s">
        <v>465</v>
      </c>
      <c r="D267" s="169" t="s">
        <v>472</v>
      </c>
      <c r="E267" s="170" t="s">
        <v>1778</v>
      </c>
      <c r="F267" s="171" t="s">
        <v>1779</v>
      </c>
      <c r="G267" s="172" t="s">
        <v>590</v>
      </c>
      <c r="H267" s="173">
        <v>1</v>
      </c>
      <c r="I267" s="174"/>
      <c r="J267" s="175">
        <f>ROUND(I267*H267,2)</f>
        <v>0</v>
      </c>
      <c r="K267" s="171" t="s">
        <v>1</v>
      </c>
      <c r="L267" s="176"/>
      <c r="M267" s="177" t="s">
        <v>1</v>
      </c>
      <c r="N267" s="178" t="s">
        <v>41</v>
      </c>
      <c r="P267" s="141">
        <f>O267*H267</f>
        <v>0</v>
      </c>
      <c r="Q267" s="141">
        <v>1.9400000000000001E-2</v>
      </c>
      <c r="R267" s="141">
        <f>Q267*H267</f>
        <v>1.9400000000000001E-2</v>
      </c>
      <c r="S267" s="141">
        <v>0</v>
      </c>
      <c r="T267" s="142">
        <f>S267*H267</f>
        <v>0</v>
      </c>
      <c r="AR267" s="143" t="s">
        <v>190</v>
      </c>
      <c r="AT267" s="143" t="s">
        <v>472</v>
      </c>
      <c r="AU267" s="143" t="s">
        <v>86</v>
      </c>
      <c r="AY267" s="17" t="s">
        <v>142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7" t="s">
        <v>84</v>
      </c>
      <c r="BK267" s="144">
        <f>ROUND(I267*H267,2)</f>
        <v>0</v>
      </c>
      <c r="BL267" s="17" t="s">
        <v>141</v>
      </c>
      <c r="BM267" s="143" t="s">
        <v>1780</v>
      </c>
    </row>
    <row r="268" spans="2:65" s="13" customFormat="1" ht="11.25" x14ac:dyDescent="0.2">
      <c r="B268" s="152"/>
      <c r="D268" s="146" t="s">
        <v>155</v>
      </c>
      <c r="E268" s="153" t="s">
        <v>1</v>
      </c>
      <c r="F268" s="154" t="s">
        <v>1781</v>
      </c>
      <c r="H268" s="155">
        <v>1</v>
      </c>
      <c r="I268" s="156"/>
      <c r="L268" s="152"/>
      <c r="M268" s="157"/>
      <c r="T268" s="158"/>
      <c r="AT268" s="153" t="s">
        <v>155</v>
      </c>
      <c r="AU268" s="153" t="s">
        <v>86</v>
      </c>
      <c r="AV268" s="13" t="s">
        <v>86</v>
      </c>
      <c r="AW268" s="13" t="s">
        <v>32</v>
      </c>
      <c r="AX268" s="13" t="s">
        <v>84</v>
      </c>
      <c r="AY268" s="153" t="s">
        <v>142</v>
      </c>
    </row>
    <row r="269" spans="2:65" s="1" customFormat="1" ht="16.5" customHeight="1" x14ac:dyDescent="0.2">
      <c r="B269" s="32"/>
      <c r="C269" s="169" t="s">
        <v>471</v>
      </c>
      <c r="D269" s="169" t="s">
        <v>472</v>
      </c>
      <c r="E269" s="170" t="s">
        <v>1782</v>
      </c>
      <c r="F269" s="171" t="s">
        <v>1783</v>
      </c>
      <c r="G269" s="172" t="s">
        <v>590</v>
      </c>
      <c r="H269" s="173">
        <v>2</v>
      </c>
      <c r="I269" s="174"/>
      <c r="J269" s="175">
        <f>ROUND(I269*H269,2)</f>
        <v>0</v>
      </c>
      <c r="K269" s="171" t="s">
        <v>1</v>
      </c>
      <c r="L269" s="176"/>
      <c r="M269" s="177" t="s">
        <v>1</v>
      </c>
      <c r="N269" s="178" t="s">
        <v>41</v>
      </c>
      <c r="P269" s="141">
        <f>O269*H269</f>
        <v>0</v>
      </c>
      <c r="Q269" s="141">
        <v>1.78E-2</v>
      </c>
      <c r="R269" s="141">
        <f>Q269*H269</f>
        <v>3.56E-2</v>
      </c>
      <c r="S269" s="141">
        <v>0</v>
      </c>
      <c r="T269" s="142">
        <f>S269*H269</f>
        <v>0</v>
      </c>
      <c r="AR269" s="143" t="s">
        <v>190</v>
      </c>
      <c r="AT269" s="143" t="s">
        <v>472</v>
      </c>
      <c r="AU269" s="143" t="s">
        <v>86</v>
      </c>
      <c r="AY269" s="17" t="s">
        <v>142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84</v>
      </c>
      <c r="BK269" s="144">
        <f>ROUND(I269*H269,2)</f>
        <v>0</v>
      </c>
      <c r="BL269" s="17" t="s">
        <v>141</v>
      </c>
      <c r="BM269" s="143" t="s">
        <v>1784</v>
      </c>
    </row>
    <row r="270" spans="2:65" s="13" customFormat="1" ht="11.25" x14ac:dyDescent="0.2">
      <c r="B270" s="152"/>
      <c r="D270" s="146" t="s">
        <v>155</v>
      </c>
      <c r="E270" s="153" t="s">
        <v>1</v>
      </c>
      <c r="F270" s="154" t="s">
        <v>1775</v>
      </c>
      <c r="H270" s="155">
        <v>2</v>
      </c>
      <c r="I270" s="156"/>
      <c r="L270" s="152"/>
      <c r="M270" s="157"/>
      <c r="T270" s="158"/>
      <c r="AT270" s="153" t="s">
        <v>155</v>
      </c>
      <c r="AU270" s="153" t="s">
        <v>86</v>
      </c>
      <c r="AV270" s="13" t="s">
        <v>86</v>
      </c>
      <c r="AW270" s="13" t="s">
        <v>32</v>
      </c>
      <c r="AX270" s="13" t="s">
        <v>84</v>
      </c>
      <c r="AY270" s="153" t="s">
        <v>142</v>
      </c>
    </row>
    <row r="271" spans="2:65" s="1" customFormat="1" ht="16.5" customHeight="1" x14ac:dyDescent="0.2">
      <c r="B271" s="32"/>
      <c r="C271" s="169" t="s">
        <v>482</v>
      </c>
      <c r="D271" s="169" t="s">
        <v>472</v>
      </c>
      <c r="E271" s="170" t="s">
        <v>1785</v>
      </c>
      <c r="F271" s="171" t="s">
        <v>1786</v>
      </c>
      <c r="G271" s="172" t="s">
        <v>590</v>
      </c>
      <c r="H271" s="173">
        <v>1</v>
      </c>
      <c r="I271" s="174"/>
      <c r="J271" s="175">
        <f>ROUND(I271*H271,2)</f>
        <v>0</v>
      </c>
      <c r="K271" s="171" t="s">
        <v>1</v>
      </c>
      <c r="L271" s="176"/>
      <c r="M271" s="177" t="s">
        <v>1</v>
      </c>
      <c r="N271" s="178" t="s">
        <v>41</v>
      </c>
      <c r="P271" s="141">
        <f>O271*H271</f>
        <v>0</v>
      </c>
      <c r="Q271" s="141">
        <v>2.64E-2</v>
      </c>
      <c r="R271" s="141">
        <f>Q271*H271</f>
        <v>2.64E-2</v>
      </c>
      <c r="S271" s="141">
        <v>0</v>
      </c>
      <c r="T271" s="142">
        <f>S271*H271</f>
        <v>0</v>
      </c>
      <c r="AR271" s="143" t="s">
        <v>190</v>
      </c>
      <c r="AT271" s="143" t="s">
        <v>472</v>
      </c>
      <c r="AU271" s="143" t="s">
        <v>86</v>
      </c>
      <c r="AY271" s="17" t="s">
        <v>142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84</v>
      </c>
      <c r="BK271" s="144">
        <f>ROUND(I271*H271,2)</f>
        <v>0</v>
      </c>
      <c r="BL271" s="17" t="s">
        <v>141</v>
      </c>
      <c r="BM271" s="143" t="s">
        <v>1787</v>
      </c>
    </row>
    <row r="272" spans="2:65" s="13" customFormat="1" ht="11.25" x14ac:dyDescent="0.2">
      <c r="B272" s="152"/>
      <c r="D272" s="146" t="s">
        <v>155</v>
      </c>
      <c r="E272" s="153" t="s">
        <v>1</v>
      </c>
      <c r="F272" s="154" t="s">
        <v>1777</v>
      </c>
      <c r="H272" s="155">
        <v>1</v>
      </c>
      <c r="I272" s="156"/>
      <c r="L272" s="152"/>
      <c r="M272" s="157"/>
      <c r="T272" s="158"/>
      <c r="AT272" s="153" t="s">
        <v>155</v>
      </c>
      <c r="AU272" s="153" t="s">
        <v>86</v>
      </c>
      <c r="AV272" s="13" t="s">
        <v>86</v>
      </c>
      <c r="AW272" s="13" t="s">
        <v>32</v>
      </c>
      <c r="AX272" s="13" t="s">
        <v>84</v>
      </c>
      <c r="AY272" s="153" t="s">
        <v>142</v>
      </c>
    </row>
    <row r="273" spans="2:65" s="1" customFormat="1" ht="24.2" customHeight="1" x14ac:dyDescent="0.2">
      <c r="B273" s="32"/>
      <c r="C273" s="132" t="s">
        <v>498</v>
      </c>
      <c r="D273" s="132" t="s">
        <v>148</v>
      </c>
      <c r="E273" s="133" t="s">
        <v>1788</v>
      </c>
      <c r="F273" s="134" t="s">
        <v>1789</v>
      </c>
      <c r="G273" s="135" t="s">
        <v>590</v>
      </c>
      <c r="H273" s="136">
        <v>1</v>
      </c>
      <c r="I273" s="137"/>
      <c r="J273" s="138">
        <f>ROUND(I273*H273,2)</f>
        <v>0</v>
      </c>
      <c r="K273" s="134" t="s">
        <v>152</v>
      </c>
      <c r="L273" s="32"/>
      <c r="M273" s="139" t="s">
        <v>1</v>
      </c>
      <c r="N273" s="140" t="s">
        <v>41</v>
      </c>
      <c r="P273" s="141">
        <f>O273*H273</f>
        <v>0</v>
      </c>
      <c r="Q273" s="141">
        <v>1.67E-3</v>
      </c>
      <c r="R273" s="141">
        <f>Q273*H273</f>
        <v>1.67E-3</v>
      </c>
      <c r="S273" s="141">
        <v>0</v>
      </c>
      <c r="T273" s="142">
        <f>S273*H273</f>
        <v>0</v>
      </c>
      <c r="AR273" s="143" t="s">
        <v>141</v>
      </c>
      <c r="AT273" s="143" t="s">
        <v>148</v>
      </c>
      <c r="AU273" s="143" t="s">
        <v>86</v>
      </c>
      <c r="AY273" s="17" t="s">
        <v>142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84</v>
      </c>
      <c r="BK273" s="144">
        <f>ROUND(I273*H273,2)</f>
        <v>0</v>
      </c>
      <c r="BL273" s="17" t="s">
        <v>141</v>
      </c>
      <c r="BM273" s="143" t="s">
        <v>1790</v>
      </c>
    </row>
    <row r="274" spans="2:65" s="13" customFormat="1" ht="11.25" x14ac:dyDescent="0.2">
      <c r="B274" s="152"/>
      <c r="D274" s="146" t="s">
        <v>155</v>
      </c>
      <c r="E274" s="153" t="s">
        <v>1</v>
      </c>
      <c r="F274" s="154" t="s">
        <v>1791</v>
      </c>
      <c r="H274" s="155">
        <v>1</v>
      </c>
      <c r="I274" s="156"/>
      <c r="L274" s="152"/>
      <c r="M274" s="157"/>
      <c r="T274" s="158"/>
      <c r="AT274" s="153" t="s">
        <v>155</v>
      </c>
      <c r="AU274" s="153" t="s">
        <v>86</v>
      </c>
      <c r="AV274" s="13" t="s">
        <v>86</v>
      </c>
      <c r="AW274" s="13" t="s">
        <v>32</v>
      </c>
      <c r="AX274" s="13" t="s">
        <v>84</v>
      </c>
      <c r="AY274" s="153" t="s">
        <v>142</v>
      </c>
    </row>
    <row r="275" spans="2:65" s="1" customFormat="1" ht="16.5" customHeight="1" x14ac:dyDescent="0.2">
      <c r="B275" s="32"/>
      <c r="C275" s="169" t="s">
        <v>508</v>
      </c>
      <c r="D275" s="169" t="s">
        <v>472</v>
      </c>
      <c r="E275" s="170" t="s">
        <v>1792</v>
      </c>
      <c r="F275" s="171" t="s">
        <v>1793</v>
      </c>
      <c r="G275" s="172" t="s">
        <v>590</v>
      </c>
      <c r="H275" s="173">
        <v>1</v>
      </c>
      <c r="I275" s="174"/>
      <c r="J275" s="175">
        <f>ROUND(I275*H275,2)</f>
        <v>0</v>
      </c>
      <c r="K275" s="171" t="s">
        <v>1</v>
      </c>
      <c r="L275" s="176"/>
      <c r="M275" s="177" t="s">
        <v>1</v>
      </c>
      <c r="N275" s="178" t="s">
        <v>41</v>
      </c>
      <c r="P275" s="141">
        <f>O275*H275</f>
        <v>0</v>
      </c>
      <c r="Q275" s="141">
        <v>1.34E-2</v>
      </c>
      <c r="R275" s="141">
        <f>Q275*H275</f>
        <v>1.34E-2</v>
      </c>
      <c r="S275" s="141">
        <v>0</v>
      </c>
      <c r="T275" s="142">
        <f>S275*H275</f>
        <v>0</v>
      </c>
      <c r="AR275" s="143" t="s">
        <v>190</v>
      </c>
      <c r="AT275" s="143" t="s">
        <v>472</v>
      </c>
      <c r="AU275" s="143" t="s">
        <v>86</v>
      </c>
      <c r="AY275" s="17" t="s">
        <v>142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84</v>
      </c>
      <c r="BK275" s="144">
        <f>ROUND(I275*H275,2)</f>
        <v>0</v>
      </c>
      <c r="BL275" s="17" t="s">
        <v>141</v>
      </c>
      <c r="BM275" s="143" t="s">
        <v>1794</v>
      </c>
    </row>
    <row r="276" spans="2:65" s="13" customFormat="1" ht="11.25" x14ac:dyDescent="0.2">
      <c r="B276" s="152"/>
      <c r="D276" s="146" t="s">
        <v>155</v>
      </c>
      <c r="E276" s="153" t="s">
        <v>1</v>
      </c>
      <c r="F276" s="154" t="s">
        <v>1549</v>
      </c>
      <c r="H276" s="155">
        <v>1</v>
      </c>
      <c r="I276" s="156"/>
      <c r="L276" s="152"/>
      <c r="M276" s="157"/>
      <c r="T276" s="158"/>
      <c r="AT276" s="153" t="s">
        <v>155</v>
      </c>
      <c r="AU276" s="153" t="s">
        <v>86</v>
      </c>
      <c r="AV276" s="13" t="s">
        <v>86</v>
      </c>
      <c r="AW276" s="13" t="s">
        <v>32</v>
      </c>
      <c r="AX276" s="13" t="s">
        <v>84</v>
      </c>
      <c r="AY276" s="153" t="s">
        <v>142</v>
      </c>
    </row>
    <row r="277" spans="2:65" s="1" customFormat="1" ht="24.2" customHeight="1" x14ac:dyDescent="0.2">
      <c r="B277" s="32"/>
      <c r="C277" s="132" t="s">
        <v>513</v>
      </c>
      <c r="D277" s="132" t="s">
        <v>148</v>
      </c>
      <c r="E277" s="133" t="s">
        <v>1795</v>
      </c>
      <c r="F277" s="134" t="s">
        <v>1796</v>
      </c>
      <c r="G277" s="135" t="s">
        <v>590</v>
      </c>
      <c r="H277" s="136">
        <v>5</v>
      </c>
      <c r="I277" s="137"/>
      <c r="J277" s="138">
        <f>ROUND(I277*H277,2)</f>
        <v>0</v>
      </c>
      <c r="K277" s="134" t="s">
        <v>152</v>
      </c>
      <c r="L277" s="32"/>
      <c r="M277" s="139" t="s">
        <v>1</v>
      </c>
      <c r="N277" s="140" t="s">
        <v>41</v>
      </c>
      <c r="P277" s="141">
        <f>O277*H277</f>
        <v>0</v>
      </c>
      <c r="Q277" s="141">
        <v>1.67E-3</v>
      </c>
      <c r="R277" s="141">
        <f>Q277*H277</f>
        <v>8.3499999999999998E-3</v>
      </c>
      <c r="S277" s="141">
        <v>0</v>
      </c>
      <c r="T277" s="142">
        <f>S277*H277</f>
        <v>0</v>
      </c>
      <c r="AR277" s="143" t="s">
        <v>141</v>
      </c>
      <c r="AT277" s="143" t="s">
        <v>148</v>
      </c>
      <c r="AU277" s="143" t="s">
        <v>86</v>
      </c>
      <c r="AY277" s="17" t="s">
        <v>142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84</v>
      </c>
      <c r="BK277" s="144">
        <f>ROUND(I277*H277,2)</f>
        <v>0</v>
      </c>
      <c r="BL277" s="17" t="s">
        <v>141</v>
      </c>
      <c r="BM277" s="143" t="s">
        <v>1797</v>
      </c>
    </row>
    <row r="278" spans="2:65" s="13" customFormat="1" ht="11.25" x14ac:dyDescent="0.2">
      <c r="B278" s="152"/>
      <c r="D278" s="146" t="s">
        <v>155</v>
      </c>
      <c r="E278" s="153" t="s">
        <v>1</v>
      </c>
      <c r="F278" s="154" t="s">
        <v>1798</v>
      </c>
      <c r="H278" s="155">
        <v>1</v>
      </c>
      <c r="I278" s="156"/>
      <c r="L278" s="152"/>
      <c r="M278" s="157"/>
      <c r="T278" s="158"/>
      <c r="AT278" s="153" t="s">
        <v>155</v>
      </c>
      <c r="AU278" s="153" t="s">
        <v>86</v>
      </c>
      <c r="AV278" s="13" t="s">
        <v>86</v>
      </c>
      <c r="AW278" s="13" t="s">
        <v>32</v>
      </c>
      <c r="AX278" s="13" t="s">
        <v>76</v>
      </c>
      <c r="AY278" s="153" t="s">
        <v>142</v>
      </c>
    </row>
    <row r="279" spans="2:65" s="13" customFormat="1" ht="11.25" x14ac:dyDescent="0.2">
      <c r="B279" s="152"/>
      <c r="D279" s="146" t="s">
        <v>155</v>
      </c>
      <c r="E279" s="153" t="s">
        <v>1</v>
      </c>
      <c r="F279" s="154" t="s">
        <v>1799</v>
      </c>
      <c r="H279" s="155">
        <v>1</v>
      </c>
      <c r="I279" s="156"/>
      <c r="L279" s="152"/>
      <c r="M279" s="157"/>
      <c r="T279" s="158"/>
      <c r="AT279" s="153" t="s">
        <v>155</v>
      </c>
      <c r="AU279" s="153" t="s">
        <v>86</v>
      </c>
      <c r="AV279" s="13" t="s">
        <v>86</v>
      </c>
      <c r="AW279" s="13" t="s">
        <v>32</v>
      </c>
      <c r="AX279" s="13" t="s">
        <v>76</v>
      </c>
      <c r="AY279" s="153" t="s">
        <v>142</v>
      </c>
    </row>
    <row r="280" spans="2:65" s="13" customFormat="1" ht="11.25" x14ac:dyDescent="0.2">
      <c r="B280" s="152"/>
      <c r="D280" s="146" t="s">
        <v>155</v>
      </c>
      <c r="E280" s="153" t="s">
        <v>1</v>
      </c>
      <c r="F280" s="154" t="s">
        <v>1800</v>
      </c>
      <c r="H280" s="155">
        <v>1</v>
      </c>
      <c r="I280" s="156"/>
      <c r="L280" s="152"/>
      <c r="M280" s="157"/>
      <c r="T280" s="158"/>
      <c r="AT280" s="153" t="s">
        <v>155</v>
      </c>
      <c r="AU280" s="153" t="s">
        <v>86</v>
      </c>
      <c r="AV280" s="13" t="s">
        <v>86</v>
      </c>
      <c r="AW280" s="13" t="s">
        <v>32</v>
      </c>
      <c r="AX280" s="13" t="s">
        <v>76</v>
      </c>
      <c r="AY280" s="153" t="s">
        <v>142</v>
      </c>
    </row>
    <row r="281" spans="2:65" s="13" customFormat="1" ht="11.25" x14ac:dyDescent="0.2">
      <c r="B281" s="152"/>
      <c r="D281" s="146" t="s">
        <v>155</v>
      </c>
      <c r="E281" s="153" t="s">
        <v>1</v>
      </c>
      <c r="F281" s="154" t="s">
        <v>1801</v>
      </c>
      <c r="H281" s="155">
        <v>2</v>
      </c>
      <c r="I281" s="156"/>
      <c r="L281" s="152"/>
      <c r="M281" s="157"/>
      <c r="T281" s="158"/>
      <c r="AT281" s="153" t="s">
        <v>155</v>
      </c>
      <c r="AU281" s="153" t="s">
        <v>86</v>
      </c>
      <c r="AV281" s="13" t="s">
        <v>86</v>
      </c>
      <c r="AW281" s="13" t="s">
        <v>32</v>
      </c>
      <c r="AX281" s="13" t="s">
        <v>76</v>
      </c>
      <c r="AY281" s="153" t="s">
        <v>142</v>
      </c>
    </row>
    <row r="282" spans="2:65" s="14" customFormat="1" ht="11.25" x14ac:dyDescent="0.2">
      <c r="B282" s="162"/>
      <c r="D282" s="146" t="s">
        <v>155</v>
      </c>
      <c r="E282" s="163" t="s">
        <v>1</v>
      </c>
      <c r="F282" s="164" t="s">
        <v>278</v>
      </c>
      <c r="H282" s="165">
        <v>5</v>
      </c>
      <c r="I282" s="166"/>
      <c r="L282" s="162"/>
      <c r="M282" s="167"/>
      <c r="T282" s="168"/>
      <c r="AT282" s="163" t="s">
        <v>155</v>
      </c>
      <c r="AU282" s="163" t="s">
        <v>86</v>
      </c>
      <c r="AV282" s="14" t="s">
        <v>141</v>
      </c>
      <c r="AW282" s="14" t="s">
        <v>32</v>
      </c>
      <c r="AX282" s="14" t="s">
        <v>84</v>
      </c>
      <c r="AY282" s="163" t="s">
        <v>142</v>
      </c>
    </row>
    <row r="283" spans="2:65" s="1" customFormat="1" ht="16.5" customHeight="1" x14ac:dyDescent="0.2">
      <c r="B283" s="32"/>
      <c r="C283" s="169" t="s">
        <v>518</v>
      </c>
      <c r="D283" s="169" t="s">
        <v>472</v>
      </c>
      <c r="E283" s="170" t="s">
        <v>1802</v>
      </c>
      <c r="F283" s="171" t="s">
        <v>1803</v>
      </c>
      <c r="G283" s="172" t="s">
        <v>590</v>
      </c>
      <c r="H283" s="173">
        <v>1</v>
      </c>
      <c r="I283" s="174"/>
      <c r="J283" s="175">
        <f>ROUND(I283*H283,2)</f>
        <v>0</v>
      </c>
      <c r="K283" s="171" t="s">
        <v>1</v>
      </c>
      <c r="L283" s="176"/>
      <c r="M283" s="177" t="s">
        <v>1</v>
      </c>
      <c r="N283" s="178" t="s">
        <v>41</v>
      </c>
      <c r="P283" s="141">
        <f>O283*H283</f>
        <v>0</v>
      </c>
      <c r="Q283" s="141">
        <v>1.21E-2</v>
      </c>
      <c r="R283" s="141">
        <f>Q283*H283</f>
        <v>1.21E-2</v>
      </c>
      <c r="S283" s="141">
        <v>0</v>
      </c>
      <c r="T283" s="142">
        <f>S283*H283</f>
        <v>0</v>
      </c>
      <c r="AR283" s="143" t="s">
        <v>190</v>
      </c>
      <c r="AT283" s="143" t="s">
        <v>472</v>
      </c>
      <c r="AU283" s="143" t="s">
        <v>86</v>
      </c>
      <c r="AY283" s="17" t="s">
        <v>142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84</v>
      </c>
      <c r="BK283" s="144">
        <f>ROUND(I283*H283,2)</f>
        <v>0</v>
      </c>
      <c r="BL283" s="17" t="s">
        <v>141</v>
      </c>
      <c r="BM283" s="143" t="s">
        <v>1804</v>
      </c>
    </row>
    <row r="284" spans="2:65" s="13" customFormat="1" ht="11.25" x14ac:dyDescent="0.2">
      <c r="B284" s="152"/>
      <c r="D284" s="146" t="s">
        <v>155</v>
      </c>
      <c r="E284" s="153" t="s">
        <v>1</v>
      </c>
      <c r="F284" s="154" t="s">
        <v>1549</v>
      </c>
      <c r="H284" s="155">
        <v>1</v>
      </c>
      <c r="I284" s="156"/>
      <c r="L284" s="152"/>
      <c r="M284" s="157"/>
      <c r="T284" s="158"/>
      <c r="AT284" s="153" t="s">
        <v>155</v>
      </c>
      <c r="AU284" s="153" t="s">
        <v>86</v>
      </c>
      <c r="AV284" s="13" t="s">
        <v>86</v>
      </c>
      <c r="AW284" s="13" t="s">
        <v>32</v>
      </c>
      <c r="AX284" s="13" t="s">
        <v>84</v>
      </c>
      <c r="AY284" s="153" t="s">
        <v>142</v>
      </c>
    </row>
    <row r="285" spans="2:65" s="1" customFormat="1" ht="16.5" customHeight="1" x14ac:dyDescent="0.2">
      <c r="B285" s="32"/>
      <c r="C285" s="169" t="s">
        <v>523</v>
      </c>
      <c r="D285" s="169" t="s">
        <v>472</v>
      </c>
      <c r="E285" s="170" t="s">
        <v>1805</v>
      </c>
      <c r="F285" s="171" t="s">
        <v>1806</v>
      </c>
      <c r="G285" s="172" t="s">
        <v>590</v>
      </c>
      <c r="H285" s="173">
        <v>1</v>
      </c>
      <c r="I285" s="174"/>
      <c r="J285" s="175">
        <f>ROUND(I285*H285,2)</f>
        <v>0</v>
      </c>
      <c r="K285" s="171" t="s">
        <v>1</v>
      </c>
      <c r="L285" s="176"/>
      <c r="M285" s="177" t="s">
        <v>1</v>
      </c>
      <c r="N285" s="178" t="s">
        <v>41</v>
      </c>
      <c r="P285" s="141">
        <f>O285*H285</f>
        <v>0</v>
      </c>
      <c r="Q285" s="141">
        <v>1.2200000000000001E-2</v>
      </c>
      <c r="R285" s="141">
        <f>Q285*H285</f>
        <v>1.2200000000000001E-2</v>
      </c>
      <c r="S285" s="141">
        <v>0</v>
      </c>
      <c r="T285" s="142">
        <f>S285*H285</f>
        <v>0</v>
      </c>
      <c r="AR285" s="143" t="s">
        <v>190</v>
      </c>
      <c r="AT285" s="143" t="s">
        <v>472</v>
      </c>
      <c r="AU285" s="143" t="s">
        <v>86</v>
      </c>
      <c r="AY285" s="17" t="s">
        <v>142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7" t="s">
        <v>84</v>
      </c>
      <c r="BK285" s="144">
        <f>ROUND(I285*H285,2)</f>
        <v>0</v>
      </c>
      <c r="BL285" s="17" t="s">
        <v>141</v>
      </c>
      <c r="BM285" s="143" t="s">
        <v>1807</v>
      </c>
    </row>
    <row r="286" spans="2:65" s="13" customFormat="1" ht="11.25" x14ac:dyDescent="0.2">
      <c r="B286" s="152"/>
      <c r="D286" s="146" t="s">
        <v>155</v>
      </c>
      <c r="E286" s="153" t="s">
        <v>1</v>
      </c>
      <c r="F286" s="154" t="s">
        <v>1549</v>
      </c>
      <c r="H286" s="155">
        <v>1</v>
      </c>
      <c r="I286" s="156"/>
      <c r="L286" s="152"/>
      <c r="M286" s="157"/>
      <c r="T286" s="158"/>
      <c r="AT286" s="153" t="s">
        <v>155</v>
      </c>
      <c r="AU286" s="153" t="s">
        <v>86</v>
      </c>
      <c r="AV286" s="13" t="s">
        <v>86</v>
      </c>
      <c r="AW286" s="13" t="s">
        <v>32</v>
      </c>
      <c r="AX286" s="13" t="s">
        <v>84</v>
      </c>
      <c r="AY286" s="153" t="s">
        <v>142</v>
      </c>
    </row>
    <row r="287" spans="2:65" s="1" customFormat="1" ht="16.5" customHeight="1" x14ac:dyDescent="0.2">
      <c r="B287" s="32"/>
      <c r="C287" s="169" t="s">
        <v>528</v>
      </c>
      <c r="D287" s="169" t="s">
        <v>472</v>
      </c>
      <c r="E287" s="170" t="s">
        <v>1808</v>
      </c>
      <c r="F287" s="171" t="s">
        <v>1809</v>
      </c>
      <c r="G287" s="172" t="s">
        <v>590</v>
      </c>
      <c r="H287" s="173">
        <v>1</v>
      </c>
      <c r="I287" s="174"/>
      <c r="J287" s="175">
        <f>ROUND(I287*H287,2)</f>
        <v>0</v>
      </c>
      <c r="K287" s="171" t="s">
        <v>1</v>
      </c>
      <c r="L287" s="176"/>
      <c r="M287" s="177" t="s">
        <v>1</v>
      </c>
      <c r="N287" s="178" t="s">
        <v>41</v>
      </c>
      <c r="P287" s="141">
        <f>O287*H287</f>
        <v>0</v>
      </c>
      <c r="Q287" s="141">
        <v>9.4999999999999998E-3</v>
      </c>
      <c r="R287" s="141">
        <f>Q287*H287</f>
        <v>9.4999999999999998E-3</v>
      </c>
      <c r="S287" s="141">
        <v>0</v>
      </c>
      <c r="T287" s="142">
        <f>S287*H287</f>
        <v>0</v>
      </c>
      <c r="AR287" s="143" t="s">
        <v>190</v>
      </c>
      <c r="AT287" s="143" t="s">
        <v>472</v>
      </c>
      <c r="AU287" s="143" t="s">
        <v>86</v>
      </c>
      <c r="AY287" s="17" t="s">
        <v>142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7" t="s">
        <v>84</v>
      </c>
      <c r="BK287" s="144">
        <f>ROUND(I287*H287,2)</f>
        <v>0</v>
      </c>
      <c r="BL287" s="17" t="s">
        <v>141</v>
      </c>
      <c r="BM287" s="143" t="s">
        <v>1810</v>
      </c>
    </row>
    <row r="288" spans="2:65" s="13" customFormat="1" ht="11.25" x14ac:dyDescent="0.2">
      <c r="B288" s="152"/>
      <c r="D288" s="146" t="s">
        <v>155</v>
      </c>
      <c r="E288" s="153" t="s">
        <v>1</v>
      </c>
      <c r="F288" s="154" t="s">
        <v>1549</v>
      </c>
      <c r="H288" s="155">
        <v>1</v>
      </c>
      <c r="I288" s="156"/>
      <c r="L288" s="152"/>
      <c r="M288" s="157"/>
      <c r="T288" s="158"/>
      <c r="AT288" s="153" t="s">
        <v>155</v>
      </c>
      <c r="AU288" s="153" t="s">
        <v>86</v>
      </c>
      <c r="AV288" s="13" t="s">
        <v>86</v>
      </c>
      <c r="AW288" s="13" t="s">
        <v>32</v>
      </c>
      <c r="AX288" s="13" t="s">
        <v>84</v>
      </c>
      <c r="AY288" s="153" t="s">
        <v>142</v>
      </c>
    </row>
    <row r="289" spans="2:65" s="1" customFormat="1" ht="16.5" customHeight="1" x14ac:dyDescent="0.2">
      <c r="B289" s="32"/>
      <c r="C289" s="169" t="s">
        <v>532</v>
      </c>
      <c r="D289" s="169" t="s">
        <v>472</v>
      </c>
      <c r="E289" s="170" t="s">
        <v>1811</v>
      </c>
      <c r="F289" s="171" t="s">
        <v>1812</v>
      </c>
      <c r="G289" s="172" t="s">
        <v>590</v>
      </c>
      <c r="H289" s="173">
        <v>2</v>
      </c>
      <c r="I289" s="174"/>
      <c r="J289" s="175">
        <f>ROUND(I289*H289,2)</f>
        <v>0</v>
      </c>
      <c r="K289" s="171" t="s">
        <v>1</v>
      </c>
      <c r="L289" s="176"/>
      <c r="M289" s="177" t="s">
        <v>1</v>
      </c>
      <c r="N289" s="178" t="s">
        <v>41</v>
      </c>
      <c r="P289" s="141">
        <f>O289*H289</f>
        <v>0</v>
      </c>
      <c r="Q289" s="141">
        <v>5.0000000000000001E-3</v>
      </c>
      <c r="R289" s="141">
        <f>Q289*H289</f>
        <v>0.01</v>
      </c>
      <c r="S289" s="141">
        <v>0</v>
      </c>
      <c r="T289" s="142">
        <f>S289*H289</f>
        <v>0</v>
      </c>
      <c r="AR289" s="143" t="s">
        <v>190</v>
      </c>
      <c r="AT289" s="143" t="s">
        <v>472</v>
      </c>
      <c r="AU289" s="143" t="s">
        <v>86</v>
      </c>
      <c r="AY289" s="17" t="s">
        <v>142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84</v>
      </c>
      <c r="BK289" s="144">
        <f>ROUND(I289*H289,2)</f>
        <v>0</v>
      </c>
      <c r="BL289" s="17" t="s">
        <v>141</v>
      </c>
      <c r="BM289" s="143" t="s">
        <v>1813</v>
      </c>
    </row>
    <row r="290" spans="2:65" s="13" customFormat="1" ht="11.25" x14ac:dyDescent="0.2">
      <c r="B290" s="152"/>
      <c r="D290" s="146" t="s">
        <v>155</v>
      </c>
      <c r="E290" s="153" t="s">
        <v>1</v>
      </c>
      <c r="F290" s="154" t="s">
        <v>1814</v>
      </c>
      <c r="H290" s="155">
        <v>2</v>
      </c>
      <c r="I290" s="156"/>
      <c r="L290" s="152"/>
      <c r="M290" s="157"/>
      <c r="T290" s="158"/>
      <c r="AT290" s="153" t="s">
        <v>155</v>
      </c>
      <c r="AU290" s="153" t="s">
        <v>86</v>
      </c>
      <c r="AV290" s="13" t="s">
        <v>86</v>
      </c>
      <c r="AW290" s="13" t="s">
        <v>32</v>
      </c>
      <c r="AX290" s="13" t="s">
        <v>84</v>
      </c>
      <c r="AY290" s="153" t="s">
        <v>142</v>
      </c>
    </row>
    <row r="291" spans="2:65" s="1" customFormat="1" ht="24.2" customHeight="1" x14ac:dyDescent="0.2">
      <c r="B291" s="32"/>
      <c r="C291" s="132" t="s">
        <v>539</v>
      </c>
      <c r="D291" s="132" t="s">
        <v>148</v>
      </c>
      <c r="E291" s="133" t="s">
        <v>1815</v>
      </c>
      <c r="F291" s="134" t="s">
        <v>1816</v>
      </c>
      <c r="G291" s="135" t="s">
        <v>590</v>
      </c>
      <c r="H291" s="136">
        <v>2</v>
      </c>
      <c r="I291" s="137"/>
      <c r="J291" s="138">
        <f>ROUND(I291*H291,2)</f>
        <v>0</v>
      </c>
      <c r="K291" s="134" t="s">
        <v>152</v>
      </c>
      <c r="L291" s="32"/>
      <c r="M291" s="139" t="s">
        <v>1</v>
      </c>
      <c r="N291" s="140" t="s">
        <v>41</v>
      </c>
      <c r="P291" s="141">
        <f>O291*H291</f>
        <v>0</v>
      </c>
      <c r="Q291" s="141">
        <v>1.6199999999999999E-3</v>
      </c>
      <c r="R291" s="141">
        <f>Q291*H291</f>
        <v>3.2399999999999998E-3</v>
      </c>
      <c r="S291" s="141">
        <v>0</v>
      </c>
      <c r="T291" s="142">
        <f>S291*H291</f>
        <v>0</v>
      </c>
      <c r="AR291" s="143" t="s">
        <v>141</v>
      </c>
      <c r="AT291" s="143" t="s">
        <v>148</v>
      </c>
      <c r="AU291" s="143" t="s">
        <v>86</v>
      </c>
      <c r="AY291" s="17" t="s">
        <v>142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84</v>
      </c>
      <c r="BK291" s="144">
        <f>ROUND(I291*H291,2)</f>
        <v>0</v>
      </c>
      <c r="BL291" s="17" t="s">
        <v>141</v>
      </c>
      <c r="BM291" s="143" t="s">
        <v>1817</v>
      </c>
    </row>
    <row r="292" spans="2:65" s="13" customFormat="1" ht="11.25" x14ac:dyDescent="0.2">
      <c r="B292" s="152"/>
      <c r="D292" s="146" t="s">
        <v>155</v>
      </c>
      <c r="E292" s="153" t="s">
        <v>1</v>
      </c>
      <c r="F292" s="154" t="s">
        <v>1818</v>
      </c>
      <c r="H292" s="155">
        <v>2</v>
      </c>
      <c r="I292" s="156"/>
      <c r="L292" s="152"/>
      <c r="M292" s="157"/>
      <c r="T292" s="158"/>
      <c r="AT292" s="153" t="s">
        <v>155</v>
      </c>
      <c r="AU292" s="153" t="s">
        <v>86</v>
      </c>
      <c r="AV292" s="13" t="s">
        <v>86</v>
      </c>
      <c r="AW292" s="13" t="s">
        <v>32</v>
      </c>
      <c r="AX292" s="13" t="s">
        <v>84</v>
      </c>
      <c r="AY292" s="153" t="s">
        <v>142</v>
      </c>
    </row>
    <row r="293" spans="2:65" s="1" customFormat="1" ht="16.5" customHeight="1" x14ac:dyDescent="0.2">
      <c r="B293" s="32"/>
      <c r="C293" s="169" t="s">
        <v>544</v>
      </c>
      <c r="D293" s="169" t="s">
        <v>472</v>
      </c>
      <c r="E293" s="170" t="s">
        <v>1819</v>
      </c>
      <c r="F293" s="171" t="s">
        <v>1820</v>
      </c>
      <c r="G293" s="172" t="s">
        <v>590</v>
      </c>
      <c r="H293" s="173">
        <v>2</v>
      </c>
      <c r="I293" s="174"/>
      <c r="J293" s="175">
        <f>ROUND(I293*H293,2)</f>
        <v>0</v>
      </c>
      <c r="K293" s="171" t="s">
        <v>1</v>
      </c>
      <c r="L293" s="176"/>
      <c r="M293" s="177" t="s">
        <v>1</v>
      </c>
      <c r="N293" s="178" t="s">
        <v>41</v>
      </c>
      <c r="P293" s="141">
        <f>O293*H293</f>
        <v>0</v>
      </c>
      <c r="Q293" s="141">
        <v>1.847E-2</v>
      </c>
      <c r="R293" s="141">
        <f>Q293*H293</f>
        <v>3.6940000000000001E-2</v>
      </c>
      <c r="S293" s="141">
        <v>0</v>
      </c>
      <c r="T293" s="142">
        <f>S293*H293</f>
        <v>0</v>
      </c>
      <c r="AR293" s="143" t="s">
        <v>190</v>
      </c>
      <c r="AT293" s="143" t="s">
        <v>472</v>
      </c>
      <c r="AU293" s="143" t="s">
        <v>86</v>
      </c>
      <c r="AY293" s="17" t="s">
        <v>142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7" t="s">
        <v>84</v>
      </c>
      <c r="BK293" s="144">
        <f>ROUND(I293*H293,2)</f>
        <v>0</v>
      </c>
      <c r="BL293" s="17" t="s">
        <v>141</v>
      </c>
      <c r="BM293" s="143" t="s">
        <v>1821</v>
      </c>
    </row>
    <row r="294" spans="2:65" s="13" customFormat="1" ht="11.25" x14ac:dyDescent="0.2">
      <c r="B294" s="152"/>
      <c r="D294" s="146" t="s">
        <v>155</v>
      </c>
      <c r="E294" s="153" t="s">
        <v>1</v>
      </c>
      <c r="F294" s="154" t="s">
        <v>1814</v>
      </c>
      <c r="H294" s="155">
        <v>2</v>
      </c>
      <c r="I294" s="156"/>
      <c r="L294" s="152"/>
      <c r="M294" s="157"/>
      <c r="T294" s="158"/>
      <c r="AT294" s="153" t="s">
        <v>155</v>
      </c>
      <c r="AU294" s="153" t="s">
        <v>86</v>
      </c>
      <c r="AV294" s="13" t="s">
        <v>86</v>
      </c>
      <c r="AW294" s="13" t="s">
        <v>32</v>
      </c>
      <c r="AX294" s="13" t="s">
        <v>84</v>
      </c>
      <c r="AY294" s="153" t="s">
        <v>142</v>
      </c>
    </row>
    <row r="295" spans="2:65" s="1" customFormat="1" ht="24.2" customHeight="1" x14ac:dyDescent="0.2">
      <c r="B295" s="32"/>
      <c r="C295" s="132" t="s">
        <v>552</v>
      </c>
      <c r="D295" s="132" t="s">
        <v>148</v>
      </c>
      <c r="E295" s="133" t="s">
        <v>1822</v>
      </c>
      <c r="F295" s="134" t="s">
        <v>1823</v>
      </c>
      <c r="G295" s="135" t="s">
        <v>590</v>
      </c>
      <c r="H295" s="136">
        <v>6</v>
      </c>
      <c r="I295" s="137"/>
      <c r="J295" s="138">
        <f>ROUND(I295*H295,2)</f>
        <v>0</v>
      </c>
      <c r="K295" s="134" t="s">
        <v>152</v>
      </c>
      <c r="L295" s="32"/>
      <c r="M295" s="139" t="s">
        <v>1</v>
      </c>
      <c r="N295" s="140" t="s">
        <v>41</v>
      </c>
      <c r="P295" s="141">
        <f>O295*H295</f>
        <v>0</v>
      </c>
      <c r="Q295" s="141">
        <v>1.65E-3</v>
      </c>
      <c r="R295" s="141">
        <f>Q295*H295</f>
        <v>9.8999999999999991E-3</v>
      </c>
      <c r="S295" s="141">
        <v>0</v>
      </c>
      <c r="T295" s="142">
        <f>S295*H295</f>
        <v>0</v>
      </c>
      <c r="AR295" s="143" t="s">
        <v>141</v>
      </c>
      <c r="AT295" s="143" t="s">
        <v>148</v>
      </c>
      <c r="AU295" s="143" t="s">
        <v>86</v>
      </c>
      <c r="AY295" s="17" t="s">
        <v>142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7" t="s">
        <v>84</v>
      </c>
      <c r="BK295" s="144">
        <f>ROUND(I295*H295,2)</f>
        <v>0</v>
      </c>
      <c r="BL295" s="17" t="s">
        <v>141</v>
      </c>
      <c r="BM295" s="143" t="s">
        <v>1824</v>
      </c>
    </row>
    <row r="296" spans="2:65" s="13" customFormat="1" ht="11.25" x14ac:dyDescent="0.2">
      <c r="B296" s="152"/>
      <c r="D296" s="146" t="s">
        <v>155</v>
      </c>
      <c r="E296" s="153" t="s">
        <v>1</v>
      </c>
      <c r="F296" s="154" t="s">
        <v>1825</v>
      </c>
      <c r="H296" s="155">
        <v>6</v>
      </c>
      <c r="I296" s="156"/>
      <c r="L296" s="152"/>
      <c r="M296" s="157"/>
      <c r="T296" s="158"/>
      <c r="AT296" s="153" t="s">
        <v>155</v>
      </c>
      <c r="AU296" s="153" t="s">
        <v>86</v>
      </c>
      <c r="AV296" s="13" t="s">
        <v>86</v>
      </c>
      <c r="AW296" s="13" t="s">
        <v>32</v>
      </c>
      <c r="AX296" s="13" t="s">
        <v>84</v>
      </c>
      <c r="AY296" s="153" t="s">
        <v>142</v>
      </c>
    </row>
    <row r="297" spans="2:65" s="1" customFormat="1" ht="16.5" customHeight="1" x14ac:dyDescent="0.2">
      <c r="B297" s="32"/>
      <c r="C297" s="169" t="s">
        <v>559</v>
      </c>
      <c r="D297" s="169" t="s">
        <v>472</v>
      </c>
      <c r="E297" s="170" t="s">
        <v>1826</v>
      </c>
      <c r="F297" s="171" t="s">
        <v>1827</v>
      </c>
      <c r="G297" s="172" t="s">
        <v>590</v>
      </c>
      <c r="H297" s="173">
        <v>6</v>
      </c>
      <c r="I297" s="174"/>
      <c r="J297" s="175">
        <f>ROUND(I297*H297,2)</f>
        <v>0</v>
      </c>
      <c r="K297" s="171" t="s">
        <v>1</v>
      </c>
      <c r="L297" s="176"/>
      <c r="M297" s="177" t="s">
        <v>1</v>
      </c>
      <c r="N297" s="178" t="s">
        <v>41</v>
      </c>
      <c r="P297" s="141">
        <f>O297*H297</f>
        <v>0</v>
      </c>
      <c r="Q297" s="141">
        <v>2.4500000000000001E-2</v>
      </c>
      <c r="R297" s="141">
        <f>Q297*H297</f>
        <v>0.14700000000000002</v>
      </c>
      <c r="S297" s="141">
        <v>0</v>
      </c>
      <c r="T297" s="142">
        <f>S297*H297</f>
        <v>0</v>
      </c>
      <c r="AR297" s="143" t="s">
        <v>190</v>
      </c>
      <c r="AT297" s="143" t="s">
        <v>472</v>
      </c>
      <c r="AU297" s="143" t="s">
        <v>86</v>
      </c>
      <c r="AY297" s="17" t="s">
        <v>142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84</v>
      </c>
      <c r="BK297" s="144">
        <f>ROUND(I297*H297,2)</f>
        <v>0</v>
      </c>
      <c r="BL297" s="17" t="s">
        <v>141</v>
      </c>
      <c r="BM297" s="143" t="s">
        <v>1828</v>
      </c>
    </row>
    <row r="298" spans="2:65" s="13" customFormat="1" ht="11.25" x14ac:dyDescent="0.2">
      <c r="B298" s="152"/>
      <c r="D298" s="146" t="s">
        <v>155</v>
      </c>
      <c r="E298" s="153" t="s">
        <v>1</v>
      </c>
      <c r="F298" s="154" t="s">
        <v>1205</v>
      </c>
      <c r="H298" s="155">
        <v>6</v>
      </c>
      <c r="I298" s="156"/>
      <c r="L298" s="152"/>
      <c r="M298" s="157"/>
      <c r="T298" s="158"/>
      <c r="AT298" s="153" t="s">
        <v>155</v>
      </c>
      <c r="AU298" s="153" t="s">
        <v>86</v>
      </c>
      <c r="AV298" s="13" t="s">
        <v>86</v>
      </c>
      <c r="AW298" s="13" t="s">
        <v>32</v>
      </c>
      <c r="AX298" s="13" t="s">
        <v>84</v>
      </c>
      <c r="AY298" s="153" t="s">
        <v>142</v>
      </c>
    </row>
    <row r="299" spans="2:65" s="1" customFormat="1" ht="16.5" customHeight="1" x14ac:dyDescent="0.2">
      <c r="B299" s="32"/>
      <c r="C299" s="169" t="s">
        <v>568</v>
      </c>
      <c r="D299" s="169" t="s">
        <v>472</v>
      </c>
      <c r="E299" s="170" t="s">
        <v>1829</v>
      </c>
      <c r="F299" s="171" t="s">
        <v>1830</v>
      </c>
      <c r="G299" s="172" t="s">
        <v>590</v>
      </c>
      <c r="H299" s="173">
        <v>8</v>
      </c>
      <c r="I299" s="174"/>
      <c r="J299" s="175">
        <f>ROUND(I299*H299,2)</f>
        <v>0</v>
      </c>
      <c r="K299" s="171" t="s">
        <v>1</v>
      </c>
      <c r="L299" s="176"/>
      <c r="M299" s="177" t="s">
        <v>1</v>
      </c>
      <c r="N299" s="178" t="s">
        <v>41</v>
      </c>
      <c r="P299" s="141">
        <f>O299*H299</f>
        <v>0</v>
      </c>
      <c r="Q299" s="141">
        <v>6.3099999999999996E-3</v>
      </c>
      <c r="R299" s="141">
        <f>Q299*H299</f>
        <v>5.0479999999999997E-2</v>
      </c>
      <c r="S299" s="141">
        <v>0</v>
      </c>
      <c r="T299" s="142">
        <f>S299*H299</f>
        <v>0</v>
      </c>
      <c r="AR299" s="143" t="s">
        <v>190</v>
      </c>
      <c r="AT299" s="143" t="s">
        <v>472</v>
      </c>
      <c r="AU299" s="143" t="s">
        <v>86</v>
      </c>
      <c r="AY299" s="17" t="s">
        <v>142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7" t="s">
        <v>84</v>
      </c>
      <c r="BK299" s="144">
        <f>ROUND(I299*H299,2)</f>
        <v>0</v>
      </c>
      <c r="BL299" s="17" t="s">
        <v>141</v>
      </c>
      <c r="BM299" s="143" t="s">
        <v>1831</v>
      </c>
    </row>
    <row r="300" spans="2:65" s="13" customFormat="1" ht="11.25" x14ac:dyDescent="0.2">
      <c r="B300" s="152"/>
      <c r="D300" s="146" t="s">
        <v>155</v>
      </c>
      <c r="E300" s="153" t="s">
        <v>1</v>
      </c>
      <c r="F300" s="154" t="s">
        <v>1832</v>
      </c>
      <c r="H300" s="155">
        <v>8</v>
      </c>
      <c r="I300" s="156"/>
      <c r="L300" s="152"/>
      <c r="M300" s="157"/>
      <c r="T300" s="158"/>
      <c r="AT300" s="153" t="s">
        <v>155</v>
      </c>
      <c r="AU300" s="153" t="s">
        <v>86</v>
      </c>
      <c r="AV300" s="13" t="s">
        <v>86</v>
      </c>
      <c r="AW300" s="13" t="s">
        <v>32</v>
      </c>
      <c r="AX300" s="13" t="s">
        <v>84</v>
      </c>
      <c r="AY300" s="153" t="s">
        <v>142</v>
      </c>
    </row>
    <row r="301" spans="2:65" s="1" customFormat="1" ht="16.5" customHeight="1" x14ac:dyDescent="0.2">
      <c r="B301" s="32"/>
      <c r="C301" s="132" t="s">
        <v>574</v>
      </c>
      <c r="D301" s="132" t="s">
        <v>148</v>
      </c>
      <c r="E301" s="133" t="s">
        <v>1833</v>
      </c>
      <c r="F301" s="134" t="s">
        <v>1834</v>
      </c>
      <c r="G301" s="135" t="s">
        <v>590</v>
      </c>
      <c r="H301" s="136">
        <v>1</v>
      </c>
      <c r="I301" s="137"/>
      <c r="J301" s="138">
        <f>ROUND(I301*H301,2)</f>
        <v>0</v>
      </c>
      <c r="K301" s="134" t="s">
        <v>152</v>
      </c>
      <c r="L301" s="32"/>
      <c r="M301" s="139" t="s">
        <v>1</v>
      </c>
      <c r="N301" s="140" t="s">
        <v>41</v>
      </c>
      <c r="P301" s="141">
        <f>O301*H301</f>
        <v>0</v>
      </c>
      <c r="Q301" s="141">
        <v>1.3600000000000001E-3</v>
      </c>
      <c r="R301" s="141">
        <f>Q301*H301</f>
        <v>1.3600000000000001E-3</v>
      </c>
      <c r="S301" s="141">
        <v>0</v>
      </c>
      <c r="T301" s="142">
        <f>S301*H301</f>
        <v>0</v>
      </c>
      <c r="AR301" s="143" t="s">
        <v>141</v>
      </c>
      <c r="AT301" s="143" t="s">
        <v>148</v>
      </c>
      <c r="AU301" s="143" t="s">
        <v>86</v>
      </c>
      <c r="AY301" s="17" t="s">
        <v>142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84</v>
      </c>
      <c r="BK301" s="144">
        <f>ROUND(I301*H301,2)</f>
        <v>0</v>
      </c>
      <c r="BL301" s="17" t="s">
        <v>141</v>
      </c>
      <c r="BM301" s="143" t="s">
        <v>1835</v>
      </c>
    </row>
    <row r="302" spans="2:65" s="13" customFormat="1" ht="11.25" x14ac:dyDescent="0.2">
      <c r="B302" s="152"/>
      <c r="D302" s="146" t="s">
        <v>155</v>
      </c>
      <c r="E302" s="153" t="s">
        <v>1</v>
      </c>
      <c r="F302" s="154" t="s">
        <v>1836</v>
      </c>
      <c r="H302" s="155">
        <v>1</v>
      </c>
      <c r="I302" s="156"/>
      <c r="L302" s="152"/>
      <c r="M302" s="157"/>
      <c r="T302" s="158"/>
      <c r="AT302" s="153" t="s">
        <v>155</v>
      </c>
      <c r="AU302" s="153" t="s">
        <v>86</v>
      </c>
      <c r="AV302" s="13" t="s">
        <v>86</v>
      </c>
      <c r="AW302" s="13" t="s">
        <v>32</v>
      </c>
      <c r="AX302" s="13" t="s">
        <v>84</v>
      </c>
      <c r="AY302" s="153" t="s">
        <v>142</v>
      </c>
    </row>
    <row r="303" spans="2:65" s="1" customFormat="1" ht="16.5" customHeight="1" x14ac:dyDescent="0.2">
      <c r="B303" s="32"/>
      <c r="C303" s="169" t="s">
        <v>581</v>
      </c>
      <c r="D303" s="169" t="s">
        <v>472</v>
      </c>
      <c r="E303" s="170" t="s">
        <v>1837</v>
      </c>
      <c r="F303" s="171" t="s">
        <v>1838</v>
      </c>
      <c r="G303" s="172" t="s">
        <v>590</v>
      </c>
      <c r="H303" s="173">
        <v>1</v>
      </c>
      <c r="I303" s="174"/>
      <c r="J303" s="175">
        <f>ROUND(I303*H303,2)</f>
        <v>0</v>
      </c>
      <c r="K303" s="171" t="s">
        <v>1</v>
      </c>
      <c r="L303" s="176"/>
      <c r="M303" s="177" t="s">
        <v>1</v>
      </c>
      <c r="N303" s="178" t="s">
        <v>41</v>
      </c>
      <c r="P303" s="141">
        <f>O303*H303</f>
        <v>0</v>
      </c>
      <c r="Q303" s="141">
        <v>4.2999999999999997E-2</v>
      </c>
      <c r="R303" s="141">
        <f>Q303*H303</f>
        <v>4.2999999999999997E-2</v>
      </c>
      <c r="S303" s="141">
        <v>0</v>
      </c>
      <c r="T303" s="142">
        <f>S303*H303</f>
        <v>0</v>
      </c>
      <c r="AR303" s="143" t="s">
        <v>190</v>
      </c>
      <c r="AT303" s="143" t="s">
        <v>472</v>
      </c>
      <c r="AU303" s="143" t="s">
        <v>86</v>
      </c>
      <c r="AY303" s="17" t="s">
        <v>142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7" t="s">
        <v>84</v>
      </c>
      <c r="BK303" s="144">
        <f>ROUND(I303*H303,2)</f>
        <v>0</v>
      </c>
      <c r="BL303" s="17" t="s">
        <v>141</v>
      </c>
      <c r="BM303" s="143" t="s">
        <v>1839</v>
      </c>
    </row>
    <row r="304" spans="2:65" s="13" customFormat="1" ht="11.25" x14ac:dyDescent="0.2">
      <c r="B304" s="152"/>
      <c r="D304" s="146" t="s">
        <v>155</v>
      </c>
      <c r="E304" s="153" t="s">
        <v>1</v>
      </c>
      <c r="F304" s="154" t="s">
        <v>1549</v>
      </c>
      <c r="H304" s="155">
        <v>1</v>
      </c>
      <c r="I304" s="156"/>
      <c r="L304" s="152"/>
      <c r="M304" s="157"/>
      <c r="T304" s="158"/>
      <c r="AT304" s="153" t="s">
        <v>155</v>
      </c>
      <c r="AU304" s="153" t="s">
        <v>86</v>
      </c>
      <c r="AV304" s="13" t="s">
        <v>86</v>
      </c>
      <c r="AW304" s="13" t="s">
        <v>32</v>
      </c>
      <c r="AX304" s="13" t="s">
        <v>84</v>
      </c>
      <c r="AY304" s="153" t="s">
        <v>142</v>
      </c>
    </row>
    <row r="305" spans="2:65" s="12" customFormat="1" ht="11.25" x14ac:dyDescent="0.2">
      <c r="B305" s="145"/>
      <c r="D305" s="146" t="s">
        <v>155</v>
      </c>
      <c r="E305" s="147" t="s">
        <v>1</v>
      </c>
      <c r="F305" s="148" t="s">
        <v>1840</v>
      </c>
      <c r="H305" s="147" t="s">
        <v>1</v>
      </c>
      <c r="I305" s="149"/>
      <c r="L305" s="145"/>
      <c r="M305" s="150"/>
      <c r="T305" s="151"/>
      <c r="AT305" s="147" t="s">
        <v>155</v>
      </c>
      <c r="AU305" s="147" t="s">
        <v>86</v>
      </c>
      <c r="AV305" s="12" t="s">
        <v>84</v>
      </c>
      <c r="AW305" s="12" t="s">
        <v>32</v>
      </c>
      <c r="AX305" s="12" t="s">
        <v>76</v>
      </c>
      <c r="AY305" s="147" t="s">
        <v>142</v>
      </c>
    </row>
    <row r="306" spans="2:65" s="1" customFormat="1" ht="24.2" customHeight="1" x14ac:dyDescent="0.2">
      <c r="B306" s="32"/>
      <c r="C306" s="132" t="s">
        <v>587</v>
      </c>
      <c r="D306" s="132" t="s">
        <v>148</v>
      </c>
      <c r="E306" s="133" t="s">
        <v>1841</v>
      </c>
      <c r="F306" s="134" t="s">
        <v>1842</v>
      </c>
      <c r="G306" s="135" t="s">
        <v>590</v>
      </c>
      <c r="H306" s="136">
        <v>9</v>
      </c>
      <c r="I306" s="137"/>
      <c r="J306" s="138">
        <f>ROUND(I306*H306,2)</f>
        <v>0</v>
      </c>
      <c r="K306" s="134" t="s">
        <v>152</v>
      </c>
      <c r="L306" s="32"/>
      <c r="M306" s="139" t="s">
        <v>1</v>
      </c>
      <c r="N306" s="140" t="s">
        <v>41</v>
      </c>
      <c r="P306" s="141">
        <f>O306*H306</f>
        <v>0</v>
      </c>
      <c r="Q306" s="141">
        <v>0</v>
      </c>
      <c r="R306" s="141">
        <f>Q306*H306</f>
        <v>0</v>
      </c>
      <c r="S306" s="141">
        <v>2.2599999999999999E-2</v>
      </c>
      <c r="T306" s="142">
        <f>S306*H306</f>
        <v>0.2034</v>
      </c>
      <c r="AR306" s="143" t="s">
        <v>141</v>
      </c>
      <c r="AT306" s="143" t="s">
        <v>148</v>
      </c>
      <c r="AU306" s="143" t="s">
        <v>86</v>
      </c>
      <c r="AY306" s="17" t="s">
        <v>142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7" t="s">
        <v>84</v>
      </c>
      <c r="BK306" s="144">
        <f>ROUND(I306*H306,2)</f>
        <v>0</v>
      </c>
      <c r="BL306" s="17" t="s">
        <v>141</v>
      </c>
      <c r="BM306" s="143" t="s">
        <v>1843</v>
      </c>
    </row>
    <row r="307" spans="2:65" s="13" customFormat="1" ht="11.25" x14ac:dyDescent="0.2">
      <c r="B307" s="152"/>
      <c r="D307" s="146" t="s">
        <v>155</v>
      </c>
      <c r="E307" s="153" t="s">
        <v>1</v>
      </c>
      <c r="F307" s="154" t="s">
        <v>1844</v>
      </c>
      <c r="H307" s="155">
        <v>9</v>
      </c>
      <c r="I307" s="156"/>
      <c r="L307" s="152"/>
      <c r="M307" s="157"/>
      <c r="T307" s="158"/>
      <c r="AT307" s="153" t="s">
        <v>155</v>
      </c>
      <c r="AU307" s="153" t="s">
        <v>86</v>
      </c>
      <c r="AV307" s="13" t="s">
        <v>86</v>
      </c>
      <c r="AW307" s="13" t="s">
        <v>32</v>
      </c>
      <c r="AX307" s="13" t="s">
        <v>84</v>
      </c>
      <c r="AY307" s="153" t="s">
        <v>142</v>
      </c>
    </row>
    <row r="308" spans="2:65" s="1" customFormat="1" ht="16.5" customHeight="1" x14ac:dyDescent="0.2">
      <c r="B308" s="32"/>
      <c r="C308" s="132" t="s">
        <v>594</v>
      </c>
      <c r="D308" s="132" t="s">
        <v>148</v>
      </c>
      <c r="E308" s="133" t="s">
        <v>1845</v>
      </c>
      <c r="F308" s="134" t="s">
        <v>1846</v>
      </c>
      <c r="G308" s="135" t="s">
        <v>336</v>
      </c>
      <c r="H308" s="136">
        <v>302.91000000000003</v>
      </c>
      <c r="I308" s="137"/>
      <c r="J308" s="138">
        <f>ROUND(I308*H308,2)</f>
        <v>0</v>
      </c>
      <c r="K308" s="134" t="s">
        <v>152</v>
      </c>
      <c r="L308" s="32"/>
      <c r="M308" s="139" t="s">
        <v>1</v>
      </c>
      <c r="N308" s="140" t="s">
        <v>41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141</v>
      </c>
      <c r="AT308" s="143" t="s">
        <v>148</v>
      </c>
      <c r="AU308" s="143" t="s">
        <v>86</v>
      </c>
      <c r="AY308" s="17" t="s">
        <v>142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84</v>
      </c>
      <c r="BK308" s="144">
        <f>ROUND(I308*H308,2)</f>
        <v>0</v>
      </c>
      <c r="BL308" s="17" t="s">
        <v>141</v>
      </c>
      <c r="BM308" s="143" t="s">
        <v>1847</v>
      </c>
    </row>
    <row r="309" spans="2:65" s="13" customFormat="1" ht="11.25" x14ac:dyDescent="0.2">
      <c r="B309" s="152"/>
      <c r="D309" s="146" t="s">
        <v>155</v>
      </c>
      <c r="E309" s="153" t="s">
        <v>1</v>
      </c>
      <c r="F309" s="154" t="s">
        <v>1848</v>
      </c>
      <c r="H309" s="155">
        <v>302.91000000000003</v>
      </c>
      <c r="I309" s="156"/>
      <c r="L309" s="152"/>
      <c r="M309" s="157"/>
      <c r="T309" s="158"/>
      <c r="AT309" s="153" t="s">
        <v>155</v>
      </c>
      <c r="AU309" s="153" t="s">
        <v>86</v>
      </c>
      <c r="AV309" s="13" t="s">
        <v>86</v>
      </c>
      <c r="AW309" s="13" t="s">
        <v>32</v>
      </c>
      <c r="AX309" s="13" t="s">
        <v>84</v>
      </c>
      <c r="AY309" s="153" t="s">
        <v>142</v>
      </c>
    </row>
    <row r="310" spans="2:65" s="1" customFormat="1" ht="16.5" customHeight="1" x14ac:dyDescent="0.2">
      <c r="B310" s="32"/>
      <c r="C310" s="132" t="s">
        <v>599</v>
      </c>
      <c r="D310" s="132" t="s">
        <v>148</v>
      </c>
      <c r="E310" s="133" t="s">
        <v>1849</v>
      </c>
      <c r="F310" s="134" t="s">
        <v>1850</v>
      </c>
      <c r="G310" s="135" t="s">
        <v>336</v>
      </c>
      <c r="H310" s="136">
        <v>302.91000000000003</v>
      </c>
      <c r="I310" s="137"/>
      <c r="J310" s="138">
        <f>ROUND(I310*H310,2)</f>
        <v>0</v>
      </c>
      <c r="K310" s="134" t="s">
        <v>152</v>
      </c>
      <c r="L310" s="32"/>
      <c r="M310" s="139" t="s">
        <v>1</v>
      </c>
      <c r="N310" s="140" t="s">
        <v>41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141</v>
      </c>
      <c r="AT310" s="143" t="s">
        <v>148</v>
      </c>
      <c r="AU310" s="143" t="s">
        <v>86</v>
      </c>
      <c r="AY310" s="17" t="s">
        <v>142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84</v>
      </c>
      <c r="BK310" s="144">
        <f>ROUND(I310*H310,2)</f>
        <v>0</v>
      </c>
      <c r="BL310" s="17" t="s">
        <v>141</v>
      </c>
      <c r="BM310" s="143" t="s">
        <v>1851</v>
      </c>
    </row>
    <row r="311" spans="2:65" s="13" customFormat="1" ht="11.25" x14ac:dyDescent="0.2">
      <c r="B311" s="152"/>
      <c r="D311" s="146" t="s">
        <v>155</v>
      </c>
      <c r="E311" s="153" t="s">
        <v>1</v>
      </c>
      <c r="F311" s="154" t="s">
        <v>1852</v>
      </c>
      <c r="H311" s="155">
        <v>302.91000000000003</v>
      </c>
      <c r="I311" s="156"/>
      <c r="L311" s="152"/>
      <c r="M311" s="157"/>
      <c r="T311" s="158"/>
      <c r="AT311" s="153" t="s">
        <v>155</v>
      </c>
      <c r="AU311" s="153" t="s">
        <v>86</v>
      </c>
      <c r="AV311" s="13" t="s">
        <v>86</v>
      </c>
      <c r="AW311" s="13" t="s">
        <v>32</v>
      </c>
      <c r="AX311" s="13" t="s">
        <v>84</v>
      </c>
      <c r="AY311" s="153" t="s">
        <v>142</v>
      </c>
    </row>
    <row r="312" spans="2:65" s="1" customFormat="1" ht="16.5" customHeight="1" x14ac:dyDescent="0.2">
      <c r="B312" s="32"/>
      <c r="C312" s="132" t="s">
        <v>605</v>
      </c>
      <c r="D312" s="132" t="s">
        <v>148</v>
      </c>
      <c r="E312" s="133" t="s">
        <v>1853</v>
      </c>
      <c r="F312" s="134" t="s">
        <v>1854</v>
      </c>
      <c r="G312" s="135" t="s">
        <v>590</v>
      </c>
      <c r="H312" s="136">
        <v>3</v>
      </c>
      <c r="I312" s="137"/>
      <c r="J312" s="138">
        <f>ROUND(I312*H312,2)</f>
        <v>0</v>
      </c>
      <c r="K312" s="134" t="s">
        <v>152</v>
      </c>
      <c r="L312" s="32"/>
      <c r="M312" s="139" t="s">
        <v>1</v>
      </c>
      <c r="N312" s="140" t="s">
        <v>41</v>
      </c>
      <c r="P312" s="141">
        <f>O312*H312</f>
        <v>0</v>
      </c>
      <c r="Q312" s="141">
        <v>0.45937</v>
      </c>
      <c r="R312" s="141">
        <f>Q312*H312</f>
        <v>1.3781099999999999</v>
      </c>
      <c r="S312" s="141">
        <v>0</v>
      </c>
      <c r="T312" s="142">
        <f>S312*H312</f>
        <v>0</v>
      </c>
      <c r="AR312" s="143" t="s">
        <v>141</v>
      </c>
      <c r="AT312" s="143" t="s">
        <v>148</v>
      </c>
      <c r="AU312" s="143" t="s">
        <v>86</v>
      </c>
      <c r="AY312" s="17" t="s">
        <v>142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7" t="s">
        <v>84</v>
      </c>
      <c r="BK312" s="144">
        <f>ROUND(I312*H312,2)</f>
        <v>0</v>
      </c>
      <c r="BL312" s="17" t="s">
        <v>141</v>
      </c>
      <c r="BM312" s="143" t="s">
        <v>1855</v>
      </c>
    </row>
    <row r="313" spans="2:65" s="13" customFormat="1" ht="11.25" x14ac:dyDescent="0.2">
      <c r="B313" s="152"/>
      <c r="D313" s="146" t="s">
        <v>155</v>
      </c>
      <c r="E313" s="153" t="s">
        <v>1</v>
      </c>
      <c r="F313" s="154" t="s">
        <v>1856</v>
      </c>
      <c r="H313" s="155">
        <v>3</v>
      </c>
      <c r="I313" s="156"/>
      <c r="L313" s="152"/>
      <c r="M313" s="157"/>
      <c r="T313" s="158"/>
      <c r="AT313" s="153" t="s">
        <v>155</v>
      </c>
      <c r="AU313" s="153" t="s">
        <v>86</v>
      </c>
      <c r="AV313" s="13" t="s">
        <v>86</v>
      </c>
      <c r="AW313" s="13" t="s">
        <v>32</v>
      </c>
      <c r="AX313" s="13" t="s">
        <v>84</v>
      </c>
      <c r="AY313" s="153" t="s">
        <v>142</v>
      </c>
    </row>
    <row r="314" spans="2:65" s="1" customFormat="1" ht="16.5" customHeight="1" x14ac:dyDescent="0.2">
      <c r="B314" s="32"/>
      <c r="C314" s="132" t="s">
        <v>612</v>
      </c>
      <c r="D314" s="132" t="s">
        <v>148</v>
      </c>
      <c r="E314" s="133" t="s">
        <v>1857</v>
      </c>
      <c r="F314" s="134" t="s">
        <v>1858</v>
      </c>
      <c r="G314" s="135" t="s">
        <v>590</v>
      </c>
      <c r="H314" s="136">
        <v>8</v>
      </c>
      <c r="I314" s="137"/>
      <c r="J314" s="138">
        <f>ROUND(I314*H314,2)</f>
        <v>0</v>
      </c>
      <c r="K314" s="134" t="s">
        <v>152</v>
      </c>
      <c r="L314" s="32"/>
      <c r="M314" s="139" t="s">
        <v>1</v>
      </c>
      <c r="N314" s="140" t="s">
        <v>41</v>
      </c>
      <c r="P314" s="141">
        <f>O314*H314</f>
        <v>0</v>
      </c>
      <c r="Q314" s="141">
        <v>0.04</v>
      </c>
      <c r="R314" s="141">
        <f>Q314*H314</f>
        <v>0.32</v>
      </c>
      <c r="S314" s="141">
        <v>0</v>
      </c>
      <c r="T314" s="142">
        <f>S314*H314</f>
        <v>0</v>
      </c>
      <c r="AR314" s="143" t="s">
        <v>141</v>
      </c>
      <c r="AT314" s="143" t="s">
        <v>148</v>
      </c>
      <c r="AU314" s="143" t="s">
        <v>86</v>
      </c>
      <c r="AY314" s="17" t="s">
        <v>142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7" t="s">
        <v>84</v>
      </c>
      <c r="BK314" s="144">
        <f>ROUND(I314*H314,2)</f>
        <v>0</v>
      </c>
      <c r="BL314" s="17" t="s">
        <v>141</v>
      </c>
      <c r="BM314" s="143" t="s">
        <v>1859</v>
      </c>
    </row>
    <row r="315" spans="2:65" s="13" customFormat="1" ht="11.25" x14ac:dyDescent="0.2">
      <c r="B315" s="152"/>
      <c r="D315" s="146" t="s">
        <v>155</v>
      </c>
      <c r="E315" s="153" t="s">
        <v>1</v>
      </c>
      <c r="F315" s="154" t="s">
        <v>1860</v>
      </c>
      <c r="H315" s="155">
        <v>8</v>
      </c>
      <c r="I315" s="156"/>
      <c r="L315" s="152"/>
      <c r="M315" s="157"/>
      <c r="T315" s="158"/>
      <c r="AT315" s="153" t="s">
        <v>155</v>
      </c>
      <c r="AU315" s="153" t="s">
        <v>86</v>
      </c>
      <c r="AV315" s="13" t="s">
        <v>86</v>
      </c>
      <c r="AW315" s="13" t="s">
        <v>32</v>
      </c>
      <c r="AX315" s="13" t="s">
        <v>84</v>
      </c>
      <c r="AY315" s="153" t="s">
        <v>142</v>
      </c>
    </row>
    <row r="316" spans="2:65" s="1" customFormat="1" ht="16.5" customHeight="1" x14ac:dyDescent="0.2">
      <c r="B316" s="32"/>
      <c r="C316" s="169" t="s">
        <v>620</v>
      </c>
      <c r="D316" s="169" t="s">
        <v>472</v>
      </c>
      <c r="E316" s="170" t="s">
        <v>1861</v>
      </c>
      <c r="F316" s="171" t="s">
        <v>1862</v>
      </c>
      <c r="G316" s="172" t="s">
        <v>590</v>
      </c>
      <c r="H316" s="173">
        <v>8</v>
      </c>
      <c r="I316" s="174"/>
      <c r="J316" s="175">
        <f>ROUND(I316*H316,2)</f>
        <v>0</v>
      </c>
      <c r="K316" s="171" t="s">
        <v>152</v>
      </c>
      <c r="L316" s="176"/>
      <c r="M316" s="177" t="s">
        <v>1</v>
      </c>
      <c r="N316" s="178" t="s">
        <v>41</v>
      </c>
      <c r="P316" s="141">
        <f>O316*H316</f>
        <v>0</v>
      </c>
      <c r="Q316" s="141">
        <v>1.11E-2</v>
      </c>
      <c r="R316" s="141">
        <f>Q316*H316</f>
        <v>8.8800000000000004E-2</v>
      </c>
      <c r="S316" s="141">
        <v>0</v>
      </c>
      <c r="T316" s="142">
        <f>S316*H316</f>
        <v>0</v>
      </c>
      <c r="AR316" s="143" t="s">
        <v>190</v>
      </c>
      <c r="AT316" s="143" t="s">
        <v>472</v>
      </c>
      <c r="AU316" s="143" t="s">
        <v>86</v>
      </c>
      <c r="AY316" s="17" t="s">
        <v>142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84</v>
      </c>
      <c r="BK316" s="144">
        <f>ROUND(I316*H316,2)</f>
        <v>0</v>
      </c>
      <c r="BL316" s="17" t="s">
        <v>141</v>
      </c>
      <c r="BM316" s="143" t="s">
        <v>1863</v>
      </c>
    </row>
    <row r="317" spans="2:65" s="13" customFormat="1" ht="11.25" x14ac:dyDescent="0.2">
      <c r="B317" s="152"/>
      <c r="D317" s="146" t="s">
        <v>155</v>
      </c>
      <c r="E317" s="153" t="s">
        <v>1</v>
      </c>
      <c r="F317" s="154" t="s">
        <v>1864</v>
      </c>
      <c r="H317" s="155">
        <v>8</v>
      </c>
      <c r="I317" s="156"/>
      <c r="L317" s="152"/>
      <c r="M317" s="157"/>
      <c r="T317" s="158"/>
      <c r="AT317" s="153" t="s">
        <v>155</v>
      </c>
      <c r="AU317" s="153" t="s">
        <v>86</v>
      </c>
      <c r="AV317" s="13" t="s">
        <v>86</v>
      </c>
      <c r="AW317" s="13" t="s">
        <v>32</v>
      </c>
      <c r="AX317" s="13" t="s">
        <v>84</v>
      </c>
      <c r="AY317" s="153" t="s">
        <v>142</v>
      </c>
    </row>
    <row r="318" spans="2:65" s="12" customFormat="1" ht="11.25" x14ac:dyDescent="0.2">
      <c r="B318" s="145"/>
      <c r="D318" s="146" t="s">
        <v>155</v>
      </c>
      <c r="E318" s="147" t="s">
        <v>1</v>
      </c>
      <c r="F318" s="148" t="s">
        <v>1865</v>
      </c>
      <c r="H318" s="147" t="s">
        <v>1</v>
      </c>
      <c r="I318" s="149"/>
      <c r="L318" s="145"/>
      <c r="M318" s="150"/>
      <c r="T318" s="151"/>
      <c r="AT318" s="147" t="s">
        <v>155</v>
      </c>
      <c r="AU318" s="147" t="s">
        <v>86</v>
      </c>
      <c r="AV318" s="12" t="s">
        <v>84</v>
      </c>
      <c r="AW318" s="12" t="s">
        <v>32</v>
      </c>
      <c r="AX318" s="12" t="s">
        <v>76</v>
      </c>
      <c r="AY318" s="147" t="s">
        <v>142</v>
      </c>
    </row>
    <row r="319" spans="2:65" s="1" customFormat="1" ht="16.5" customHeight="1" x14ac:dyDescent="0.2">
      <c r="B319" s="32"/>
      <c r="C319" s="169" t="s">
        <v>626</v>
      </c>
      <c r="D319" s="169" t="s">
        <v>472</v>
      </c>
      <c r="E319" s="170" t="s">
        <v>1866</v>
      </c>
      <c r="F319" s="171" t="s">
        <v>1867</v>
      </c>
      <c r="G319" s="172" t="s">
        <v>1</v>
      </c>
      <c r="H319" s="173">
        <v>8</v>
      </c>
      <c r="I319" s="174"/>
      <c r="J319" s="175">
        <f>ROUND(I319*H319,2)</f>
        <v>0</v>
      </c>
      <c r="K319" s="171" t="s">
        <v>1</v>
      </c>
      <c r="L319" s="176"/>
      <c r="M319" s="177" t="s">
        <v>1</v>
      </c>
      <c r="N319" s="178" t="s">
        <v>41</v>
      </c>
      <c r="P319" s="141">
        <f>O319*H319</f>
        <v>0</v>
      </c>
      <c r="Q319" s="141">
        <v>0</v>
      </c>
      <c r="R319" s="141">
        <f>Q319*H319</f>
        <v>0</v>
      </c>
      <c r="S319" s="141">
        <v>0</v>
      </c>
      <c r="T319" s="142">
        <f>S319*H319</f>
        <v>0</v>
      </c>
      <c r="AR319" s="143" t="s">
        <v>190</v>
      </c>
      <c r="AT319" s="143" t="s">
        <v>472</v>
      </c>
      <c r="AU319" s="143" t="s">
        <v>86</v>
      </c>
      <c r="AY319" s="17" t="s">
        <v>142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7" t="s">
        <v>84</v>
      </c>
      <c r="BK319" s="144">
        <f>ROUND(I319*H319,2)</f>
        <v>0</v>
      </c>
      <c r="BL319" s="17" t="s">
        <v>141</v>
      </c>
      <c r="BM319" s="143" t="s">
        <v>1868</v>
      </c>
    </row>
    <row r="320" spans="2:65" s="13" customFormat="1" ht="11.25" x14ac:dyDescent="0.2">
      <c r="B320" s="152"/>
      <c r="D320" s="146" t="s">
        <v>155</v>
      </c>
      <c r="E320" s="153" t="s">
        <v>1</v>
      </c>
      <c r="F320" s="154" t="s">
        <v>1864</v>
      </c>
      <c r="H320" s="155">
        <v>8</v>
      </c>
      <c r="I320" s="156"/>
      <c r="L320" s="152"/>
      <c r="M320" s="157"/>
      <c r="T320" s="158"/>
      <c r="AT320" s="153" t="s">
        <v>155</v>
      </c>
      <c r="AU320" s="153" t="s">
        <v>86</v>
      </c>
      <c r="AV320" s="13" t="s">
        <v>86</v>
      </c>
      <c r="AW320" s="13" t="s">
        <v>32</v>
      </c>
      <c r="AX320" s="13" t="s">
        <v>84</v>
      </c>
      <c r="AY320" s="153" t="s">
        <v>142</v>
      </c>
    </row>
    <row r="321" spans="2:65" s="12" customFormat="1" ht="11.25" x14ac:dyDescent="0.2">
      <c r="B321" s="145"/>
      <c r="D321" s="146" t="s">
        <v>155</v>
      </c>
      <c r="E321" s="147" t="s">
        <v>1</v>
      </c>
      <c r="F321" s="148" t="s">
        <v>1869</v>
      </c>
      <c r="H321" s="147" t="s">
        <v>1</v>
      </c>
      <c r="I321" s="149"/>
      <c r="L321" s="145"/>
      <c r="M321" s="150"/>
      <c r="T321" s="151"/>
      <c r="AT321" s="147" t="s">
        <v>155</v>
      </c>
      <c r="AU321" s="147" t="s">
        <v>86</v>
      </c>
      <c r="AV321" s="12" t="s">
        <v>84</v>
      </c>
      <c r="AW321" s="12" t="s">
        <v>32</v>
      </c>
      <c r="AX321" s="12" t="s">
        <v>76</v>
      </c>
      <c r="AY321" s="147" t="s">
        <v>142</v>
      </c>
    </row>
    <row r="322" spans="2:65" s="12" customFormat="1" ht="11.25" x14ac:dyDescent="0.2">
      <c r="B322" s="145"/>
      <c r="D322" s="146" t="s">
        <v>155</v>
      </c>
      <c r="E322" s="147" t="s">
        <v>1</v>
      </c>
      <c r="F322" s="148" t="s">
        <v>1870</v>
      </c>
      <c r="H322" s="147" t="s">
        <v>1</v>
      </c>
      <c r="I322" s="149"/>
      <c r="L322" s="145"/>
      <c r="M322" s="150"/>
      <c r="T322" s="151"/>
      <c r="AT322" s="147" t="s">
        <v>155</v>
      </c>
      <c r="AU322" s="147" t="s">
        <v>86</v>
      </c>
      <c r="AV322" s="12" t="s">
        <v>84</v>
      </c>
      <c r="AW322" s="12" t="s">
        <v>32</v>
      </c>
      <c r="AX322" s="12" t="s">
        <v>76</v>
      </c>
      <c r="AY322" s="147" t="s">
        <v>142</v>
      </c>
    </row>
    <row r="323" spans="2:65" s="1" customFormat="1" ht="16.5" customHeight="1" x14ac:dyDescent="0.2">
      <c r="B323" s="32"/>
      <c r="C323" s="132" t="s">
        <v>633</v>
      </c>
      <c r="D323" s="132" t="s">
        <v>148</v>
      </c>
      <c r="E323" s="133" t="s">
        <v>1871</v>
      </c>
      <c r="F323" s="134" t="s">
        <v>1872</v>
      </c>
      <c r="G323" s="135" t="s">
        <v>590</v>
      </c>
      <c r="H323" s="136">
        <v>1</v>
      </c>
      <c r="I323" s="137"/>
      <c r="J323" s="138">
        <f>ROUND(I323*H323,2)</f>
        <v>0</v>
      </c>
      <c r="K323" s="134" t="s">
        <v>152</v>
      </c>
      <c r="L323" s="32"/>
      <c r="M323" s="139" t="s">
        <v>1</v>
      </c>
      <c r="N323" s="140" t="s">
        <v>41</v>
      </c>
      <c r="P323" s="141">
        <f>O323*H323</f>
        <v>0</v>
      </c>
      <c r="Q323" s="141">
        <v>0.05</v>
      </c>
      <c r="R323" s="141">
        <f>Q323*H323</f>
        <v>0.05</v>
      </c>
      <c r="S323" s="141">
        <v>0</v>
      </c>
      <c r="T323" s="142">
        <f>S323*H323</f>
        <v>0</v>
      </c>
      <c r="AR323" s="143" t="s">
        <v>141</v>
      </c>
      <c r="AT323" s="143" t="s">
        <v>148</v>
      </c>
      <c r="AU323" s="143" t="s">
        <v>86</v>
      </c>
      <c r="AY323" s="17" t="s">
        <v>142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7" t="s">
        <v>84</v>
      </c>
      <c r="BK323" s="144">
        <f>ROUND(I323*H323,2)</f>
        <v>0</v>
      </c>
      <c r="BL323" s="17" t="s">
        <v>141</v>
      </c>
      <c r="BM323" s="143" t="s">
        <v>1873</v>
      </c>
    </row>
    <row r="324" spans="2:65" s="13" customFormat="1" ht="11.25" x14ac:dyDescent="0.2">
      <c r="B324" s="152"/>
      <c r="D324" s="146" t="s">
        <v>155</v>
      </c>
      <c r="E324" s="153" t="s">
        <v>1</v>
      </c>
      <c r="F324" s="154" t="s">
        <v>1874</v>
      </c>
      <c r="H324" s="155">
        <v>1</v>
      </c>
      <c r="I324" s="156"/>
      <c r="L324" s="152"/>
      <c r="M324" s="157"/>
      <c r="T324" s="158"/>
      <c r="AT324" s="153" t="s">
        <v>155</v>
      </c>
      <c r="AU324" s="153" t="s">
        <v>86</v>
      </c>
      <c r="AV324" s="13" t="s">
        <v>86</v>
      </c>
      <c r="AW324" s="13" t="s">
        <v>32</v>
      </c>
      <c r="AX324" s="13" t="s">
        <v>84</v>
      </c>
      <c r="AY324" s="153" t="s">
        <v>142</v>
      </c>
    </row>
    <row r="325" spans="2:65" s="1" customFormat="1" ht="16.5" customHeight="1" x14ac:dyDescent="0.2">
      <c r="B325" s="32"/>
      <c r="C325" s="169" t="s">
        <v>640</v>
      </c>
      <c r="D325" s="169" t="s">
        <v>472</v>
      </c>
      <c r="E325" s="170" t="s">
        <v>1875</v>
      </c>
      <c r="F325" s="171" t="s">
        <v>1876</v>
      </c>
      <c r="G325" s="172" t="s">
        <v>590</v>
      </c>
      <c r="H325" s="173">
        <v>1</v>
      </c>
      <c r="I325" s="174"/>
      <c r="J325" s="175">
        <f>ROUND(I325*H325,2)</f>
        <v>0</v>
      </c>
      <c r="K325" s="171" t="s">
        <v>152</v>
      </c>
      <c r="L325" s="176"/>
      <c r="M325" s="177" t="s">
        <v>1</v>
      </c>
      <c r="N325" s="178" t="s">
        <v>41</v>
      </c>
      <c r="P325" s="141">
        <f>O325*H325</f>
        <v>0</v>
      </c>
      <c r="Q325" s="141">
        <v>2.3800000000000002E-2</v>
      </c>
      <c r="R325" s="141">
        <f>Q325*H325</f>
        <v>2.3800000000000002E-2</v>
      </c>
      <c r="S325" s="141">
        <v>0</v>
      </c>
      <c r="T325" s="142">
        <f>S325*H325</f>
        <v>0</v>
      </c>
      <c r="AR325" s="143" t="s">
        <v>190</v>
      </c>
      <c r="AT325" s="143" t="s">
        <v>472</v>
      </c>
      <c r="AU325" s="143" t="s">
        <v>86</v>
      </c>
      <c r="AY325" s="17" t="s">
        <v>142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7" t="s">
        <v>84</v>
      </c>
      <c r="BK325" s="144">
        <f>ROUND(I325*H325,2)</f>
        <v>0</v>
      </c>
      <c r="BL325" s="17" t="s">
        <v>141</v>
      </c>
      <c r="BM325" s="143" t="s">
        <v>1877</v>
      </c>
    </row>
    <row r="326" spans="2:65" s="13" customFormat="1" ht="11.25" x14ac:dyDescent="0.2">
      <c r="B326" s="152"/>
      <c r="D326" s="146" t="s">
        <v>155</v>
      </c>
      <c r="E326" s="153" t="s">
        <v>1</v>
      </c>
      <c r="F326" s="154" t="s">
        <v>1878</v>
      </c>
      <c r="H326" s="155">
        <v>1</v>
      </c>
      <c r="I326" s="156"/>
      <c r="L326" s="152"/>
      <c r="M326" s="157"/>
      <c r="T326" s="158"/>
      <c r="AT326" s="153" t="s">
        <v>155</v>
      </c>
      <c r="AU326" s="153" t="s">
        <v>86</v>
      </c>
      <c r="AV326" s="13" t="s">
        <v>86</v>
      </c>
      <c r="AW326" s="13" t="s">
        <v>32</v>
      </c>
      <c r="AX326" s="13" t="s">
        <v>84</v>
      </c>
      <c r="AY326" s="153" t="s">
        <v>142</v>
      </c>
    </row>
    <row r="327" spans="2:65" s="12" customFormat="1" ht="11.25" x14ac:dyDescent="0.2">
      <c r="B327" s="145"/>
      <c r="D327" s="146" t="s">
        <v>155</v>
      </c>
      <c r="E327" s="147" t="s">
        <v>1</v>
      </c>
      <c r="F327" s="148" t="s">
        <v>1879</v>
      </c>
      <c r="H327" s="147" t="s">
        <v>1</v>
      </c>
      <c r="I327" s="149"/>
      <c r="L327" s="145"/>
      <c r="M327" s="150"/>
      <c r="T327" s="151"/>
      <c r="AT327" s="147" t="s">
        <v>155</v>
      </c>
      <c r="AU327" s="147" t="s">
        <v>86</v>
      </c>
      <c r="AV327" s="12" t="s">
        <v>84</v>
      </c>
      <c r="AW327" s="12" t="s">
        <v>32</v>
      </c>
      <c r="AX327" s="12" t="s">
        <v>76</v>
      </c>
      <c r="AY327" s="147" t="s">
        <v>142</v>
      </c>
    </row>
    <row r="328" spans="2:65" s="1" customFormat="1" ht="16.5" customHeight="1" x14ac:dyDescent="0.2">
      <c r="B328" s="32"/>
      <c r="C328" s="169" t="s">
        <v>646</v>
      </c>
      <c r="D328" s="169" t="s">
        <v>472</v>
      </c>
      <c r="E328" s="170" t="s">
        <v>1880</v>
      </c>
      <c r="F328" s="171" t="s">
        <v>1881</v>
      </c>
      <c r="G328" s="172" t="s">
        <v>590</v>
      </c>
      <c r="H328" s="173">
        <v>1</v>
      </c>
      <c r="I328" s="174"/>
      <c r="J328" s="175">
        <f>ROUND(I328*H328,2)</f>
        <v>0</v>
      </c>
      <c r="K328" s="171" t="s">
        <v>1</v>
      </c>
      <c r="L328" s="176"/>
      <c r="M328" s="177" t="s">
        <v>1</v>
      </c>
      <c r="N328" s="178" t="s">
        <v>41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190</v>
      </c>
      <c r="AT328" s="143" t="s">
        <v>472</v>
      </c>
      <c r="AU328" s="143" t="s">
        <v>86</v>
      </c>
      <c r="AY328" s="17" t="s">
        <v>142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84</v>
      </c>
      <c r="BK328" s="144">
        <f>ROUND(I328*H328,2)</f>
        <v>0</v>
      </c>
      <c r="BL328" s="17" t="s">
        <v>141</v>
      </c>
      <c r="BM328" s="143" t="s">
        <v>1882</v>
      </c>
    </row>
    <row r="329" spans="2:65" s="13" customFormat="1" ht="11.25" x14ac:dyDescent="0.2">
      <c r="B329" s="152"/>
      <c r="D329" s="146" t="s">
        <v>155</v>
      </c>
      <c r="E329" s="153" t="s">
        <v>1</v>
      </c>
      <c r="F329" s="154" t="s">
        <v>1878</v>
      </c>
      <c r="H329" s="155">
        <v>1</v>
      </c>
      <c r="I329" s="156"/>
      <c r="L329" s="152"/>
      <c r="M329" s="157"/>
      <c r="T329" s="158"/>
      <c r="AT329" s="153" t="s">
        <v>155</v>
      </c>
      <c r="AU329" s="153" t="s">
        <v>86</v>
      </c>
      <c r="AV329" s="13" t="s">
        <v>86</v>
      </c>
      <c r="AW329" s="13" t="s">
        <v>32</v>
      </c>
      <c r="AX329" s="13" t="s">
        <v>84</v>
      </c>
      <c r="AY329" s="153" t="s">
        <v>142</v>
      </c>
    </row>
    <row r="330" spans="2:65" s="12" customFormat="1" ht="11.25" x14ac:dyDescent="0.2">
      <c r="B330" s="145"/>
      <c r="D330" s="146" t="s">
        <v>155</v>
      </c>
      <c r="E330" s="147" t="s">
        <v>1</v>
      </c>
      <c r="F330" s="148" t="s">
        <v>1883</v>
      </c>
      <c r="H330" s="147" t="s">
        <v>1</v>
      </c>
      <c r="I330" s="149"/>
      <c r="L330" s="145"/>
      <c r="M330" s="150"/>
      <c r="T330" s="151"/>
      <c r="AT330" s="147" t="s">
        <v>155</v>
      </c>
      <c r="AU330" s="147" t="s">
        <v>86</v>
      </c>
      <c r="AV330" s="12" t="s">
        <v>84</v>
      </c>
      <c r="AW330" s="12" t="s">
        <v>32</v>
      </c>
      <c r="AX330" s="12" t="s">
        <v>76</v>
      </c>
      <c r="AY330" s="147" t="s">
        <v>142</v>
      </c>
    </row>
    <row r="331" spans="2:65" s="12" customFormat="1" ht="11.25" x14ac:dyDescent="0.2">
      <c r="B331" s="145"/>
      <c r="D331" s="146" t="s">
        <v>155</v>
      </c>
      <c r="E331" s="147" t="s">
        <v>1</v>
      </c>
      <c r="F331" s="148" t="s">
        <v>1870</v>
      </c>
      <c r="H331" s="147" t="s">
        <v>1</v>
      </c>
      <c r="I331" s="149"/>
      <c r="L331" s="145"/>
      <c r="M331" s="150"/>
      <c r="T331" s="151"/>
      <c r="AT331" s="147" t="s">
        <v>155</v>
      </c>
      <c r="AU331" s="147" t="s">
        <v>86</v>
      </c>
      <c r="AV331" s="12" t="s">
        <v>84</v>
      </c>
      <c r="AW331" s="12" t="s">
        <v>32</v>
      </c>
      <c r="AX331" s="12" t="s">
        <v>76</v>
      </c>
      <c r="AY331" s="147" t="s">
        <v>142</v>
      </c>
    </row>
    <row r="332" spans="2:65" s="1" customFormat="1" ht="16.5" customHeight="1" x14ac:dyDescent="0.2">
      <c r="B332" s="32"/>
      <c r="C332" s="132" t="s">
        <v>651</v>
      </c>
      <c r="D332" s="132" t="s">
        <v>148</v>
      </c>
      <c r="E332" s="133" t="s">
        <v>1884</v>
      </c>
      <c r="F332" s="134" t="s">
        <v>1885</v>
      </c>
      <c r="G332" s="135" t="s">
        <v>590</v>
      </c>
      <c r="H332" s="136">
        <v>4</v>
      </c>
      <c r="I332" s="137"/>
      <c r="J332" s="138">
        <f>ROUND(I332*H332,2)</f>
        <v>0</v>
      </c>
      <c r="K332" s="134" t="s">
        <v>152</v>
      </c>
      <c r="L332" s="32"/>
      <c r="M332" s="139" t="s">
        <v>1</v>
      </c>
      <c r="N332" s="140" t="s">
        <v>41</v>
      </c>
      <c r="P332" s="141">
        <f>O332*H332</f>
        <v>0</v>
      </c>
      <c r="Q332" s="141">
        <v>1.6000000000000001E-4</v>
      </c>
      <c r="R332" s="141">
        <f>Q332*H332</f>
        <v>6.4000000000000005E-4</v>
      </c>
      <c r="S332" s="141">
        <v>0</v>
      </c>
      <c r="T332" s="142">
        <f>S332*H332</f>
        <v>0</v>
      </c>
      <c r="AR332" s="143" t="s">
        <v>141</v>
      </c>
      <c r="AT332" s="143" t="s">
        <v>148</v>
      </c>
      <c r="AU332" s="143" t="s">
        <v>86</v>
      </c>
      <c r="AY332" s="17" t="s">
        <v>142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84</v>
      </c>
      <c r="BK332" s="144">
        <f>ROUND(I332*H332,2)</f>
        <v>0</v>
      </c>
      <c r="BL332" s="17" t="s">
        <v>141</v>
      </c>
      <c r="BM332" s="143" t="s">
        <v>1886</v>
      </c>
    </row>
    <row r="333" spans="2:65" s="12" customFormat="1" ht="11.25" x14ac:dyDescent="0.2">
      <c r="B333" s="145"/>
      <c r="D333" s="146" t="s">
        <v>155</v>
      </c>
      <c r="E333" s="147" t="s">
        <v>1</v>
      </c>
      <c r="F333" s="148" t="s">
        <v>1887</v>
      </c>
      <c r="H333" s="147" t="s">
        <v>1</v>
      </c>
      <c r="I333" s="149"/>
      <c r="L333" s="145"/>
      <c r="M333" s="150"/>
      <c r="T333" s="151"/>
      <c r="AT333" s="147" t="s">
        <v>155</v>
      </c>
      <c r="AU333" s="147" t="s">
        <v>86</v>
      </c>
      <c r="AV333" s="12" t="s">
        <v>84</v>
      </c>
      <c r="AW333" s="12" t="s">
        <v>32</v>
      </c>
      <c r="AX333" s="12" t="s">
        <v>76</v>
      </c>
      <c r="AY333" s="147" t="s">
        <v>142</v>
      </c>
    </row>
    <row r="334" spans="2:65" s="13" customFormat="1" ht="11.25" x14ac:dyDescent="0.2">
      <c r="B334" s="152"/>
      <c r="D334" s="146" t="s">
        <v>155</v>
      </c>
      <c r="E334" s="153" t="s">
        <v>1</v>
      </c>
      <c r="F334" s="154" t="s">
        <v>1888</v>
      </c>
      <c r="H334" s="155">
        <v>4</v>
      </c>
      <c r="I334" s="156"/>
      <c r="L334" s="152"/>
      <c r="M334" s="157"/>
      <c r="T334" s="158"/>
      <c r="AT334" s="153" t="s">
        <v>155</v>
      </c>
      <c r="AU334" s="153" t="s">
        <v>86</v>
      </c>
      <c r="AV334" s="13" t="s">
        <v>86</v>
      </c>
      <c r="AW334" s="13" t="s">
        <v>32</v>
      </c>
      <c r="AX334" s="13" t="s">
        <v>84</v>
      </c>
      <c r="AY334" s="153" t="s">
        <v>142</v>
      </c>
    </row>
    <row r="335" spans="2:65" s="1" customFormat="1" ht="16.5" customHeight="1" x14ac:dyDescent="0.2">
      <c r="B335" s="32"/>
      <c r="C335" s="132" t="s">
        <v>656</v>
      </c>
      <c r="D335" s="132" t="s">
        <v>148</v>
      </c>
      <c r="E335" s="133" t="s">
        <v>1889</v>
      </c>
      <c r="F335" s="134" t="s">
        <v>1890</v>
      </c>
      <c r="G335" s="135" t="s">
        <v>336</v>
      </c>
      <c r="H335" s="136">
        <v>317.91000000000003</v>
      </c>
      <c r="I335" s="137"/>
      <c r="J335" s="138">
        <f>ROUND(I335*H335,2)</f>
        <v>0</v>
      </c>
      <c r="K335" s="134" t="s">
        <v>152</v>
      </c>
      <c r="L335" s="32"/>
      <c r="M335" s="139" t="s">
        <v>1</v>
      </c>
      <c r="N335" s="140" t="s">
        <v>41</v>
      </c>
      <c r="P335" s="141">
        <f>O335*H335</f>
        <v>0</v>
      </c>
      <c r="Q335" s="141">
        <v>1.9000000000000001E-4</v>
      </c>
      <c r="R335" s="141">
        <f>Q335*H335</f>
        <v>6.0402900000000009E-2</v>
      </c>
      <c r="S335" s="141">
        <v>0</v>
      </c>
      <c r="T335" s="142">
        <f>S335*H335</f>
        <v>0</v>
      </c>
      <c r="AR335" s="143" t="s">
        <v>141</v>
      </c>
      <c r="AT335" s="143" t="s">
        <v>148</v>
      </c>
      <c r="AU335" s="143" t="s">
        <v>86</v>
      </c>
      <c r="AY335" s="17" t="s">
        <v>142</v>
      </c>
      <c r="BE335" s="144">
        <f>IF(N335="základní",J335,0)</f>
        <v>0</v>
      </c>
      <c r="BF335" s="144">
        <f>IF(N335="snížená",J335,0)</f>
        <v>0</v>
      </c>
      <c r="BG335" s="144">
        <f>IF(N335="zákl. přenesená",J335,0)</f>
        <v>0</v>
      </c>
      <c r="BH335" s="144">
        <f>IF(N335="sníž. přenesená",J335,0)</f>
        <v>0</v>
      </c>
      <c r="BI335" s="144">
        <f>IF(N335="nulová",J335,0)</f>
        <v>0</v>
      </c>
      <c r="BJ335" s="17" t="s">
        <v>84</v>
      </c>
      <c r="BK335" s="144">
        <f>ROUND(I335*H335,2)</f>
        <v>0</v>
      </c>
      <c r="BL335" s="17" t="s">
        <v>141</v>
      </c>
      <c r="BM335" s="143" t="s">
        <v>1891</v>
      </c>
    </row>
    <row r="336" spans="2:65" s="13" customFormat="1" ht="11.25" x14ac:dyDescent="0.2">
      <c r="B336" s="152"/>
      <c r="D336" s="146" t="s">
        <v>155</v>
      </c>
      <c r="E336" s="153" t="s">
        <v>1</v>
      </c>
      <c r="F336" s="154" t="s">
        <v>1852</v>
      </c>
      <c r="H336" s="155">
        <v>302.91000000000003</v>
      </c>
      <c r="I336" s="156"/>
      <c r="L336" s="152"/>
      <c r="M336" s="157"/>
      <c r="T336" s="158"/>
      <c r="AT336" s="153" t="s">
        <v>155</v>
      </c>
      <c r="AU336" s="153" t="s">
        <v>86</v>
      </c>
      <c r="AV336" s="13" t="s">
        <v>86</v>
      </c>
      <c r="AW336" s="13" t="s">
        <v>32</v>
      </c>
      <c r="AX336" s="13" t="s">
        <v>76</v>
      </c>
      <c r="AY336" s="153" t="s">
        <v>142</v>
      </c>
    </row>
    <row r="337" spans="2:65" s="12" customFormat="1" ht="11.25" x14ac:dyDescent="0.2">
      <c r="B337" s="145"/>
      <c r="D337" s="146" t="s">
        <v>155</v>
      </c>
      <c r="E337" s="147" t="s">
        <v>1</v>
      </c>
      <c r="F337" s="148" t="s">
        <v>1892</v>
      </c>
      <c r="H337" s="147" t="s">
        <v>1</v>
      </c>
      <c r="I337" s="149"/>
      <c r="L337" s="145"/>
      <c r="M337" s="150"/>
      <c r="T337" s="151"/>
      <c r="AT337" s="147" t="s">
        <v>155</v>
      </c>
      <c r="AU337" s="147" t="s">
        <v>86</v>
      </c>
      <c r="AV337" s="12" t="s">
        <v>84</v>
      </c>
      <c r="AW337" s="12" t="s">
        <v>32</v>
      </c>
      <c r="AX337" s="12" t="s">
        <v>76</v>
      </c>
      <c r="AY337" s="147" t="s">
        <v>142</v>
      </c>
    </row>
    <row r="338" spans="2:65" s="13" customFormat="1" ht="11.25" x14ac:dyDescent="0.2">
      <c r="B338" s="152"/>
      <c r="D338" s="146" t="s">
        <v>155</v>
      </c>
      <c r="E338" s="153" t="s">
        <v>1</v>
      </c>
      <c r="F338" s="154" t="s">
        <v>1893</v>
      </c>
      <c r="H338" s="155">
        <v>15</v>
      </c>
      <c r="I338" s="156"/>
      <c r="L338" s="152"/>
      <c r="M338" s="157"/>
      <c r="T338" s="158"/>
      <c r="AT338" s="153" t="s">
        <v>155</v>
      </c>
      <c r="AU338" s="153" t="s">
        <v>86</v>
      </c>
      <c r="AV338" s="13" t="s">
        <v>86</v>
      </c>
      <c r="AW338" s="13" t="s">
        <v>32</v>
      </c>
      <c r="AX338" s="13" t="s">
        <v>76</v>
      </c>
      <c r="AY338" s="153" t="s">
        <v>142</v>
      </c>
    </row>
    <row r="339" spans="2:65" s="14" customFormat="1" ht="11.25" x14ac:dyDescent="0.2">
      <c r="B339" s="162"/>
      <c r="D339" s="146" t="s">
        <v>155</v>
      </c>
      <c r="E339" s="163" t="s">
        <v>1</v>
      </c>
      <c r="F339" s="164" t="s">
        <v>278</v>
      </c>
      <c r="H339" s="165">
        <v>317.91000000000003</v>
      </c>
      <c r="I339" s="166"/>
      <c r="L339" s="162"/>
      <c r="M339" s="167"/>
      <c r="T339" s="168"/>
      <c r="AT339" s="163" t="s">
        <v>155</v>
      </c>
      <c r="AU339" s="163" t="s">
        <v>86</v>
      </c>
      <c r="AV339" s="14" t="s">
        <v>141</v>
      </c>
      <c r="AW339" s="14" t="s">
        <v>32</v>
      </c>
      <c r="AX339" s="14" t="s">
        <v>84</v>
      </c>
      <c r="AY339" s="163" t="s">
        <v>142</v>
      </c>
    </row>
    <row r="340" spans="2:65" s="1" customFormat="1" ht="16.5" customHeight="1" x14ac:dyDescent="0.2">
      <c r="B340" s="32"/>
      <c r="C340" s="132" t="s">
        <v>661</v>
      </c>
      <c r="D340" s="132" t="s">
        <v>148</v>
      </c>
      <c r="E340" s="133" t="s">
        <v>1894</v>
      </c>
      <c r="F340" s="134" t="s">
        <v>1895</v>
      </c>
      <c r="G340" s="135" t="s">
        <v>336</v>
      </c>
      <c r="H340" s="136">
        <v>302.91000000000003</v>
      </c>
      <c r="I340" s="137"/>
      <c r="J340" s="138">
        <f>ROUND(I340*H340,2)</f>
        <v>0</v>
      </c>
      <c r="K340" s="134" t="s">
        <v>152</v>
      </c>
      <c r="L340" s="32"/>
      <c r="M340" s="139" t="s">
        <v>1</v>
      </c>
      <c r="N340" s="140" t="s">
        <v>41</v>
      </c>
      <c r="P340" s="141">
        <f>O340*H340</f>
        <v>0</v>
      </c>
      <c r="Q340" s="141">
        <v>9.0000000000000006E-5</v>
      </c>
      <c r="R340" s="141">
        <f>Q340*H340</f>
        <v>2.7261900000000006E-2</v>
      </c>
      <c r="S340" s="141">
        <v>0</v>
      </c>
      <c r="T340" s="142">
        <f>S340*H340</f>
        <v>0</v>
      </c>
      <c r="AR340" s="143" t="s">
        <v>141</v>
      </c>
      <c r="AT340" s="143" t="s">
        <v>148</v>
      </c>
      <c r="AU340" s="143" t="s">
        <v>86</v>
      </c>
      <c r="AY340" s="17" t="s">
        <v>142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84</v>
      </c>
      <c r="BK340" s="144">
        <f>ROUND(I340*H340,2)</f>
        <v>0</v>
      </c>
      <c r="BL340" s="17" t="s">
        <v>141</v>
      </c>
      <c r="BM340" s="143" t="s">
        <v>1896</v>
      </c>
    </row>
    <row r="341" spans="2:65" s="13" customFormat="1" ht="11.25" x14ac:dyDescent="0.2">
      <c r="B341" s="152"/>
      <c r="D341" s="146" t="s">
        <v>155</v>
      </c>
      <c r="E341" s="153" t="s">
        <v>1</v>
      </c>
      <c r="F341" s="154" t="s">
        <v>1897</v>
      </c>
      <c r="H341" s="155">
        <v>302.91000000000003</v>
      </c>
      <c r="I341" s="156"/>
      <c r="L341" s="152"/>
      <c r="M341" s="157"/>
      <c r="T341" s="158"/>
      <c r="AT341" s="153" t="s">
        <v>155</v>
      </c>
      <c r="AU341" s="153" t="s">
        <v>86</v>
      </c>
      <c r="AV341" s="13" t="s">
        <v>86</v>
      </c>
      <c r="AW341" s="13" t="s">
        <v>32</v>
      </c>
      <c r="AX341" s="13" t="s">
        <v>84</v>
      </c>
      <c r="AY341" s="153" t="s">
        <v>142</v>
      </c>
    </row>
    <row r="342" spans="2:65" s="11" customFormat="1" ht="22.9" customHeight="1" x14ac:dyDescent="0.2">
      <c r="B342" s="120"/>
      <c r="D342" s="121" t="s">
        <v>75</v>
      </c>
      <c r="E342" s="130" t="s">
        <v>1302</v>
      </c>
      <c r="F342" s="130" t="s">
        <v>1303</v>
      </c>
      <c r="I342" s="123"/>
      <c r="J342" s="131">
        <f>BK342</f>
        <v>0</v>
      </c>
      <c r="L342" s="120"/>
      <c r="M342" s="125"/>
      <c r="P342" s="126">
        <f>SUM(P343:P352)</f>
        <v>0</v>
      </c>
      <c r="R342" s="126">
        <f>SUM(R343:R352)</f>
        <v>0</v>
      </c>
      <c r="T342" s="127">
        <f>SUM(T343:T352)</f>
        <v>0</v>
      </c>
      <c r="AR342" s="121" t="s">
        <v>84</v>
      </c>
      <c r="AT342" s="128" t="s">
        <v>75</v>
      </c>
      <c r="AU342" s="128" t="s">
        <v>84</v>
      </c>
      <c r="AY342" s="121" t="s">
        <v>142</v>
      </c>
      <c r="BK342" s="129">
        <f>SUM(BK343:BK352)</f>
        <v>0</v>
      </c>
    </row>
    <row r="343" spans="2:65" s="1" customFormat="1" ht="24.2" customHeight="1" x14ac:dyDescent="0.2">
      <c r="B343" s="32"/>
      <c r="C343" s="132" t="s">
        <v>666</v>
      </c>
      <c r="D343" s="132" t="s">
        <v>148</v>
      </c>
      <c r="E343" s="133" t="s">
        <v>1353</v>
      </c>
      <c r="F343" s="134" t="s">
        <v>1354</v>
      </c>
      <c r="G343" s="135" t="s">
        <v>456</v>
      </c>
      <c r="H343" s="136">
        <v>0.41399999999999998</v>
      </c>
      <c r="I343" s="137"/>
      <c r="J343" s="138">
        <f>ROUND(I343*H343,2)</f>
        <v>0</v>
      </c>
      <c r="K343" s="134" t="s">
        <v>152</v>
      </c>
      <c r="L343" s="32"/>
      <c r="M343" s="139" t="s">
        <v>1</v>
      </c>
      <c r="N343" s="140" t="s">
        <v>41</v>
      </c>
      <c r="P343" s="141">
        <f>O343*H343</f>
        <v>0</v>
      </c>
      <c r="Q343" s="141">
        <v>0</v>
      </c>
      <c r="R343" s="141">
        <f>Q343*H343</f>
        <v>0</v>
      </c>
      <c r="S343" s="141">
        <v>0</v>
      </c>
      <c r="T343" s="142">
        <f>S343*H343</f>
        <v>0</v>
      </c>
      <c r="AR343" s="143" t="s">
        <v>141</v>
      </c>
      <c r="AT343" s="143" t="s">
        <v>148</v>
      </c>
      <c r="AU343" s="143" t="s">
        <v>86</v>
      </c>
      <c r="AY343" s="17" t="s">
        <v>142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7" t="s">
        <v>84</v>
      </c>
      <c r="BK343" s="144">
        <f>ROUND(I343*H343,2)</f>
        <v>0</v>
      </c>
      <c r="BL343" s="17" t="s">
        <v>141</v>
      </c>
      <c r="BM343" s="143" t="s">
        <v>1898</v>
      </c>
    </row>
    <row r="344" spans="2:65" s="12" customFormat="1" ht="11.25" x14ac:dyDescent="0.2">
      <c r="B344" s="145"/>
      <c r="D344" s="146" t="s">
        <v>155</v>
      </c>
      <c r="E344" s="147" t="s">
        <v>1</v>
      </c>
      <c r="F344" s="148" t="s">
        <v>1899</v>
      </c>
      <c r="H344" s="147" t="s">
        <v>1</v>
      </c>
      <c r="I344" s="149"/>
      <c r="L344" s="145"/>
      <c r="M344" s="150"/>
      <c r="T344" s="151"/>
      <c r="AT344" s="147" t="s">
        <v>155</v>
      </c>
      <c r="AU344" s="147" t="s">
        <v>86</v>
      </c>
      <c r="AV344" s="12" t="s">
        <v>84</v>
      </c>
      <c r="AW344" s="12" t="s">
        <v>32</v>
      </c>
      <c r="AX344" s="12" t="s">
        <v>76</v>
      </c>
      <c r="AY344" s="147" t="s">
        <v>142</v>
      </c>
    </row>
    <row r="345" spans="2:65" s="13" customFormat="1" ht="11.25" x14ac:dyDescent="0.2">
      <c r="B345" s="152"/>
      <c r="D345" s="146" t="s">
        <v>155</v>
      </c>
      <c r="E345" s="153" t="s">
        <v>1</v>
      </c>
      <c r="F345" s="154" t="s">
        <v>1900</v>
      </c>
      <c r="H345" s="155">
        <v>0.21099999999999999</v>
      </c>
      <c r="I345" s="156"/>
      <c r="L345" s="152"/>
      <c r="M345" s="157"/>
      <c r="T345" s="158"/>
      <c r="AT345" s="153" t="s">
        <v>155</v>
      </c>
      <c r="AU345" s="153" t="s">
        <v>86</v>
      </c>
      <c r="AV345" s="13" t="s">
        <v>86</v>
      </c>
      <c r="AW345" s="13" t="s">
        <v>32</v>
      </c>
      <c r="AX345" s="13" t="s">
        <v>76</v>
      </c>
      <c r="AY345" s="153" t="s">
        <v>142</v>
      </c>
    </row>
    <row r="346" spans="2:65" s="13" customFormat="1" ht="11.25" x14ac:dyDescent="0.2">
      <c r="B346" s="152"/>
      <c r="D346" s="146" t="s">
        <v>155</v>
      </c>
      <c r="E346" s="153" t="s">
        <v>1</v>
      </c>
      <c r="F346" s="154" t="s">
        <v>1901</v>
      </c>
      <c r="H346" s="155">
        <v>0.20300000000000001</v>
      </c>
      <c r="I346" s="156"/>
      <c r="L346" s="152"/>
      <c r="M346" s="157"/>
      <c r="T346" s="158"/>
      <c r="AT346" s="153" t="s">
        <v>155</v>
      </c>
      <c r="AU346" s="153" t="s">
        <v>86</v>
      </c>
      <c r="AV346" s="13" t="s">
        <v>86</v>
      </c>
      <c r="AW346" s="13" t="s">
        <v>32</v>
      </c>
      <c r="AX346" s="13" t="s">
        <v>76</v>
      </c>
      <c r="AY346" s="153" t="s">
        <v>142</v>
      </c>
    </row>
    <row r="347" spans="2:65" s="14" customFormat="1" ht="11.25" x14ac:dyDescent="0.2">
      <c r="B347" s="162"/>
      <c r="D347" s="146" t="s">
        <v>155</v>
      </c>
      <c r="E347" s="163" t="s">
        <v>1</v>
      </c>
      <c r="F347" s="164" t="s">
        <v>278</v>
      </c>
      <c r="H347" s="165">
        <v>0.41399999999999998</v>
      </c>
      <c r="I347" s="166"/>
      <c r="L347" s="162"/>
      <c r="M347" s="167"/>
      <c r="T347" s="168"/>
      <c r="AT347" s="163" t="s">
        <v>155</v>
      </c>
      <c r="AU347" s="163" t="s">
        <v>86</v>
      </c>
      <c r="AV347" s="14" t="s">
        <v>141</v>
      </c>
      <c r="AW347" s="14" t="s">
        <v>32</v>
      </c>
      <c r="AX347" s="14" t="s">
        <v>84</v>
      </c>
      <c r="AY347" s="163" t="s">
        <v>142</v>
      </c>
    </row>
    <row r="348" spans="2:65" s="1" customFormat="1" ht="24.2" customHeight="1" x14ac:dyDescent="0.2">
      <c r="B348" s="32"/>
      <c r="C348" s="132" t="s">
        <v>670</v>
      </c>
      <c r="D348" s="132" t="s">
        <v>148</v>
      </c>
      <c r="E348" s="133" t="s">
        <v>1365</v>
      </c>
      <c r="F348" s="134" t="s">
        <v>1366</v>
      </c>
      <c r="G348" s="135" t="s">
        <v>456</v>
      </c>
      <c r="H348" s="136">
        <v>0.82799999999999996</v>
      </c>
      <c r="I348" s="137"/>
      <c r="J348" s="138">
        <f>ROUND(I348*H348,2)</f>
        <v>0</v>
      </c>
      <c r="K348" s="134" t="s">
        <v>152</v>
      </c>
      <c r="L348" s="32"/>
      <c r="M348" s="139" t="s">
        <v>1</v>
      </c>
      <c r="N348" s="140" t="s">
        <v>41</v>
      </c>
      <c r="P348" s="141">
        <f>O348*H348</f>
        <v>0</v>
      </c>
      <c r="Q348" s="141">
        <v>0</v>
      </c>
      <c r="R348" s="141">
        <f>Q348*H348</f>
        <v>0</v>
      </c>
      <c r="S348" s="141">
        <v>0</v>
      </c>
      <c r="T348" s="142">
        <f>S348*H348</f>
        <v>0</v>
      </c>
      <c r="AR348" s="143" t="s">
        <v>141</v>
      </c>
      <c r="AT348" s="143" t="s">
        <v>148</v>
      </c>
      <c r="AU348" s="143" t="s">
        <v>86</v>
      </c>
      <c r="AY348" s="17" t="s">
        <v>142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7" t="s">
        <v>84</v>
      </c>
      <c r="BK348" s="144">
        <f>ROUND(I348*H348,2)</f>
        <v>0</v>
      </c>
      <c r="BL348" s="17" t="s">
        <v>141</v>
      </c>
      <c r="BM348" s="143" t="s">
        <v>1902</v>
      </c>
    </row>
    <row r="349" spans="2:65" s="12" customFormat="1" ht="11.25" x14ac:dyDescent="0.2">
      <c r="B349" s="145"/>
      <c r="D349" s="146" t="s">
        <v>155</v>
      </c>
      <c r="E349" s="147" t="s">
        <v>1</v>
      </c>
      <c r="F349" s="148" t="s">
        <v>1903</v>
      </c>
      <c r="H349" s="147" t="s">
        <v>1</v>
      </c>
      <c r="I349" s="149"/>
      <c r="L349" s="145"/>
      <c r="M349" s="150"/>
      <c r="T349" s="151"/>
      <c r="AT349" s="147" t="s">
        <v>155</v>
      </c>
      <c r="AU349" s="147" t="s">
        <v>86</v>
      </c>
      <c r="AV349" s="12" t="s">
        <v>84</v>
      </c>
      <c r="AW349" s="12" t="s">
        <v>32</v>
      </c>
      <c r="AX349" s="12" t="s">
        <v>76</v>
      </c>
      <c r="AY349" s="147" t="s">
        <v>142</v>
      </c>
    </row>
    <row r="350" spans="2:65" s="13" customFormat="1" ht="11.25" x14ac:dyDescent="0.2">
      <c r="B350" s="152"/>
      <c r="D350" s="146" t="s">
        <v>155</v>
      </c>
      <c r="E350" s="153" t="s">
        <v>1</v>
      </c>
      <c r="F350" s="154" t="s">
        <v>1904</v>
      </c>
      <c r="H350" s="155">
        <v>0.42199999999999999</v>
      </c>
      <c r="I350" s="156"/>
      <c r="L350" s="152"/>
      <c r="M350" s="157"/>
      <c r="T350" s="158"/>
      <c r="AT350" s="153" t="s">
        <v>155</v>
      </c>
      <c r="AU350" s="153" t="s">
        <v>86</v>
      </c>
      <c r="AV350" s="13" t="s">
        <v>86</v>
      </c>
      <c r="AW350" s="13" t="s">
        <v>32</v>
      </c>
      <c r="AX350" s="13" t="s">
        <v>76</v>
      </c>
      <c r="AY350" s="153" t="s">
        <v>142</v>
      </c>
    </row>
    <row r="351" spans="2:65" s="13" customFormat="1" ht="11.25" x14ac:dyDescent="0.2">
      <c r="B351" s="152"/>
      <c r="D351" s="146" t="s">
        <v>155</v>
      </c>
      <c r="E351" s="153" t="s">
        <v>1</v>
      </c>
      <c r="F351" s="154" t="s">
        <v>1905</v>
      </c>
      <c r="H351" s="155">
        <v>0.40600000000000003</v>
      </c>
      <c r="I351" s="156"/>
      <c r="L351" s="152"/>
      <c r="M351" s="157"/>
      <c r="T351" s="158"/>
      <c r="AT351" s="153" t="s">
        <v>155</v>
      </c>
      <c r="AU351" s="153" t="s">
        <v>86</v>
      </c>
      <c r="AV351" s="13" t="s">
        <v>86</v>
      </c>
      <c r="AW351" s="13" t="s">
        <v>32</v>
      </c>
      <c r="AX351" s="13" t="s">
        <v>76</v>
      </c>
      <c r="AY351" s="153" t="s">
        <v>142</v>
      </c>
    </row>
    <row r="352" spans="2:65" s="14" customFormat="1" ht="11.25" x14ac:dyDescent="0.2">
      <c r="B352" s="162"/>
      <c r="D352" s="146" t="s">
        <v>155</v>
      </c>
      <c r="E352" s="163" t="s">
        <v>1</v>
      </c>
      <c r="F352" s="164" t="s">
        <v>278</v>
      </c>
      <c r="H352" s="165">
        <v>0.82799999999999996</v>
      </c>
      <c r="I352" s="166"/>
      <c r="L352" s="162"/>
      <c r="M352" s="167"/>
      <c r="T352" s="168"/>
      <c r="AT352" s="163" t="s">
        <v>155</v>
      </c>
      <c r="AU352" s="163" t="s">
        <v>86</v>
      </c>
      <c r="AV352" s="14" t="s">
        <v>141</v>
      </c>
      <c r="AW352" s="14" t="s">
        <v>32</v>
      </c>
      <c r="AX352" s="14" t="s">
        <v>84</v>
      </c>
      <c r="AY352" s="163" t="s">
        <v>142</v>
      </c>
    </row>
    <row r="353" spans="2:65" s="11" customFormat="1" ht="22.9" customHeight="1" x14ac:dyDescent="0.2">
      <c r="B353" s="120"/>
      <c r="D353" s="121" t="s">
        <v>75</v>
      </c>
      <c r="E353" s="130" t="s">
        <v>1394</v>
      </c>
      <c r="F353" s="130" t="s">
        <v>1395</v>
      </c>
      <c r="I353" s="123"/>
      <c r="J353" s="131">
        <f>BK353</f>
        <v>0</v>
      </c>
      <c r="L353" s="120"/>
      <c r="M353" s="125"/>
      <c r="P353" s="126">
        <f>P354</f>
        <v>0</v>
      </c>
      <c r="R353" s="126">
        <f>R354</f>
        <v>0</v>
      </c>
      <c r="T353" s="127">
        <f>T354</f>
        <v>0</v>
      </c>
      <c r="AR353" s="121" t="s">
        <v>84</v>
      </c>
      <c r="AT353" s="128" t="s">
        <v>75</v>
      </c>
      <c r="AU353" s="128" t="s">
        <v>84</v>
      </c>
      <c r="AY353" s="121" t="s">
        <v>142</v>
      </c>
      <c r="BK353" s="129">
        <f>BK354</f>
        <v>0</v>
      </c>
    </row>
    <row r="354" spans="2:65" s="1" customFormat="1" ht="24.2" customHeight="1" x14ac:dyDescent="0.2">
      <c r="B354" s="32"/>
      <c r="C354" s="132" t="s">
        <v>675</v>
      </c>
      <c r="D354" s="132" t="s">
        <v>148</v>
      </c>
      <c r="E354" s="133" t="s">
        <v>1906</v>
      </c>
      <c r="F354" s="134" t="s">
        <v>1907</v>
      </c>
      <c r="G354" s="135" t="s">
        <v>456</v>
      </c>
      <c r="H354" s="136">
        <v>244.63200000000001</v>
      </c>
      <c r="I354" s="137"/>
      <c r="J354" s="138">
        <f>ROUND(I354*H354,2)</f>
        <v>0</v>
      </c>
      <c r="K354" s="134" t="s">
        <v>152</v>
      </c>
      <c r="L354" s="32"/>
      <c r="M354" s="186" t="s">
        <v>1</v>
      </c>
      <c r="N354" s="187" t="s">
        <v>41</v>
      </c>
      <c r="O354" s="188"/>
      <c r="P354" s="189">
        <f>O354*H354</f>
        <v>0</v>
      </c>
      <c r="Q354" s="189">
        <v>0</v>
      </c>
      <c r="R354" s="189">
        <f>Q354*H354</f>
        <v>0</v>
      </c>
      <c r="S354" s="189">
        <v>0</v>
      </c>
      <c r="T354" s="190">
        <f>S354*H354</f>
        <v>0</v>
      </c>
      <c r="AR354" s="143" t="s">
        <v>141</v>
      </c>
      <c r="AT354" s="143" t="s">
        <v>148</v>
      </c>
      <c r="AU354" s="143" t="s">
        <v>86</v>
      </c>
      <c r="AY354" s="17" t="s">
        <v>142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7" t="s">
        <v>84</v>
      </c>
      <c r="BK354" s="144">
        <f>ROUND(I354*H354,2)</f>
        <v>0</v>
      </c>
      <c r="BL354" s="17" t="s">
        <v>141</v>
      </c>
      <c r="BM354" s="143" t="s">
        <v>1908</v>
      </c>
    </row>
    <row r="355" spans="2:65" s="1" customFormat="1" ht="6.95" customHeight="1" x14ac:dyDescent="0.2">
      <c r="B355" s="44"/>
      <c r="C355" s="45"/>
      <c r="D355" s="45"/>
      <c r="E355" s="45"/>
      <c r="F355" s="45"/>
      <c r="G355" s="45"/>
      <c r="H355" s="45"/>
      <c r="I355" s="45"/>
      <c r="J355" s="45"/>
      <c r="K355" s="45"/>
      <c r="L355" s="32"/>
    </row>
  </sheetData>
  <sheetProtection algorithmName="SHA-512" hashValue="qF3erBHN5hkMiMtAXTU1kcQDe6OREZ5NlWA9h3XmAd9L1lny/xVspNgdwDls29DGdmVyA5XRB1YP44G5BflwjA==" saltValue="2sCy9Kb9HnZzKrHLM9j/+5XaHNndwcKQah8gek5EdICRtYuH7PzdKAEZrC92o/ZzJ19EWLrpJli0c6e3VlFPTw==" spinCount="100000" sheet="1" objects="1" scenarios="1" formatColumns="0" formatRows="0" autoFilter="0"/>
  <autoFilter ref="C121:K354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9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100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1909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101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ROUND((SUM(BE123:BE396)),  2)</f>
        <v>0</v>
      </c>
      <c r="I33" s="92">
        <v>0.21</v>
      </c>
      <c r="J33" s="91">
        <f>ROUND(((SUM(BE123:BE396))*I33),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ROUND((SUM(BF123:BF396)),  2)</f>
        <v>0</v>
      </c>
      <c r="I34" s="92">
        <v>0.12</v>
      </c>
      <c r="J34" s="91">
        <f>ROUND(((SUM(BF123:BF396))*I34),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ROUND((SUM(BG123:BG396)),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ROUND((SUM(BH123:BH396)),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ROUND((SUM(BI123:BI396)),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302 - Jednotná kanalizace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J123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 x14ac:dyDescent="0.2">
      <c r="B99" s="108"/>
      <c r="D99" s="109" t="s">
        <v>1910</v>
      </c>
      <c r="E99" s="110"/>
      <c r="F99" s="110"/>
      <c r="G99" s="110"/>
      <c r="H99" s="110"/>
      <c r="I99" s="110"/>
      <c r="J99" s="111">
        <f>J231</f>
        <v>0</v>
      </c>
      <c r="L99" s="108"/>
    </row>
    <row r="100" spans="2:12" s="9" customFormat="1" ht="19.899999999999999" customHeight="1" x14ac:dyDescent="0.2">
      <c r="B100" s="108"/>
      <c r="D100" s="109" t="s">
        <v>253</v>
      </c>
      <c r="E100" s="110"/>
      <c r="F100" s="110"/>
      <c r="G100" s="110"/>
      <c r="H100" s="110"/>
      <c r="I100" s="110"/>
      <c r="J100" s="111">
        <f>J240</f>
        <v>0</v>
      </c>
      <c r="L100" s="108"/>
    </row>
    <row r="101" spans="2:12" s="9" customFormat="1" ht="19.899999999999999" customHeight="1" x14ac:dyDescent="0.2">
      <c r="B101" s="108"/>
      <c r="D101" s="109" t="s">
        <v>255</v>
      </c>
      <c r="E101" s="110"/>
      <c r="F101" s="110"/>
      <c r="G101" s="110"/>
      <c r="H101" s="110"/>
      <c r="I101" s="110"/>
      <c r="J101" s="111">
        <f>J255</f>
        <v>0</v>
      </c>
      <c r="L101" s="108"/>
    </row>
    <row r="102" spans="2:12" s="9" customFormat="1" ht="19.899999999999999" customHeight="1" x14ac:dyDescent="0.2">
      <c r="B102" s="108"/>
      <c r="D102" s="109" t="s">
        <v>257</v>
      </c>
      <c r="E102" s="110"/>
      <c r="F102" s="110"/>
      <c r="G102" s="110"/>
      <c r="H102" s="110"/>
      <c r="I102" s="110"/>
      <c r="J102" s="111">
        <f>J362</f>
        <v>0</v>
      </c>
      <c r="L102" s="108"/>
    </row>
    <row r="103" spans="2:12" s="9" customFormat="1" ht="19.899999999999999" customHeight="1" x14ac:dyDescent="0.2">
      <c r="B103" s="108"/>
      <c r="D103" s="109" t="s">
        <v>258</v>
      </c>
      <c r="E103" s="110"/>
      <c r="F103" s="110"/>
      <c r="G103" s="110"/>
      <c r="H103" s="110"/>
      <c r="I103" s="110"/>
      <c r="J103" s="111">
        <f>J395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126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2" t="str">
        <f>E7</f>
        <v>Rekonstrukce ul. Požárnická, Pelhřimov</v>
      </c>
      <c r="F113" s="233"/>
      <c r="G113" s="233"/>
      <c r="H113" s="233"/>
      <c r="L113" s="32"/>
    </row>
    <row r="114" spans="2:65" s="1" customFormat="1" ht="12" customHeight="1" x14ac:dyDescent="0.2">
      <c r="B114" s="32"/>
      <c r="C114" s="27" t="s">
        <v>112</v>
      </c>
      <c r="L114" s="32"/>
    </row>
    <row r="115" spans="2:65" s="1" customFormat="1" ht="16.5" customHeight="1" x14ac:dyDescent="0.2">
      <c r="B115" s="32"/>
      <c r="E115" s="194" t="str">
        <f>E9</f>
        <v>302 - Jednotná kanalizace</v>
      </c>
      <c r="F115" s="234"/>
      <c r="G115" s="234"/>
      <c r="H115" s="234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16. 12. 2025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127</v>
      </c>
      <c r="D122" s="114" t="s">
        <v>61</v>
      </c>
      <c r="E122" s="114" t="s">
        <v>57</v>
      </c>
      <c r="F122" s="114" t="s">
        <v>58</v>
      </c>
      <c r="G122" s="114" t="s">
        <v>128</v>
      </c>
      <c r="H122" s="114" t="s">
        <v>129</v>
      </c>
      <c r="I122" s="114" t="s">
        <v>130</v>
      </c>
      <c r="J122" s="114" t="s">
        <v>116</v>
      </c>
      <c r="K122" s="115" t="s">
        <v>131</v>
      </c>
      <c r="L122" s="112"/>
      <c r="M122" s="59" t="s">
        <v>1</v>
      </c>
      <c r="N122" s="60" t="s">
        <v>40</v>
      </c>
      <c r="O122" s="60" t="s">
        <v>132</v>
      </c>
      <c r="P122" s="60" t="s">
        <v>133</v>
      </c>
      <c r="Q122" s="60" t="s">
        <v>134</v>
      </c>
      <c r="R122" s="60" t="s">
        <v>135</v>
      </c>
      <c r="S122" s="60" t="s">
        <v>136</v>
      </c>
      <c r="T122" s="61" t="s">
        <v>137</v>
      </c>
    </row>
    <row r="123" spans="2:65" s="1" customFormat="1" ht="22.9" customHeight="1" x14ac:dyDescent="0.25">
      <c r="B123" s="32"/>
      <c r="C123" s="64" t="s">
        <v>138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360.01703418</v>
      </c>
      <c r="S123" s="53"/>
      <c r="T123" s="118">
        <f>T124</f>
        <v>59.559999999999995</v>
      </c>
      <c r="AT123" s="17" t="s">
        <v>75</v>
      </c>
      <c r="AU123" s="17" t="s">
        <v>118</v>
      </c>
      <c r="BK123" s="119">
        <f>BK124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261</v>
      </c>
      <c r="F124" s="122" t="s">
        <v>262</v>
      </c>
      <c r="I124" s="123"/>
      <c r="J124" s="124">
        <f>BK124</f>
        <v>0</v>
      </c>
      <c r="L124" s="120"/>
      <c r="M124" s="125"/>
      <c r="P124" s="126">
        <f>P125+P231+P240+P255+P362+P395</f>
        <v>0</v>
      </c>
      <c r="R124" s="126">
        <f>R125+R231+R240+R255+R362+R395</f>
        <v>360.01703418</v>
      </c>
      <c r="T124" s="127">
        <f>T125+T231+T240+T255+T362+T395</f>
        <v>59.559999999999995</v>
      </c>
      <c r="AR124" s="121" t="s">
        <v>84</v>
      </c>
      <c r="AT124" s="128" t="s">
        <v>75</v>
      </c>
      <c r="AU124" s="128" t="s">
        <v>76</v>
      </c>
      <c r="AY124" s="121" t="s">
        <v>142</v>
      </c>
      <c r="BK124" s="129">
        <f>BK125+BK231+BK240+BK255+BK362+BK395</f>
        <v>0</v>
      </c>
    </row>
    <row r="125" spans="2:65" s="11" customFormat="1" ht="22.9" customHeight="1" x14ac:dyDescent="0.2">
      <c r="B125" s="120"/>
      <c r="D125" s="121" t="s">
        <v>75</v>
      </c>
      <c r="E125" s="130" t="s">
        <v>84</v>
      </c>
      <c r="F125" s="130" t="s">
        <v>263</v>
      </c>
      <c r="I125" s="123"/>
      <c r="J125" s="131">
        <f>BK125</f>
        <v>0</v>
      </c>
      <c r="L125" s="120"/>
      <c r="M125" s="125"/>
      <c r="P125" s="126">
        <f>SUM(P126:P230)</f>
        <v>0</v>
      </c>
      <c r="R125" s="126">
        <f>SUM(R126:R230)</f>
        <v>2.6695808999999997</v>
      </c>
      <c r="T125" s="127">
        <f>SUM(T126:T230)</f>
        <v>0</v>
      </c>
      <c r="AR125" s="121" t="s">
        <v>84</v>
      </c>
      <c r="AT125" s="128" t="s">
        <v>75</v>
      </c>
      <c r="AU125" s="128" t="s">
        <v>84</v>
      </c>
      <c r="AY125" s="121" t="s">
        <v>142</v>
      </c>
      <c r="BK125" s="129">
        <f>SUM(BK126:BK230)</f>
        <v>0</v>
      </c>
    </row>
    <row r="126" spans="2:65" s="1" customFormat="1" ht="16.5" customHeight="1" x14ac:dyDescent="0.2">
      <c r="B126" s="32"/>
      <c r="C126" s="132" t="s">
        <v>84</v>
      </c>
      <c r="D126" s="132" t="s">
        <v>148</v>
      </c>
      <c r="E126" s="133" t="s">
        <v>1911</v>
      </c>
      <c r="F126" s="134" t="s">
        <v>1912</v>
      </c>
      <c r="G126" s="135" t="s">
        <v>1617</v>
      </c>
      <c r="H126" s="136">
        <v>320</v>
      </c>
      <c r="I126" s="137"/>
      <c r="J126" s="138">
        <f>ROUND(I126*H126,2)</f>
        <v>0</v>
      </c>
      <c r="K126" s="134" t="s">
        <v>152</v>
      </c>
      <c r="L126" s="32"/>
      <c r="M126" s="139" t="s">
        <v>1</v>
      </c>
      <c r="N126" s="140" t="s">
        <v>41</v>
      </c>
      <c r="P126" s="141">
        <f>O126*H126</f>
        <v>0</v>
      </c>
      <c r="Q126" s="141">
        <v>3.0000000000000001E-5</v>
      </c>
      <c r="R126" s="141">
        <f>Q126*H126</f>
        <v>9.6000000000000009E-3</v>
      </c>
      <c r="S126" s="141">
        <v>0</v>
      </c>
      <c r="T126" s="142">
        <f>S126*H126</f>
        <v>0</v>
      </c>
      <c r="AR126" s="143" t="s">
        <v>141</v>
      </c>
      <c r="AT126" s="143" t="s">
        <v>148</v>
      </c>
      <c r="AU126" s="143" t="s">
        <v>86</v>
      </c>
      <c r="AY126" s="17" t="s">
        <v>142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84</v>
      </c>
      <c r="BK126" s="144">
        <f>ROUND(I126*H126,2)</f>
        <v>0</v>
      </c>
      <c r="BL126" s="17" t="s">
        <v>141</v>
      </c>
      <c r="BM126" s="143" t="s">
        <v>1913</v>
      </c>
    </row>
    <row r="127" spans="2:65" s="12" customFormat="1" ht="11.25" x14ac:dyDescent="0.2">
      <c r="B127" s="145"/>
      <c r="D127" s="146" t="s">
        <v>155</v>
      </c>
      <c r="E127" s="147" t="s">
        <v>1</v>
      </c>
      <c r="F127" s="148" t="s">
        <v>1914</v>
      </c>
      <c r="H127" s="147" t="s">
        <v>1</v>
      </c>
      <c r="I127" s="149"/>
      <c r="L127" s="145"/>
      <c r="M127" s="150"/>
      <c r="T127" s="151"/>
      <c r="AT127" s="147" t="s">
        <v>155</v>
      </c>
      <c r="AU127" s="147" t="s">
        <v>86</v>
      </c>
      <c r="AV127" s="12" t="s">
        <v>84</v>
      </c>
      <c r="AW127" s="12" t="s">
        <v>32</v>
      </c>
      <c r="AX127" s="12" t="s">
        <v>76</v>
      </c>
      <c r="AY127" s="147" t="s">
        <v>142</v>
      </c>
    </row>
    <row r="128" spans="2:65" s="13" customFormat="1" ht="11.25" x14ac:dyDescent="0.2">
      <c r="B128" s="152"/>
      <c r="D128" s="146" t="s">
        <v>155</v>
      </c>
      <c r="E128" s="153" t="s">
        <v>1</v>
      </c>
      <c r="F128" s="154" t="s">
        <v>1915</v>
      </c>
      <c r="H128" s="155">
        <v>320</v>
      </c>
      <c r="I128" s="156"/>
      <c r="L128" s="152"/>
      <c r="M128" s="157"/>
      <c r="T128" s="158"/>
      <c r="AT128" s="153" t="s">
        <v>155</v>
      </c>
      <c r="AU128" s="153" t="s">
        <v>86</v>
      </c>
      <c r="AV128" s="13" t="s">
        <v>86</v>
      </c>
      <c r="AW128" s="13" t="s">
        <v>32</v>
      </c>
      <c r="AX128" s="13" t="s">
        <v>84</v>
      </c>
      <c r="AY128" s="153" t="s">
        <v>142</v>
      </c>
    </row>
    <row r="129" spans="2:65" s="1" customFormat="1" ht="49.15" customHeight="1" x14ac:dyDescent="0.2">
      <c r="B129" s="32"/>
      <c r="C129" s="132" t="s">
        <v>86</v>
      </c>
      <c r="D129" s="132" t="s">
        <v>148</v>
      </c>
      <c r="E129" s="133" t="s">
        <v>1621</v>
      </c>
      <c r="F129" s="134" t="s">
        <v>1622</v>
      </c>
      <c r="G129" s="135" t="s">
        <v>336</v>
      </c>
      <c r="H129" s="136">
        <v>5</v>
      </c>
      <c r="I129" s="137"/>
      <c r="J129" s="138">
        <f>ROUND(I129*H129,2)</f>
        <v>0</v>
      </c>
      <c r="K129" s="134" t="s">
        <v>152</v>
      </c>
      <c r="L129" s="32"/>
      <c r="M129" s="139" t="s">
        <v>1</v>
      </c>
      <c r="N129" s="140" t="s">
        <v>41</v>
      </c>
      <c r="P129" s="141">
        <f>O129*H129</f>
        <v>0</v>
      </c>
      <c r="Q129" s="141">
        <v>3.6900000000000002E-2</v>
      </c>
      <c r="R129" s="141">
        <f>Q129*H129</f>
        <v>0.1845</v>
      </c>
      <c r="S129" s="141">
        <v>0</v>
      </c>
      <c r="T129" s="142">
        <f>S129*H129</f>
        <v>0</v>
      </c>
      <c r="AR129" s="143" t="s">
        <v>141</v>
      </c>
      <c r="AT129" s="143" t="s">
        <v>148</v>
      </c>
      <c r="AU129" s="143" t="s">
        <v>86</v>
      </c>
      <c r="AY129" s="17" t="s">
        <v>142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84</v>
      </c>
      <c r="BK129" s="144">
        <f>ROUND(I129*H129,2)</f>
        <v>0</v>
      </c>
      <c r="BL129" s="17" t="s">
        <v>141</v>
      </c>
      <c r="BM129" s="143" t="s">
        <v>1916</v>
      </c>
    </row>
    <row r="130" spans="2:65" s="12" customFormat="1" ht="11.25" x14ac:dyDescent="0.2">
      <c r="B130" s="145"/>
      <c r="D130" s="146" t="s">
        <v>155</v>
      </c>
      <c r="E130" s="147" t="s">
        <v>1</v>
      </c>
      <c r="F130" s="148" t="s">
        <v>1917</v>
      </c>
      <c r="H130" s="147" t="s">
        <v>1</v>
      </c>
      <c r="I130" s="149"/>
      <c r="L130" s="145"/>
      <c r="M130" s="150"/>
      <c r="T130" s="151"/>
      <c r="AT130" s="147" t="s">
        <v>155</v>
      </c>
      <c r="AU130" s="147" t="s">
        <v>86</v>
      </c>
      <c r="AV130" s="12" t="s">
        <v>84</v>
      </c>
      <c r="AW130" s="12" t="s">
        <v>32</v>
      </c>
      <c r="AX130" s="12" t="s">
        <v>76</v>
      </c>
      <c r="AY130" s="147" t="s">
        <v>142</v>
      </c>
    </row>
    <row r="131" spans="2:65" s="13" customFormat="1" ht="11.25" x14ac:dyDescent="0.2">
      <c r="B131" s="152"/>
      <c r="D131" s="146" t="s">
        <v>155</v>
      </c>
      <c r="E131" s="153" t="s">
        <v>1</v>
      </c>
      <c r="F131" s="154" t="s">
        <v>1625</v>
      </c>
      <c r="H131" s="155">
        <v>5</v>
      </c>
      <c r="I131" s="156"/>
      <c r="L131" s="152"/>
      <c r="M131" s="157"/>
      <c r="T131" s="158"/>
      <c r="AT131" s="153" t="s">
        <v>155</v>
      </c>
      <c r="AU131" s="153" t="s">
        <v>86</v>
      </c>
      <c r="AV131" s="13" t="s">
        <v>86</v>
      </c>
      <c r="AW131" s="13" t="s">
        <v>32</v>
      </c>
      <c r="AX131" s="13" t="s">
        <v>84</v>
      </c>
      <c r="AY131" s="153" t="s">
        <v>142</v>
      </c>
    </row>
    <row r="132" spans="2:65" s="12" customFormat="1" ht="11.25" x14ac:dyDescent="0.2">
      <c r="B132" s="145"/>
      <c r="D132" s="146" t="s">
        <v>155</v>
      </c>
      <c r="E132" s="147" t="s">
        <v>1</v>
      </c>
      <c r="F132" s="148" t="s">
        <v>834</v>
      </c>
      <c r="H132" s="147" t="s">
        <v>1</v>
      </c>
      <c r="I132" s="149"/>
      <c r="L132" s="145"/>
      <c r="M132" s="150"/>
      <c r="T132" s="151"/>
      <c r="AT132" s="147" t="s">
        <v>155</v>
      </c>
      <c r="AU132" s="147" t="s">
        <v>86</v>
      </c>
      <c r="AV132" s="12" t="s">
        <v>84</v>
      </c>
      <c r="AW132" s="12" t="s">
        <v>32</v>
      </c>
      <c r="AX132" s="12" t="s">
        <v>76</v>
      </c>
      <c r="AY132" s="147" t="s">
        <v>142</v>
      </c>
    </row>
    <row r="133" spans="2:65" s="1" customFormat="1" ht="49.15" customHeight="1" x14ac:dyDescent="0.2">
      <c r="B133" s="32"/>
      <c r="C133" s="132" t="s">
        <v>164</v>
      </c>
      <c r="D133" s="132" t="s">
        <v>148</v>
      </c>
      <c r="E133" s="133" t="s">
        <v>1626</v>
      </c>
      <c r="F133" s="134" t="s">
        <v>1627</v>
      </c>
      <c r="G133" s="135" t="s">
        <v>336</v>
      </c>
      <c r="H133" s="136">
        <v>15</v>
      </c>
      <c r="I133" s="137"/>
      <c r="J133" s="138">
        <f>ROUND(I133*H133,2)</f>
        <v>0</v>
      </c>
      <c r="K133" s="134" t="s">
        <v>152</v>
      </c>
      <c r="L133" s="32"/>
      <c r="M133" s="139" t="s">
        <v>1</v>
      </c>
      <c r="N133" s="140" t="s">
        <v>41</v>
      </c>
      <c r="P133" s="141">
        <f>O133*H133</f>
        <v>0</v>
      </c>
      <c r="Q133" s="141">
        <v>3.6900000000000002E-2</v>
      </c>
      <c r="R133" s="141">
        <f>Q133*H133</f>
        <v>0.55349999999999999</v>
      </c>
      <c r="S133" s="141">
        <v>0</v>
      </c>
      <c r="T133" s="142">
        <f>S133*H133</f>
        <v>0</v>
      </c>
      <c r="AR133" s="143" t="s">
        <v>141</v>
      </c>
      <c r="AT133" s="143" t="s">
        <v>148</v>
      </c>
      <c r="AU133" s="143" t="s">
        <v>86</v>
      </c>
      <c r="AY133" s="17" t="s">
        <v>142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84</v>
      </c>
      <c r="BK133" s="144">
        <f>ROUND(I133*H133,2)</f>
        <v>0</v>
      </c>
      <c r="BL133" s="17" t="s">
        <v>141</v>
      </c>
      <c r="BM133" s="143" t="s">
        <v>1918</v>
      </c>
    </row>
    <row r="134" spans="2:65" s="12" customFormat="1" ht="11.25" x14ac:dyDescent="0.2">
      <c r="B134" s="145"/>
      <c r="D134" s="146" t="s">
        <v>155</v>
      </c>
      <c r="E134" s="147" t="s">
        <v>1</v>
      </c>
      <c r="F134" s="148" t="s">
        <v>1919</v>
      </c>
      <c r="H134" s="147" t="s">
        <v>1</v>
      </c>
      <c r="I134" s="149"/>
      <c r="L134" s="145"/>
      <c r="M134" s="150"/>
      <c r="T134" s="151"/>
      <c r="AT134" s="147" t="s">
        <v>155</v>
      </c>
      <c r="AU134" s="147" t="s">
        <v>86</v>
      </c>
      <c r="AV134" s="12" t="s">
        <v>84</v>
      </c>
      <c r="AW134" s="12" t="s">
        <v>32</v>
      </c>
      <c r="AX134" s="12" t="s">
        <v>76</v>
      </c>
      <c r="AY134" s="147" t="s">
        <v>142</v>
      </c>
    </row>
    <row r="135" spans="2:65" s="13" customFormat="1" ht="11.25" x14ac:dyDescent="0.2">
      <c r="B135" s="152"/>
      <c r="D135" s="146" t="s">
        <v>155</v>
      </c>
      <c r="E135" s="153" t="s">
        <v>1</v>
      </c>
      <c r="F135" s="154" t="s">
        <v>1630</v>
      </c>
      <c r="H135" s="155">
        <v>15</v>
      </c>
      <c r="I135" s="156"/>
      <c r="L135" s="152"/>
      <c r="M135" s="157"/>
      <c r="T135" s="158"/>
      <c r="AT135" s="153" t="s">
        <v>155</v>
      </c>
      <c r="AU135" s="153" t="s">
        <v>86</v>
      </c>
      <c r="AV135" s="13" t="s">
        <v>86</v>
      </c>
      <c r="AW135" s="13" t="s">
        <v>32</v>
      </c>
      <c r="AX135" s="13" t="s">
        <v>84</v>
      </c>
      <c r="AY135" s="153" t="s">
        <v>142</v>
      </c>
    </row>
    <row r="136" spans="2:65" s="12" customFormat="1" ht="11.25" x14ac:dyDescent="0.2">
      <c r="B136" s="145"/>
      <c r="D136" s="146" t="s">
        <v>155</v>
      </c>
      <c r="E136" s="147" t="s">
        <v>1</v>
      </c>
      <c r="F136" s="148" t="s">
        <v>834</v>
      </c>
      <c r="H136" s="147" t="s">
        <v>1</v>
      </c>
      <c r="I136" s="149"/>
      <c r="L136" s="145"/>
      <c r="M136" s="150"/>
      <c r="T136" s="151"/>
      <c r="AT136" s="147" t="s">
        <v>155</v>
      </c>
      <c r="AU136" s="147" t="s">
        <v>86</v>
      </c>
      <c r="AV136" s="12" t="s">
        <v>84</v>
      </c>
      <c r="AW136" s="12" t="s">
        <v>32</v>
      </c>
      <c r="AX136" s="12" t="s">
        <v>76</v>
      </c>
      <c r="AY136" s="147" t="s">
        <v>142</v>
      </c>
    </row>
    <row r="137" spans="2:65" s="1" customFormat="1" ht="24.2" customHeight="1" x14ac:dyDescent="0.2">
      <c r="B137" s="32"/>
      <c r="C137" s="132" t="s">
        <v>141</v>
      </c>
      <c r="D137" s="132" t="s">
        <v>148</v>
      </c>
      <c r="E137" s="133" t="s">
        <v>1920</v>
      </c>
      <c r="F137" s="134" t="s">
        <v>1921</v>
      </c>
      <c r="G137" s="135" t="s">
        <v>357</v>
      </c>
      <c r="H137" s="136">
        <v>587.62</v>
      </c>
      <c r="I137" s="137"/>
      <c r="J137" s="138">
        <f>ROUND(I137*H137,2)</f>
        <v>0</v>
      </c>
      <c r="K137" s="134" t="s">
        <v>152</v>
      </c>
      <c r="L137" s="32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141</v>
      </c>
      <c r="AT137" s="143" t="s">
        <v>148</v>
      </c>
      <c r="AU137" s="143" t="s">
        <v>86</v>
      </c>
      <c r="AY137" s="17" t="s">
        <v>142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84</v>
      </c>
      <c r="BK137" s="144">
        <f>ROUND(I137*H137,2)</f>
        <v>0</v>
      </c>
      <c r="BL137" s="17" t="s">
        <v>141</v>
      </c>
      <c r="BM137" s="143" t="s">
        <v>1922</v>
      </c>
    </row>
    <row r="138" spans="2:65" s="12" customFormat="1" ht="11.25" x14ac:dyDescent="0.2">
      <c r="B138" s="145"/>
      <c r="D138" s="146" t="s">
        <v>155</v>
      </c>
      <c r="E138" s="147" t="s">
        <v>1</v>
      </c>
      <c r="F138" s="148" t="s">
        <v>1923</v>
      </c>
      <c r="H138" s="147" t="s">
        <v>1</v>
      </c>
      <c r="I138" s="149"/>
      <c r="L138" s="145"/>
      <c r="M138" s="150"/>
      <c r="T138" s="151"/>
      <c r="AT138" s="147" t="s">
        <v>155</v>
      </c>
      <c r="AU138" s="147" t="s">
        <v>86</v>
      </c>
      <c r="AV138" s="12" t="s">
        <v>84</v>
      </c>
      <c r="AW138" s="12" t="s">
        <v>32</v>
      </c>
      <c r="AX138" s="12" t="s">
        <v>76</v>
      </c>
      <c r="AY138" s="147" t="s">
        <v>142</v>
      </c>
    </row>
    <row r="139" spans="2:65" s="13" customFormat="1" ht="11.25" x14ac:dyDescent="0.2">
      <c r="B139" s="152"/>
      <c r="D139" s="146" t="s">
        <v>155</v>
      </c>
      <c r="E139" s="153" t="s">
        <v>1</v>
      </c>
      <c r="F139" s="154" t="s">
        <v>1924</v>
      </c>
      <c r="H139" s="155">
        <v>587.62</v>
      </c>
      <c r="I139" s="156"/>
      <c r="L139" s="152"/>
      <c r="M139" s="157"/>
      <c r="T139" s="158"/>
      <c r="AT139" s="153" t="s">
        <v>155</v>
      </c>
      <c r="AU139" s="153" t="s">
        <v>86</v>
      </c>
      <c r="AV139" s="13" t="s">
        <v>86</v>
      </c>
      <c r="AW139" s="13" t="s">
        <v>32</v>
      </c>
      <c r="AX139" s="13" t="s">
        <v>84</v>
      </c>
      <c r="AY139" s="153" t="s">
        <v>142</v>
      </c>
    </row>
    <row r="140" spans="2:65" s="12" customFormat="1" ht="11.25" x14ac:dyDescent="0.2">
      <c r="B140" s="145"/>
      <c r="D140" s="146" t="s">
        <v>155</v>
      </c>
      <c r="E140" s="147" t="s">
        <v>1</v>
      </c>
      <c r="F140" s="148" t="s">
        <v>1636</v>
      </c>
      <c r="H140" s="147" t="s">
        <v>1</v>
      </c>
      <c r="I140" s="149"/>
      <c r="L140" s="145"/>
      <c r="M140" s="150"/>
      <c r="T140" s="151"/>
      <c r="AT140" s="147" t="s">
        <v>155</v>
      </c>
      <c r="AU140" s="147" t="s">
        <v>86</v>
      </c>
      <c r="AV140" s="12" t="s">
        <v>84</v>
      </c>
      <c r="AW140" s="12" t="s">
        <v>32</v>
      </c>
      <c r="AX140" s="12" t="s">
        <v>76</v>
      </c>
      <c r="AY140" s="147" t="s">
        <v>142</v>
      </c>
    </row>
    <row r="141" spans="2:65" s="1" customFormat="1" ht="33" customHeight="1" x14ac:dyDescent="0.2">
      <c r="B141" s="32"/>
      <c r="C141" s="132" t="s">
        <v>145</v>
      </c>
      <c r="D141" s="132" t="s">
        <v>148</v>
      </c>
      <c r="E141" s="133" t="s">
        <v>1925</v>
      </c>
      <c r="F141" s="134" t="s">
        <v>1926</v>
      </c>
      <c r="G141" s="135" t="s">
        <v>357</v>
      </c>
      <c r="H141" s="136">
        <v>235.048</v>
      </c>
      <c r="I141" s="137"/>
      <c r="J141" s="138">
        <f>ROUND(I141*H141,2)</f>
        <v>0</v>
      </c>
      <c r="K141" s="134" t="s">
        <v>152</v>
      </c>
      <c r="L141" s="32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141</v>
      </c>
      <c r="AT141" s="143" t="s">
        <v>148</v>
      </c>
      <c r="AU141" s="143" t="s">
        <v>86</v>
      </c>
      <c r="AY141" s="17" t="s">
        <v>142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84</v>
      </c>
      <c r="BK141" s="144">
        <f>ROUND(I141*H141,2)</f>
        <v>0</v>
      </c>
      <c r="BL141" s="17" t="s">
        <v>141</v>
      </c>
      <c r="BM141" s="143" t="s">
        <v>1927</v>
      </c>
    </row>
    <row r="142" spans="2:65" s="12" customFormat="1" ht="11.25" x14ac:dyDescent="0.2">
      <c r="B142" s="145"/>
      <c r="D142" s="146" t="s">
        <v>155</v>
      </c>
      <c r="E142" s="147" t="s">
        <v>1</v>
      </c>
      <c r="F142" s="148" t="s">
        <v>1923</v>
      </c>
      <c r="H142" s="147" t="s">
        <v>1</v>
      </c>
      <c r="I142" s="149"/>
      <c r="L142" s="145"/>
      <c r="M142" s="150"/>
      <c r="T142" s="151"/>
      <c r="AT142" s="147" t="s">
        <v>155</v>
      </c>
      <c r="AU142" s="147" t="s">
        <v>86</v>
      </c>
      <c r="AV142" s="12" t="s">
        <v>84</v>
      </c>
      <c r="AW142" s="12" t="s">
        <v>32</v>
      </c>
      <c r="AX142" s="12" t="s">
        <v>76</v>
      </c>
      <c r="AY142" s="147" t="s">
        <v>142</v>
      </c>
    </row>
    <row r="143" spans="2:65" s="13" customFormat="1" ht="11.25" x14ac:dyDescent="0.2">
      <c r="B143" s="152"/>
      <c r="D143" s="146" t="s">
        <v>155</v>
      </c>
      <c r="E143" s="153" t="s">
        <v>1</v>
      </c>
      <c r="F143" s="154" t="s">
        <v>1928</v>
      </c>
      <c r="H143" s="155">
        <v>235.048</v>
      </c>
      <c r="I143" s="156"/>
      <c r="L143" s="152"/>
      <c r="M143" s="157"/>
      <c r="T143" s="158"/>
      <c r="AT143" s="153" t="s">
        <v>155</v>
      </c>
      <c r="AU143" s="153" t="s">
        <v>86</v>
      </c>
      <c r="AV143" s="13" t="s">
        <v>86</v>
      </c>
      <c r="AW143" s="13" t="s">
        <v>32</v>
      </c>
      <c r="AX143" s="13" t="s">
        <v>84</v>
      </c>
      <c r="AY143" s="153" t="s">
        <v>142</v>
      </c>
    </row>
    <row r="144" spans="2:65" s="12" customFormat="1" ht="11.25" x14ac:dyDescent="0.2">
      <c r="B144" s="145"/>
      <c r="D144" s="146" t="s">
        <v>155</v>
      </c>
      <c r="E144" s="147" t="s">
        <v>1</v>
      </c>
      <c r="F144" s="148" t="s">
        <v>1636</v>
      </c>
      <c r="H144" s="147" t="s">
        <v>1</v>
      </c>
      <c r="I144" s="149"/>
      <c r="L144" s="145"/>
      <c r="M144" s="150"/>
      <c r="T144" s="151"/>
      <c r="AT144" s="147" t="s">
        <v>155</v>
      </c>
      <c r="AU144" s="147" t="s">
        <v>86</v>
      </c>
      <c r="AV144" s="12" t="s">
        <v>84</v>
      </c>
      <c r="AW144" s="12" t="s">
        <v>32</v>
      </c>
      <c r="AX144" s="12" t="s">
        <v>76</v>
      </c>
      <c r="AY144" s="147" t="s">
        <v>142</v>
      </c>
    </row>
    <row r="145" spans="2:65" s="1" customFormat="1" ht="33" customHeight="1" x14ac:dyDescent="0.2">
      <c r="B145" s="32"/>
      <c r="C145" s="132" t="s">
        <v>178</v>
      </c>
      <c r="D145" s="132" t="s">
        <v>148</v>
      </c>
      <c r="E145" s="133" t="s">
        <v>1929</v>
      </c>
      <c r="F145" s="134" t="s">
        <v>1930</v>
      </c>
      <c r="G145" s="135" t="s">
        <v>357</v>
      </c>
      <c r="H145" s="136">
        <v>235.048</v>
      </c>
      <c r="I145" s="137"/>
      <c r="J145" s="138">
        <f>ROUND(I145*H145,2)</f>
        <v>0</v>
      </c>
      <c r="K145" s="134" t="s">
        <v>152</v>
      </c>
      <c r="L145" s="32"/>
      <c r="M145" s="139" t="s">
        <v>1</v>
      </c>
      <c r="N145" s="140" t="s">
        <v>41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141</v>
      </c>
      <c r="AT145" s="143" t="s">
        <v>148</v>
      </c>
      <c r="AU145" s="143" t="s">
        <v>86</v>
      </c>
      <c r="AY145" s="17" t="s">
        <v>142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84</v>
      </c>
      <c r="BK145" s="144">
        <f>ROUND(I145*H145,2)</f>
        <v>0</v>
      </c>
      <c r="BL145" s="17" t="s">
        <v>141</v>
      </c>
      <c r="BM145" s="143" t="s">
        <v>1931</v>
      </c>
    </row>
    <row r="146" spans="2:65" s="12" customFormat="1" ht="11.25" x14ac:dyDescent="0.2">
      <c r="B146" s="145"/>
      <c r="D146" s="146" t="s">
        <v>155</v>
      </c>
      <c r="E146" s="147" t="s">
        <v>1</v>
      </c>
      <c r="F146" s="148" t="s">
        <v>1923</v>
      </c>
      <c r="H146" s="147" t="s">
        <v>1</v>
      </c>
      <c r="I146" s="149"/>
      <c r="L146" s="145"/>
      <c r="M146" s="150"/>
      <c r="T146" s="151"/>
      <c r="AT146" s="147" t="s">
        <v>155</v>
      </c>
      <c r="AU146" s="147" t="s">
        <v>86</v>
      </c>
      <c r="AV146" s="12" t="s">
        <v>84</v>
      </c>
      <c r="AW146" s="12" t="s">
        <v>32</v>
      </c>
      <c r="AX146" s="12" t="s">
        <v>76</v>
      </c>
      <c r="AY146" s="147" t="s">
        <v>142</v>
      </c>
    </row>
    <row r="147" spans="2:65" s="13" customFormat="1" ht="11.25" x14ac:dyDescent="0.2">
      <c r="B147" s="152"/>
      <c r="D147" s="146" t="s">
        <v>155</v>
      </c>
      <c r="E147" s="153" t="s">
        <v>1</v>
      </c>
      <c r="F147" s="154" t="s">
        <v>1928</v>
      </c>
      <c r="H147" s="155">
        <v>235.048</v>
      </c>
      <c r="I147" s="156"/>
      <c r="L147" s="152"/>
      <c r="M147" s="157"/>
      <c r="T147" s="158"/>
      <c r="AT147" s="153" t="s">
        <v>155</v>
      </c>
      <c r="AU147" s="153" t="s">
        <v>86</v>
      </c>
      <c r="AV147" s="13" t="s">
        <v>86</v>
      </c>
      <c r="AW147" s="13" t="s">
        <v>32</v>
      </c>
      <c r="AX147" s="13" t="s">
        <v>84</v>
      </c>
      <c r="AY147" s="153" t="s">
        <v>142</v>
      </c>
    </row>
    <row r="148" spans="2:65" s="12" customFormat="1" ht="11.25" x14ac:dyDescent="0.2">
      <c r="B148" s="145"/>
      <c r="D148" s="146" t="s">
        <v>155</v>
      </c>
      <c r="E148" s="147" t="s">
        <v>1</v>
      </c>
      <c r="F148" s="148" t="s">
        <v>1636</v>
      </c>
      <c r="H148" s="147" t="s">
        <v>1</v>
      </c>
      <c r="I148" s="149"/>
      <c r="L148" s="145"/>
      <c r="M148" s="150"/>
      <c r="T148" s="151"/>
      <c r="AT148" s="147" t="s">
        <v>155</v>
      </c>
      <c r="AU148" s="147" t="s">
        <v>86</v>
      </c>
      <c r="AV148" s="12" t="s">
        <v>84</v>
      </c>
      <c r="AW148" s="12" t="s">
        <v>32</v>
      </c>
      <c r="AX148" s="12" t="s">
        <v>76</v>
      </c>
      <c r="AY148" s="147" t="s">
        <v>142</v>
      </c>
    </row>
    <row r="149" spans="2:65" s="1" customFormat="1" ht="33" customHeight="1" x14ac:dyDescent="0.2">
      <c r="B149" s="32"/>
      <c r="C149" s="132" t="s">
        <v>183</v>
      </c>
      <c r="D149" s="132" t="s">
        <v>148</v>
      </c>
      <c r="E149" s="133" t="s">
        <v>1932</v>
      </c>
      <c r="F149" s="134" t="s">
        <v>1933</v>
      </c>
      <c r="G149" s="135" t="s">
        <v>357</v>
      </c>
      <c r="H149" s="136">
        <v>117.524</v>
      </c>
      <c r="I149" s="137"/>
      <c r="J149" s="138">
        <f>ROUND(I149*H149,2)</f>
        <v>0</v>
      </c>
      <c r="K149" s="134" t="s">
        <v>152</v>
      </c>
      <c r="L149" s="32"/>
      <c r="M149" s="139" t="s">
        <v>1</v>
      </c>
      <c r="N149" s="140" t="s">
        <v>41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141</v>
      </c>
      <c r="AT149" s="143" t="s">
        <v>148</v>
      </c>
      <c r="AU149" s="143" t="s">
        <v>86</v>
      </c>
      <c r="AY149" s="17" t="s">
        <v>142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84</v>
      </c>
      <c r="BK149" s="144">
        <f>ROUND(I149*H149,2)</f>
        <v>0</v>
      </c>
      <c r="BL149" s="17" t="s">
        <v>141</v>
      </c>
      <c r="BM149" s="143" t="s">
        <v>1934</v>
      </c>
    </row>
    <row r="150" spans="2:65" s="12" customFormat="1" ht="11.25" x14ac:dyDescent="0.2">
      <c r="B150" s="145"/>
      <c r="D150" s="146" t="s">
        <v>155</v>
      </c>
      <c r="E150" s="147" t="s">
        <v>1</v>
      </c>
      <c r="F150" s="148" t="s">
        <v>1923</v>
      </c>
      <c r="H150" s="147" t="s">
        <v>1</v>
      </c>
      <c r="I150" s="149"/>
      <c r="L150" s="145"/>
      <c r="M150" s="150"/>
      <c r="T150" s="151"/>
      <c r="AT150" s="147" t="s">
        <v>155</v>
      </c>
      <c r="AU150" s="147" t="s">
        <v>86</v>
      </c>
      <c r="AV150" s="12" t="s">
        <v>84</v>
      </c>
      <c r="AW150" s="12" t="s">
        <v>32</v>
      </c>
      <c r="AX150" s="12" t="s">
        <v>76</v>
      </c>
      <c r="AY150" s="147" t="s">
        <v>142</v>
      </c>
    </row>
    <row r="151" spans="2:65" s="13" customFormat="1" ht="11.25" x14ac:dyDescent="0.2">
      <c r="B151" s="152"/>
      <c r="D151" s="146" t="s">
        <v>155</v>
      </c>
      <c r="E151" s="153" t="s">
        <v>1</v>
      </c>
      <c r="F151" s="154" t="s">
        <v>1935</v>
      </c>
      <c r="H151" s="155">
        <v>117.524</v>
      </c>
      <c r="I151" s="156"/>
      <c r="L151" s="152"/>
      <c r="M151" s="157"/>
      <c r="T151" s="158"/>
      <c r="AT151" s="153" t="s">
        <v>155</v>
      </c>
      <c r="AU151" s="153" t="s">
        <v>86</v>
      </c>
      <c r="AV151" s="13" t="s">
        <v>86</v>
      </c>
      <c r="AW151" s="13" t="s">
        <v>32</v>
      </c>
      <c r="AX151" s="13" t="s">
        <v>84</v>
      </c>
      <c r="AY151" s="153" t="s">
        <v>142</v>
      </c>
    </row>
    <row r="152" spans="2:65" s="12" customFormat="1" ht="11.25" x14ac:dyDescent="0.2">
      <c r="B152" s="145"/>
      <c r="D152" s="146" t="s">
        <v>155</v>
      </c>
      <c r="E152" s="147" t="s">
        <v>1</v>
      </c>
      <c r="F152" s="148" t="s">
        <v>1636</v>
      </c>
      <c r="H152" s="147" t="s">
        <v>1</v>
      </c>
      <c r="I152" s="149"/>
      <c r="L152" s="145"/>
      <c r="M152" s="150"/>
      <c r="T152" s="151"/>
      <c r="AT152" s="147" t="s">
        <v>155</v>
      </c>
      <c r="AU152" s="147" t="s">
        <v>86</v>
      </c>
      <c r="AV152" s="12" t="s">
        <v>84</v>
      </c>
      <c r="AW152" s="12" t="s">
        <v>32</v>
      </c>
      <c r="AX152" s="12" t="s">
        <v>76</v>
      </c>
      <c r="AY152" s="147" t="s">
        <v>142</v>
      </c>
    </row>
    <row r="153" spans="2:65" s="1" customFormat="1" ht="16.5" customHeight="1" x14ac:dyDescent="0.2">
      <c r="B153" s="32"/>
      <c r="C153" s="132" t="s">
        <v>190</v>
      </c>
      <c r="D153" s="132" t="s">
        <v>148</v>
      </c>
      <c r="E153" s="133" t="s">
        <v>1936</v>
      </c>
      <c r="F153" s="134" t="s">
        <v>1937</v>
      </c>
      <c r="G153" s="135" t="s">
        <v>357</v>
      </c>
      <c r="H153" s="136">
        <v>13.5</v>
      </c>
      <c r="I153" s="137"/>
      <c r="J153" s="138">
        <f>ROUND(I153*H153,2)</f>
        <v>0</v>
      </c>
      <c r="K153" s="134" t="s">
        <v>152</v>
      </c>
      <c r="L153" s="32"/>
      <c r="M153" s="139" t="s">
        <v>1</v>
      </c>
      <c r="N153" s="140" t="s">
        <v>41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141</v>
      </c>
      <c r="AT153" s="143" t="s">
        <v>148</v>
      </c>
      <c r="AU153" s="143" t="s">
        <v>86</v>
      </c>
      <c r="AY153" s="17" t="s">
        <v>142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141</v>
      </c>
      <c r="BM153" s="143" t="s">
        <v>1938</v>
      </c>
    </row>
    <row r="154" spans="2:65" s="12" customFormat="1" ht="11.25" x14ac:dyDescent="0.2">
      <c r="B154" s="145"/>
      <c r="D154" s="146" t="s">
        <v>155</v>
      </c>
      <c r="E154" s="147" t="s">
        <v>1</v>
      </c>
      <c r="F154" s="148" t="s">
        <v>1939</v>
      </c>
      <c r="H154" s="147" t="s">
        <v>1</v>
      </c>
      <c r="I154" s="149"/>
      <c r="L154" s="145"/>
      <c r="M154" s="150"/>
      <c r="T154" s="151"/>
      <c r="AT154" s="147" t="s">
        <v>155</v>
      </c>
      <c r="AU154" s="147" t="s">
        <v>86</v>
      </c>
      <c r="AV154" s="12" t="s">
        <v>84</v>
      </c>
      <c r="AW154" s="12" t="s">
        <v>32</v>
      </c>
      <c r="AX154" s="12" t="s">
        <v>76</v>
      </c>
      <c r="AY154" s="147" t="s">
        <v>142</v>
      </c>
    </row>
    <row r="155" spans="2:65" s="13" customFormat="1" ht="11.25" x14ac:dyDescent="0.2">
      <c r="B155" s="152"/>
      <c r="D155" s="146" t="s">
        <v>155</v>
      </c>
      <c r="E155" s="153" t="s">
        <v>1</v>
      </c>
      <c r="F155" s="154" t="s">
        <v>1940</v>
      </c>
      <c r="H155" s="155">
        <v>13.5</v>
      </c>
      <c r="I155" s="156"/>
      <c r="L155" s="152"/>
      <c r="M155" s="157"/>
      <c r="T155" s="158"/>
      <c r="AT155" s="153" t="s">
        <v>155</v>
      </c>
      <c r="AU155" s="153" t="s">
        <v>86</v>
      </c>
      <c r="AV155" s="13" t="s">
        <v>86</v>
      </c>
      <c r="AW155" s="13" t="s">
        <v>32</v>
      </c>
      <c r="AX155" s="13" t="s">
        <v>84</v>
      </c>
      <c r="AY155" s="153" t="s">
        <v>142</v>
      </c>
    </row>
    <row r="156" spans="2:65" s="1" customFormat="1" ht="24.2" customHeight="1" x14ac:dyDescent="0.2">
      <c r="B156" s="32"/>
      <c r="C156" s="132" t="s">
        <v>196</v>
      </c>
      <c r="D156" s="132" t="s">
        <v>148</v>
      </c>
      <c r="E156" s="133" t="s">
        <v>1650</v>
      </c>
      <c r="F156" s="134" t="s">
        <v>1651</v>
      </c>
      <c r="G156" s="135" t="s">
        <v>357</v>
      </c>
      <c r="H156" s="136">
        <v>117.524</v>
      </c>
      <c r="I156" s="137"/>
      <c r="J156" s="138">
        <f>ROUND(I156*H156,2)</f>
        <v>0</v>
      </c>
      <c r="K156" s="134" t="s">
        <v>152</v>
      </c>
      <c r="L156" s="32"/>
      <c r="M156" s="139" t="s">
        <v>1</v>
      </c>
      <c r="N156" s="140" t="s">
        <v>41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141</v>
      </c>
      <c r="AT156" s="143" t="s">
        <v>148</v>
      </c>
      <c r="AU156" s="143" t="s">
        <v>86</v>
      </c>
      <c r="AY156" s="17" t="s">
        <v>142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84</v>
      </c>
      <c r="BK156" s="144">
        <f>ROUND(I156*H156,2)</f>
        <v>0</v>
      </c>
      <c r="BL156" s="17" t="s">
        <v>141</v>
      </c>
      <c r="BM156" s="143" t="s">
        <v>1941</v>
      </c>
    </row>
    <row r="157" spans="2:65" s="12" customFormat="1" ht="11.25" x14ac:dyDescent="0.2">
      <c r="B157" s="145"/>
      <c r="D157" s="146" t="s">
        <v>155</v>
      </c>
      <c r="E157" s="147" t="s">
        <v>1</v>
      </c>
      <c r="F157" s="148" t="s">
        <v>1942</v>
      </c>
      <c r="H157" s="147" t="s">
        <v>1</v>
      </c>
      <c r="I157" s="149"/>
      <c r="L157" s="145"/>
      <c r="M157" s="150"/>
      <c r="T157" s="151"/>
      <c r="AT157" s="147" t="s">
        <v>155</v>
      </c>
      <c r="AU157" s="147" t="s">
        <v>86</v>
      </c>
      <c r="AV157" s="12" t="s">
        <v>84</v>
      </c>
      <c r="AW157" s="12" t="s">
        <v>32</v>
      </c>
      <c r="AX157" s="12" t="s">
        <v>76</v>
      </c>
      <c r="AY157" s="147" t="s">
        <v>142</v>
      </c>
    </row>
    <row r="158" spans="2:65" s="13" customFormat="1" ht="11.25" x14ac:dyDescent="0.2">
      <c r="B158" s="152"/>
      <c r="D158" s="146" t="s">
        <v>155</v>
      </c>
      <c r="E158" s="153" t="s">
        <v>1</v>
      </c>
      <c r="F158" s="154" t="s">
        <v>1943</v>
      </c>
      <c r="H158" s="155">
        <v>117.524</v>
      </c>
      <c r="I158" s="156"/>
      <c r="L158" s="152"/>
      <c r="M158" s="157"/>
      <c r="T158" s="158"/>
      <c r="AT158" s="153" t="s">
        <v>155</v>
      </c>
      <c r="AU158" s="153" t="s">
        <v>86</v>
      </c>
      <c r="AV158" s="13" t="s">
        <v>86</v>
      </c>
      <c r="AW158" s="13" t="s">
        <v>32</v>
      </c>
      <c r="AX158" s="13" t="s">
        <v>84</v>
      </c>
      <c r="AY158" s="153" t="s">
        <v>142</v>
      </c>
    </row>
    <row r="159" spans="2:65" s="1" customFormat="1" ht="24.2" customHeight="1" x14ac:dyDescent="0.2">
      <c r="B159" s="32"/>
      <c r="C159" s="132" t="s">
        <v>201</v>
      </c>
      <c r="D159" s="132" t="s">
        <v>148</v>
      </c>
      <c r="E159" s="133" t="s">
        <v>402</v>
      </c>
      <c r="F159" s="134" t="s">
        <v>403</v>
      </c>
      <c r="G159" s="135" t="s">
        <v>266</v>
      </c>
      <c r="H159" s="136">
        <v>1293.32</v>
      </c>
      <c r="I159" s="137"/>
      <c r="J159" s="138">
        <f>ROUND(I159*H159,2)</f>
        <v>0</v>
      </c>
      <c r="K159" s="134" t="s">
        <v>152</v>
      </c>
      <c r="L159" s="32"/>
      <c r="M159" s="139" t="s">
        <v>1</v>
      </c>
      <c r="N159" s="140" t="s">
        <v>41</v>
      </c>
      <c r="P159" s="141">
        <f>O159*H159</f>
        <v>0</v>
      </c>
      <c r="Q159" s="141">
        <v>8.4999999999999995E-4</v>
      </c>
      <c r="R159" s="141">
        <f>Q159*H159</f>
        <v>1.0993219999999999</v>
      </c>
      <c r="S159" s="141">
        <v>0</v>
      </c>
      <c r="T159" s="142">
        <f>S159*H159</f>
        <v>0</v>
      </c>
      <c r="AR159" s="143" t="s">
        <v>141</v>
      </c>
      <c r="AT159" s="143" t="s">
        <v>148</v>
      </c>
      <c r="AU159" s="143" t="s">
        <v>86</v>
      </c>
      <c r="AY159" s="17" t="s">
        <v>142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141</v>
      </c>
      <c r="BM159" s="143" t="s">
        <v>1944</v>
      </c>
    </row>
    <row r="160" spans="2:65" s="13" customFormat="1" ht="11.25" x14ac:dyDescent="0.2">
      <c r="B160" s="152"/>
      <c r="D160" s="146" t="s">
        <v>155</v>
      </c>
      <c r="E160" s="153" t="s">
        <v>1</v>
      </c>
      <c r="F160" s="154" t="s">
        <v>1945</v>
      </c>
      <c r="H160" s="155">
        <v>1293.32</v>
      </c>
      <c r="I160" s="156"/>
      <c r="L160" s="152"/>
      <c r="M160" s="157"/>
      <c r="T160" s="158"/>
      <c r="AT160" s="153" t="s">
        <v>155</v>
      </c>
      <c r="AU160" s="153" t="s">
        <v>86</v>
      </c>
      <c r="AV160" s="13" t="s">
        <v>86</v>
      </c>
      <c r="AW160" s="13" t="s">
        <v>32</v>
      </c>
      <c r="AX160" s="13" t="s">
        <v>84</v>
      </c>
      <c r="AY160" s="153" t="s">
        <v>142</v>
      </c>
    </row>
    <row r="161" spans="2:65" s="1" customFormat="1" ht="24.2" customHeight="1" x14ac:dyDescent="0.2">
      <c r="B161" s="32"/>
      <c r="C161" s="132" t="s">
        <v>209</v>
      </c>
      <c r="D161" s="132" t="s">
        <v>148</v>
      </c>
      <c r="E161" s="133" t="s">
        <v>1946</v>
      </c>
      <c r="F161" s="134" t="s">
        <v>1947</v>
      </c>
      <c r="G161" s="135" t="s">
        <v>266</v>
      </c>
      <c r="H161" s="136">
        <v>691.31</v>
      </c>
      <c r="I161" s="137"/>
      <c r="J161" s="138">
        <f>ROUND(I161*H161,2)</f>
        <v>0</v>
      </c>
      <c r="K161" s="134" t="s">
        <v>152</v>
      </c>
      <c r="L161" s="32"/>
      <c r="M161" s="139" t="s">
        <v>1</v>
      </c>
      <c r="N161" s="140" t="s">
        <v>41</v>
      </c>
      <c r="P161" s="141">
        <f>O161*H161</f>
        <v>0</v>
      </c>
      <c r="Q161" s="141">
        <v>1.1900000000000001E-3</v>
      </c>
      <c r="R161" s="141">
        <f>Q161*H161</f>
        <v>0.82265889999999997</v>
      </c>
      <c r="S161" s="141">
        <v>0</v>
      </c>
      <c r="T161" s="142">
        <f>S161*H161</f>
        <v>0</v>
      </c>
      <c r="AR161" s="143" t="s">
        <v>141</v>
      </c>
      <c r="AT161" s="143" t="s">
        <v>148</v>
      </c>
      <c r="AU161" s="143" t="s">
        <v>86</v>
      </c>
      <c r="AY161" s="17" t="s">
        <v>142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84</v>
      </c>
      <c r="BK161" s="144">
        <f>ROUND(I161*H161,2)</f>
        <v>0</v>
      </c>
      <c r="BL161" s="17" t="s">
        <v>141</v>
      </c>
      <c r="BM161" s="143" t="s">
        <v>1948</v>
      </c>
    </row>
    <row r="162" spans="2:65" s="13" customFormat="1" ht="11.25" x14ac:dyDescent="0.2">
      <c r="B162" s="152"/>
      <c r="D162" s="146" t="s">
        <v>155</v>
      </c>
      <c r="E162" s="153" t="s">
        <v>1</v>
      </c>
      <c r="F162" s="154" t="s">
        <v>1949</v>
      </c>
      <c r="H162" s="155">
        <v>691.31</v>
      </c>
      <c r="I162" s="156"/>
      <c r="L162" s="152"/>
      <c r="M162" s="157"/>
      <c r="T162" s="158"/>
      <c r="AT162" s="153" t="s">
        <v>155</v>
      </c>
      <c r="AU162" s="153" t="s">
        <v>86</v>
      </c>
      <c r="AV162" s="13" t="s">
        <v>86</v>
      </c>
      <c r="AW162" s="13" t="s">
        <v>32</v>
      </c>
      <c r="AX162" s="13" t="s">
        <v>84</v>
      </c>
      <c r="AY162" s="153" t="s">
        <v>142</v>
      </c>
    </row>
    <row r="163" spans="2:65" s="1" customFormat="1" ht="24.2" customHeight="1" x14ac:dyDescent="0.2">
      <c r="B163" s="32"/>
      <c r="C163" s="132" t="s">
        <v>8</v>
      </c>
      <c r="D163" s="132" t="s">
        <v>148</v>
      </c>
      <c r="E163" s="133" t="s">
        <v>411</v>
      </c>
      <c r="F163" s="134" t="s">
        <v>412</v>
      </c>
      <c r="G163" s="135" t="s">
        <v>266</v>
      </c>
      <c r="H163" s="136">
        <v>1293.32</v>
      </c>
      <c r="I163" s="137"/>
      <c r="J163" s="138">
        <f>ROUND(I163*H163,2)</f>
        <v>0</v>
      </c>
      <c r="K163" s="134" t="s">
        <v>152</v>
      </c>
      <c r="L163" s="32"/>
      <c r="M163" s="139" t="s">
        <v>1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141</v>
      </c>
      <c r="AT163" s="143" t="s">
        <v>148</v>
      </c>
      <c r="AU163" s="143" t="s">
        <v>86</v>
      </c>
      <c r="AY163" s="17" t="s">
        <v>142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84</v>
      </c>
      <c r="BK163" s="144">
        <f>ROUND(I163*H163,2)</f>
        <v>0</v>
      </c>
      <c r="BL163" s="17" t="s">
        <v>141</v>
      </c>
      <c r="BM163" s="143" t="s">
        <v>1950</v>
      </c>
    </row>
    <row r="164" spans="2:65" s="13" customFormat="1" ht="11.25" x14ac:dyDescent="0.2">
      <c r="B164" s="152"/>
      <c r="D164" s="146" t="s">
        <v>155</v>
      </c>
      <c r="E164" s="153" t="s">
        <v>1</v>
      </c>
      <c r="F164" s="154" t="s">
        <v>1951</v>
      </c>
      <c r="H164" s="155">
        <v>1293.32</v>
      </c>
      <c r="I164" s="156"/>
      <c r="L164" s="152"/>
      <c r="M164" s="157"/>
      <c r="T164" s="158"/>
      <c r="AT164" s="153" t="s">
        <v>155</v>
      </c>
      <c r="AU164" s="153" t="s">
        <v>86</v>
      </c>
      <c r="AV164" s="13" t="s">
        <v>86</v>
      </c>
      <c r="AW164" s="13" t="s">
        <v>32</v>
      </c>
      <c r="AX164" s="13" t="s">
        <v>84</v>
      </c>
      <c r="AY164" s="153" t="s">
        <v>142</v>
      </c>
    </row>
    <row r="165" spans="2:65" s="1" customFormat="1" ht="24.2" customHeight="1" x14ac:dyDescent="0.2">
      <c r="B165" s="32"/>
      <c r="C165" s="132" t="s">
        <v>224</v>
      </c>
      <c r="D165" s="132" t="s">
        <v>148</v>
      </c>
      <c r="E165" s="133" t="s">
        <v>1952</v>
      </c>
      <c r="F165" s="134" t="s">
        <v>1953</v>
      </c>
      <c r="G165" s="135" t="s">
        <v>266</v>
      </c>
      <c r="H165" s="136">
        <v>691.31</v>
      </c>
      <c r="I165" s="137"/>
      <c r="J165" s="138">
        <f>ROUND(I165*H165,2)</f>
        <v>0</v>
      </c>
      <c r="K165" s="134" t="s">
        <v>152</v>
      </c>
      <c r="L165" s="32"/>
      <c r="M165" s="139" t="s">
        <v>1</v>
      </c>
      <c r="N165" s="140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141</v>
      </c>
      <c r="AT165" s="143" t="s">
        <v>148</v>
      </c>
      <c r="AU165" s="143" t="s">
        <v>86</v>
      </c>
      <c r="AY165" s="17" t="s">
        <v>142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84</v>
      </c>
      <c r="BK165" s="144">
        <f>ROUND(I165*H165,2)</f>
        <v>0</v>
      </c>
      <c r="BL165" s="17" t="s">
        <v>141</v>
      </c>
      <c r="BM165" s="143" t="s">
        <v>1954</v>
      </c>
    </row>
    <row r="166" spans="2:65" s="13" customFormat="1" ht="11.25" x14ac:dyDescent="0.2">
      <c r="B166" s="152"/>
      <c r="D166" s="146" t="s">
        <v>155</v>
      </c>
      <c r="E166" s="153" t="s">
        <v>1</v>
      </c>
      <c r="F166" s="154" t="s">
        <v>1955</v>
      </c>
      <c r="H166" s="155">
        <v>691.31</v>
      </c>
      <c r="I166" s="156"/>
      <c r="L166" s="152"/>
      <c r="M166" s="157"/>
      <c r="T166" s="158"/>
      <c r="AT166" s="153" t="s">
        <v>155</v>
      </c>
      <c r="AU166" s="153" t="s">
        <v>86</v>
      </c>
      <c r="AV166" s="13" t="s">
        <v>86</v>
      </c>
      <c r="AW166" s="13" t="s">
        <v>32</v>
      </c>
      <c r="AX166" s="13" t="s">
        <v>84</v>
      </c>
      <c r="AY166" s="153" t="s">
        <v>142</v>
      </c>
    </row>
    <row r="167" spans="2:65" s="1" customFormat="1" ht="37.9" customHeight="1" x14ac:dyDescent="0.2">
      <c r="B167" s="32"/>
      <c r="C167" s="132" t="s">
        <v>230</v>
      </c>
      <c r="D167" s="132" t="s">
        <v>148</v>
      </c>
      <c r="E167" s="133" t="s">
        <v>1956</v>
      </c>
      <c r="F167" s="134" t="s">
        <v>1957</v>
      </c>
      <c r="G167" s="135" t="s">
        <v>357</v>
      </c>
      <c r="H167" s="136">
        <v>312.36599999999999</v>
      </c>
      <c r="I167" s="137"/>
      <c r="J167" s="138">
        <f>ROUND(I167*H167,2)</f>
        <v>0</v>
      </c>
      <c r="K167" s="134" t="s">
        <v>152</v>
      </c>
      <c r="L167" s="32"/>
      <c r="M167" s="139" t="s">
        <v>1</v>
      </c>
      <c r="N167" s="140" t="s">
        <v>41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141</v>
      </c>
      <c r="AT167" s="143" t="s">
        <v>148</v>
      </c>
      <c r="AU167" s="143" t="s">
        <v>86</v>
      </c>
      <c r="AY167" s="17" t="s">
        <v>142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84</v>
      </c>
      <c r="BK167" s="144">
        <f>ROUND(I167*H167,2)</f>
        <v>0</v>
      </c>
      <c r="BL167" s="17" t="s">
        <v>141</v>
      </c>
      <c r="BM167" s="143" t="s">
        <v>1958</v>
      </c>
    </row>
    <row r="168" spans="2:65" s="12" customFormat="1" ht="11.25" x14ac:dyDescent="0.2">
      <c r="B168" s="145"/>
      <c r="D168" s="146" t="s">
        <v>155</v>
      </c>
      <c r="E168" s="147" t="s">
        <v>1</v>
      </c>
      <c r="F168" s="148" t="s">
        <v>1959</v>
      </c>
      <c r="H168" s="147" t="s">
        <v>1</v>
      </c>
      <c r="I168" s="149"/>
      <c r="L168" s="145"/>
      <c r="M168" s="150"/>
      <c r="T168" s="151"/>
      <c r="AT168" s="147" t="s">
        <v>155</v>
      </c>
      <c r="AU168" s="147" t="s">
        <v>86</v>
      </c>
      <c r="AV168" s="12" t="s">
        <v>84</v>
      </c>
      <c r="AW168" s="12" t="s">
        <v>32</v>
      </c>
      <c r="AX168" s="12" t="s">
        <v>76</v>
      </c>
      <c r="AY168" s="147" t="s">
        <v>142</v>
      </c>
    </row>
    <row r="169" spans="2:65" s="13" customFormat="1" ht="11.25" x14ac:dyDescent="0.2">
      <c r="B169" s="152"/>
      <c r="D169" s="146" t="s">
        <v>155</v>
      </c>
      <c r="E169" s="153" t="s">
        <v>1</v>
      </c>
      <c r="F169" s="154" t="s">
        <v>1960</v>
      </c>
      <c r="H169" s="155">
        <v>312.36599999999999</v>
      </c>
      <c r="I169" s="156"/>
      <c r="L169" s="152"/>
      <c r="M169" s="157"/>
      <c r="T169" s="158"/>
      <c r="AT169" s="153" t="s">
        <v>155</v>
      </c>
      <c r="AU169" s="153" t="s">
        <v>86</v>
      </c>
      <c r="AV169" s="13" t="s">
        <v>86</v>
      </c>
      <c r="AW169" s="13" t="s">
        <v>32</v>
      </c>
      <c r="AX169" s="13" t="s">
        <v>84</v>
      </c>
      <c r="AY169" s="153" t="s">
        <v>142</v>
      </c>
    </row>
    <row r="170" spans="2:65" s="1" customFormat="1" ht="37.9" customHeight="1" x14ac:dyDescent="0.2">
      <c r="B170" s="32"/>
      <c r="C170" s="132" t="s">
        <v>237</v>
      </c>
      <c r="D170" s="132" t="s">
        <v>148</v>
      </c>
      <c r="E170" s="133" t="s">
        <v>1961</v>
      </c>
      <c r="F170" s="134" t="s">
        <v>1962</v>
      </c>
      <c r="G170" s="135" t="s">
        <v>357</v>
      </c>
      <c r="H170" s="136">
        <v>117.524</v>
      </c>
      <c r="I170" s="137"/>
      <c r="J170" s="138">
        <f>ROUND(I170*H170,2)</f>
        <v>0</v>
      </c>
      <c r="K170" s="134" t="s">
        <v>152</v>
      </c>
      <c r="L170" s="32"/>
      <c r="M170" s="139" t="s">
        <v>1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141</v>
      </c>
      <c r="AT170" s="143" t="s">
        <v>148</v>
      </c>
      <c r="AU170" s="143" t="s">
        <v>86</v>
      </c>
      <c r="AY170" s="17" t="s">
        <v>142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84</v>
      </c>
      <c r="BK170" s="144">
        <f>ROUND(I170*H170,2)</f>
        <v>0</v>
      </c>
      <c r="BL170" s="17" t="s">
        <v>141</v>
      </c>
      <c r="BM170" s="143" t="s">
        <v>1963</v>
      </c>
    </row>
    <row r="171" spans="2:65" s="12" customFormat="1" ht="11.25" x14ac:dyDescent="0.2">
      <c r="B171" s="145"/>
      <c r="D171" s="146" t="s">
        <v>155</v>
      </c>
      <c r="E171" s="147" t="s">
        <v>1</v>
      </c>
      <c r="F171" s="148" t="s">
        <v>1959</v>
      </c>
      <c r="H171" s="147" t="s">
        <v>1</v>
      </c>
      <c r="I171" s="149"/>
      <c r="L171" s="145"/>
      <c r="M171" s="150"/>
      <c r="T171" s="151"/>
      <c r="AT171" s="147" t="s">
        <v>155</v>
      </c>
      <c r="AU171" s="147" t="s">
        <v>86</v>
      </c>
      <c r="AV171" s="12" t="s">
        <v>84</v>
      </c>
      <c r="AW171" s="12" t="s">
        <v>32</v>
      </c>
      <c r="AX171" s="12" t="s">
        <v>76</v>
      </c>
      <c r="AY171" s="147" t="s">
        <v>142</v>
      </c>
    </row>
    <row r="172" spans="2:65" s="13" customFormat="1" ht="11.25" x14ac:dyDescent="0.2">
      <c r="B172" s="152"/>
      <c r="D172" s="146" t="s">
        <v>155</v>
      </c>
      <c r="E172" s="153" t="s">
        <v>1</v>
      </c>
      <c r="F172" s="154" t="s">
        <v>1964</v>
      </c>
      <c r="H172" s="155">
        <v>117.524</v>
      </c>
      <c r="I172" s="156"/>
      <c r="L172" s="152"/>
      <c r="M172" s="157"/>
      <c r="T172" s="158"/>
      <c r="AT172" s="153" t="s">
        <v>155</v>
      </c>
      <c r="AU172" s="153" t="s">
        <v>86</v>
      </c>
      <c r="AV172" s="13" t="s">
        <v>86</v>
      </c>
      <c r="AW172" s="13" t="s">
        <v>32</v>
      </c>
      <c r="AX172" s="13" t="s">
        <v>84</v>
      </c>
      <c r="AY172" s="153" t="s">
        <v>142</v>
      </c>
    </row>
    <row r="173" spans="2:65" s="1" customFormat="1" ht="37.9" customHeight="1" x14ac:dyDescent="0.2">
      <c r="B173" s="32"/>
      <c r="C173" s="132" t="s">
        <v>245</v>
      </c>
      <c r="D173" s="132" t="s">
        <v>148</v>
      </c>
      <c r="E173" s="133" t="s">
        <v>427</v>
      </c>
      <c r="F173" s="134" t="s">
        <v>428</v>
      </c>
      <c r="G173" s="135" t="s">
        <v>357</v>
      </c>
      <c r="H173" s="136">
        <v>95.724000000000004</v>
      </c>
      <c r="I173" s="137"/>
      <c r="J173" s="138">
        <f>ROUND(I173*H173,2)</f>
        <v>0</v>
      </c>
      <c r="K173" s="134" t="s">
        <v>152</v>
      </c>
      <c r="L173" s="32"/>
      <c r="M173" s="139" t="s">
        <v>1</v>
      </c>
      <c r="N173" s="140" t="s">
        <v>41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141</v>
      </c>
      <c r="AT173" s="143" t="s">
        <v>148</v>
      </c>
      <c r="AU173" s="143" t="s">
        <v>86</v>
      </c>
      <c r="AY173" s="17" t="s">
        <v>142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84</v>
      </c>
      <c r="BK173" s="144">
        <f>ROUND(I173*H173,2)</f>
        <v>0</v>
      </c>
      <c r="BL173" s="17" t="s">
        <v>141</v>
      </c>
      <c r="BM173" s="143" t="s">
        <v>1965</v>
      </c>
    </row>
    <row r="174" spans="2:65" s="12" customFormat="1" ht="11.25" x14ac:dyDescent="0.2">
      <c r="B174" s="145"/>
      <c r="D174" s="146" t="s">
        <v>155</v>
      </c>
      <c r="E174" s="147" t="s">
        <v>1</v>
      </c>
      <c r="F174" s="148" t="s">
        <v>430</v>
      </c>
      <c r="H174" s="147" t="s">
        <v>1</v>
      </c>
      <c r="I174" s="149"/>
      <c r="L174" s="145"/>
      <c r="M174" s="150"/>
      <c r="T174" s="151"/>
      <c r="AT174" s="147" t="s">
        <v>155</v>
      </c>
      <c r="AU174" s="147" t="s">
        <v>86</v>
      </c>
      <c r="AV174" s="12" t="s">
        <v>84</v>
      </c>
      <c r="AW174" s="12" t="s">
        <v>32</v>
      </c>
      <c r="AX174" s="12" t="s">
        <v>76</v>
      </c>
      <c r="AY174" s="147" t="s">
        <v>142</v>
      </c>
    </row>
    <row r="175" spans="2:65" s="12" customFormat="1" ht="11.25" x14ac:dyDescent="0.2">
      <c r="B175" s="145"/>
      <c r="D175" s="146" t="s">
        <v>155</v>
      </c>
      <c r="E175" s="147" t="s">
        <v>1</v>
      </c>
      <c r="F175" s="148" t="s">
        <v>431</v>
      </c>
      <c r="H175" s="147" t="s">
        <v>1</v>
      </c>
      <c r="I175" s="149"/>
      <c r="L175" s="145"/>
      <c r="M175" s="150"/>
      <c r="T175" s="151"/>
      <c r="AT175" s="147" t="s">
        <v>155</v>
      </c>
      <c r="AU175" s="147" t="s">
        <v>86</v>
      </c>
      <c r="AV175" s="12" t="s">
        <v>84</v>
      </c>
      <c r="AW175" s="12" t="s">
        <v>32</v>
      </c>
      <c r="AX175" s="12" t="s">
        <v>76</v>
      </c>
      <c r="AY175" s="147" t="s">
        <v>142</v>
      </c>
    </row>
    <row r="176" spans="2:65" s="13" customFormat="1" ht="11.25" x14ac:dyDescent="0.2">
      <c r="B176" s="152"/>
      <c r="D176" s="146" t="s">
        <v>155</v>
      </c>
      <c r="E176" s="153" t="s">
        <v>1</v>
      </c>
      <c r="F176" s="154" t="s">
        <v>1966</v>
      </c>
      <c r="H176" s="155">
        <v>587.62</v>
      </c>
      <c r="I176" s="156"/>
      <c r="L176" s="152"/>
      <c r="M176" s="157"/>
      <c r="T176" s="158"/>
      <c r="AT176" s="153" t="s">
        <v>155</v>
      </c>
      <c r="AU176" s="153" t="s">
        <v>86</v>
      </c>
      <c r="AV176" s="13" t="s">
        <v>86</v>
      </c>
      <c r="AW176" s="13" t="s">
        <v>32</v>
      </c>
      <c r="AX176" s="13" t="s">
        <v>76</v>
      </c>
      <c r="AY176" s="153" t="s">
        <v>142</v>
      </c>
    </row>
    <row r="177" spans="2:65" s="13" customFormat="1" ht="11.25" x14ac:dyDescent="0.2">
      <c r="B177" s="152"/>
      <c r="D177" s="146" t="s">
        <v>155</v>
      </c>
      <c r="E177" s="153" t="s">
        <v>1</v>
      </c>
      <c r="F177" s="154" t="s">
        <v>1967</v>
      </c>
      <c r="H177" s="155">
        <v>13.5</v>
      </c>
      <c r="I177" s="156"/>
      <c r="L177" s="152"/>
      <c r="M177" s="157"/>
      <c r="T177" s="158"/>
      <c r="AT177" s="153" t="s">
        <v>155</v>
      </c>
      <c r="AU177" s="153" t="s">
        <v>86</v>
      </c>
      <c r="AV177" s="13" t="s">
        <v>86</v>
      </c>
      <c r="AW177" s="13" t="s">
        <v>32</v>
      </c>
      <c r="AX177" s="13" t="s">
        <v>76</v>
      </c>
      <c r="AY177" s="153" t="s">
        <v>142</v>
      </c>
    </row>
    <row r="178" spans="2:65" s="13" customFormat="1" ht="11.25" x14ac:dyDescent="0.2">
      <c r="B178" s="152"/>
      <c r="D178" s="146" t="s">
        <v>155</v>
      </c>
      <c r="E178" s="153" t="s">
        <v>1</v>
      </c>
      <c r="F178" s="154" t="s">
        <v>1968</v>
      </c>
      <c r="H178" s="155">
        <v>-505.39600000000002</v>
      </c>
      <c r="I178" s="156"/>
      <c r="L178" s="152"/>
      <c r="M178" s="157"/>
      <c r="T178" s="158"/>
      <c r="AT178" s="153" t="s">
        <v>155</v>
      </c>
      <c r="AU178" s="153" t="s">
        <v>86</v>
      </c>
      <c r="AV178" s="13" t="s">
        <v>86</v>
      </c>
      <c r="AW178" s="13" t="s">
        <v>32</v>
      </c>
      <c r="AX178" s="13" t="s">
        <v>76</v>
      </c>
      <c r="AY178" s="153" t="s">
        <v>142</v>
      </c>
    </row>
    <row r="179" spans="2:65" s="14" customFormat="1" ht="11.25" x14ac:dyDescent="0.2">
      <c r="B179" s="162"/>
      <c r="D179" s="146" t="s">
        <v>155</v>
      </c>
      <c r="E179" s="163" t="s">
        <v>1</v>
      </c>
      <c r="F179" s="164" t="s">
        <v>278</v>
      </c>
      <c r="H179" s="165">
        <v>95.724000000000004</v>
      </c>
      <c r="I179" s="166"/>
      <c r="L179" s="162"/>
      <c r="M179" s="167"/>
      <c r="T179" s="168"/>
      <c r="AT179" s="163" t="s">
        <v>155</v>
      </c>
      <c r="AU179" s="163" t="s">
        <v>86</v>
      </c>
      <c r="AV179" s="14" t="s">
        <v>141</v>
      </c>
      <c r="AW179" s="14" t="s">
        <v>32</v>
      </c>
      <c r="AX179" s="14" t="s">
        <v>84</v>
      </c>
      <c r="AY179" s="163" t="s">
        <v>142</v>
      </c>
    </row>
    <row r="180" spans="2:65" s="1" customFormat="1" ht="37.9" customHeight="1" x14ac:dyDescent="0.2">
      <c r="B180" s="32"/>
      <c r="C180" s="132" t="s">
        <v>344</v>
      </c>
      <c r="D180" s="132" t="s">
        <v>148</v>
      </c>
      <c r="E180" s="133" t="s">
        <v>437</v>
      </c>
      <c r="F180" s="134" t="s">
        <v>438</v>
      </c>
      <c r="G180" s="135" t="s">
        <v>357</v>
      </c>
      <c r="H180" s="136">
        <v>1435.86</v>
      </c>
      <c r="I180" s="137"/>
      <c r="J180" s="138">
        <f>ROUND(I180*H180,2)</f>
        <v>0</v>
      </c>
      <c r="K180" s="134" t="s">
        <v>152</v>
      </c>
      <c r="L180" s="32"/>
      <c r="M180" s="139" t="s">
        <v>1</v>
      </c>
      <c r="N180" s="140" t="s">
        <v>41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141</v>
      </c>
      <c r="AT180" s="143" t="s">
        <v>148</v>
      </c>
      <c r="AU180" s="143" t="s">
        <v>86</v>
      </c>
      <c r="AY180" s="17" t="s">
        <v>142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84</v>
      </c>
      <c r="BK180" s="144">
        <f>ROUND(I180*H180,2)</f>
        <v>0</v>
      </c>
      <c r="BL180" s="17" t="s">
        <v>141</v>
      </c>
      <c r="BM180" s="143" t="s">
        <v>1969</v>
      </c>
    </row>
    <row r="181" spans="2:65" s="12" customFormat="1" ht="11.25" x14ac:dyDescent="0.2">
      <c r="B181" s="145"/>
      <c r="D181" s="146" t="s">
        <v>155</v>
      </c>
      <c r="E181" s="147" t="s">
        <v>1</v>
      </c>
      <c r="F181" s="148" t="s">
        <v>431</v>
      </c>
      <c r="H181" s="147" t="s">
        <v>1</v>
      </c>
      <c r="I181" s="149"/>
      <c r="L181" s="145"/>
      <c r="M181" s="150"/>
      <c r="T181" s="151"/>
      <c r="AT181" s="147" t="s">
        <v>155</v>
      </c>
      <c r="AU181" s="147" t="s">
        <v>86</v>
      </c>
      <c r="AV181" s="12" t="s">
        <v>84</v>
      </c>
      <c r="AW181" s="12" t="s">
        <v>32</v>
      </c>
      <c r="AX181" s="12" t="s">
        <v>76</v>
      </c>
      <c r="AY181" s="147" t="s">
        <v>142</v>
      </c>
    </row>
    <row r="182" spans="2:65" s="13" customFormat="1" ht="11.25" x14ac:dyDescent="0.2">
      <c r="B182" s="152"/>
      <c r="D182" s="146" t="s">
        <v>155</v>
      </c>
      <c r="E182" s="153" t="s">
        <v>1</v>
      </c>
      <c r="F182" s="154" t="s">
        <v>1970</v>
      </c>
      <c r="H182" s="155">
        <v>1435.86</v>
      </c>
      <c r="I182" s="156"/>
      <c r="L182" s="152"/>
      <c r="M182" s="157"/>
      <c r="T182" s="158"/>
      <c r="AT182" s="153" t="s">
        <v>155</v>
      </c>
      <c r="AU182" s="153" t="s">
        <v>86</v>
      </c>
      <c r="AV182" s="13" t="s">
        <v>86</v>
      </c>
      <c r="AW182" s="13" t="s">
        <v>32</v>
      </c>
      <c r="AX182" s="13" t="s">
        <v>84</v>
      </c>
      <c r="AY182" s="153" t="s">
        <v>142</v>
      </c>
    </row>
    <row r="183" spans="2:65" s="1" customFormat="1" ht="37.9" customHeight="1" x14ac:dyDescent="0.2">
      <c r="B183" s="32"/>
      <c r="C183" s="132" t="s">
        <v>349</v>
      </c>
      <c r="D183" s="132" t="s">
        <v>148</v>
      </c>
      <c r="E183" s="133" t="s">
        <v>442</v>
      </c>
      <c r="F183" s="134" t="s">
        <v>443</v>
      </c>
      <c r="G183" s="135" t="s">
        <v>357</v>
      </c>
      <c r="H183" s="136">
        <v>133.166</v>
      </c>
      <c r="I183" s="137"/>
      <c r="J183" s="138">
        <f>ROUND(I183*H183,2)</f>
        <v>0</v>
      </c>
      <c r="K183" s="134" t="s">
        <v>152</v>
      </c>
      <c r="L183" s="32"/>
      <c r="M183" s="139" t="s">
        <v>1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141</v>
      </c>
      <c r="AT183" s="143" t="s">
        <v>148</v>
      </c>
      <c r="AU183" s="143" t="s">
        <v>86</v>
      </c>
      <c r="AY183" s="17" t="s">
        <v>142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84</v>
      </c>
      <c r="BK183" s="144">
        <f>ROUND(I183*H183,2)</f>
        <v>0</v>
      </c>
      <c r="BL183" s="17" t="s">
        <v>141</v>
      </c>
      <c r="BM183" s="143" t="s">
        <v>1971</v>
      </c>
    </row>
    <row r="184" spans="2:65" s="12" customFormat="1" ht="11.25" x14ac:dyDescent="0.2">
      <c r="B184" s="145"/>
      <c r="D184" s="146" t="s">
        <v>155</v>
      </c>
      <c r="E184" s="147" t="s">
        <v>1</v>
      </c>
      <c r="F184" s="148" t="s">
        <v>430</v>
      </c>
      <c r="H184" s="147" t="s">
        <v>1</v>
      </c>
      <c r="I184" s="149"/>
      <c r="L184" s="145"/>
      <c r="M184" s="150"/>
      <c r="T184" s="151"/>
      <c r="AT184" s="147" t="s">
        <v>155</v>
      </c>
      <c r="AU184" s="147" t="s">
        <v>86</v>
      </c>
      <c r="AV184" s="12" t="s">
        <v>84</v>
      </c>
      <c r="AW184" s="12" t="s">
        <v>32</v>
      </c>
      <c r="AX184" s="12" t="s">
        <v>76</v>
      </c>
      <c r="AY184" s="147" t="s">
        <v>142</v>
      </c>
    </row>
    <row r="185" spans="2:65" s="12" customFormat="1" ht="11.25" x14ac:dyDescent="0.2">
      <c r="B185" s="145"/>
      <c r="D185" s="146" t="s">
        <v>155</v>
      </c>
      <c r="E185" s="147" t="s">
        <v>1</v>
      </c>
      <c r="F185" s="148" t="s">
        <v>431</v>
      </c>
      <c r="H185" s="147" t="s">
        <v>1</v>
      </c>
      <c r="I185" s="149"/>
      <c r="L185" s="145"/>
      <c r="M185" s="150"/>
      <c r="T185" s="151"/>
      <c r="AT185" s="147" t="s">
        <v>155</v>
      </c>
      <c r="AU185" s="147" t="s">
        <v>86</v>
      </c>
      <c r="AV185" s="12" t="s">
        <v>84</v>
      </c>
      <c r="AW185" s="12" t="s">
        <v>32</v>
      </c>
      <c r="AX185" s="12" t="s">
        <v>76</v>
      </c>
      <c r="AY185" s="147" t="s">
        <v>142</v>
      </c>
    </row>
    <row r="186" spans="2:65" s="13" customFormat="1" ht="11.25" x14ac:dyDescent="0.2">
      <c r="B186" s="152"/>
      <c r="D186" s="146" t="s">
        <v>155</v>
      </c>
      <c r="E186" s="153" t="s">
        <v>1</v>
      </c>
      <c r="F186" s="154" t="s">
        <v>1972</v>
      </c>
      <c r="H186" s="155">
        <v>470.096</v>
      </c>
      <c r="I186" s="156"/>
      <c r="L186" s="152"/>
      <c r="M186" s="157"/>
      <c r="T186" s="158"/>
      <c r="AT186" s="153" t="s">
        <v>155</v>
      </c>
      <c r="AU186" s="153" t="s">
        <v>86</v>
      </c>
      <c r="AV186" s="13" t="s">
        <v>86</v>
      </c>
      <c r="AW186" s="13" t="s">
        <v>32</v>
      </c>
      <c r="AX186" s="13" t="s">
        <v>76</v>
      </c>
      <c r="AY186" s="153" t="s">
        <v>142</v>
      </c>
    </row>
    <row r="187" spans="2:65" s="13" customFormat="1" ht="11.25" x14ac:dyDescent="0.2">
      <c r="B187" s="152"/>
      <c r="D187" s="146" t="s">
        <v>155</v>
      </c>
      <c r="E187" s="153" t="s">
        <v>1</v>
      </c>
      <c r="F187" s="154" t="s">
        <v>1973</v>
      </c>
      <c r="H187" s="155">
        <v>-336.93</v>
      </c>
      <c r="I187" s="156"/>
      <c r="L187" s="152"/>
      <c r="M187" s="157"/>
      <c r="T187" s="158"/>
      <c r="AT187" s="153" t="s">
        <v>155</v>
      </c>
      <c r="AU187" s="153" t="s">
        <v>86</v>
      </c>
      <c r="AV187" s="13" t="s">
        <v>86</v>
      </c>
      <c r="AW187" s="13" t="s">
        <v>32</v>
      </c>
      <c r="AX187" s="13" t="s">
        <v>76</v>
      </c>
      <c r="AY187" s="153" t="s">
        <v>142</v>
      </c>
    </row>
    <row r="188" spans="2:65" s="14" customFormat="1" ht="11.25" x14ac:dyDescent="0.2">
      <c r="B188" s="162"/>
      <c r="D188" s="146" t="s">
        <v>155</v>
      </c>
      <c r="E188" s="163" t="s">
        <v>1</v>
      </c>
      <c r="F188" s="164" t="s">
        <v>278</v>
      </c>
      <c r="H188" s="165">
        <v>133.166</v>
      </c>
      <c r="I188" s="166"/>
      <c r="L188" s="162"/>
      <c r="M188" s="167"/>
      <c r="T188" s="168"/>
      <c r="AT188" s="163" t="s">
        <v>155</v>
      </c>
      <c r="AU188" s="163" t="s">
        <v>86</v>
      </c>
      <c r="AV188" s="14" t="s">
        <v>141</v>
      </c>
      <c r="AW188" s="14" t="s">
        <v>32</v>
      </c>
      <c r="AX188" s="14" t="s">
        <v>84</v>
      </c>
      <c r="AY188" s="163" t="s">
        <v>142</v>
      </c>
    </row>
    <row r="189" spans="2:65" s="1" customFormat="1" ht="37.9" customHeight="1" x14ac:dyDescent="0.2">
      <c r="B189" s="32"/>
      <c r="C189" s="132" t="s">
        <v>354</v>
      </c>
      <c r="D189" s="132" t="s">
        <v>148</v>
      </c>
      <c r="E189" s="133" t="s">
        <v>449</v>
      </c>
      <c r="F189" s="134" t="s">
        <v>450</v>
      </c>
      <c r="G189" s="135" t="s">
        <v>357</v>
      </c>
      <c r="H189" s="136">
        <v>1997.49</v>
      </c>
      <c r="I189" s="137"/>
      <c r="J189" s="138">
        <f>ROUND(I189*H189,2)</f>
        <v>0</v>
      </c>
      <c r="K189" s="134" t="s">
        <v>152</v>
      </c>
      <c r="L189" s="32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141</v>
      </c>
      <c r="AT189" s="143" t="s">
        <v>148</v>
      </c>
      <c r="AU189" s="143" t="s">
        <v>86</v>
      </c>
      <c r="AY189" s="17" t="s">
        <v>142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84</v>
      </c>
      <c r="BK189" s="144">
        <f>ROUND(I189*H189,2)</f>
        <v>0</v>
      </c>
      <c r="BL189" s="17" t="s">
        <v>141</v>
      </c>
      <c r="BM189" s="143" t="s">
        <v>1974</v>
      </c>
    </row>
    <row r="190" spans="2:65" s="12" customFormat="1" ht="11.25" x14ac:dyDescent="0.2">
      <c r="B190" s="145"/>
      <c r="D190" s="146" t="s">
        <v>155</v>
      </c>
      <c r="E190" s="147" t="s">
        <v>1</v>
      </c>
      <c r="F190" s="148" t="s">
        <v>431</v>
      </c>
      <c r="H190" s="147" t="s">
        <v>1</v>
      </c>
      <c r="I190" s="149"/>
      <c r="L190" s="145"/>
      <c r="M190" s="150"/>
      <c r="T190" s="151"/>
      <c r="AT190" s="147" t="s">
        <v>155</v>
      </c>
      <c r="AU190" s="147" t="s">
        <v>86</v>
      </c>
      <c r="AV190" s="12" t="s">
        <v>84</v>
      </c>
      <c r="AW190" s="12" t="s">
        <v>32</v>
      </c>
      <c r="AX190" s="12" t="s">
        <v>76</v>
      </c>
      <c r="AY190" s="147" t="s">
        <v>142</v>
      </c>
    </row>
    <row r="191" spans="2:65" s="13" customFormat="1" ht="11.25" x14ac:dyDescent="0.2">
      <c r="B191" s="152"/>
      <c r="D191" s="146" t="s">
        <v>155</v>
      </c>
      <c r="E191" s="153" t="s">
        <v>1</v>
      </c>
      <c r="F191" s="154" t="s">
        <v>1975</v>
      </c>
      <c r="H191" s="155">
        <v>1997.49</v>
      </c>
      <c r="I191" s="156"/>
      <c r="L191" s="152"/>
      <c r="M191" s="157"/>
      <c r="T191" s="158"/>
      <c r="AT191" s="153" t="s">
        <v>155</v>
      </c>
      <c r="AU191" s="153" t="s">
        <v>86</v>
      </c>
      <c r="AV191" s="13" t="s">
        <v>86</v>
      </c>
      <c r="AW191" s="13" t="s">
        <v>32</v>
      </c>
      <c r="AX191" s="13" t="s">
        <v>84</v>
      </c>
      <c r="AY191" s="153" t="s">
        <v>142</v>
      </c>
    </row>
    <row r="192" spans="2:65" s="1" customFormat="1" ht="37.9" customHeight="1" x14ac:dyDescent="0.2">
      <c r="B192" s="32"/>
      <c r="C192" s="132" t="s">
        <v>361</v>
      </c>
      <c r="D192" s="132" t="s">
        <v>148</v>
      </c>
      <c r="E192" s="133" t="s">
        <v>1976</v>
      </c>
      <c r="F192" s="134" t="s">
        <v>1977</v>
      </c>
      <c r="G192" s="135" t="s">
        <v>357</v>
      </c>
      <c r="H192" s="136">
        <v>117.524</v>
      </c>
      <c r="I192" s="137"/>
      <c r="J192" s="138">
        <f>ROUND(I192*H192,2)</f>
        <v>0</v>
      </c>
      <c r="K192" s="134" t="s">
        <v>152</v>
      </c>
      <c r="L192" s="32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141</v>
      </c>
      <c r="AT192" s="143" t="s">
        <v>148</v>
      </c>
      <c r="AU192" s="143" t="s">
        <v>86</v>
      </c>
      <c r="AY192" s="17" t="s">
        <v>142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84</v>
      </c>
      <c r="BK192" s="144">
        <f>ROUND(I192*H192,2)</f>
        <v>0</v>
      </c>
      <c r="BL192" s="17" t="s">
        <v>141</v>
      </c>
      <c r="BM192" s="143" t="s">
        <v>1978</v>
      </c>
    </row>
    <row r="193" spans="2:65" s="12" customFormat="1" ht="11.25" x14ac:dyDescent="0.2">
      <c r="B193" s="145"/>
      <c r="D193" s="146" t="s">
        <v>155</v>
      </c>
      <c r="E193" s="147" t="s">
        <v>1</v>
      </c>
      <c r="F193" s="148" t="s">
        <v>430</v>
      </c>
      <c r="H193" s="147" t="s">
        <v>1</v>
      </c>
      <c r="I193" s="149"/>
      <c r="L193" s="145"/>
      <c r="M193" s="150"/>
      <c r="T193" s="151"/>
      <c r="AT193" s="147" t="s">
        <v>155</v>
      </c>
      <c r="AU193" s="147" t="s">
        <v>86</v>
      </c>
      <c r="AV193" s="12" t="s">
        <v>84</v>
      </c>
      <c r="AW193" s="12" t="s">
        <v>32</v>
      </c>
      <c r="AX193" s="12" t="s">
        <v>76</v>
      </c>
      <c r="AY193" s="147" t="s">
        <v>142</v>
      </c>
    </row>
    <row r="194" spans="2:65" s="12" customFormat="1" ht="11.25" x14ac:dyDescent="0.2">
      <c r="B194" s="145"/>
      <c r="D194" s="146" t="s">
        <v>155</v>
      </c>
      <c r="E194" s="147" t="s">
        <v>1</v>
      </c>
      <c r="F194" s="148" t="s">
        <v>431</v>
      </c>
      <c r="H194" s="147" t="s">
        <v>1</v>
      </c>
      <c r="I194" s="149"/>
      <c r="L194" s="145"/>
      <c r="M194" s="150"/>
      <c r="T194" s="151"/>
      <c r="AT194" s="147" t="s">
        <v>155</v>
      </c>
      <c r="AU194" s="147" t="s">
        <v>86</v>
      </c>
      <c r="AV194" s="12" t="s">
        <v>84</v>
      </c>
      <c r="AW194" s="12" t="s">
        <v>32</v>
      </c>
      <c r="AX194" s="12" t="s">
        <v>76</v>
      </c>
      <c r="AY194" s="147" t="s">
        <v>142</v>
      </c>
    </row>
    <row r="195" spans="2:65" s="13" customFormat="1" ht="11.25" x14ac:dyDescent="0.2">
      <c r="B195" s="152"/>
      <c r="D195" s="146" t="s">
        <v>155</v>
      </c>
      <c r="E195" s="153" t="s">
        <v>1</v>
      </c>
      <c r="F195" s="154" t="s">
        <v>1979</v>
      </c>
      <c r="H195" s="155">
        <v>117.524</v>
      </c>
      <c r="I195" s="156"/>
      <c r="L195" s="152"/>
      <c r="M195" s="157"/>
      <c r="T195" s="158"/>
      <c r="AT195" s="153" t="s">
        <v>155</v>
      </c>
      <c r="AU195" s="153" t="s">
        <v>86</v>
      </c>
      <c r="AV195" s="13" t="s">
        <v>86</v>
      </c>
      <c r="AW195" s="13" t="s">
        <v>32</v>
      </c>
      <c r="AX195" s="13" t="s">
        <v>84</v>
      </c>
      <c r="AY195" s="153" t="s">
        <v>142</v>
      </c>
    </row>
    <row r="196" spans="2:65" s="1" customFormat="1" ht="37.9" customHeight="1" x14ac:dyDescent="0.2">
      <c r="B196" s="32"/>
      <c r="C196" s="132" t="s">
        <v>7</v>
      </c>
      <c r="D196" s="132" t="s">
        <v>148</v>
      </c>
      <c r="E196" s="133" t="s">
        <v>1980</v>
      </c>
      <c r="F196" s="134" t="s">
        <v>1981</v>
      </c>
      <c r="G196" s="135" t="s">
        <v>357</v>
      </c>
      <c r="H196" s="136">
        <v>1762.86</v>
      </c>
      <c r="I196" s="137"/>
      <c r="J196" s="138">
        <f>ROUND(I196*H196,2)</f>
        <v>0</v>
      </c>
      <c r="K196" s="134" t="s">
        <v>152</v>
      </c>
      <c r="L196" s="32"/>
      <c r="M196" s="139" t="s">
        <v>1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141</v>
      </c>
      <c r="AT196" s="143" t="s">
        <v>148</v>
      </c>
      <c r="AU196" s="143" t="s">
        <v>86</v>
      </c>
      <c r="AY196" s="17" t="s">
        <v>142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84</v>
      </c>
      <c r="BK196" s="144">
        <f>ROUND(I196*H196,2)</f>
        <v>0</v>
      </c>
      <c r="BL196" s="17" t="s">
        <v>141</v>
      </c>
      <c r="BM196" s="143" t="s">
        <v>1982</v>
      </c>
    </row>
    <row r="197" spans="2:65" s="12" customFormat="1" ht="11.25" x14ac:dyDescent="0.2">
      <c r="B197" s="145"/>
      <c r="D197" s="146" t="s">
        <v>155</v>
      </c>
      <c r="E197" s="147" t="s">
        <v>1</v>
      </c>
      <c r="F197" s="148" t="s">
        <v>431</v>
      </c>
      <c r="H197" s="147" t="s">
        <v>1</v>
      </c>
      <c r="I197" s="149"/>
      <c r="L197" s="145"/>
      <c r="M197" s="150"/>
      <c r="T197" s="151"/>
      <c r="AT197" s="147" t="s">
        <v>155</v>
      </c>
      <c r="AU197" s="147" t="s">
        <v>86</v>
      </c>
      <c r="AV197" s="12" t="s">
        <v>84</v>
      </c>
      <c r="AW197" s="12" t="s">
        <v>32</v>
      </c>
      <c r="AX197" s="12" t="s">
        <v>76</v>
      </c>
      <c r="AY197" s="147" t="s">
        <v>142</v>
      </c>
    </row>
    <row r="198" spans="2:65" s="13" customFormat="1" ht="11.25" x14ac:dyDescent="0.2">
      <c r="B198" s="152"/>
      <c r="D198" s="146" t="s">
        <v>155</v>
      </c>
      <c r="E198" s="153" t="s">
        <v>1</v>
      </c>
      <c r="F198" s="154" t="s">
        <v>1983</v>
      </c>
      <c r="H198" s="155">
        <v>1762.86</v>
      </c>
      <c r="I198" s="156"/>
      <c r="L198" s="152"/>
      <c r="M198" s="157"/>
      <c r="T198" s="158"/>
      <c r="AT198" s="153" t="s">
        <v>155</v>
      </c>
      <c r="AU198" s="153" t="s">
        <v>86</v>
      </c>
      <c r="AV198" s="13" t="s">
        <v>86</v>
      </c>
      <c r="AW198" s="13" t="s">
        <v>32</v>
      </c>
      <c r="AX198" s="13" t="s">
        <v>84</v>
      </c>
      <c r="AY198" s="153" t="s">
        <v>142</v>
      </c>
    </row>
    <row r="199" spans="2:65" s="1" customFormat="1" ht="24.2" customHeight="1" x14ac:dyDescent="0.2">
      <c r="B199" s="32"/>
      <c r="C199" s="132" t="s">
        <v>370</v>
      </c>
      <c r="D199" s="132" t="s">
        <v>148</v>
      </c>
      <c r="E199" s="133" t="s">
        <v>454</v>
      </c>
      <c r="F199" s="134" t="s">
        <v>455</v>
      </c>
      <c r="G199" s="135" t="s">
        <v>456</v>
      </c>
      <c r="H199" s="136">
        <v>621.99</v>
      </c>
      <c r="I199" s="137"/>
      <c r="J199" s="138">
        <f>ROUND(I199*H199,2)</f>
        <v>0</v>
      </c>
      <c r="K199" s="134" t="s">
        <v>152</v>
      </c>
      <c r="L199" s="32"/>
      <c r="M199" s="139" t="s">
        <v>1</v>
      </c>
      <c r="N199" s="140" t="s">
        <v>41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141</v>
      </c>
      <c r="AT199" s="143" t="s">
        <v>148</v>
      </c>
      <c r="AU199" s="143" t="s">
        <v>86</v>
      </c>
      <c r="AY199" s="17" t="s">
        <v>142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84</v>
      </c>
      <c r="BK199" s="144">
        <f>ROUND(I199*H199,2)</f>
        <v>0</v>
      </c>
      <c r="BL199" s="17" t="s">
        <v>141</v>
      </c>
      <c r="BM199" s="143" t="s">
        <v>1984</v>
      </c>
    </row>
    <row r="200" spans="2:65" s="13" customFormat="1" ht="11.25" x14ac:dyDescent="0.2">
      <c r="B200" s="152"/>
      <c r="D200" s="146" t="s">
        <v>155</v>
      </c>
      <c r="E200" s="153" t="s">
        <v>1</v>
      </c>
      <c r="F200" s="154" t="s">
        <v>1985</v>
      </c>
      <c r="H200" s="155">
        <v>621.99</v>
      </c>
      <c r="I200" s="156"/>
      <c r="L200" s="152"/>
      <c r="M200" s="157"/>
      <c r="T200" s="158"/>
      <c r="AT200" s="153" t="s">
        <v>155</v>
      </c>
      <c r="AU200" s="153" t="s">
        <v>86</v>
      </c>
      <c r="AV200" s="13" t="s">
        <v>86</v>
      </c>
      <c r="AW200" s="13" t="s">
        <v>32</v>
      </c>
      <c r="AX200" s="13" t="s">
        <v>84</v>
      </c>
      <c r="AY200" s="153" t="s">
        <v>142</v>
      </c>
    </row>
    <row r="201" spans="2:65" s="1" customFormat="1" ht="24.2" customHeight="1" x14ac:dyDescent="0.2">
      <c r="B201" s="32"/>
      <c r="C201" s="132" t="s">
        <v>377</v>
      </c>
      <c r="D201" s="132" t="s">
        <v>148</v>
      </c>
      <c r="E201" s="133" t="s">
        <v>483</v>
      </c>
      <c r="F201" s="134" t="s">
        <v>484</v>
      </c>
      <c r="G201" s="135" t="s">
        <v>357</v>
      </c>
      <c r="H201" s="136">
        <v>842.32600000000002</v>
      </c>
      <c r="I201" s="137"/>
      <c r="J201" s="138">
        <f>ROUND(I201*H201,2)</f>
        <v>0</v>
      </c>
      <c r="K201" s="134" t="s">
        <v>152</v>
      </c>
      <c r="L201" s="32"/>
      <c r="M201" s="139" t="s">
        <v>1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141</v>
      </c>
      <c r="AT201" s="143" t="s">
        <v>148</v>
      </c>
      <c r="AU201" s="143" t="s">
        <v>86</v>
      </c>
      <c r="AY201" s="17" t="s">
        <v>142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84</v>
      </c>
      <c r="BK201" s="144">
        <f>ROUND(I201*H201,2)</f>
        <v>0</v>
      </c>
      <c r="BL201" s="17" t="s">
        <v>141</v>
      </c>
      <c r="BM201" s="143" t="s">
        <v>1986</v>
      </c>
    </row>
    <row r="202" spans="2:65" s="13" customFormat="1" ht="11.25" x14ac:dyDescent="0.2">
      <c r="B202" s="152"/>
      <c r="D202" s="146" t="s">
        <v>155</v>
      </c>
      <c r="E202" s="153" t="s">
        <v>1</v>
      </c>
      <c r="F202" s="154" t="s">
        <v>1987</v>
      </c>
      <c r="H202" s="155">
        <v>1175.24</v>
      </c>
      <c r="I202" s="156"/>
      <c r="L202" s="152"/>
      <c r="M202" s="157"/>
      <c r="T202" s="158"/>
      <c r="AT202" s="153" t="s">
        <v>155</v>
      </c>
      <c r="AU202" s="153" t="s">
        <v>86</v>
      </c>
      <c r="AV202" s="13" t="s">
        <v>86</v>
      </c>
      <c r="AW202" s="13" t="s">
        <v>32</v>
      </c>
      <c r="AX202" s="13" t="s">
        <v>76</v>
      </c>
      <c r="AY202" s="153" t="s">
        <v>142</v>
      </c>
    </row>
    <row r="203" spans="2:65" s="13" customFormat="1" ht="11.25" x14ac:dyDescent="0.2">
      <c r="B203" s="152"/>
      <c r="D203" s="146" t="s">
        <v>155</v>
      </c>
      <c r="E203" s="153" t="s">
        <v>1</v>
      </c>
      <c r="F203" s="154" t="s">
        <v>1988</v>
      </c>
      <c r="H203" s="155">
        <v>13.5</v>
      </c>
      <c r="I203" s="156"/>
      <c r="L203" s="152"/>
      <c r="M203" s="157"/>
      <c r="T203" s="158"/>
      <c r="AT203" s="153" t="s">
        <v>155</v>
      </c>
      <c r="AU203" s="153" t="s">
        <v>86</v>
      </c>
      <c r="AV203" s="13" t="s">
        <v>86</v>
      </c>
      <c r="AW203" s="13" t="s">
        <v>32</v>
      </c>
      <c r="AX203" s="13" t="s">
        <v>76</v>
      </c>
      <c r="AY203" s="153" t="s">
        <v>142</v>
      </c>
    </row>
    <row r="204" spans="2:65" s="13" customFormat="1" ht="11.25" x14ac:dyDescent="0.2">
      <c r="B204" s="152"/>
      <c r="D204" s="146" t="s">
        <v>155</v>
      </c>
      <c r="E204" s="153" t="s">
        <v>1</v>
      </c>
      <c r="F204" s="154" t="s">
        <v>1989</v>
      </c>
      <c r="H204" s="155">
        <v>-301.15699999999998</v>
      </c>
      <c r="I204" s="156"/>
      <c r="L204" s="152"/>
      <c r="M204" s="157"/>
      <c r="T204" s="158"/>
      <c r="AT204" s="153" t="s">
        <v>155</v>
      </c>
      <c r="AU204" s="153" t="s">
        <v>86</v>
      </c>
      <c r="AV204" s="13" t="s">
        <v>86</v>
      </c>
      <c r="AW204" s="13" t="s">
        <v>32</v>
      </c>
      <c r="AX204" s="13" t="s">
        <v>76</v>
      </c>
      <c r="AY204" s="153" t="s">
        <v>142</v>
      </c>
    </row>
    <row r="205" spans="2:65" s="12" customFormat="1" ht="11.25" x14ac:dyDescent="0.2">
      <c r="B205" s="145"/>
      <c r="D205" s="146" t="s">
        <v>155</v>
      </c>
      <c r="E205" s="147" t="s">
        <v>1</v>
      </c>
      <c r="F205" s="148" t="s">
        <v>1990</v>
      </c>
      <c r="H205" s="147" t="s">
        <v>1</v>
      </c>
      <c r="I205" s="149"/>
      <c r="L205" s="145"/>
      <c r="M205" s="150"/>
      <c r="T205" s="151"/>
      <c r="AT205" s="147" t="s">
        <v>155</v>
      </c>
      <c r="AU205" s="147" t="s">
        <v>86</v>
      </c>
      <c r="AV205" s="12" t="s">
        <v>84</v>
      </c>
      <c r="AW205" s="12" t="s">
        <v>32</v>
      </c>
      <c r="AX205" s="12" t="s">
        <v>76</v>
      </c>
      <c r="AY205" s="147" t="s">
        <v>142</v>
      </c>
    </row>
    <row r="206" spans="2:65" s="13" customFormat="1" ht="11.25" x14ac:dyDescent="0.2">
      <c r="B206" s="152"/>
      <c r="D206" s="146" t="s">
        <v>155</v>
      </c>
      <c r="E206" s="153" t="s">
        <v>1</v>
      </c>
      <c r="F206" s="154" t="s">
        <v>1991</v>
      </c>
      <c r="H206" s="155">
        <v>-2.1139999999999999</v>
      </c>
      <c r="I206" s="156"/>
      <c r="L206" s="152"/>
      <c r="M206" s="157"/>
      <c r="T206" s="158"/>
      <c r="AT206" s="153" t="s">
        <v>155</v>
      </c>
      <c r="AU206" s="153" t="s">
        <v>86</v>
      </c>
      <c r="AV206" s="13" t="s">
        <v>86</v>
      </c>
      <c r="AW206" s="13" t="s">
        <v>32</v>
      </c>
      <c r="AX206" s="13" t="s">
        <v>76</v>
      </c>
      <c r="AY206" s="153" t="s">
        <v>142</v>
      </c>
    </row>
    <row r="207" spans="2:65" s="13" customFormat="1" ht="11.25" x14ac:dyDescent="0.2">
      <c r="B207" s="152"/>
      <c r="D207" s="146" t="s">
        <v>155</v>
      </c>
      <c r="E207" s="153" t="s">
        <v>1</v>
      </c>
      <c r="F207" s="154" t="s">
        <v>1992</v>
      </c>
      <c r="H207" s="155">
        <v>-35.024000000000001</v>
      </c>
      <c r="I207" s="156"/>
      <c r="L207" s="152"/>
      <c r="M207" s="157"/>
      <c r="T207" s="158"/>
      <c r="AT207" s="153" t="s">
        <v>155</v>
      </c>
      <c r="AU207" s="153" t="s">
        <v>86</v>
      </c>
      <c r="AV207" s="13" t="s">
        <v>86</v>
      </c>
      <c r="AW207" s="13" t="s">
        <v>32</v>
      </c>
      <c r="AX207" s="13" t="s">
        <v>76</v>
      </c>
      <c r="AY207" s="153" t="s">
        <v>142</v>
      </c>
    </row>
    <row r="208" spans="2:65" s="13" customFormat="1" ht="11.25" x14ac:dyDescent="0.2">
      <c r="B208" s="152"/>
      <c r="D208" s="146" t="s">
        <v>155</v>
      </c>
      <c r="E208" s="153" t="s">
        <v>1</v>
      </c>
      <c r="F208" s="154" t="s">
        <v>1993</v>
      </c>
      <c r="H208" s="155">
        <v>-1.248</v>
      </c>
      <c r="I208" s="156"/>
      <c r="L208" s="152"/>
      <c r="M208" s="157"/>
      <c r="T208" s="158"/>
      <c r="AT208" s="153" t="s">
        <v>155</v>
      </c>
      <c r="AU208" s="153" t="s">
        <v>86</v>
      </c>
      <c r="AV208" s="13" t="s">
        <v>86</v>
      </c>
      <c r="AW208" s="13" t="s">
        <v>32</v>
      </c>
      <c r="AX208" s="13" t="s">
        <v>76</v>
      </c>
      <c r="AY208" s="153" t="s">
        <v>142</v>
      </c>
    </row>
    <row r="209" spans="2:65" s="12" customFormat="1" ht="11.25" x14ac:dyDescent="0.2">
      <c r="B209" s="145"/>
      <c r="D209" s="146" t="s">
        <v>155</v>
      </c>
      <c r="E209" s="147" t="s">
        <v>1</v>
      </c>
      <c r="F209" s="148" t="s">
        <v>1994</v>
      </c>
      <c r="H209" s="147" t="s">
        <v>1</v>
      </c>
      <c r="I209" s="149"/>
      <c r="L209" s="145"/>
      <c r="M209" s="150"/>
      <c r="T209" s="151"/>
      <c r="AT209" s="147" t="s">
        <v>155</v>
      </c>
      <c r="AU209" s="147" t="s">
        <v>86</v>
      </c>
      <c r="AV209" s="12" t="s">
        <v>84</v>
      </c>
      <c r="AW209" s="12" t="s">
        <v>32</v>
      </c>
      <c r="AX209" s="12" t="s">
        <v>76</v>
      </c>
      <c r="AY209" s="147" t="s">
        <v>142</v>
      </c>
    </row>
    <row r="210" spans="2:65" s="13" customFormat="1" ht="11.25" x14ac:dyDescent="0.2">
      <c r="B210" s="152"/>
      <c r="D210" s="146" t="s">
        <v>155</v>
      </c>
      <c r="E210" s="153" t="s">
        <v>1</v>
      </c>
      <c r="F210" s="154" t="s">
        <v>1995</v>
      </c>
      <c r="H210" s="155">
        <v>-38.371000000000002</v>
      </c>
      <c r="I210" s="156"/>
      <c r="L210" s="152"/>
      <c r="M210" s="157"/>
      <c r="T210" s="158"/>
      <c r="AT210" s="153" t="s">
        <v>155</v>
      </c>
      <c r="AU210" s="153" t="s">
        <v>86</v>
      </c>
      <c r="AV210" s="13" t="s">
        <v>86</v>
      </c>
      <c r="AW210" s="13" t="s">
        <v>32</v>
      </c>
      <c r="AX210" s="13" t="s">
        <v>76</v>
      </c>
      <c r="AY210" s="153" t="s">
        <v>142</v>
      </c>
    </row>
    <row r="211" spans="2:65" s="12" customFormat="1" ht="11.25" x14ac:dyDescent="0.2">
      <c r="B211" s="145"/>
      <c r="D211" s="146" t="s">
        <v>155</v>
      </c>
      <c r="E211" s="147" t="s">
        <v>1</v>
      </c>
      <c r="F211" s="148" t="s">
        <v>1996</v>
      </c>
      <c r="H211" s="147" t="s">
        <v>1</v>
      </c>
      <c r="I211" s="149"/>
      <c r="L211" s="145"/>
      <c r="M211" s="150"/>
      <c r="T211" s="151"/>
      <c r="AT211" s="147" t="s">
        <v>155</v>
      </c>
      <c r="AU211" s="147" t="s">
        <v>86</v>
      </c>
      <c r="AV211" s="12" t="s">
        <v>84</v>
      </c>
      <c r="AW211" s="12" t="s">
        <v>32</v>
      </c>
      <c r="AX211" s="12" t="s">
        <v>76</v>
      </c>
      <c r="AY211" s="147" t="s">
        <v>142</v>
      </c>
    </row>
    <row r="212" spans="2:65" s="13" customFormat="1" ht="11.25" x14ac:dyDescent="0.2">
      <c r="B212" s="152"/>
      <c r="D212" s="146" t="s">
        <v>155</v>
      </c>
      <c r="E212" s="153" t="s">
        <v>1</v>
      </c>
      <c r="F212" s="154" t="s">
        <v>1997</v>
      </c>
      <c r="H212" s="155">
        <v>31.5</v>
      </c>
      <c r="I212" s="156"/>
      <c r="L212" s="152"/>
      <c r="M212" s="157"/>
      <c r="T212" s="158"/>
      <c r="AT212" s="153" t="s">
        <v>155</v>
      </c>
      <c r="AU212" s="153" t="s">
        <v>86</v>
      </c>
      <c r="AV212" s="13" t="s">
        <v>86</v>
      </c>
      <c r="AW212" s="13" t="s">
        <v>32</v>
      </c>
      <c r="AX212" s="13" t="s">
        <v>76</v>
      </c>
      <c r="AY212" s="153" t="s">
        <v>142</v>
      </c>
    </row>
    <row r="213" spans="2:65" s="14" customFormat="1" ht="11.25" x14ac:dyDescent="0.2">
      <c r="B213" s="162"/>
      <c r="D213" s="146" t="s">
        <v>155</v>
      </c>
      <c r="E213" s="163" t="s">
        <v>1</v>
      </c>
      <c r="F213" s="164" t="s">
        <v>278</v>
      </c>
      <c r="H213" s="165">
        <v>842.32600000000002</v>
      </c>
      <c r="I213" s="166"/>
      <c r="L213" s="162"/>
      <c r="M213" s="167"/>
      <c r="T213" s="168"/>
      <c r="AT213" s="163" t="s">
        <v>155</v>
      </c>
      <c r="AU213" s="163" t="s">
        <v>86</v>
      </c>
      <c r="AV213" s="14" t="s">
        <v>141</v>
      </c>
      <c r="AW213" s="14" t="s">
        <v>32</v>
      </c>
      <c r="AX213" s="14" t="s">
        <v>84</v>
      </c>
      <c r="AY213" s="163" t="s">
        <v>142</v>
      </c>
    </row>
    <row r="214" spans="2:65" s="1" customFormat="1" ht="37.9" customHeight="1" x14ac:dyDescent="0.2">
      <c r="B214" s="32"/>
      <c r="C214" s="132" t="s">
        <v>384</v>
      </c>
      <c r="D214" s="132" t="s">
        <v>148</v>
      </c>
      <c r="E214" s="133" t="s">
        <v>1678</v>
      </c>
      <c r="F214" s="134" t="s">
        <v>1679</v>
      </c>
      <c r="G214" s="135" t="s">
        <v>357</v>
      </c>
      <c r="H214" s="136">
        <v>212.25</v>
      </c>
      <c r="I214" s="137"/>
      <c r="J214" s="138">
        <f>ROUND(I214*H214,2)</f>
        <v>0</v>
      </c>
      <c r="K214" s="134" t="s">
        <v>152</v>
      </c>
      <c r="L214" s="32"/>
      <c r="M214" s="139" t="s">
        <v>1</v>
      </c>
      <c r="N214" s="140" t="s">
        <v>41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141</v>
      </c>
      <c r="AT214" s="143" t="s">
        <v>148</v>
      </c>
      <c r="AU214" s="143" t="s">
        <v>86</v>
      </c>
      <c r="AY214" s="17" t="s">
        <v>142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84</v>
      </c>
      <c r="BK214" s="144">
        <f>ROUND(I214*H214,2)</f>
        <v>0</v>
      </c>
      <c r="BL214" s="17" t="s">
        <v>141</v>
      </c>
      <c r="BM214" s="143" t="s">
        <v>1998</v>
      </c>
    </row>
    <row r="215" spans="2:65" s="12" customFormat="1" ht="11.25" x14ac:dyDescent="0.2">
      <c r="B215" s="145"/>
      <c r="D215" s="146" t="s">
        <v>155</v>
      </c>
      <c r="E215" s="147" t="s">
        <v>1</v>
      </c>
      <c r="F215" s="148" t="s">
        <v>1999</v>
      </c>
      <c r="H215" s="147" t="s">
        <v>1</v>
      </c>
      <c r="I215" s="149"/>
      <c r="L215" s="145"/>
      <c r="M215" s="150"/>
      <c r="T215" s="151"/>
      <c r="AT215" s="147" t="s">
        <v>155</v>
      </c>
      <c r="AU215" s="147" t="s">
        <v>86</v>
      </c>
      <c r="AV215" s="12" t="s">
        <v>84</v>
      </c>
      <c r="AW215" s="12" t="s">
        <v>32</v>
      </c>
      <c r="AX215" s="12" t="s">
        <v>76</v>
      </c>
      <c r="AY215" s="147" t="s">
        <v>142</v>
      </c>
    </row>
    <row r="216" spans="2:65" s="13" customFormat="1" ht="11.25" x14ac:dyDescent="0.2">
      <c r="B216" s="152"/>
      <c r="D216" s="146" t="s">
        <v>155</v>
      </c>
      <c r="E216" s="153" t="s">
        <v>1</v>
      </c>
      <c r="F216" s="154" t="s">
        <v>2000</v>
      </c>
      <c r="H216" s="155">
        <v>13.106999999999999</v>
      </c>
      <c r="I216" s="156"/>
      <c r="L216" s="152"/>
      <c r="M216" s="157"/>
      <c r="T216" s="158"/>
      <c r="AT216" s="153" t="s">
        <v>155</v>
      </c>
      <c r="AU216" s="153" t="s">
        <v>86</v>
      </c>
      <c r="AV216" s="13" t="s">
        <v>86</v>
      </c>
      <c r="AW216" s="13" t="s">
        <v>32</v>
      </c>
      <c r="AX216" s="13" t="s">
        <v>76</v>
      </c>
      <c r="AY216" s="153" t="s">
        <v>142</v>
      </c>
    </row>
    <row r="217" spans="2:65" s="13" customFormat="1" ht="11.25" x14ac:dyDescent="0.2">
      <c r="B217" s="152"/>
      <c r="D217" s="146" t="s">
        <v>155</v>
      </c>
      <c r="E217" s="153" t="s">
        <v>1</v>
      </c>
      <c r="F217" s="154" t="s">
        <v>2001</v>
      </c>
      <c r="H217" s="155">
        <v>276.69299999999998</v>
      </c>
      <c r="I217" s="156"/>
      <c r="L217" s="152"/>
      <c r="M217" s="157"/>
      <c r="T217" s="158"/>
      <c r="AT217" s="153" t="s">
        <v>155</v>
      </c>
      <c r="AU217" s="153" t="s">
        <v>86</v>
      </c>
      <c r="AV217" s="13" t="s">
        <v>86</v>
      </c>
      <c r="AW217" s="13" t="s">
        <v>32</v>
      </c>
      <c r="AX217" s="13" t="s">
        <v>76</v>
      </c>
      <c r="AY217" s="153" t="s">
        <v>142</v>
      </c>
    </row>
    <row r="218" spans="2:65" s="13" customFormat="1" ht="11.25" x14ac:dyDescent="0.2">
      <c r="B218" s="152"/>
      <c r="D218" s="146" t="s">
        <v>155</v>
      </c>
      <c r="E218" s="153" t="s">
        <v>1</v>
      </c>
      <c r="F218" s="154" t="s">
        <v>2002</v>
      </c>
      <c r="H218" s="155">
        <v>11.356999999999999</v>
      </c>
      <c r="I218" s="156"/>
      <c r="L218" s="152"/>
      <c r="M218" s="157"/>
      <c r="T218" s="158"/>
      <c r="AT218" s="153" t="s">
        <v>155</v>
      </c>
      <c r="AU218" s="153" t="s">
        <v>86</v>
      </c>
      <c r="AV218" s="13" t="s">
        <v>86</v>
      </c>
      <c r="AW218" s="13" t="s">
        <v>32</v>
      </c>
      <c r="AX218" s="13" t="s">
        <v>76</v>
      </c>
      <c r="AY218" s="153" t="s">
        <v>142</v>
      </c>
    </row>
    <row r="219" spans="2:65" s="15" customFormat="1" ht="11.25" x14ac:dyDescent="0.2">
      <c r="B219" s="179"/>
      <c r="D219" s="146" t="s">
        <v>155</v>
      </c>
      <c r="E219" s="180" t="s">
        <v>1</v>
      </c>
      <c r="F219" s="181" t="s">
        <v>1223</v>
      </c>
      <c r="H219" s="182">
        <v>301.15699999999998</v>
      </c>
      <c r="I219" s="183"/>
      <c r="L219" s="179"/>
      <c r="M219" s="184"/>
      <c r="T219" s="185"/>
      <c r="AT219" s="180" t="s">
        <v>155</v>
      </c>
      <c r="AU219" s="180" t="s">
        <v>86</v>
      </c>
      <c r="AV219" s="15" t="s">
        <v>164</v>
      </c>
      <c r="AW219" s="15" t="s">
        <v>32</v>
      </c>
      <c r="AX219" s="15" t="s">
        <v>76</v>
      </c>
      <c r="AY219" s="180" t="s">
        <v>142</v>
      </c>
    </row>
    <row r="220" spans="2:65" s="12" customFormat="1" ht="11.25" x14ac:dyDescent="0.2">
      <c r="B220" s="145"/>
      <c r="D220" s="146" t="s">
        <v>155</v>
      </c>
      <c r="E220" s="147" t="s">
        <v>1</v>
      </c>
      <c r="F220" s="148" t="s">
        <v>504</v>
      </c>
      <c r="H220" s="147" t="s">
        <v>1</v>
      </c>
      <c r="I220" s="149"/>
      <c r="L220" s="145"/>
      <c r="M220" s="150"/>
      <c r="T220" s="151"/>
      <c r="AT220" s="147" t="s">
        <v>155</v>
      </c>
      <c r="AU220" s="147" t="s">
        <v>86</v>
      </c>
      <c r="AV220" s="12" t="s">
        <v>84</v>
      </c>
      <c r="AW220" s="12" t="s">
        <v>32</v>
      </c>
      <c r="AX220" s="12" t="s">
        <v>76</v>
      </c>
      <c r="AY220" s="147" t="s">
        <v>142</v>
      </c>
    </row>
    <row r="221" spans="2:65" s="13" customFormat="1" ht="11.25" x14ac:dyDescent="0.2">
      <c r="B221" s="152"/>
      <c r="D221" s="146" t="s">
        <v>155</v>
      </c>
      <c r="E221" s="153" t="s">
        <v>1</v>
      </c>
      <c r="F221" s="154" t="s">
        <v>2003</v>
      </c>
      <c r="H221" s="155">
        <v>-1.6990000000000001</v>
      </c>
      <c r="I221" s="156"/>
      <c r="L221" s="152"/>
      <c r="M221" s="157"/>
      <c r="T221" s="158"/>
      <c r="AT221" s="153" t="s">
        <v>155</v>
      </c>
      <c r="AU221" s="153" t="s">
        <v>86</v>
      </c>
      <c r="AV221" s="13" t="s">
        <v>86</v>
      </c>
      <c r="AW221" s="13" t="s">
        <v>32</v>
      </c>
      <c r="AX221" s="13" t="s">
        <v>76</v>
      </c>
      <c r="AY221" s="153" t="s">
        <v>142</v>
      </c>
    </row>
    <row r="222" spans="2:65" s="13" customFormat="1" ht="11.25" x14ac:dyDescent="0.2">
      <c r="B222" s="152"/>
      <c r="D222" s="146" t="s">
        <v>155</v>
      </c>
      <c r="E222" s="153" t="s">
        <v>1</v>
      </c>
      <c r="F222" s="154" t="s">
        <v>2004</v>
      </c>
      <c r="H222" s="155">
        <v>-48.899000000000001</v>
      </c>
      <c r="I222" s="156"/>
      <c r="L222" s="152"/>
      <c r="M222" s="157"/>
      <c r="T222" s="158"/>
      <c r="AT222" s="153" t="s">
        <v>155</v>
      </c>
      <c r="AU222" s="153" t="s">
        <v>86</v>
      </c>
      <c r="AV222" s="13" t="s">
        <v>86</v>
      </c>
      <c r="AW222" s="13" t="s">
        <v>32</v>
      </c>
      <c r="AX222" s="13" t="s">
        <v>76</v>
      </c>
      <c r="AY222" s="153" t="s">
        <v>142</v>
      </c>
    </row>
    <row r="223" spans="2:65" s="13" customFormat="1" ht="11.25" x14ac:dyDescent="0.2">
      <c r="B223" s="152"/>
      <c r="D223" s="146" t="s">
        <v>155</v>
      </c>
      <c r="E223" s="153" t="s">
        <v>1</v>
      </c>
      <c r="F223" s="154" t="s">
        <v>2005</v>
      </c>
      <c r="H223" s="155">
        <v>-2.4300000000000002</v>
      </c>
      <c r="I223" s="156"/>
      <c r="L223" s="152"/>
      <c r="M223" s="157"/>
      <c r="T223" s="158"/>
      <c r="AT223" s="153" t="s">
        <v>155</v>
      </c>
      <c r="AU223" s="153" t="s">
        <v>86</v>
      </c>
      <c r="AV223" s="13" t="s">
        <v>86</v>
      </c>
      <c r="AW223" s="13" t="s">
        <v>32</v>
      </c>
      <c r="AX223" s="13" t="s">
        <v>76</v>
      </c>
      <c r="AY223" s="153" t="s">
        <v>142</v>
      </c>
    </row>
    <row r="224" spans="2:65" s="12" customFormat="1" ht="11.25" x14ac:dyDescent="0.2">
      <c r="B224" s="145"/>
      <c r="D224" s="146" t="s">
        <v>155</v>
      </c>
      <c r="E224" s="147" t="s">
        <v>1</v>
      </c>
      <c r="F224" s="148" t="s">
        <v>2006</v>
      </c>
      <c r="H224" s="147" t="s">
        <v>1</v>
      </c>
      <c r="I224" s="149"/>
      <c r="L224" s="145"/>
      <c r="M224" s="150"/>
      <c r="T224" s="151"/>
      <c r="AT224" s="147" t="s">
        <v>155</v>
      </c>
      <c r="AU224" s="147" t="s">
        <v>86</v>
      </c>
      <c r="AV224" s="12" t="s">
        <v>84</v>
      </c>
      <c r="AW224" s="12" t="s">
        <v>32</v>
      </c>
      <c r="AX224" s="12" t="s">
        <v>76</v>
      </c>
      <c r="AY224" s="147" t="s">
        <v>142</v>
      </c>
    </row>
    <row r="225" spans="2:65" s="13" customFormat="1" ht="11.25" x14ac:dyDescent="0.2">
      <c r="B225" s="152"/>
      <c r="D225" s="146" t="s">
        <v>155</v>
      </c>
      <c r="E225" s="153" t="s">
        <v>1</v>
      </c>
      <c r="F225" s="154" t="s">
        <v>2007</v>
      </c>
      <c r="H225" s="155">
        <v>-1.29</v>
      </c>
      <c r="I225" s="156"/>
      <c r="L225" s="152"/>
      <c r="M225" s="157"/>
      <c r="T225" s="158"/>
      <c r="AT225" s="153" t="s">
        <v>155</v>
      </c>
      <c r="AU225" s="153" t="s">
        <v>86</v>
      </c>
      <c r="AV225" s="13" t="s">
        <v>86</v>
      </c>
      <c r="AW225" s="13" t="s">
        <v>32</v>
      </c>
      <c r="AX225" s="13" t="s">
        <v>76</v>
      </c>
      <c r="AY225" s="153" t="s">
        <v>142</v>
      </c>
    </row>
    <row r="226" spans="2:65" s="13" customFormat="1" ht="11.25" x14ac:dyDescent="0.2">
      <c r="B226" s="152"/>
      <c r="D226" s="146" t="s">
        <v>155</v>
      </c>
      <c r="E226" s="153" t="s">
        <v>1</v>
      </c>
      <c r="F226" s="154" t="s">
        <v>2008</v>
      </c>
      <c r="H226" s="155">
        <v>-33.207999999999998</v>
      </c>
      <c r="I226" s="156"/>
      <c r="L226" s="152"/>
      <c r="M226" s="157"/>
      <c r="T226" s="158"/>
      <c r="AT226" s="153" t="s">
        <v>155</v>
      </c>
      <c r="AU226" s="153" t="s">
        <v>86</v>
      </c>
      <c r="AV226" s="13" t="s">
        <v>86</v>
      </c>
      <c r="AW226" s="13" t="s">
        <v>32</v>
      </c>
      <c r="AX226" s="13" t="s">
        <v>76</v>
      </c>
      <c r="AY226" s="153" t="s">
        <v>142</v>
      </c>
    </row>
    <row r="227" spans="2:65" s="13" customFormat="1" ht="11.25" x14ac:dyDescent="0.2">
      <c r="B227" s="152"/>
      <c r="D227" s="146" t="s">
        <v>155</v>
      </c>
      <c r="E227" s="153" t="s">
        <v>1</v>
      </c>
      <c r="F227" s="154" t="s">
        <v>2009</v>
      </c>
      <c r="H227" s="155">
        <v>-1.381</v>
      </c>
      <c r="I227" s="156"/>
      <c r="L227" s="152"/>
      <c r="M227" s="157"/>
      <c r="T227" s="158"/>
      <c r="AT227" s="153" t="s">
        <v>155</v>
      </c>
      <c r="AU227" s="153" t="s">
        <v>86</v>
      </c>
      <c r="AV227" s="13" t="s">
        <v>86</v>
      </c>
      <c r="AW227" s="13" t="s">
        <v>32</v>
      </c>
      <c r="AX227" s="13" t="s">
        <v>76</v>
      </c>
      <c r="AY227" s="153" t="s">
        <v>142</v>
      </c>
    </row>
    <row r="228" spans="2:65" s="12" customFormat="1" ht="11.25" x14ac:dyDescent="0.2">
      <c r="B228" s="145"/>
      <c r="D228" s="146" t="s">
        <v>155</v>
      </c>
      <c r="E228" s="147" t="s">
        <v>1</v>
      </c>
      <c r="F228" s="148" t="s">
        <v>2010</v>
      </c>
      <c r="H228" s="147" t="s">
        <v>1</v>
      </c>
      <c r="I228" s="149"/>
      <c r="L228" s="145"/>
      <c r="M228" s="150"/>
      <c r="T228" s="151"/>
      <c r="AT228" s="147" t="s">
        <v>155</v>
      </c>
      <c r="AU228" s="147" t="s">
        <v>86</v>
      </c>
      <c r="AV228" s="12" t="s">
        <v>84</v>
      </c>
      <c r="AW228" s="12" t="s">
        <v>32</v>
      </c>
      <c r="AX228" s="12" t="s">
        <v>76</v>
      </c>
      <c r="AY228" s="147" t="s">
        <v>142</v>
      </c>
    </row>
    <row r="229" spans="2:65" s="12" customFormat="1" ht="11.25" x14ac:dyDescent="0.2">
      <c r="B229" s="145"/>
      <c r="D229" s="146" t="s">
        <v>155</v>
      </c>
      <c r="E229" s="147" t="s">
        <v>1</v>
      </c>
      <c r="F229" s="148" t="s">
        <v>507</v>
      </c>
      <c r="H229" s="147" t="s">
        <v>1</v>
      </c>
      <c r="I229" s="149"/>
      <c r="L229" s="145"/>
      <c r="M229" s="150"/>
      <c r="T229" s="151"/>
      <c r="AT229" s="147" t="s">
        <v>155</v>
      </c>
      <c r="AU229" s="147" t="s">
        <v>86</v>
      </c>
      <c r="AV229" s="12" t="s">
        <v>84</v>
      </c>
      <c r="AW229" s="12" t="s">
        <v>32</v>
      </c>
      <c r="AX229" s="12" t="s">
        <v>76</v>
      </c>
      <c r="AY229" s="147" t="s">
        <v>142</v>
      </c>
    </row>
    <row r="230" spans="2:65" s="14" customFormat="1" ht="11.25" x14ac:dyDescent="0.2">
      <c r="B230" s="162"/>
      <c r="D230" s="146" t="s">
        <v>155</v>
      </c>
      <c r="E230" s="163" t="s">
        <v>1</v>
      </c>
      <c r="F230" s="164" t="s">
        <v>278</v>
      </c>
      <c r="H230" s="165">
        <v>212.25</v>
      </c>
      <c r="I230" s="166"/>
      <c r="L230" s="162"/>
      <c r="M230" s="167"/>
      <c r="T230" s="168"/>
      <c r="AT230" s="163" t="s">
        <v>155</v>
      </c>
      <c r="AU230" s="163" t="s">
        <v>86</v>
      </c>
      <c r="AV230" s="14" t="s">
        <v>141</v>
      </c>
      <c r="AW230" s="14" t="s">
        <v>32</v>
      </c>
      <c r="AX230" s="14" t="s">
        <v>84</v>
      </c>
      <c r="AY230" s="163" t="s">
        <v>142</v>
      </c>
    </row>
    <row r="231" spans="2:65" s="11" customFormat="1" ht="22.9" customHeight="1" x14ac:dyDescent="0.2">
      <c r="B231" s="120"/>
      <c r="D231" s="121" t="s">
        <v>75</v>
      </c>
      <c r="E231" s="130" t="s">
        <v>164</v>
      </c>
      <c r="F231" s="130" t="s">
        <v>2011</v>
      </c>
      <c r="I231" s="123"/>
      <c r="J231" s="131">
        <f>BK231</f>
        <v>0</v>
      </c>
      <c r="L231" s="120"/>
      <c r="M231" s="125"/>
      <c r="P231" s="126">
        <f>SUM(P232:P239)</f>
        <v>0</v>
      </c>
      <c r="R231" s="126">
        <f>SUM(R232:R239)</f>
        <v>81.354863120000005</v>
      </c>
      <c r="T231" s="127">
        <f>SUM(T232:T239)</f>
        <v>0</v>
      </c>
      <c r="AR231" s="121" t="s">
        <v>84</v>
      </c>
      <c r="AT231" s="128" t="s">
        <v>75</v>
      </c>
      <c r="AU231" s="128" t="s">
        <v>84</v>
      </c>
      <c r="AY231" s="121" t="s">
        <v>142</v>
      </c>
      <c r="BK231" s="129">
        <f>SUM(BK232:BK239)</f>
        <v>0</v>
      </c>
    </row>
    <row r="232" spans="2:65" s="1" customFormat="1" ht="16.5" customHeight="1" x14ac:dyDescent="0.2">
      <c r="B232" s="32"/>
      <c r="C232" s="132" t="s">
        <v>389</v>
      </c>
      <c r="D232" s="132" t="s">
        <v>148</v>
      </c>
      <c r="E232" s="133" t="s">
        <v>2012</v>
      </c>
      <c r="F232" s="134" t="s">
        <v>2013</v>
      </c>
      <c r="G232" s="135" t="s">
        <v>357</v>
      </c>
      <c r="H232" s="136">
        <v>35.356000000000002</v>
      </c>
      <c r="I232" s="137"/>
      <c r="J232" s="138">
        <f>ROUND(I232*H232,2)</f>
        <v>0</v>
      </c>
      <c r="K232" s="134" t="s">
        <v>152</v>
      </c>
      <c r="L232" s="32"/>
      <c r="M232" s="139" t="s">
        <v>1</v>
      </c>
      <c r="N232" s="140" t="s">
        <v>41</v>
      </c>
      <c r="P232" s="141">
        <f>O232*H232</f>
        <v>0</v>
      </c>
      <c r="Q232" s="141">
        <v>2.3010199999999998</v>
      </c>
      <c r="R232" s="141">
        <f>Q232*H232</f>
        <v>81.354863120000005</v>
      </c>
      <c r="S232" s="141">
        <v>0</v>
      </c>
      <c r="T232" s="142">
        <f>S232*H232</f>
        <v>0</v>
      </c>
      <c r="AR232" s="143" t="s">
        <v>141</v>
      </c>
      <c r="AT232" s="143" t="s">
        <v>148</v>
      </c>
      <c r="AU232" s="143" t="s">
        <v>86</v>
      </c>
      <c r="AY232" s="17" t="s">
        <v>142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84</v>
      </c>
      <c r="BK232" s="144">
        <f>ROUND(I232*H232,2)</f>
        <v>0</v>
      </c>
      <c r="BL232" s="17" t="s">
        <v>141</v>
      </c>
      <c r="BM232" s="143" t="s">
        <v>2014</v>
      </c>
    </row>
    <row r="233" spans="2:65" s="12" customFormat="1" ht="11.25" x14ac:dyDescent="0.2">
      <c r="B233" s="145"/>
      <c r="D233" s="146" t="s">
        <v>155</v>
      </c>
      <c r="E233" s="147" t="s">
        <v>1</v>
      </c>
      <c r="F233" s="148" t="s">
        <v>2015</v>
      </c>
      <c r="H233" s="147" t="s">
        <v>1</v>
      </c>
      <c r="I233" s="149"/>
      <c r="L233" s="145"/>
      <c r="M233" s="150"/>
      <c r="T233" s="151"/>
      <c r="AT233" s="147" t="s">
        <v>155</v>
      </c>
      <c r="AU233" s="147" t="s">
        <v>86</v>
      </c>
      <c r="AV233" s="12" t="s">
        <v>84</v>
      </c>
      <c r="AW233" s="12" t="s">
        <v>32</v>
      </c>
      <c r="AX233" s="12" t="s">
        <v>76</v>
      </c>
      <c r="AY233" s="147" t="s">
        <v>142</v>
      </c>
    </row>
    <row r="234" spans="2:65" s="13" customFormat="1" ht="11.25" x14ac:dyDescent="0.2">
      <c r="B234" s="152"/>
      <c r="D234" s="146" t="s">
        <v>155</v>
      </c>
      <c r="E234" s="153" t="s">
        <v>1</v>
      </c>
      <c r="F234" s="154" t="s">
        <v>2016</v>
      </c>
      <c r="H234" s="155">
        <v>7.3970000000000002</v>
      </c>
      <c r="I234" s="156"/>
      <c r="L234" s="152"/>
      <c r="M234" s="157"/>
      <c r="T234" s="158"/>
      <c r="AT234" s="153" t="s">
        <v>155</v>
      </c>
      <c r="AU234" s="153" t="s">
        <v>86</v>
      </c>
      <c r="AV234" s="13" t="s">
        <v>86</v>
      </c>
      <c r="AW234" s="13" t="s">
        <v>32</v>
      </c>
      <c r="AX234" s="13" t="s">
        <v>76</v>
      </c>
      <c r="AY234" s="153" t="s">
        <v>142</v>
      </c>
    </row>
    <row r="235" spans="2:65" s="13" customFormat="1" ht="11.25" x14ac:dyDescent="0.2">
      <c r="B235" s="152"/>
      <c r="D235" s="146" t="s">
        <v>155</v>
      </c>
      <c r="E235" s="153" t="s">
        <v>1</v>
      </c>
      <c r="F235" s="154" t="s">
        <v>2017</v>
      </c>
      <c r="H235" s="155">
        <v>27.959</v>
      </c>
      <c r="I235" s="156"/>
      <c r="L235" s="152"/>
      <c r="M235" s="157"/>
      <c r="T235" s="158"/>
      <c r="AT235" s="153" t="s">
        <v>155</v>
      </c>
      <c r="AU235" s="153" t="s">
        <v>86</v>
      </c>
      <c r="AV235" s="13" t="s">
        <v>86</v>
      </c>
      <c r="AW235" s="13" t="s">
        <v>32</v>
      </c>
      <c r="AX235" s="13" t="s">
        <v>76</v>
      </c>
      <c r="AY235" s="153" t="s">
        <v>142</v>
      </c>
    </row>
    <row r="236" spans="2:65" s="14" customFormat="1" ht="11.25" x14ac:dyDescent="0.2">
      <c r="B236" s="162"/>
      <c r="D236" s="146" t="s">
        <v>155</v>
      </c>
      <c r="E236" s="163" t="s">
        <v>1</v>
      </c>
      <c r="F236" s="164" t="s">
        <v>278</v>
      </c>
      <c r="H236" s="165">
        <v>35.356000000000002</v>
      </c>
      <c r="I236" s="166"/>
      <c r="L236" s="162"/>
      <c r="M236" s="167"/>
      <c r="T236" s="168"/>
      <c r="AT236" s="163" t="s">
        <v>155</v>
      </c>
      <c r="AU236" s="163" t="s">
        <v>86</v>
      </c>
      <c r="AV236" s="14" t="s">
        <v>141</v>
      </c>
      <c r="AW236" s="14" t="s">
        <v>32</v>
      </c>
      <c r="AX236" s="14" t="s">
        <v>84</v>
      </c>
      <c r="AY236" s="163" t="s">
        <v>142</v>
      </c>
    </row>
    <row r="237" spans="2:65" s="12" customFormat="1" ht="11.25" x14ac:dyDescent="0.2">
      <c r="B237" s="145"/>
      <c r="D237" s="146" t="s">
        <v>155</v>
      </c>
      <c r="E237" s="147" t="s">
        <v>1</v>
      </c>
      <c r="F237" s="148" t="s">
        <v>2018</v>
      </c>
      <c r="H237" s="147" t="s">
        <v>1</v>
      </c>
      <c r="I237" s="149"/>
      <c r="L237" s="145"/>
      <c r="M237" s="150"/>
      <c r="T237" s="151"/>
      <c r="AT237" s="147" t="s">
        <v>155</v>
      </c>
      <c r="AU237" s="147" t="s">
        <v>86</v>
      </c>
      <c r="AV237" s="12" t="s">
        <v>84</v>
      </c>
      <c r="AW237" s="12" t="s">
        <v>32</v>
      </c>
      <c r="AX237" s="12" t="s">
        <v>76</v>
      </c>
      <c r="AY237" s="147" t="s">
        <v>142</v>
      </c>
    </row>
    <row r="238" spans="2:65" s="1" customFormat="1" ht="16.5" customHeight="1" x14ac:dyDescent="0.2">
      <c r="B238" s="32"/>
      <c r="C238" s="132" t="s">
        <v>395</v>
      </c>
      <c r="D238" s="132" t="s">
        <v>148</v>
      </c>
      <c r="E238" s="133" t="s">
        <v>2019</v>
      </c>
      <c r="F238" s="134" t="s">
        <v>2020</v>
      </c>
      <c r="G238" s="135" t="s">
        <v>336</v>
      </c>
      <c r="H238" s="136">
        <v>299.89999999999998</v>
      </c>
      <c r="I238" s="137"/>
      <c r="J238" s="138">
        <f>ROUND(I238*H238,2)</f>
        <v>0</v>
      </c>
      <c r="K238" s="134" t="s">
        <v>152</v>
      </c>
      <c r="L238" s="32"/>
      <c r="M238" s="139" t="s">
        <v>1</v>
      </c>
      <c r="N238" s="140" t="s">
        <v>41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141</v>
      </c>
      <c r="AT238" s="143" t="s">
        <v>148</v>
      </c>
      <c r="AU238" s="143" t="s">
        <v>86</v>
      </c>
      <c r="AY238" s="17" t="s">
        <v>142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84</v>
      </c>
      <c r="BK238" s="144">
        <f>ROUND(I238*H238,2)</f>
        <v>0</v>
      </c>
      <c r="BL238" s="17" t="s">
        <v>141</v>
      </c>
      <c r="BM238" s="143" t="s">
        <v>2021</v>
      </c>
    </row>
    <row r="239" spans="2:65" s="13" customFormat="1" ht="11.25" x14ac:dyDescent="0.2">
      <c r="B239" s="152"/>
      <c r="D239" s="146" t="s">
        <v>155</v>
      </c>
      <c r="E239" s="153" t="s">
        <v>1</v>
      </c>
      <c r="F239" s="154" t="s">
        <v>2022</v>
      </c>
      <c r="H239" s="155">
        <v>299.89999999999998</v>
      </c>
      <c r="I239" s="156"/>
      <c r="L239" s="152"/>
      <c r="M239" s="157"/>
      <c r="T239" s="158"/>
      <c r="AT239" s="153" t="s">
        <v>155</v>
      </c>
      <c r="AU239" s="153" t="s">
        <v>86</v>
      </c>
      <c r="AV239" s="13" t="s">
        <v>86</v>
      </c>
      <c r="AW239" s="13" t="s">
        <v>32</v>
      </c>
      <c r="AX239" s="13" t="s">
        <v>84</v>
      </c>
      <c r="AY239" s="153" t="s">
        <v>142</v>
      </c>
    </row>
    <row r="240" spans="2:65" s="11" customFormat="1" ht="22.9" customHeight="1" x14ac:dyDescent="0.2">
      <c r="B240" s="120"/>
      <c r="D240" s="121" t="s">
        <v>75</v>
      </c>
      <c r="E240" s="130" t="s">
        <v>141</v>
      </c>
      <c r="F240" s="130" t="s">
        <v>580</v>
      </c>
      <c r="I240" s="123"/>
      <c r="J240" s="131">
        <f>BK240</f>
        <v>0</v>
      </c>
      <c r="L240" s="120"/>
      <c r="M240" s="125"/>
      <c r="P240" s="126">
        <f>SUM(P241:P254)</f>
        <v>0</v>
      </c>
      <c r="R240" s="126">
        <f>SUM(R241:R254)</f>
        <v>171.90076796000002</v>
      </c>
      <c r="T240" s="127">
        <f>SUM(T241:T254)</f>
        <v>0</v>
      </c>
      <c r="AR240" s="121" t="s">
        <v>84</v>
      </c>
      <c r="AT240" s="128" t="s">
        <v>75</v>
      </c>
      <c r="AU240" s="128" t="s">
        <v>84</v>
      </c>
      <c r="AY240" s="121" t="s">
        <v>142</v>
      </c>
      <c r="BK240" s="129">
        <f>SUM(BK241:BK254)</f>
        <v>0</v>
      </c>
    </row>
    <row r="241" spans="2:65" s="1" customFormat="1" ht="24.2" customHeight="1" x14ac:dyDescent="0.2">
      <c r="B241" s="32"/>
      <c r="C241" s="132" t="s">
        <v>401</v>
      </c>
      <c r="D241" s="132" t="s">
        <v>148</v>
      </c>
      <c r="E241" s="133" t="s">
        <v>2023</v>
      </c>
      <c r="F241" s="134" t="s">
        <v>2024</v>
      </c>
      <c r="G241" s="135" t="s">
        <v>357</v>
      </c>
      <c r="H241" s="136">
        <v>73.498000000000005</v>
      </c>
      <c r="I241" s="137"/>
      <c r="J241" s="138">
        <f>ROUND(I241*H241,2)</f>
        <v>0</v>
      </c>
      <c r="K241" s="134" t="s">
        <v>152</v>
      </c>
      <c r="L241" s="32"/>
      <c r="M241" s="139" t="s">
        <v>1</v>
      </c>
      <c r="N241" s="140" t="s">
        <v>41</v>
      </c>
      <c r="P241" s="141">
        <f>O241*H241</f>
        <v>0</v>
      </c>
      <c r="Q241" s="141">
        <v>2.3010199999999998</v>
      </c>
      <c r="R241" s="141">
        <f>Q241*H241</f>
        <v>169.12036796000001</v>
      </c>
      <c r="S241" s="141">
        <v>0</v>
      </c>
      <c r="T241" s="142">
        <f>S241*H241</f>
        <v>0</v>
      </c>
      <c r="AR241" s="143" t="s">
        <v>141</v>
      </c>
      <c r="AT241" s="143" t="s">
        <v>148</v>
      </c>
      <c r="AU241" s="143" t="s">
        <v>86</v>
      </c>
      <c r="AY241" s="17" t="s">
        <v>142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84</v>
      </c>
      <c r="BK241" s="144">
        <f>ROUND(I241*H241,2)</f>
        <v>0</v>
      </c>
      <c r="BL241" s="17" t="s">
        <v>141</v>
      </c>
      <c r="BM241" s="143" t="s">
        <v>2025</v>
      </c>
    </row>
    <row r="242" spans="2:65" s="12" customFormat="1" ht="11.25" x14ac:dyDescent="0.2">
      <c r="B242" s="145"/>
      <c r="D242" s="146" t="s">
        <v>155</v>
      </c>
      <c r="E242" s="147" t="s">
        <v>1</v>
      </c>
      <c r="F242" s="148" t="s">
        <v>2026</v>
      </c>
      <c r="H242" s="147" t="s">
        <v>1</v>
      </c>
      <c r="I242" s="149"/>
      <c r="L242" s="145"/>
      <c r="M242" s="150"/>
      <c r="T242" s="151"/>
      <c r="AT242" s="147" t="s">
        <v>155</v>
      </c>
      <c r="AU242" s="147" t="s">
        <v>86</v>
      </c>
      <c r="AV242" s="12" t="s">
        <v>84</v>
      </c>
      <c r="AW242" s="12" t="s">
        <v>32</v>
      </c>
      <c r="AX242" s="12" t="s">
        <v>76</v>
      </c>
      <c r="AY242" s="147" t="s">
        <v>142</v>
      </c>
    </row>
    <row r="243" spans="2:65" s="13" customFormat="1" ht="11.25" x14ac:dyDescent="0.2">
      <c r="B243" s="152"/>
      <c r="D243" s="146" t="s">
        <v>155</v>
      </c>
      <c r="E243" s="153" t="s">
        <v>1</v>
      </c>
      <c r="F243" s="154" t="s">
        <v>2027</v>
      </c>
      <c r="H243" s="155">
        <v>3.3820000000000001</v>
      </c>
      <c r="I243" s="156"/>
      <c r="L243" s="152"/>
      <c r="M243" s="157"/>
      <c r="T243" s="158"/>
      <c r="AT243" s="153" t="s">
        <v>155</v>
      </c>
      <c r="AU243" s="153" t="s">
        <v>86</v>
      </c>
      <c r="AV243" s="13" t="s">
        <v>86</v>
      </c>
      <c r="AW243" s="13" t="s">
        <v>32</v>
      </c>
      <c r="AX243" s="13" t="s">
        <v>76</v>
      </c>
      <c r="AY243" s="153" t="s">
        <v>142</v>
      </c>
    </row>
    <row r="244" spans="2:65" s="13" customFormat="1" ht="11.25" x14ac:dyDescent="0.2">
      <c r="B244" s="152"/>
      <c r="D244" s="146" t="s">
        <v>155</v>
      </c>
      <c r="E244" s="153" t="s">
        <v>1</v>
      </c>
      <c r="F244" s="154" t="s">
        <v>2028</v>
      </c>
      <c r="H244" s="155">
        <v>67.453999999999994</v>
      </c>
      <c r="I244" s="156"/>
      <c r="L244" s="152"/>
      <c r="M244" s="157"/>
      <c r="T244" s="158"/>
      <c r="AT244" s="153" t="s">
        <v>155</v>
      </c>
      <c r="AU244" s="153" t="s">
        <v>86</v>
      </c>
      <c r="AV244" s="13" t="s">
        <v>86</v>
      </c>
      <c r="AW244" s="13" t="s">
        <v>32</v>
      </c>
      <c r="AX244" s="13" t="s">
        <v>76</v>
      </c>
      <c r="AY244" s="153" t="s">
        <v>142</v>
      </c>
    </row>
    <row r="245" spans="2:65" s="13" customFormat="1" ht="11.25" x14ac:dyDescent="0.2">
      <c r="B245" s="152"/>
      <c r="D245" s="146" t="s">
        <v>155</v>
      </c>
      <c r="E245" s="153" t="s">
        <v>1</v>
      </c>
      <c r="F245" s="154" t="s">
        <v>2029</v>
      </c>
      <c r="H245" s="155">
        <v>2.6619999999999999</v>
      </c>
      <c r="I245" s="156"/>
      <c r="L245" s="152"/>
      <c r="M245" s="157"/>
      <c r="T245" s="158"/>
      <c r="AT245" s="153" t="s">
        <v>155</v>
      </c>
      <c r="AU245" s="153" t="s">
        <v>86</v>
      </c>
      <c r="AV245" s="13" t="s">
        <v>86</v>
      </c>
      <c r="AW245" s="13" t="s">
        <v>32</v>
      </c>
      <c r="AX245" s="13" t="s">
        <v>76</v>
      </c>
      <c r="AY245" s="153" t="s">
        <v>142</v>
      </c>
    </row>
    <row r="246" spans="2:65" s="14" customFormat="1" ht="11.25" x14ac:dyDescent="0.2">
      <c r="B246" s="162"/>
      <c r="D246" s="146" t="s">
        <v>155</v>
      </c>
      <c r="E246" s="163" t="s">
        <v>1</v>
      </c>
      <c r="F246" s="164" t="s">
        <v>278</v>
      </c>
      <c r="H246" s="165">
        <v>73.498000000000005</v>
      </c>
      <c r="I246" s="166"/>
      <c r="L246" s="162"/>
      <c r="M246" s="167"/>
      <c r="T246" s="168"/>
      <c r="AT246" s="163" t="s">
        <v>155</v>
      </c>
      <c r="AU246" s="163" t="s">
        <v>86</v>
      </c>
      <c r="AV246" s="14" t="s">
        <v>141</v>
      </c>
      <c r="AW246" s="14" t="s">
        <v>32</v>
      </c>
      <c r="AX246" s="14" t="s">
        <v>84</v>
      </c>
      <c r="AY246" s="163" t="s">
        <v>142</v>
      </c>
    </row>
    <row r="247" spans="2:65" s="1" customFormat="1" ht="21.75" customHeight="1" x14ac:dyDescent="0.2">
      <c r="B247" s="32"/>
      <c r="C247" s="132" t="s">
        <v>405</v>
      </c>
      <c r="D247" s="132" t="s">
        <v>148</v>
      </c>
      <c r="E247" s="133" t="s">
        <v>588</v>
      </c>
      <c r="F247" s="134" t="s">
        <v>589</v>
      </c>
      <c r="G247" s="135" t="s">
        <v>590</v>
      </c>
      <c r="H247" s="136">
        <v>20</v>
      </c>
      <c r="I247" s="137"/>
      <c r="J247" s="138">
        <f>ROUND(I247*H247,2)</f>
        <v>0</v>
      </c>
      <c r="K247" s="134" t="s">
        <v>152</v>
      </c>
      <c r="L247" s="32"/>
      <c r="M247" s="139" t="s">
        <v>1</v>
      </c>
      <c r="N247" s="140" t="s">
        <v>41</v>
      </c>
      <c r="P247" s="141">
        <f>O247*H247</f>
        <v>0</v>
      </c>
      <c r="Q247" s="141">
        <v>8.7419999999999998E-2</v>
      </c>
      <c r="R247" s="141">
        <f>Q247*H247</f>
        <v>1.7484</v>
      </c>
      <c r="S247" s="141">
        <v>0</v>
      </c>
      <c r="T247" s="142">
        <f>S247*H247</f>
        <v>0</v>
      </c>
      <c r="AR247" s="143" t="s">
        <v>141</v>
      </c>
      <c r="AT247" s="143" t="s">
        <v>148</v>
      </c>
      <c r="AU247" s="143" t="s">
        <v>86</v>
      </c>
      <c r="AY247" s="17" t="s">
        <v>142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84</v>
      </c>
      <c r="BK247" s="144">
        <f>ROUND(I247*H247,2)</f>
        <v>0</v>
      </c>
      <c r="BL247" s="17" t="s">
        <v>141</v>
      </c>
      <c r="BM247" s="143" t="s">
        <v>2030</v>
      </c>
    </row>
    <row r="248" spans="2:65" s="13" customFormat="1" ht="11.25" x14ac:dyDescent="0.2">
      <c r="B248" s="152"/>
      <c r="D248" s="146" t="s">
        <v>155</v>
      </c>
      <c r="E248" s="153" t="s">
        <v>1</v>
      </c>
      <c r="F248" s="154" t="s">
        <v>2031</v>
      </c>
      <c r="H248" s="155">
        <v>20</v>
      </c>
      <c r="I248" s="156"/>
      <c r="L248" s="152"/>
      <c r="M248" s="157"/>
      <c r="T248" s="158"/>
      <c r="AT248" s="153" t="s">
        <v>155</v>
      </c>
      <c r="AU248" s="153" t="s">
        <v>86</v>
      </c>
      <c r="AV248" s="13" t="s">
        <v>86</v>
      </c>
      <c r="AW248" s="13" t="s">
        <v>32</v>
      </c>
      <c r="AX248" s="13" t="s">
        <v>84</v>
      </c>
      <c r="AY248" s="153" t="s">
        <v>142</v>
      </c>
    </row>
    <row r="249" spans="2:65" s="1" customFormat="1" ht="16.5" customHeight="1" x14ac:dyDescent="0.2">
      <c r="B249" s="32"/>
      <c r="C249" s="169" t="s">
        <v>410</v>
      </c>
      <c r="D249" s="169" t="s">
        <v>472</v>
      </c>
      <c r="E249" s="170" t="s">
        <v>2032</v>
      </c>
      <c r="F249" s="171" t="s">
        <v>2033</v>
      </c>
      <c r="G249" s="172" t="s">
        <v>590</v>
      </c>
      <c r="H249" s="173">
        <v>7</v>
      </c>
      <c r="I249" s="174"/>
      <c r="J249" s="175">
        <f>ROUND(I249*H249,2)</f>
        <v>0</v>
      </c>
      <c r="K249" s="171" t="s">
        <v>152</v>
      </c>
      <c r="L249" s="176"/>
      <c r="M249" s="177" t="s">
        <v>1</v>
      </c>
      <c r="N249" s="178" t="s">
        <v>41</v>
      </c>
      <c r="P249" s="141">
        <f>O249*H249</f>
        <v>0</v>
      </c>
      <c r="Q249" s="141">
        <v>4.1000000000000002E-2</v>
      </c>
      <c r="R249" s="141">
        <f>Q249*H249</f>
        <v>0.28700000000000003</v>
      </c>
      <c r="S249" s="141">
        <v>0</v>
      </c>
      <c r="T249" s="142">
        <f>S249*H249</f>
        <v>0</v>
      </c>
      <c r="AR249" s="143" t="s">
        <v>190</v>
      </c>
      <c r="AT249" s="143" t="s">
        <v>472</v>
      </c>
      <c r="AU249" s="143" t="s">
        <v>86</v>
      </c>
      <c r="AY249" s="17" t="s">
        <v>142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84</v>
      </c>
      <c r="BK249" s="144">
        <f>ROUND(I249*H249,2)</f>
        <v>0</v>
      </c>
      <c r="BL249" s="17" t="s">
        <v>141</v>
      </c>
      <c r="BM249" s="143" t="s">
        <v>2034</v>
      </c>
    </row>
    <row r="250" spans="2:65" s="13" customFormat="1" ht="11.25" x14ac:dyDescent="0.2">
      <c r="B250" s="152"/>
      <c r="D250" s="146" t="s">
        <v>155</v>
      </c>
      <c r="E250" s="153" t="s">
        <v>1</v>
      </c>
      <c r="F250" s="154" t="s">
        <v>2035</v>
      </c>
      <c r="H250" s="155">
        <v>7</v>
      </c>
      <c r="I250" s="156"/>
      <c r="L250" s="152"/>
      <c r="M250" s="157"/>
      <c r="T250" s="158"/>
      <c r="AT250" s="153" t="s">
        <v>155</v>
      </c>
      <c r="AU250" s="153" t="s">
        <v>86</v>
      </c>
      <c r="AV250" s="13" t="s">
        <v>86</v>
      </c>
      <c r="AW250" s="13" t="s">
        <v>32</v>
      </c>
      <c r="AX250" s="13" t="s">
        <v>84</v>
      </c>
      <c r="AY250" s="153" t="s">
        <v>142</v>
      </c>
    </row>
    <row r="251" spans="2:65" s="1" customFormat="1" ht="16.5" customHeight="1" x14ac:dyDescent="0.2">
      <c r="B251" s="32"/>
      <c r="C251" s="169" t="s">
        <v>415</v>
      </c>
      <c r="D251" s="169" t="s">
        <v>472</v>
      </c>
      <c r="E251" s="170" t="s">
        <v>2036</v>
      </c>
      <c r="F251" s="171" t="s">
        <v>2037</v>
      </c>
      <c r="G251" s="172" t="s">
        <v>590</v>
      </c>
      <c r="H251" s="173">
        <v>11</v>
      </c>
      <c r="I251" s="174"/>
      <c r="J251" s="175">
        <f>ROUND(I251*H251,2)</f>
        <v>0</v>
      </c>
      <c r="K251" s="171" t="s">
        <v>152</v>
      </c>
      <c r="L251" s="176"/>
      <c r="M251" s="177" t="s">
        <v>1</v>
      </c>
      <c r="N251" s="178" t="s">
        <v>41</v>
      </c>
      <c r="P251" s="141">
        <f>O251*H251</f>
        <v>0</v>
      </c>
      <c r="Q251" s="141">
        <v>5.2999999999999999E-2</v>
      </c>
      <c r="R251" s="141">
        <f>Q251*H251</f>
        <v>0.58299999999999996</v>
      </c>
      <c r="S251" s="141">
        <v>0</v>
      </c>
      <c r="T251" s="142">
        <f>S251*H251</f>
        <v>0</v>
      </c>
      <c r="AR251" s="143" t="s">
        <v>190</v>
      </c>
      <c r="AT251" s="143" t="s">
        <v>472</v>
      </c>
      <c r="AU251" s="143" t="s">
        <v>86</v>
      </c>
      <c r="AY251" s="17" t="s">
        <v>142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7" t="s">
        <v>84</v>
      </c>
      <c r="BK251" s="144">
        <f>ROUND(I251*H251,2)</f>
        <v>0</v>
      </c>
      <c r="BL251" s="17" t="s">
        <v>141</v>
      </c>
      <c r="BM251" s="143" t="s">
        <v>2038</v>
      </c>
    </row>
    <row r="252" spans="2:65" s="13" customFormat="1" ht="11.25" x14ac:dyDescent="0.2">
      <c r="B252" s="152"/>
      <c r="D252" s="146" t="s">
        <v>155</v>
      </c>
      <c r="E252" s="153" t="s">
        <v>1</v>
      </c>
      <c r="F252" s="154" t="s">
        <v>2039</v>
      </c>
      <c r="H252" s="155">
        <v>11</v>
      </c>
      <c r="I252" s="156"/>
      <c r="L252" s="152"/>
      <c r="M252" s="157"/>
      <c r="T252" s="158"/>
      <c r="AT252" s="153" t="s">
        <v>155</v>
      </c>
      <c r="AU252" s="153" t="s">
        <v>86</v>
      </c>
      <c r="AV252" s="13" t="s">
        <v>86</v>
      </c>
      <c r="AW252" s="13" t="s">
        <v>32</v>
      </c>
      <c r="AX252" s="13" t="s">
        <v>84</v>
      </c>
      <c r="AY252" s="153" t="s">
        <v>142</v>
      </c>
    </row>
    <row r="253" spans="2:65" s="1" customFormat="1" ht="16.5" customHeight="1" x14ac:dyDescent="0.2">
      <c r="B253" s="32"/>
      <c r="C253" s="169" t="s">
        <v>421</v>
      </c>
      <c r="D253" s="169" t="s">
        <v>472</v>
      </c>
      <c r="E253" s="170" t="s">
        <v>2040</v>
      </c>
      <c r="F253" s="171" t="s">
        <v>2041</v>
      </c>
      <c r="G253" s="172" t="s">
        <v>590</v>
      </c>
      <c r="H253" s="173">
        <v>2</v>
      </c>
      <c r="I253" s="174"/>
      <c r="J253" s="175">
        <f>ROUND(I253*H253,2)</f>
        <v>0</v>
      </c>
      <c r="K253" s="171" t="s">
        <v>152</v>
      </c>
      <c r="L253" s="176"/>
      <c r="M253" s="177" t="s">
        <v>1</v>
      </c>
      <c r="N253" s="178" t="s">
        <v>41</v>
      </c>
      <c r="P253" s="141">
        <f>O253*H253</f>
        <v>0</v>
      </c>
      <c r="Q253" s="141">
        <v>8.1000000000000003E-2</v>
      </c>
      <c r="R253" s="141">
        <f>Q253*H253</f>
        <v>0.16200000000000001</v>
      </c>
      <c r="S253" s="141">
        <v>0</v>
      </c>
      <c r="T253" s="142">
        <f>S253*H253</f>
        <v>0</v>
      </c>
      <c r="AR253" s="143" t="s">
        <v>190</v>
      </c>
      <c r="AT253" s="143" t="s">
        <v>472</v>
      </c>
      <c r="AU253" s="143" t="s">
        <v>86</v>
      </c>
      <c r="AY253" s="17" t="s">
        <v>142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84</v>
      </c>
      <c r="BK253" s="144">
        <f>ROUND(I253*H253,2)</f>
        <v>0</v>
      </c>
      <c r="BL253" s="17" t="s">
        <v>141</v>
      </c>
      <c r="BM253" s="143" t="s">
        <v>2042</v>
      </c>
    </row>
    <row r="254" spans="2:65" s="13" customFormat="1" ht="11.25" x14ac:dyDescent="0.2">
      <c r="B254" s="152"/>
      <c r="D254" s="146" t="s">
        <v>155</v>
      </c>
      <c r="E254" s="153" t="s">
        <v>1</v>
      </c>
      <c r="F254" s="154" t="s">
        <v>2043</v>
      </c>
      <c r="H254" s="155">
        <v>2</v>
      </c>
      <c r="I254" s="156"/>
      <c r="L254" s="152"/>
      <c r="M254" s="157"/>
      <c r="T254" s="158"/>
      <c r="AT254" s="153" t="s">
        <v>155</v>
      </c>
      <c r="AU254" s="153" t="s">
        <v>86</v>
      </c>
      <c r="AV254" s="13" t="s">
        <v>86</v>
      </c>
      <c r="AW254" s="13" t="s">
        <v>32</v>
      </c>
      <c r="AX254" s="13" t="s">
        <v>84</v>
      </c>
      <c r="AY254" s="153" t="s">
        <v>142</v>
      </c>
    </row>
    <row r="255" spans="2:65" s="11" customFormat="1" ht="22.9" customHeight="1" x14ac:dyDescent="0.2">
      <c r="B255" s="120"/>
      <c r="D255" s="121" t="s">
        <v>75</v>
      </c>
      <c r="E255" s="130" t="s">
        <v>190</v>
      </c>
      <c r="F255" s="130" t="s">
        <v>808</v>
      </c>
      <c r="I255" s="123"/>
      <c r="J255" s="131">
        <f>BK255</f>
        <v>0</v>
      </c>
      <c r="L255" s="120"/>
      <c r="M255" s="125"/>
      <c r="P255" s="126">
        <f>SUM(P256:P361)</f>
        <v>0</v>
      </c>
      <c r="R255" s="126">
        <f>SUM(R256:R361)</f>
        <v>104.0918222</v>
      </c>
      <c r="T255" s="127">
        <f>SUM(T256:T361)</f>
        <v>59.559999999999995</v>
      </c>
      <c r="AR255" s="121" t="s">
        <v>84</v>
      </c>
      <c r="AT255" s="128" t="s">
        <v>75</v>
      </c>
      <c r="AU255" s="128" t="s">
        <v>84</v>
      </c>
      <c r="AY255" s="121" t="s">
        <v>142</v>
      </c>
      <c r="BK255" s="129">
        <f>SUM(BK256:BK361)</f>
        <v>0</v>
      </c>
    </row>
    <row r="256" spans="2:65" s="1" customFormat="1" ht="16.5" customHeight="1" x14ac:dyDescent="0.2">
      <c r="B256" s="32"/>
      <c r="C256" s="132" t="s">
        <v>426</v>
      </c>
      <c r="D256" s="132" t="s">
        <v>148</v>
      </c>
      <c r="E256" s="133" t="s">
        <v>2044</v>
      </c>
      <c r="F256" s="134" t="s">
        <v>2045</v>
      </c>
      <c r="G256" s="135" t="s">
        <v>336</v>
      </c>
      <c r="H256" s="136">
        <v>63.1</v>
      </c>
      <c r="I256" s="137"/>
      <c r="J256" s="138">
        <f>ROUND(I256*H256,2)</f>
        <v>0</v>
      </c>
      <c r="K256" s="134" t="s">
        <v>152</v>
      </c>
      <c r="L256" s="32"/>
      <c r="M256" s="139" t="s">
        <v>1</v>
      </c>
      <c r="N256" s="140" t="s">
        <v>41</v>
      </c>
      <c r="P256" s="141">
        <f>O256*H256</f>
        <v>0</v>
      </c>
      <c r="Q256" s="141">
        <v>0</v>
      </c>
      <c r="R256" s="141">
        <f>Q256*H256</f>
        <v>0</v>
      </c>
      <c r="S256" s="141">
        <v>0.32</v>
      </c>
      <c r="T256" s="142">
        <f>S256*H256</f>
        <v>20.192</v>
      </c>
      <c r="AR256" s="143" t="s">
        <v>141</v>
      </c>
      <c r="AT256" s="143" t="s">
        <v>148</v>
      </c>
      <c r="AU256" s="143" t="s">
        <v>86</v>
      </c>
      <c r="AY256" s="17" t="s">
        <v>142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84</v>
      </c>
      <c r="BK256" s="144">
        <f>ROUND(I256*H256,2)</f>
        <v>0</v>
      </c>
      <c r="BL256" s="17" t="s">
        <v>141</v>
      </c>
      <c r="BM256" s="143" t="s">
        <v>2046</v>
      </c>
    </row>
    <row r="257" spans="2:65" s="12" customFormat="1" ht="11.25" x14ac:dyDescent="0.2">
      <c r="B257" s="145"/>
      <c r="D257" s="146" t="s">
        <v>155</v>
      </c>
      <c r="E257" s="147" t="s">
        <v>1</v>
      </c>
      <c r="F257" s="148" t="s">
        <v>2047</v>
      </c>
      <c r="H257" s="147" t="s">
        <v>1</v>
      </c>
      <c r="I257" s="149"/>
      <c r="L257" s="145"/>
      <c r="M257" s="150"/>
      <c r="T257" s="151"/>
      <c r="AT257" s="147" t="s">
        <v>155</v>
      </c>
      <c r="AU257" s="147" t="s">
        <v>86</v>
      </c>
      <c r="AV257" s="12" t="s">
        <v>84</v>
      </c>
      <c r="AW257" s="12" t="s">
        <v>32</v>
      </c>
      <c r="AX257" s="12" t="s">
        <v>76</v>
      </c>
      <c r="AY257" s="147" t="s">
        <v>142</v>
      </c>
    </row>
    <row r="258" spans="2:65" s="13" customFormat="1" ht="11.25" x14ac:dyDescent="0.2">
      <c r="B258" s="152"/>
      <c r="D258" s="146" t="s">
        <v>155</v>
      </c>
      <c r="E258" s="153" t="s">
        <v>1</v>
      </c>
      <c r="F258" s="154" t="s">
        <v>2048</v>
      </c>
      <c r="H258" s="155">
        <v>63.1</v>
      </c>
      <c r="I258" s="156"/>
      <c r="L258" s="152"/>
      <c r="M258" s="157"/>
      <c r="T258" s="158"/>
      <c r="AT258" s="153" t="s">
        <v>155</v>
      </c>
      <c r="AU258" s="153" t="s">
        <v>86</v>
      </c>
      <c r="AV258" s="13" t="s">
        <v>86</v>
      </c>
      <c r="AW258" s="13" t="s">
        <v>32</v>
      </c>
      <c r="AX258" s="13" t="s">
        <v>84</v>
      </c>
      <c r="AY258" s="153" t="s">
        <v>142</v>
      </c>
    </row>
    <row r="259" spans="2:65" s="12" customFormat="1" ht="11.25" x14ac:dyDescent="0.2">
      <c r="B259" s="145"/>
      <c r="D259" s="146" t="s">
        <v>155</v>
      </c>
      <c r="E259" s="147" t="s">
        <v>1</v>
      </c>
      <c r="F259" s="148" t="s">
        <v>834</v>
      </c>
      <c r="H259" s="147" t="s">
        <v>1</v>
      </c>
      <c r="I259" s="149"/>
      <c r="L259" s="145"/>
      <c r="M259" s="150"/>
      <c r="T259" s="151"/>
      <c r="AT259" s="147" t="s">
        <v>155</v>
      </c>
      <c r="AU259" s="147" t="s">
        <v>86</v>
      </c>
      <c r="AV259" s="12" t="s">
        <v>84</v>
      </c>
      <c r="AW259" s="12" t="s">
        <v>32</v>
      </c>
      <c r="AX259" s="12" t="s">
        <v>76</v>
      </c>
      <c r="AY259" s="147" t="s">
        <v>142</v>
      </c>
    </row>
    <row r="260" spans="2:65" s="1" customFormat="1" ht="16.5" customHeight="1" x14ac:dyDescent="0.2">
      <c r="B260" s="32"/>
      <c r="C260" s="132" t="s">
        <v>436</v>
      </c>
      <c r="D260" s="132" t="s">
        <v>148</v>
      </c>
      <c r="E260" s="133" t="s">
        <v>2049</v>
      </c>
      <c r="F260" s="134" t="s">
        <v>2050</v>
      </c>
      <c r="G260" s="135" t="s">
        <v>336</v>
      </c>
      <c r="H260" s="136">
        <v>9.4</v>
      </c>
      <c r="I260" s="137"/>
      <c r="J260" s="138">
        <f>ROUND(I260*H260,2)</f>
        <v>0</v>
      </c>
      <c r="K260" s="134" t="s">
        <v>152</v>
      </c>
      <c r="L260" s="32"/>
      <c r="M260" s="139" t="s">
        <v>1</v>
      </c>
      <c r="N260" s="140" t="s">
        <v>41</v>
      </c>
      <c r="P260" s="141">
        <f>O260*H260</f>
        <v>0</v>
      </c>
      <c r="Q260" s="141">
        <v>0</v>
      </c>
      <c r="R260" s="141">
        <f>Q260*H260</f>
        <v>0</v>
      </c>
      <c r="S260" s="141">
        <v>0.7</v>
      </c>
      <c r="T260" s="142">
        <f>S260*H260</f>
        <v>6.58</v>
      </c>
      <c r="AR260" s="143" t="s">
        <v>141</v>
      </c>
      <c r="AT260" s="143" t="s">
        <v>148</v>
      </c>
      <c r="AU260" s="143" t="s">
        <v>86</v>
      </c>
      <c r="AY260" s="17" t="s">
        <v>142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84</v>
      </c>
      <c r="BK260" s="144">
        <f>ROUND(I260*H260,2)</f>
        <v>0</v>
      </c>
      <c r="BL260" s="17" t="s">
        <v>141</v>
      </c>
      <c r="BM260" s="143" t="s">
        <v>2051</v>
      </c>
    </row>
    <row r="261" spans="2:65" s="12" customFormat="1" ht="11.25" x14ac:dyDescent="0.2">
      <c r="B261" s="145"/>
      <c r="D261" s="146" t="s">
        <v>155</v>
      </c>
      <c r="E261" s="147" t="s">
        <v>1</v>
      </c>
      <c r="F261" s="148" t="s">
        <v>2047</v>
      </c>
      <c r="H261" s="147" t="s">
        <v>1</v>
      </c>
      <c r="I261" s="149"/>
      <c r="L261" s="145"/>
      <c r="M261" s="150"/>
      <c r="T261" s="151"/>
      <c r="AT261" s="147" t="s">
        <v>155</v>
      </c>
      <c r="AU261" s="147" t="s">
        <v>86</v>
      </c>
      <c r="AV261" s="12" t="s">
        <v>84</v>
      </c>
      <c r="AW261" s="12" t="s">
        <v>32</v>
      </c>
      <c r="AX261" s="12" t="s">
        <v>76</v>
      </c>
      <c r="AY261" s="147" t="s">
        <v>142</v>
      </c>
    </row>
    <row r="262" spans="2:65" s="13" customFormat="1" ht="11.25" x14ac:dyDescent="0.2">
      <c r="B262" s="152"/>
      <c r="D262" s="146" t="s">
        <v>155</v>
      </c>
      <c r="E262" s="153" t="s">
        <v>1</v>
      </c>
      <c r="F262" s="154" t="s">
        <v>2052</v>
      </c>
      <c r="H262" s="155">
        <v>9.4</v>
      </c>
      <c r="I262" s="156"/>
      <c r="L262" s="152"/>
      <c r="M262" s="157"/>
      <c r="T262" s="158"/>
      <c r="AT262" s="153" t="s">
        <v>155</v>
      </c>
      <c r="AU262" s="153" t="s">
        <v>86</v>
      </c>
      <c r="AV262" s="13" t="s">
        <v>86</v>
      </c>
      <c r="AW262" s="13" t="s">
        <v>32</v>
      </c>
      <c r="AX262" s="13" t="s">
        <v>84</v>
      </c>
      <c r="AY262" s="153" t="s">
        <v>142</v>
      </c>
    </row>
    <row r="263" spans="2:65" s="12" customFormat="1" ht="11.25" x14ac:dyDescent="0.2">
      <c r="B263" s="145"/>
      <c r="D263" s="146" t="s">
        <v>155</v>
      </c>
      <c r="E263" s="147" t="s">
        <v>1</v>
      </c>
      <c r="F263" s="148" t="s">
        <v>834</v>
      </c>
      <c r="H263" s="147" t="s">
        <v>1</v>
      </c>
      <c r="I263" s="149"/>
      <c r="L263" s="145"/>
      <c r="M263" s="150"/>
      <c r="T263" s="151"/>
      <c r="AT263" s="147" t="s">
        <v>155</v>
      </c>
      <c r="AU263" s="147" t="s">
        <v>86</v>
      </c>
      <c r="AV263" s="12" t="s">
        <v>84</v>
      </c>
      <c r="AW263" s="12" t="s">
        <v>32</v>
      </c>
      <c r="AX263" s="12" t="s">
        <v>76</v>
      </c>
      <c r="AY263" s="147" t="s">
        <v>142</v>
      </c>
    </row>
    <row r="264" spans="2:65" s="1" customFormat="1" ht="16.5" customHeight="1" x14ac:dyDescent="0.2">
      <c r="B264" s="32"/>
      <c r="C264" s="132" t="s">
        <v>441</v>
      </c>
      <c r="D264" s="132" t="s">
        <v>148</v>
      </c>
      <c r="E264" s="133" t="s">
        <v>2053</v>
      </c>
      <c r="F264" s="134" t="s">
        <v>2054</v>
      </c>
      <c r="G264" s="135" t="s">
        <v>336</v>
      </c>
      <c r="H264" s="136">
        <v>9.8000000000000007</v>
      </c>
      <c r="I264" s="137"/>
      <c r="J264" s="138">
        <f>ROUND(I264*H264,2)</f>
        <v>0</v>
      </c>
      <c r="K264" s="134" t="s">
        <v>152</v>
      </c>
      <c r="L264" s="32"/>
      <c r="M264" s="139" t="s">
        <v>1</v>
      </c>
      <c r="N264" s="140" t="s">
        <v>41</v>
      </c>
      <c r="P264" s="141">
        <f>O264*H264</f>
        <v>0</v>
      </c>
      <c r="Q264" s="141">
        <v>0</v>
      </c>
      <c r="R264" s="141">
        <f>Q264*H264</f>
        <v>0</v>
      </c>
      <c r="S264" s="141">
        <v>0.155</v>
      </c>
      <c r="T264" s="142">
        <f>S264*H264</f>
        <v>1.5190000000000001</v>
      </c>
      <c r="AR264" s="143" t="s">
        <v>141</v>
      </c>
      <c r="AT264" s="143" t="s">
        <v>148</v>
      </c>
      <c r="AU264" s="143" t="s">
        <v>86</v>
      </c>
      <c r="AY264" s="17" t="s">
        <v>142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84</v>
      </c>
      <c r="BK264" s="144">
        <f>ROUND(I264*H264,2)</f>
        <v>0</v>
      </c>
      <c r="BL264" s="17" t="s">
        <v>141</v>
      </c>
      <c r="BM264" s="143" t="s">
        <v>2055</v>
      </c>
    </row>
    <row r="265" spans="2:65" s="12" customFormat="1" ht="11.25" x14ac:dyDescent="0.2">
      <c r="B265" s="145"/>
      <c r="D265" s="146" t="s">
        <v>155</v>
      </c>
      <c r="E265" s="147" t="s">
        <v>1</v>
      </c>
      <c r="F265" s="148" t="s">
        <v>2047</v>
      </c>
      <c r="H265" s="147" t="s">
        <v>1</v>
      </c>
      <c r="I265" s="149"/>
      <c r="L265" s="145"/>
      <c r="M265" s="150"/>
      <c r="T265" s="151"/>
      <c r="AT265" s="147" t="s">
        <v>155</v>
      </c>
      <c r="AU265" s="147" t="s">
        <v>86</v>
      </c>
      <c r="AV265" s="12" t="s">
        <v>84</v>
      </c>
      <c r="AW265" s="12" t="s">
        <v>32</v>
      </c>
      <c r="AX265" s="12" t="s">
        <v>76</v>
      </c>
      <c r="AY265" s="147" t="s">
        <v>142</v>
      </c>
    </row>
    <row r="266" spans="2:65" s="13" customFormat="1" ht="11.25" x14ac:dyDescent="0.2">
      <c r="B266" s="152"/>
      <c r="D266" s="146" t="s">
        <v>155</v>
      </c>
      <c r="E266" s="153" t="s">
        <v>1</v>
      </c>
      <c r="F266" s="154" t="s">
        <v>2056</v>
      </c>
      <c r="H266" s="155">
        <v>1.7</v>
      </c>
      <c r="I266" s="156"/>
      <c r="L266" s="152"/>
      <c r="M266" s="157"/>
      <c r="T266" s="158"/>
      <c r="AT266" s="153" t="s">
        <v>155</v>
      </c>
      <c r="AU266" s="153" t="s">
        <v>86</v>
      </c>
      <c r="AV266" s="13" t="s">
        <v>86</v>
      </c>
      <c r="AW266" s="13" t="s">
        <v>32</v>
      </c>
      <c r="AX266" s="13" t="s">
        <v>76</v>
      </c>
      <c r="AY266" s="153" t="s">
        <v>142</v>
      </c>
    </row>
    <row r="267" spans="2:65" s="13" customFormat="1" ht="11.25" x14ac:dyDescent="0.2">
      <c r="B267" s="152"/>
      <c r="D267" s="146" t="s">
        <v>155</v>
      </c>
      <c r="E267" s="153" t="s">
        <v>1</v>
      </c>
      <c r="F267" s="154" t="s">
        <v>2057</v>
      </c>
      <c r="H267" s="155">
        <v>8.1</v>
      </c>
      <c r="I267" s="156"/>
      <c r="L267" s="152"/>
      <c r="M267" s="157"/>
      <c r="T267" s="158"/>
      <c r="AT267" s="153" t="s">
        <v>155</v>
      </c>
      <c r="AU267" s="153" t="s">
        <v>86</v>
      </c>
      <c r="AV267" s="13" t="s">
        <v>86</v>
      </c>
      <c r="AW267" s="13" t="s">
        <v>32</v>
      </c>
      <c r="AX267" s="13" t="s">
        <v>76</v>
      </c>
      <c r="AY267" s="153" t="s">
        <v>142</v>
      </c>
    </row>
    <row r="268" spans="2:65" s="14" customFormat="1" ht="11.25" x14ac:dyDescent="0.2">
      <c r="B268" s="162"/>
      <c r="D268" s="146" t="s">
        <v>155</v>
      </c>
      <c r="E268" s="163" t="s">
        <v>1</v>
      </c>
      <c r="F268" s="164" t="s">
        <v>278</v>
      </c>
      <c r="H268" s="165">
        <v>9.8000000000000007</v>
      </c>
      <c r="I268" s="166"/>
      <c r="L268" s="162"/>
      <c r="M268" s="167"/>
      <c r="T268" s="168"/>
      <c r="AT268" s="163" t="s">
        <v>155</v>
      </c>
      <c r="AU268" s="163" t="s">
        <v>86</v>
      </c>
      <c r="AV268" s="14" t="s">
        <v>141</v>
      </c>
      <c r="AW268" s="14" t="s">
        <v>32</v>
      </c>
      <c r="AX268" s="14" t="s">
        <v>84</v>
      </c>
      <c r="AY268" s="163" t="s">
        <v>142</v>
      </c>
    </row>
    <row r="269" spans="2:65" s="12" customFormat="1" ht="11.25" x14ac:dyDescent="0.2">
      <c r="B269" s="145"/>
      <c r="D269" s="146" t="s">
        <v>155</v>
      </c>
      <c r="E269" s="147" t="s">
        <v>1</v>
      </c>
      <c r="F269" s="148" t="s">
        <v>834</v>
      </c>
      <c r="H269" s="147" t="s">
        <v>1</v>
      </c>
      <c r="I269" s="149"/>
      <c r="L269" s="145"/>
      <c r="M269" s="150"/>
      <c r="T269" s="151"/>
      <c r="AT269" s="147" t="s">
        <v>155</v>
      </c>
      <c r="AU269" s="147" t="s">
        <v>86</v>
      </c>
      <c r="AV269" s="12" t="s">
        <v>84</v>
      </c>
      <c r="AW269" s="12" t="s">
        <v>32</v>
      </c>
      <c r="AX269" s="12" t="s">
        <v>76</v>
      </c>
      <c r="AY269" s="147" t="s">
        <v>142</v>
      </c>
    </row>
    <row r="270" spans="2:65" s="1" customFormat="1" ht="21.75" customHeight="1" x14ac:dyDescent="0.2">
      <c r="B270" s="32"/>
      <c r="C270" s="132" t="s">
        <v>448</v>
      </c>
      <c r="D270" s="132" t="s">
        <v>148</v>
      </c>
      <c r="E270" s="133" t="s">
        <v>2058</v>
      </c>
      <c r="F270" s="134" t="s">
        <v>2059</v>
      </c>
      <c r="G270" s="135" t="s">
        <v>336</v>
      </c>
      <c r="H270" s="136">
        <v>2.2999999999999998</v>
      </c>
      <c r="I270" s="137"/>
      <c r="J270" s="138">
        <f>ROUND(I270*H270,2)</f>
        <v>0</v>
      </c>
      <c r="K270" s="134" t="s">
        <v>152</v>
      </c>
      <c r="L270" s="32"/>
      <c r="M270" s="139" t="s">
        <v>1</v>
      </c>
      <c r="N270" s="140" t="s">
        <v>41</v>
      </c>
      <c r="P270" s="141">
        <f>O270*H270</f>
        <v>0</v>
      </c>
      <c r="Q270" s="141">
        <v>0</v>
      </c>
      <c r="R270" s="141">
        <f>Q270*H270</f>
        <v>0</v>
      </c>
      <c r="S270" s="141">
        <v>0.03</v>
      </c>
      <c r="T270" s="142">
        <f>S270*H270</f>
        <v>6.8999999999999992E-2</v>
      </c>
      <c r="AR270" s="143" t="s">
        <v>141</v>
      </c>
      <c r="AT270" s="143" t="s">
        <v>148</v>
      </c>
      <c r="AU270" s="143" t="s">
        <v>86</v>
      </c>
      <c r="AY270" s="17" t="s">
        <v>142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7" t="s">
        <v>84</v>
      </c>
      <c r="BK270" s="144">
        <f>ROUND(I270*H270,2)</f>
        <v>0</v>
      </c>
      <c r="BL270" s="17" t="s">
        <v>141</v>
      </c>
      <c r="BM270" s="143" t="s">
        <v>2060</v>
      </c>
    </row>
    <row r="271" spans="2:65" s="12" customFormat="1" ht="11.25" x14ac:dyDescent="0.2">
      <c r="B271" s="145"/>
      <c r="D271" s="146" t="s">
        <v>155</v>
      </c>
      <c r="E271" s="147" t="s">
        <v>1</v>
      </c>
      <c r="F271" s="148" t="s">
        <v>2047</v>
      </c>
      <c r="H271" s="147" t="s">
        <v>1</v>
      </c>
      <c r="I271" s="149"/>
      <c r="L271" s="145"/>
      <c r="M271" s="150"/>
      <c r="T271" s="151"/>
      <c r="AT271" s="147" t="s">
        <v>155</v>
      </c>
      <c r="AU271" s="147" t="s">
        <v>86</v>
      </c>
      <c r="AV271" s="12" t="s">
        <v>84</v>
      </c>
      <c r="AW271" s="12" t="s">
        <v>32</v>
      </c>
      <c r="AX271" s="12" t="s">
        <v>76</v>
      </c>
      <c r="AY271" s="147" t="s">
        <v>142</v>
      </c>
    </row>
    <row r="272" spans="2:65" s="13" customFormat="1" ht="11.25" x14ac:dyDescent="0.2">
      <c r="B272" s="152"/>
      <c r="D272" s="146" t="s">
        <v>155</v>
      </c>
      <c r="E272" s="153" t="s">
        <v>1</v>
      </c>
      <c r="F272" s="154" t="s">
        <v>2061</v>
      </c>
      <c r="H272" s="155">
        <v>2.2999999999999998</v>
      </c>
      <c r="I272" s="156"/>
      <c r="L272" s="152"/>
      <c r="M272" s="157"/>
      <c r="T272" s="158"/>
      <c r="AT272" s="153" t="s">
        <v>155</v>
      </c>
      <c r="AU272" s="153" t="s">
        <v>86</v>
      </c>
      <c r="AV272" s="13" t="s">
        <v>86</v>
      </c>
      <c r="AW272" s="13" t="s">
        <v>32</v>
      </c>
      <c r="AX272" s="13" t="s">
        <v>84</v>
      </c>
      <c r="AY272" s="153" t="s">
        <v>142</v>
      </c>
    </row>
    <row r="273" spans="2:65" s="12" customFormat="1" ht="11.25" x14ac:dyDescent="0.2">
      <c r="B273" s="145"/>
      <c r="D273" s="146" t="s">
        <v>155</v>
      </c>
      <c r="E273" s="147" t="s">
        <v>1</v>
      </c>
      <c r="F273" s="148" t="s">
        <v>834</v>
      </c>
      <c r="H273" s="147" t="s">
        <v>1</v>
      </c>
      <c r="I273" s="149"/>
      <c r="L273" s="145"/>
      <c r="M273" s="150"/>
      <c r="T273" s="151"/>
      <c r="AT273" s="147" t="s">
        <v>155</v>
      </c>
      <c r="AU273" s="147" t="s">
        <v>86</v>
      </c>
      <c r="AV273" s="12" t="s">
        <v>84</v>
      </c>
      <c r="AW273" s="12" t="s">
        <v>32</v>
      </c>
      <c r="AX273" s="12" t="s">
        <v>76</v>
      </c>
      <c r="AY273" s="147" t="s">
        <v>142</v>
      </c>
    </row>
    <row r="274" spans="2:65" s="1" customFormat="1" ht="24.2" customHeight="1" x14ac:dyDescent="0.2">
      <c r="B274" s="32"/>
      <c r="C274" s="132" t="s">
        <v>453</v>
      </c>
      <c r="D274" s="132" t="s">
        <v>148</v>
      </c>
      <c r="E274" s="133" t="s">
        <v>2062</v>
      </c>
      <c r="F274" s="134" t="s">
        <v>2063</v>
      </c>
      <c r="G274" s="135" t="s">
        <v>336</v>
      </c>
      <c r="H274" s="136">
        <v>21.14</v>
      </c>
      <c r="I274" s="137"/>
      <c r="J274" s="138">
        <f>ROUND(I274*H274,2)</f>
        <v>0</v>
      </c>
      <c r="K274" s="134" t="s">
        <v>152</v>
      </c>
      <c r="L274" s="32"/>
      <c r="M274" s="139" t="s">
        <v>1</v>
      </c>
      <c r="N274" s="140" t="s">
        <v>41</v>
      </c>
      <c r="P274" s="141">
        <f>O274*H274</f>
        <v>0</v>
      </c>
      <c r="Q274" s="141">
        <v>5.0000000000000002E-5</v>
      </c>
      <c r="R274" s="141">
        <f>Q274*H274</f>
        <v>1.057E-3</v>
      </c>
      <c r="S274" s="141">
        <v>0</v>
      </c>
      <c r="T274" s="142">
        <f>S274*H274</f>
        <v>0</v>
      </c>
      <c r="AR274" s="143" t="s">
        <v>141</v>
      </c>
      <c r="AT274" s="143" t="s">
        <v>148</v>
      </c>
      <c r="AU274" s="143" t="s">
        <v>86</v>
      </c>
      <c r="AY274" s="17" t="s">
        <v>142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84</v>
      </c>
      <c r="BK274" s="144">
        <f>ROUND(I274*H274,2)</f>
        <v>0</v>
      </c>
      <c r="BL274" s="17" t="s">
        <v>141</v>
      </c>
      <c r="BM274" s="143" t="s">
        <v>2064</v>
      </c>
    </row>
    <row r="275" spans="2:65" s="13" customFormat="1" ht="11.25" x14ac:dyDescent="0.2">
      <c r="B275" s="152"/>
      <c r="D275" s="146" t="s">
        <v>155</v>
      </c>
      <c r="E275" s="153" t="s">
        <v>1</v>
      </c>
      <c r="F275" s="154" t="s">
        <v>2065</v>
      </c>
      <c r="H275" s="155">
        <v>21.14</v>
      </c>
      <c r="I275" s="156"/>
      <c r="L275" s="152"/>
      <c r="M275" s="157"/>
      <c r="T275" s="158"/>
      <c r="AT275" s="153" t="s">
        <v>155</v>
      </c>
      <c r="AU275" s="153" t="s">
        <v>86</v>
      </c>
      <c r="AV275" s="13" t="s">
        <v>86</v>
      </c>
      <c r="AW275" s="13" t="s">
        <v>32</v>
      </c>
      <c r="AX275" s="13" t="s">
        <v>84</v>
      </c>
      <c r="AY275" s="153" t="s">
        <v>142</v>
      </c>
    </row>
    <row r="276" spans="2:65" s="1" customFormat="1" ht="16.5" customHeight="1" x14ac:dyDescent="0.2">
      <c r="B276" s="32"/>
      <c r="C276" s="169" t="s">
        <v>459</v>
      </c>
      <c r="D276" s="169" t="s">
        <v>472</v>
      </c>
      <c r="E276" s="170" t="s">
        <v>2066</v>
      </c>
      <c r="F276" s="171" t="s">
        <v>2067</v>
      </c>
      <c r="G276" s="172" t="s">
        <v>336</v>
      </c>
      <c r="H276" s="173">
        <v>21.457000000000001</v>
      </c>
      <c r="I276" s="174"/>
      <c r="J276" s="175">
        <f>ROUND(I276*H276,2)</f>
        <v>0</v>
      </c>
      <c r="K276" s="171" t="s">
        <v>152</v>
      </c>
      <c r="L276" s="176"/>
      <c r="M276" s="177" t="s">
        <v>1</v>
      </c>
      <c r="N276" s="178" t="s">
        <v>41</v>
      </c>
      <c r="P276" s="141">
        <f>O276*H276</f>
        <v>0</v>
      </c>
      <c r="Q276" s="141">
        <v>5.2999999999999999E-2</v>
      </c>
      <c r="R276" s="141">
        <f>Q276*H276</f>
        <v>1.137221</v>
      </c>
      <c r="S276" s="141">
        <v>0</v>
      </c>
      <c r="T276" s="142">
        <f>S276*H276</f>
        <v>0</v>
      </c>
      <c r="AR276" s="143" t="s">
        <v>190</v>
      </c>
      <c r="AT276" s="143" t="s">
        <v>472</v>
      </c>
      <c r="AU276" s="143" t="s">
        <v>86</v>
      </c>
      <c r="AY276" s="17" t="s">
        <v>142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84</v>
      </c>
      <c r="BK276" s="144">
        <f>ROUND(I276*H276,2)</f>
        <v>0</v>
      </c>
      <c r="BL276" s="17" t="s">
        <v>141</v>
      </c>
      <c r="BM276" s="143" t="s">
        <v>2068</v>
      </c>
    </row>
    <row r="277" spans="2:65" s="13" customFormat="1" ht="11.25" x14ac:dyDescent="0.2">
      <c r="B277" s="152"/>
      <c r="D277" s="146" t="s">
        <v>155</v>
      </c>
      <c r="E277" s="153" t="s">
        <v>1</v>
      </c>
      <c r="F277" s="154" t="s">
        <v>2069</v>
      </c>
      <c r="H277" s="155">
        <v>21.14</v>
      </c>
      <c r="I277" s="156"/>
      <c r="L277" s="152"/>
      <c r="M277" s="157"/>
      <c r="T277" s="158"/>
      <c r="AT277" s="153" t="s">
        <v>155</v>
      </c>
      <c r="AU277" s="153" t="s">
        <v>86</v>
      </c>
      <c r="AV277" s="13" t="s">
        <v>86</v>
      </c>
      <c r="AW277" s="13" t="s">
        <v>32</v>
      </c>
      <c r="AX277" s="13" t="s">
        <v>84</v>
      </c>
      <c r="AY277" s="153" t="s">
        <v>142</v>
      </c>
    </row>
    <row r="278" spans="2:65" s="12" customFormat="1" ht="11.25" x14ac:dyDescent="0.2">
      <c r="B278" s="145"/>
      <c r="D278" s="146" t="s">
        <v>155</v>
      </c>
      <c r="E278" s="147" t="s">
        <v>1</v>
      </c>
      <c r="F278" s="148" t="s">
        <v>2070</v>
      </c>
      <c r="H278" s="147" t="s">
        <v>1</v>
      </c>
      <c r="I278" s="149"/>
      <c r="L278" s="145"/>
      <c r="M278" s="150"/>
      <c r="T278" s="151"/>
      <c r="AT278" s="147" t="s">
        <v>155</v>
      </c>
      <c r="AU278" s="147" t="s">
        <v>86</v>
      </c>
      <c r="AV278" s="12" t="s">
        <v>84</v>
      </c>
      <c r="AW278" s="12" t="s">
        <v>32</v>
      </c>
      <c r="AX278" s="12" t="s">
        <v>76</v>
      </c>
      <c r="AY278" s="147" t="s">
        <v>142</v>
      </c>
    </row>
    <row r="279" spans="2:65" s="13" customFormat="1" ht="11.25" x14ac:dyDescent="0.2">
      <c r="B279" s="152"/>
      <c r="D279" s="146" t="s">
        <v>155</v>
      </c>
      <c r="F279" s="154" t="s">
        <v>2071</v>
      </c>
      <c r="H279" s="155">
        <v>21.457000000000001</v>
      </c>
      <c r="I279" s="156"/>
      <c r="L279" s="152"/>
      <c r="M279" s="157"/>
      <c r="T279" s="158"/>
      <c r="AT279" s="153" t="s">
        <v>155</v>
      </c>
      <c r="AU279" s="153" t="s">
        <v>86</v>
      </c>
      <c r="AV279" s="13" t="s">
        <v>86</v>
      </c>
      <c r="AW279" s="13" t="s">
        <v>4</v>
      </c>
      <c r="AX279" s="13" t="s">
        <v>84</v>
      </c>
      <c r="AY279" s="153" t="s">
        <v>142</v>
      </c>
    </row>
    <row r="280" spans="2:65" s="1" customFormat="1" ht="24.2" customHeight="1" x14ac:dyDescent="0.2">
      <c r="B280" s="32"/>
      <c r="C280" s="132" t="s">
        <v>465</v>
      </c>
      <c r="D280" s="132" t="s">
        <v>148</v>
      </c>
      <c r="E280" s="133" t="s">
        <v>2072</v>
      </c>
      <c r="F280" s="134" t="s">
        <v>2073</v>
      </c>
      <c r="G280" s="135" t="s">
        <v>336</v>
      </c>
      <c r="H280" s="136">
        <v>245.94</v>
      </c>
      <c r="I280" s="137"/>
      <c r="J280" s="138">
        <f>ROUND(I280*H280,2)</f>
        <v>0</v>
      </c>
      <c r="K280" s="134" t="s">
        <v>152</v>
      </c>
      <c r="L280" s="32"/>
      <c r="M280" s="139" t="s">
        <v>1</v>
      </c>
      <c r="N280" s="140" t="s">
        <v>41</v>
      </c>
      <c r="P280" s="141">
        <f>O280*H280</f>
        <v>0</v>
      </c>
      <c r="Q280" s="141">
        <v>1.1E-4</v>
      </c>
      <c r="R280" s="141">
        <f>Q280*H280</f>
        <v>2.7053400000000002E-2</v>
      </c>
      <c r="S280" s="141">
        <v>0</v>
      </c>
      <c r="T280" s="142">
        <f>S280*H280</f>
        <v>0</v>
      </c>
      <c r="AR280" s="143" t="s">
        <v>141</v>
      </c>
      <c r="AT280" s="143" t="s">
        <v>148</v>
      </c>
      <c r="AU280" s="143" t="s">
        <v>86</v>
      </c>
      <c r="AY280" s="17" t="s">
        <v>142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84</v>
      </c>
      <c r="BK280" s="144">
        <f>ROUND(I280*H280,2)</f>
        <v>0</v>
      </c>
      <c r="BL280" s="17" t="s">
        <v>141</v>
      </c>
      <c r="BM280" s="143" t="s">
        <v>2074</v>
      </c>
    </row>
    <row r="281" spans="2:65" s="13" customFormat="1" ht="11.25" x14ac:dyDescent="0.2">
      <c r="B281" s="152"/>
      <c r="D281" s="146" t="s">
        <v>155</v>
      </c>
      <c r="E281" s="153" t="s">
        <v>1</v>
      </c>
      <c r="F281" s="154" t="s">
        <v>2075</v>
      </c>
      <c r="H281" s="155">
        <v>259.44</v>
      </c>
      <c r="I281" s="156"/>
      <c r="L281" s="152"/>
      <c r="M281" s="157"/>
      <c r="T281" s="158"/>
      <c r="AT281" s="153" t="s">
        <v>155</v>
      </c>
      <c r="AU281" s="153" t="s">
        <v>86</v>
      </c>
      <c r="AV281" s="13" t="s">
        <v>86</v>
      </c>
      <c r="AW281" s="13" t="s">
        <v>32</v>
      </c>
      <c r="AX281" s="13" t="s">
        <v>76</v>
      </c>
      <c r="AY281" s="153" t="s">
        <v>142</v>
      </c>
    </row>
    <row r="282" spans="2:65" s="13" customFormat="1" ht="11.25" x14ac:dyDescent="0.2">
      <c r="B282" s="152"/>
      <c r="D282" s="146" t="s">
        <v>155</v>
      </c>
      <c r="E282" s="153" t="s">
        <v>1</v>
      </c>
      <c r="F282" s="154" t="s">
        <v>2076</v>
      </c>
      <c r="H282" s="155">
        <v>-13.5</v>
      </c>
      <c r="I282" s="156"/>
      <c r="L282" s="152"/>
      <c r="M282" s="157"/>
      <c r="T282" s="158"/>
      <c r="AT282" s="153" t="s">
        <v>155</v>
      </c>
      <c r="AU282" s="153" t="s">
        <v>86</v>
      </c>
      <c r="AV282" s="13" t="s">
        <v>86</v>
      </c>
      <c r="AW282" s="13" t="s">
        <v>32</v>
      </c>
      <c r="AX282" s="13" t="s">
        <v>76</v>
      </c>
      <c r="AY282" s="153" t="s">
        <v>142</v>
      </c>
    </row>
    <row r="283" spans="2:65" s="14" customFormat="1" ht="11.25" x14ac:dyDescent="0.2">
      <c r="B283" s="162"/>
      <c r="D283" s="146" t="s">
        <v>155</v>
      </c>
      <c r="E283" s="163" t="s">
        <v>1</v>
      </c>
      <c r="F283" s="164" t="s">
        <v>278</v>
      </c>
      <c r="H283" s="165">
        <v>245.94</v>
      </c>
      <c r="I283" s="166"/>
      <c r="L283" s="162"/>
      <c r="M283" s="167"/>
      <c r="T283" s="168"/>
      <c r="AT283" s="163" t="s">
        <v>155</v>
      </c>
      <c r="AU283" s="163" t="s">
        <v>86</v>
      </c>
      <c r="AV283" s="14" t="s">
        <v>141</v>
      </c>
      <c r="AW283" s="14" t="s">
        <v>32</v>
      </c>
      <c r="AX283" s="14" t="s">
        <v>84</v>
      </c>
      <c r="AY283" s="163" t="s">
        <v>142</v>
      </c>
    </row>
    <row r="284" spans="2:65" s="1" customFormat="1" ht="16.5" customHeight="1" x14ac:dyDescent="0.2">
      <c r="B284" s="32"/>
      <c r="C284" s="169" t="s">
        <v>471</v>
      </c>
      <c r="D284" s="169" t="s">
        <v>472</v>
      </c>
      <c r="E284" s="170" t="s">
        <v>2077</v>
      </c>
      <c r="F284" s="171" t="s">
        <v>2078</v>
      </c>
      <c r="G284" s="172" t="s">
        <v>336</v>
      </c>
      <c r="H284" s="173">
        <v>249.62899999999999</v>
      </c>
      <c r="I284" s="174"/>
      <c r="J284" s="175">
        <f>ROUND(I284*H284,2)</f>
        <v>0</v>
      </c>
      <c r="K284" s="171" t="s">
        <v>152</v>
      </c>
      <c r="L284" s="176"/>
      <c r="M284" s="177" t="s">
        <v>1</v>
      </c>
      <c r="N284" s="178" t="s">
        <v>41</v>
      </c>
      <c r="P284" s="141">
        <f>O284*H284</f>
        <v>0</v>
      </c>
      <c r="Q284" s="141">
        <v>0.13600000000000001</v>
      </c>
      <c r="R284" s="141">
        <f>Q284*H284</f>
        <v>33.949544000000003</v>
      </c>
      <c r="S284" s="141">
        <v>0</v>
      </c>
      <c r="T284" s="142">
        <f>S284*H284</f>
        <v>0</v>
      </c>
      <c r="AR284" s="143" t="s">
        <v>190</v>
      </c>
      <c r="AT284" s="143" t="s">
        <v>472</v>
      </c>
      <c r="AU284" s="143" t="s">
        <v>86</v>
      </c>
      <c r="AY284" s="17" t="s">
        <v>142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7" t="s">
        <v>84</v>
      </c>
      <c r="BK284" s="144">
        <f>ROUND(I284*H284,2)</f>
        <v>0</v>
      </c>
      <c r="BL284" s="17" t="s">
        <v>141</v>
      </c>
      <c r="BM284" s="143" t="s">
        <v>2079</v>
      </c>
    </row>
    <row r="285" spans="2:65" s="13" customFormat="1" ht="11.25" x14ac:dyDescent="0.2">
      <c r="B285" s="152"/>
      <c r="D285" s="146" t="s">
        <v>155</v>
      </c>
      <c r="E285" s="153" t="s">
        <v>1</v>
      </c>
      <c r="F285" s="154" t="s">
        <v>2080</v>
      </c>
      <c r="H285" s="155">
        <v>245.94</v>
      </c>
      <c r="I285" s="156"/>
      <c r="L285" s="152"/>
      <c r="M285" s="157"/>
      <c r="T285" s="158"/>
      <c r="AT285" s="153" t="s">
        <v>155</v>
      </c>
      <c r="AU285" s="153" t="s">
        <v>86</v>
      </c>
      <c r="AV285" s="13" t="s">
        <v>86</v>
      </c>
      <c r="AW285" s="13" t="s">
        <v>32</v>
      </c>
      <c r="AX285" s="13" t="s">
        <v>84</v>
      </c>
      <c r="AY285" s="153" t="s">
        <v>142</v>
      </c>
    </row>
    <row r="286" spans="2:65" s="12" customFormat="1" ht="11.25" x14ac:dyDescent="0.2">
      <c r="B286" s="145"/>
      <c r="D286" s="146" t="s">
        <v>155</v>
      </c>
      <c r="E286" s="147" t="s">
        <v>1</v>
      </c>
      <c r="F286" s="148" t="s">
        <v>2070</v>
      </c>
      <c r="H286" s="147" t="s">
        <v>1</v>
      </c>
      <c r="I286" s="149"/>
      <c r="L286" s="145"/>
      <c r="M286" s="150"/>
      <c r="T286" s="151"/>
      <c r="AT286" s="147" t="s">
        <v>155</v>
      </c>
      <c r="AU286" s="147" t="s">
        <v>86</v>
      </c>
      <c r="AV286" s="12" t="s">
        <v>84</v>
      </c>
      <c r="AW286" s="12" t="s">
        <v>32</v>
      </c>
      <c r="AX286" s="12" t="s">
        <v>76</v>
      </c>
      <c r="AY286" s="147" t="s">
        <v>142</v>
      </c>
    </row>
    <row r="287" spans="2:65" s="13" customFormat="1" ht="11.25" x14ac:dyDescent="0.2">
      <c r="B287" s="152"/>
      <c r="D287" s="146" t="s">
        <v>155</v>
      </c>
      <c r="F287" s="154" t="s">
        <v>2081</v>
      </c>
      <c r="H287" s="155">
        <v>249.62899999999999</v>
      </c>
      <c r="I287" s="156"/>
      <c r="L287" s="152"/>
      <c r="M287" s="157"/>
      <c r="T287" s="158"/>
      <c r="AT287" s="153" t="s">
        <v>155</v>
      </c>
      <c r="AU287" s="153" t="s">
        <v>86</v>
      </c>
      <c r="AV287" s="13" t="s">
        <v>86</v>
      </c>
      <c r="AW287" s="13" t="s">
        <v>4</v>
      </c>
      <c r="AX287" s="13" t="s">
        <v>84</v>
      </c>
      <c r="AY287" s="153" t="s">
        <v>142</v>
      </c>
    </row>
    <row r="288" spans="2:65" s="1" customFormat="1" ht="24.2" customHeight="1" x14ac:dyDescent="0.2">
      <c r="B288" s="32"/>
      <c r="C288" s="132" t="s">
        <v>482</v>
      </c>
      <c r="D288" s="132" t="s">
        <v>148</v>
      </c>
      <c r="E288" s="133" t="s">
        <v>2082</v>
      </c>
      <c r="F288" s="134" t="s">
        <v>2083</v>
      </c>
      <c r="G288" s="135" t="s">
        <v>336</v>
      </c>
      <c r="H288" s="136">
        <v>8.32</v>
      </c>
      <c r="I288" s="137"/>
      <c r="J288" s="138">
        <f>ROUND(I288*H288,2)</f>
        <v>0</v>
      </c>
      <c r="K288" s="134" t="s">
        <v>152</v>
      </c>
      <c r="L288" s="32"/>
      <c r="M288" s="139" t="s">
        <v>1</v>
      </c>
      <c r="N288" s="140" t="s">
        <v>41</v>
      </c>
      <c r="P288" s="141">
        <f>O288*H288</f>
        <v>0</v>
      </c>
      <c r="Q288" s="141">
        <v>1.3999999999999999E-4</v>
      </c>
      <c r="R288" s="141">
        <f>Q288*H288</f>
        <v>1.1647999999999999E-3</v>
      </c>
      <c r="S288" s="141">
        <v>0</v>
      </c>
      <c r="T288" s="142">
        <f>S288*H288</f>
        <v>0</v>
      </c>
      <c r="AR288" s="143" t="s">
        <v>141</v>
      </c>
      <c r="AT288" s="143" t="s">
        <v>148</v>
      </c>
      <c r="AU288" s="143" t="s">
        <v>86</v>
      </c>
      <c r="AY288" s="17" t="s">
        <v>142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84</v>
      </c>
      <c r="BK288" s="144">
        <f>ROUND(I288*H288,2)</f>
        <v>0</v>
      </c>
      <c r="BL288" s="17" t="s">
        <v>141</v>
      </c>
      <c r="BM288" s="143" t="s">
        <v>2084</v>
      </c>
    </row>
    <row r="289" spans="2:65" s="13" customFormat="1" ht="11.25" x14ac:dyDescent="0.2">
      <c r="B289" s="152"/>
      <c r="D289" s="146" t="s">
        <v>155</v>
      </c>
      <c r="E289" s="153" t="s">
        <v>1</v>
      </c>
      <c r="F289" s="154" t="s">
        <v>2085</v>
      </c>
      <c r="H289" s="155">
        <v>8.32</v>
      </c>
      <c r="I289" s="156"/>
      <c r="L289" s="152"/>
      <c r="M289" s="157"/>
      <c r="T289" s="158"/>
      <c r="AT289" s="153" t="s">
        <v>155</v>
      </c>
      <c r="AU289" s="153" t="s">
        <v>86</v>
      </c>
      <c r="AV289" s="13" t="s">
        <v>86</v>
      </c>
      <c r="AW289" s="13" t="s">
        <v>32</v>
      </c>
      <c r="AX289" s="13" t="s">
        <v>84</v>
      </c>
      <c r="AY289" s="153" t="s">
        <v>142</v>
      </c>
    </row>
    <row r="290" spans="2:65" s="1" customFormat="1" ht="16.5" customHeight="1" x14ac:dyDescent="0.2">
      <c r="B290" s="32"/>
      <c r="C290" s="169" t="s">
        <v>498</v>
      </c>
      <c r="D290" s="169" t="s">
        <v>472</v>
      </c>
      <c r="E290" s="170" t="s">
        <v>2086</v>
      </c>
      <c r="F290" s="171" t="s">
        <v>2087</v>
      </c>
      <c r="G290" s="172" t="s">
        <v>336</v>
      </c>
      <c r="H290" s="173">
        <v>8.4450000000000003</v>
      </c>
      <c r="I290" s="174"/>
      <c r="J290" s="175">
        <f>ROUND(I290*H290,2)</f>
        <v>0</v>
      </c>
      <c r="K290" s="171" t="s">
        <v>152</v>
      </c>
      <c r="L290" s="176"/>
      <c r="M290" s="177" t="s">
        <v>1</v>
      </c>
      <c r="N290" s="178" t="s">
        <v>41</v>
      </c>
      <c r="P290" s="141">
        <f>O290*H290</f>
        <v>0</v>
      </c>
      <c r="Q290" s="141">
        <v>0.23</v>
      </c>
      <c r="R290" s="141">
        <f>Q290*H290</f>
        <v>1.9423500000000002</v>
      </c>
      <c r="S290" s="141">
        <v>0</v>
      </c>
      <c r="T290" s="142">
        <f>S290*H290</f>
        <v>0</v>
      </c>
      <c r="AR290" s="143" t="s">
        <v>190</v>
      </c>
      <c r="AT290" s="143" t="s">
        <v>472</v>
      </c>
      <c r="AU290" s="143" t="s">
        <v>86</v>
      </c>
      <c r="AY290" s="17" t="s">
        <v>142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84</v>
      </c>
      <c r="BK290" s="144">
        <f>ROUND(I290*H290,2)</f>
        <v>0</v>
      </c>
      <c r="BL290" s="17" t="s">
        <v>141</v>
      </c>
      <c r="BM290" s="143" t="s">
        <v>2088</v>
      </c>
    </row>
    <row r="291" spans="2:65" s="13" customFormat="1" ht="11.25" x14ac:dyDescent="0.2">
      <c r="B291" s="152"/>
      <c r="D291" s="146" t="s">
        <v>155</v>
      </c>
      <c r="E291" s="153" t="s">
        <v>1</v>
      </c>
      <c r="F291" s="154" t="s">
        <v>2089</v>
      </c>
      <c r="H291" s="155">
        <v>8.32</v>
      </c>
      <c r="I291" s="156"/>
      <c r="L291" s="152"/>
      <c r="M291" s="157"/>
      <c r="T291" s="158"/>
      <c r="AT291" s="153" t="s">
        <v>155</v>
      </c>
      <c r="AU291" s="153" t="s">
        <v>86</v>
      </c>
      <c r="AV291" s="13" t="s">
        <v>86</v>
      </c>
      <c r="AW291" s="13" t="s">
        <v>32</v>
      </c>
      <c r="AX291" s="13" t="s">
        <v>84</v>
      </c>
      <c r="AY291" s="153" t="s">
        <v>142</v>
      </c>
    </row>
    <row r="292" spans="2:65" s="12" customFormat="1" ht="11.25" x14ac:dyDescent="0.2">
      <c r="B292" s="145"/>
      <c r="D292" s="146" t="s">
        <v>155</v>
      </c>
      <c r="E292" s="147" t="s">
        <v>1</v>
      </c>
      <c r="F292" s="148" t="s">
        <v>2070</v>
      </c>
      <c r="H292" s="147" t="s">
        <v>1</v>
      </c>
      <c r="I292" s="149"/>
      <c r="L292" s="145"/>
      <c r="M292" s="150"/>
      <c r="T292" s="151"/>
      <c r="AT292" s="147" t="s">
        <v>155</v>
      </c>
      <c r="AU292" s="147" t="s">
        <v>86</v>
      </c>
      <c r="AV292" s="12" t="s">
        <v>84</v>
      </c>
      <c r="AW292" s="12" t="s">
        <v>32</v>
      </c>
      <c r="AX292" s="12" t="s">
        <v>76</v>
      </c>
      <c r="AY292" s="147" t="s">
        <v>142</v>
      </c>
    </row>
    <row r="293" spans="2:65" s="13" customFormat="1" ht="11.25" x14ac:dyDescent="0.2">
      <c r="B293" s="152"/>
      <c r="D293" s="146" t="s">
        <v>155</v>
      </c>
      <c r="F293" s="154" t="s">
        <v>2090</v>
      </c>
      <c r="H293" s="155">
        <v>8.4450000000000003</v>
      </c>
      <c r="I293" s="156"/>
      <c r="L293" s="152"/>
      <c r="M293" s="157"/>
      <c r="T293" s="158"/>
      <c r="AT293" s="153" t="s">
        <v>155</v>
      </c>
      <c r="AU293" s="153" t="s">
        <v>86</v>
      </c>
      <c r="AV293" s="13" t="s">
        <v>86</v>
      </c>
      <c r="AW293" s="13" t="s">
        <v>4</v>
      </c>
      <c r="AX293" s="13" t="s">
        <v>84</v>
      </c>
      <c r="AY293" s="153" t="s">
        <v>142</v>
      </c>
    </row>
    <row r="294" spans="2:65" s="1" customFormat="1" ht="24.2" customHeight="1" x14ac:dyDescent="0.2">
      <c r="B294" s="32"/>
      <c r="C294" s="132" t="s">
        <v>508</v>
      </c>
      <c r="D294" s="132" t="s">
        <v>148</v>
      </c>
      <c r="E294" s="133" t="s">
        <v>2091</v>
      </c>
      <c r="F294" s="134" t="s">
        <v>2092</v>
      </c>
      <c r="G294" s="135" t="s">
        <v>590</v>
      </c>
      <c r="H294" s="136">
        <v>18</v>
      </c>
      <c r="I294" s="137"/>
      <c r="J294" s="138">
        <f>ROUND(I294*H294,2)</f>
        <v>0</v>
      </c>
      <c r="K294" s="134" t="s">
        <v>152</v>
      </c>
      <c r="L294" s="32"/>
      <c r="M294" s="139" t="s">
        <v>1</v>
      </c>
      <c r="N294" s="140" t="s">
        <v>41</v>
      </c>
      <c r="P294" s="141">
        <f>O294*H294</f>
        <v>0</v>
      </c>
      <c r="Q294" s="141">
        <v>1.7000000000000001E-4</v>
      </c>
      <c r="R294" s="141">
        <f>Q294*H294</f>
        <v>3.0600000000000002E-3</v>
      </c>
      <c r="S294" s="141">
        <v>0</v>
      </c>
      <c r="T294" s="142">
        <f>S294*H294</f>
        <v>0</v>
      </c>
      <c r="AR294" s="143" t="s">
        <v>141</v>
      </c>
      <c r="AT294" s="143" t="s">
        <v>148</v>
      </c>
      <c r="AU294" s="143" t="s">
        <v>86</v>
      </c>
      <c r="AY294" s="17" t="s">
        <v>142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84</v>
      </c>
      <c r="BK294" s="144">
        <f>ROUND(I294*H294,2)</f>
        <v>0</v>
      </c>
      <c r="BL294" s="17" t="s">
        <v>141</v>
      </c>
      <c r="BM294" s="143" t="s">
        <v>2093</v>
      </c>
    </row>
    <row r="295" spans="2:65" s="12" customFormat="1" ht="11.25" x14ac:dyDescent="0.2">
      <c r="B295" s="145"/>
      <c r="D295" s="146" t="s">
        <v>155</v>
      </c>
      <c r="E295" s="147" t="s">
        <v>1</v>
      </c>
      <c r="F295" s="148" t="s">
        <v>2094</v>
      </c>
      <c r="H295" s="147" t="s">
        <v>1</v>
      </c>
      <c r="I295" s="149"/>
      <c r="L295" s="145"/>
      <c r="M295" s="150"/>
      <c r="T295" s="151"/>
      <c r="AT295" s="147" t="s">
        <v>155</v>
      </c>
      <c r="AU295" s="147" t="s">
        <v>86</v>
      </c>
      <c r="AV295" s="12" t="s">
        <v>84</v>
      </c>
      <c r="AW295" s="12" t="s">
        <v>32</v>
      </c>
      <c r="AX295" s="12" t="s">
        <v>76</v>
      </c>
      <c r="AY295" s="147" t="s">
        <v>142</v>
      </c>
    </row>
    <row r="296" spans="2:65" s="13" customFormat="1" ht="11.25" x14ac:dyDescent="0.2">
      <c r="B296" s="152"/>
      <c r="D296" s="146" t="s">
        <v>155</v>
      </c>
      <c r="E296" s="153" t="s">
        <v>1</v>
      </c>
      <c r="F296" s="154" t="s">
        <v>2095</v>
      </c>
      <c r="H296" s="155">
        <v>18</v>
      </c>
      <c r="I296" s="156"/>
      <c r="L296" s="152"/>
      <c r="M296" s="157"/>
      <c r="T296" s="158"/>
      <c r="AT296" s="153" t="s">
        <v>155</v>
      </c>
      <c r="AU296" s="153" t="s">
        <v>86</v>
      </c>
      <c r="AV296" s="13" t="s">
        <v>86</v>
      </c>
      <c r="AW296" s="13" t="s">
        <v>32</v>
      </c>
      <c r="AX296" s="13" t="s">
        <v>84</v>
      </c>
      <c r="AY296" s="153" t="s">
        <v>142</v>
      </c>
    </row>
    <row r="297" spans="2:65" s="1" customFormat="1" ht="21.75" customHeight="1" x14ac:dyDescent="0.2">
      <c r="B297" s="32"/>
      <c r="C297" s="169" t="s">
        <v>513</v>
      </c>
      <c r="D297" s="169" t="s">
        <v>472</v>
      </c>
      <c r="E297" s="170" t="s">
        <v>2096</v>
      </c>
      <c r="F297" s="171" t="s">
        <v>2097</v>
      </c>
      <c r="G297" s="172" t="s">
        <v>590</v>
      </c>
      <c r="H297" s="173">
        <v>18</v>
      </c>
      <c r="I297" s="174"/>
      <c r="J297" s="175">
        <f>ROUND(I297*H297,2)</f>
        <v>0</v>
      </c>
      <c r="K297" s="171" t="s">
        <v>1</v>
      </c>
      <c r="L297" s="176"/>
      <c r="M297" s="177" t="s">
        <v>1</v>
      </c>
      <c r="N297" s="178" t="s">
        <v>41</v>
      </c>
      <c r="P297" s="141">
        <f>O297*H297</f>
        <v>0</v>
      </c>
      <c r="Q297" s="141">
        <v>0.14499999999999999</v>
      </c>
      <c r="R297" s="141">
        <f>Q297*H297</f>
        <v>2.61</v>
      </c>
      <c r="S297" s="141">
        <v>0</v>
      </c>
      <c r="T297" s="142">
        <f>S297*H297</f>
        <v>0</v>
      </c>
      <c r="AR297" s="143" t="s">
        <v>190</v>
      </c>
      <c r="AT297" s="143" t="s">
        <v>472</v>
      </c>
      <c r="AU297" s="143" t="s">
        <v>86</v>
      </c>
      <c r="AY297" s="17" t="s">
        <v>142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84</v>
      </c>
      <c r="BK297" s="144">
        <f>ROUND(I297*H297,2)</f>
        <v>0</v>
      </c>
      <c r="BL297" s="17" t="s">
        <v>141</v>
      </c>
      <c r="BM297" s="143" t="s">
        <v>2098</v>
      </c>
    </row>
    <row r="298" spans="2:65" s="12" customFormat="1" ht="11.25" x14ac:dyDescent="0.2">
      <c r="B298" s="145"/>
      <c r="D298" s="146" t="s">
        <v>155</v>
      </c>
      <c r="E298" s="147" t="s">
        <v>1</v>
      </c>
      <c r="F298" s="148" t="s">
        <v>2099</v>
      </c>
      <c r="H298" s="147" t="s">
        <v>1</v>
      </c>
      <c r="I298" s="149"/>
      <c r="L298" s="145"/>
      <c r="M298" s="150"/>
      <c r="T298" s="151"/>
      <c r="AT298" s="147" t="s">
        <v>155</v>
      </c>
      <c r="AU298" s="147" t="s">
        <v>86</v>
      </c>
      <c r="AV298" s="12" t="s">
        <v>84</v>
      </c>
      <c r="AW298" s="12" t="s">
        <v>32</v>
      </c>
      <c r="AX298" s="12" t="s">
        <v>76</v>
      </c>
      <c r="AY298" s="147" t="s">
        <v>142</v>
      </c>
    </row>
    <row r="299" spans="2:65" s="13" customFormat="1" ht="11.25" x14ac:dyDescent="0.2">
      <c r="B299" s="152"/>
      <c r="D299" s="146" t="s">
        <v>155</v>
      </c>
      <c r="E299" s="153" t="s">
        <v>1</v>
      </c>
      <c r="F299" s="154" t="s">
        <v>2100</v>
      </c>
      <c r="H299" s="155">
        <v>18</v>
      </c>
      <c r="I299" s="156"/>
      <c r="L299" s="152"/>
      <c r="M299" s="157"/>
      <c r="T299" s="158"/>
      <c r="AT299" s="153" t="s">
        <v>155</v>
      </c>
      <c r="AU299" s="153" t="s">
        <v>86</v>
      </c>
      <c r="AV299" s="13" t="s">
        <v>86</v>
      </c>
      <c r="AW299" s="13" t="s">
        <v>32</v>
      </c>
      <c r="AX299" s="13" t="s">
        <v>84</v>
      </c>
      <c r="AY299" s="153" t="s">
        <v>142</v>
      </c>
    </row>
    <row r="300" spans="2:65" s="1" customFormat="1" ht="21.75" customHeight="1" x14ac:dyDescent="0.2">
      <c r="B300" s="32"/>
      <c r="C300" s="132" t="s">
        <v>518</v>
      </c>
      <c r="D300" s="132" t="s">
        <v>148</v>
      </c>
      <c r="E300" s="133" t="s">
        <v>2101</v>
      </c>
      <c r="F300" s="134" t="s">
        <v>2102</v>
      </c>
      <c r="G300" s="135" t="s">
        <v>357</v>
      </c>
      <c r="H300" s="136">
        <v>48</v>
      </c>
      <c r="I300" s="137"/>
      <c r="J300" s="138">
        <f>ROUND(I300*H300,2)</f>
        <v>0</v>
      </c>
      <c r="K300" s="134" t="s">
        <v>152</v>
      </c>
      <c r="L300" s="32"/>
      <c r="M300" s="139" t="s">
        <v>1</v>
      </c>
      <c r="N300" s="140" t="s">
        <v>41</v>
      </c>
      <c r="P300" s="141">
        <f>O300*H300</f>
        <v>0</v>
      </c>
      <c r="Q300" s="141">
        <v>0</v>
      </c>
      <c r="R300" s="141">
        <f>Q300*H300</f>
        <v>0</v>
      </c>
      <c r="S300" s="141">
        <v>0.6</v>
      </c>
      <c r="T300" s="142">
        <f>S300*H300</f>
        <v>28.799999999999997</v>
      </c>
      <c r="AR300" s="143" t="s">
        <v>141</v>
      </c>
      <c r="AT300" s="143" t="s">
        <v>148</v>
      </c>
      <c r="AU300" s="143" t="s">
        <v>86</v>
      </c>
      <c r="AY300" s="17" t="s">
        <v>142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7" t="s">
        <v>84</v>
      </c>
      <c r="BK300" s="144">
        <f>ROUND(I300*H300,2)</f>
        <v>0</v>
      </c>
      <c r="BL300" s="17" t="s">
        <v>141</v>
      </c>
      <c r="BM300" s="143" t="s">
        <v>2103</v>
      </c>
    </row>
    <row r="301" spans="2:65" s="12" customFormat="1" ht="11.25" x14ac:dyDescent="0.2">
      <c r="B301" s="145"/>
      <c r="D301" s="146" t="s">
        <v>155</v>
      </c>
      <c r="E301" s="147" t="s">
        <v>1</v>
      </c>
      <c r="F301" s="148" t="s">
        <v>2104</v>
      </c>
      <c r="H301" s="147" t="s">
        <v>1</v>
      </c>
      <c r="I301" s="149"/>
      <c r="L301" s="145"/>
      <c r="M301" s="150"/>
      <c r="T301" s="151"/>
      <c r="AT301" s="147" t="s">
        <v>155</v>
      </c>
      <c r="AU301" s="147" t="s">
        <v>86</v>
      </c>
      <c r="AV301" s="12" t="s">
        <v>84</v>
      </c>
      <c r="AW301" s="12" t="s">
        <v>32</v>
      </c>
      <c r="AX301" s="12" t="s">
        <v>76</v>
      </c>
      <c r="AY301" s="147" t="s">
        <v>142</v>
      </c>
    </row>
    <row r="302" spans="2:65" s="12" customFormat="1" ht="11.25" x14ac:dyDescent="0.2">
      <c r="B302" s="145"/>
      <c r="D302" s="146" t="s">
        <v>155</v>
      </c>
      <c r="E302" s="147" t="s">
        <v>1</v>
      </c>
      <c r="F302" s="148" t="s">
        <v>2105</v>
      </c>
      <c r="H302" s="147" t="s">
        <v>1</v>
      </c>
      <c r="I302" s="149"/>
      <c r="L302" s="145"/>
      <c r="M302" s="150"/>
      <c r="T302" s="151"/>
      <c r="AT302" s="147" t="s">
        <v>155</v>
      </c>
      <c r="AU302" s="147" t="s">
        <v>86</v>
      </c>
      <c r="AV302" s="12" t="s">
        <v>84</v>
      </c>
      <c r="AW302" s="12" t="s">
        <v>32</v>
      </c>
      <c r="AX302" s="12" t="s">
        <v>76</v>
      </c>
      <c r="AY302" s="147" t="s">
        <v>142</v>
      </c>
    </row>
    <row r="303" spans="2:65" s="13" customFormat="1" ht="11.25" x14ac:dyDescent="0.2">
      <c r="B303" s="152"/>
      <c r="D303" s="146" t="s">
        <v>155</v>
      </c>
      <c r="E303" s="153" t="s">
        <v>1</v>
      </c>
      <c r="F303" s="154" t="s">
        <v>2106</v>
      </c>
      <c r="H303" s="155">
        <v>48</v>
      </c>
      <c r="I303" s="156"/>
      <c r="L303" s="152"/>
      <c r="M303" s="157"/>
      <c r="T303" s="158"/>
      <c r="AT303" s="153" t="s">
        <v>155</v>
      </c>
      <c r="AU303" s="153" t="s">
        <v>86</v>
      </c>
      <c r="AV303" s="13" t="s">
        <v>86</v>
      </c>
      <c r="AW303" s="13" t="s">
        <v>32</v>
      </c>
      <c r="AX303" s="13" t="s">
        <v>84</v>
      </c>
      <c r="AY303" s="153" t="s">
        <v>142</v>
      </c>
    </row>
    <row r="304" spans="2:65" s="1" customFormat="1" ht="16.5" customHeight="1" x14ac:dyDescent="0.2">
      <c r="B304" s="32"/>
      <c r="C304" s="132" t="s">
        <v>523</v>
      </c>
      <c r="D304" s="132" t="s">
        <v>148</v>
      </c>
      <c r="E304" s="133" t="s">
        <v>2107</v>
      </c>
      <c r="F304" s="134" t="s">
        <v>2108</v>
      </c>
      <c r="G304" s="135" t="s">
        <v>2109</v>
      </c>
      <c r="H304" s="136">
        <v>3</v>
      </c>
      <c r="I304" s="137"/>
      <c r="J304" s="138">
        <f>ROUND(I304*H304,2)</f>
        <v>0</v>
      </c>
      <c r="K304" s="134" t="s">
        <v>152</v>
      </c>
      <c r="L304" s="32"/>
      <c r="M304" s="139" t="s">
        <v>1</v>
      </c>
      <c r="N304" s="140" t="s">
        <v>41</v>
      </c>
      <c r="P304" s="141">
        <f>O304*H304</f>
        <v>0</v>
      </c>
      <c r="Q304" s="141">
        <v>3.1E-4</v>
      </c>
      <c r="R304" s="141">
        <f>Q304*H304</f>
        <v>9.3000000000000005E-4</v>
      </c>
      <c r="S304" s="141">
        <v>0</v>
      </c>
      <c r="T304" s="142">
        <f>S304*H304</f>
        <v>0</v>
      </c>
      <c r="AR304" s="143" t="s">
        <v>141</v>
      </c>
      <c r="AT304" s="143" t="s">
        <v>148</v>
      </c>
      <c r="AU304" s="143" t="s">
        <v>86</v>
      </c>
      <c r="AY304" s="17" t="s">
        <v>142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7" t="s">
        <v>84</v>
      </c>
      <c r="BK304" s="144">
        <f>ROUND(I304*H304,2)</f>
        <v>0</v>
      </c>
      <c r="BL304" s="17" t="s">
        <v>141</v>
      </c>
      <c r="BM304" s="143" t="s">
        <v>2110</v>
      </c>
    </row>
    <row r="305" spans="2:65" s="13" customFormat="1" ht="11.25" x14ac:dyDescent="0.2">
      <c r="B305" s="152"/>
      <c r="D305" s="146" t="s">
        <v>155</v>
      </c>
      <c r="E305" s="153" t="s">
        <v>1</v>
      </c>
      <c r="F305" s="154" t="s">
        <v>2111</v>
      </c>
      <c r="H305" s="155">
        <v>3</v>
      </c>
      <c r="I305" s="156"/>
      <c r="L305" s="152"/>
      <c r="M305" s="157"/>
      <c r="T305" s="158"/>
      <c r="AT305" s="153" t="s">
        <v>155</v>
      </c>
      <c r="AU305" s="153" t="s">
        <v>86</v>
      </c>
      <c r="AV305" s="13" t="s">
        <v>86</v>
      </c>
      <c r="AW305" s="13" t="s">
        <v>32</v>
      </c>
      <c r="AX305" s="13" t="s">
        <v>84</v>
      </c>
      <c r="AY305" s="153" t="s">
        <v>142</v>
      </c>
    </row>
    <row r="306" spans="2:65" s="1" customFormat="1" ht="16.5" customHeight="1" x14ac:dyDescent="0.2">
      <c r="B306" s="32"/>
      <c r="C306" s="132" t="s">
        <v>528</v>
      </c>
      <c r="D306" s="132" t="s">
        <v>148</v>
      </c>
      <c r="E306" s="133" t="s">
        <v>2112</v>
      </c>
      <c r="F306" s="134" t="s">
        <v>2113</v>
      </c>
      <c r="G306" s="135" t="s">
        <v>2109</v>
      </c>
      <c r="H306" s="136">
        <v>8</v>
      </c>
      <c r="I306" s="137"/>
      <c r="J306" s="138">
        <f>ROUND(I306*H306,2)</f>
        <v>0</v>
      </c>
      <c r="K306" s="134" t="s">
        <v>152</v>
      </c>
      <c r="L306" s="32"/>
      <c r="M306" s="139" t="s">
        <v>1</v>
      </c>
      <c r="N306" s="140" t="s">
        <v>41</v>
      </c>
      <c r="P306" s="141">
        <f>O306*H306</f>
        <v>0</v>
      </c>
      <c r="Q306" s="141">
        <v>2.5000000000000001E-4</v>
      </c>
      <c r="R306" s="141">
        <f>Q306*H306</f>
        <v>2E-3</v>
      </c>
      <c r="S306" s="141">
        <v>0</v>
      </c>
      <c r="T306" s="142">
        <f>S306*H306</f>
        <v>0</v>
      </c>
      <c r="AR306" s="143" t="s">
        <v>141</v>
      </c>
      <c r="AT306" s="143" t="s">
        <v>148</v>
      </c>
      <c r="AU306" s="143" t="s">
        <v>86</v>
      </c>
      <c r="AY306" s="17" t="s">
        <v>142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7" t="s">
        <v>84</v>
      </c>
      <c r="BK306" s="144">
        <f>ROUND(I306*H306,2)</f>
        <v>0</v>
      </c>
      <c r="BL306" s="17" t="s">
        <v>141</v>
      </c>
      <c r="BM306" s="143" t="s">
        <v>2114</v>
      </c>
    </row>
    <row r="307" spans="2:65" s="13" customFormat="1" ht="11.25" x14ac:dyDescent="0.2">
      <c r="B307" s="152"/>
      <c r="D307" s="146" t="s">
        <v>155</v>
      </c>
      <c r="E307" s="153" t="s">
        <v>1</v>
      </c>
      <c r="F307" s="154" t="s">
        <v>2115</v>
      </c>
      <c r="H307" s="155">
        <v>8</v>
      </c>
      <c r="I307" s="156"/>
      <c r="L307" s="152"/>
      <c r="M307" s="157"/>
      <c r="T307" s="158"/>
      <c r="AT307" s="153" t="s">
        <v>155</v>
      </c>
      <c r="AU307" s="153" t="s">
        <v>86</v>
      </c>
      <c r="AV307" s="13" t="s">
        <v>86</v>
      </c>
      <c r="AW307" s="13" t="s">
        <v>32</v>
      </c>
      <c r="AX307" s="13" t="s">
        <v>84</v>
      </c>
      <c r="AY307" s="153" t="s">
        <v>142</v>
      </c>
    </row>
    <row r="308" spans="2:65" s="1" customFormat="1" ht="16.5" customHeight="1" x14ac:dyDescent="0.2">
      <c r="B308" s="32"/>
      <c r="C308" s="132" t="s">
        <v>532</v>
      </c>
      <c r="D308" s="132" t="s">
        <v>148</v>
      </c>
      <c r="E308" s="133" t="s">
        <v>2116</v>
      </c>
      <c r="F308" s="134" t="s">
        <v>2117</v>
      </c>
      <c r="G308" s="135" t="s">
        <v>2109</v>
      </c>
      <c r="H308" s="136">
        <v>1</v>
      </c>
      <c r="I308" s="137"/>
      <c r="J308" s="138">
        <f>ROUND(I308*H308,2)</f>
        <v>0</v>
      </c>
      <c r="K308" s="134" t="s">
        <v>152</v>
      </c>
      <c r="L308" s="32"/>
      <c r="M308" s="139" t="s">
        <v>1</v>
      </c>
      <c r="N308" s="140" t="s">
        <v>41</v>
      </c>
      <c r="P308" s="141">
        <f>O308*H308</f>
        <v>0</v>
      </c>
      <c r="Q308" s="141">
        <v>5.0000000000000001E-4</v>
      </c>
      <c r="R308" s="141">
        <f>Q308*H308</f>
        <v>5.0000000000000001E-4</v>
      </c>
      <c r="S308" s="141">
        <v>0</v>
      </c>
      <c r="T308" s="142">
        <f>S308*H308</f>
        <v>0</v>
      </c>
      <c r="AR308" s="143" t="s">
        <v>141</v>
      </c>
      <c r="AT308" s="143" t="s">
        <v>148</v>
      </c>
      <c r="AU308" s="143" t="s">
        <v>86</v>
      </c>
      <c r="AY308" s="17" t="s">
        <v>142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84</v>
      </c>
      <c r="BK308" s="144">
        <f>ROUND(I308*H308,2)</f>
        <v>0</v>
      </c>
      <c r="BL308" s="17" t="s">
        <v>141</v>
      </c>
      <c r="BM308" s="143" t="s">
        <v>2118</v>
      </c>
    </row>
    <row r="309" spans="2:65" s="13" customFormat="1" ht="11.25" x14ac:dyDescent="0.2">
      <c r="B309" s="152"/>
      <c r="D309" s="146" t="s">
        <v>155</v>
      </c>
      <c r="E309" s="153" t="s">
        <v>1</v>
      </c>
      <c r="F309" s="154" t="s">
        <v>2119</v>
      </c>
      <c r="H309" s="155">
        <v>1</v>
      </c>
      <c r="I309" s="156"/>
      <c r="L309" s="152"/>
      <c r="M309" s="157"/>
      <c r="T309" s="158"/>
      <c r="AT309" s="153" t="s">
        <v>155</v>
      </c>
      <c r="AU309" s="153" t="s">
        <v>86</v>
      </c>
      <c r="AV309" s="13" t="s">
        <v>86</v>
      </c>
      <c r="AW309" s="13" t="s">
        <v>32</v>
      </c>
      <c r="AX309" s="13" t="s">
        <v>84</v>
      </c>
      <c r="AY309" s="153" t="s">
        <v>142</v>
      </c>
    </row>
    <row r="310" spans="2:65" s="1" customFormat="1" ht="24.2" customHeight="1" x14ac:dyDescent="0.2">
      <c r="B310" s="32"/>
      <c r="C310" s="132" t="s">
        <v>539</v>
      </c>
      <c r="D310" s="132" t="s">
        <v>148</v>
      </c>
      <c r="E310" s="133" t="s">
        <v>2120</v>
      </c>
      <c r="F310" s="134" t="s">
        <v>2121</v>
      </c>
      <c r="G310" s="135" t="s">
        <v>590</v>
      </c>
      <c r="H310" s="136">
        <v>1</v>
      </c>
      <c r="I310" s="137"/>
      <c r="J310" s="138">
        <f>ROUND(I310*H310,2)</f>
        <v>0</v>
      </c>
      <c r="K310" s="134" t="s">
        <v>152</v>
      </c>
      <c r="L310" s="32"/>
      <c r="M310" s="139" t="s">
        <v>1</v>
      </c>
      <c r="N310" s="140" t="s">
        <v>41</v>
      </c>
      <c r="P310" s="141">
        <f>O310*H310</f>
        <v>0</v>
      </c>
      <c r="Q310" s="141">
        <v>1.6859</v>
      </c>
      <c r="R310" s="141">
        <f>Q310*H310</f>
        <v>1.6859</v>
      </c>
      <c r="S310" s="141">
        <v>0</v>
      </c>
      <c r="T310" s="142">
        <f>S310*H310</f>
        <v>0</v>
      </c>
      <c r="AR310" s="143" t="s">
        <v>141</v>
      </c>
      <c r="AT310" s="143" t="s">
        <v>148</v>
      </c>
      <c r="AU310" s="143" t="s">
        <v>86</v>
      </c>
      <c r="AY310" s="17" t="s">
        <v>142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84</v>
      </c>
      <c r="BK310" s="144">
        <f>ROUND(I310*H310,2)</f>
        <v>0</v>
      </c>
      <c r="BL310" s="17" t="s">
        <v>141</v>
      </c>
      <c r="BM310" s="143" t="s">
        <v>2122</v>
      </c>
    </row>
    <row r="311" spans="2:65" s="13" customFormat="1" ht="11.25" x14ac:dyDescent="0.2">
      <c r="B311" s="152"/>
      <c r="D311" s="146" t="s">
        <v>155</v>
      </c>
      <c r="E311" s="153" t="s">
        <v>1</v>
      </c>
      <c r="F311" s="154" t="s">
        <v>2123</v>
      </c>
      <c r="H311" s="155">
        <v>1</v>
      </c>
      <c r="I311" s="156"/>
      <c r="L311" s="152"/>
      <c r="M311" s="157"/>
      <c r="T311" s="158"/>
      <c r="AT311" s="153" t="s">
        <v>155</v>
      </c>
      <c r="AU311" s="153" t="s">
        <v>86</v>
      </c>
      <c r="AV311" s="13" t="s">
        <v>86</v>
      </c>
      <c r="AW311" s="13" t="s">
        <v>32</v>
      </c>
      <c r="AX311" s="13" t="s">
        <v>84</v>
      </c>
      <c r="AY311" s="153" t="s">
        <v>142</v>
      </c>
    </row>
    <row r="312" spans="2:65" s="1" customFormat="1" ht="24.2" customHeight="1" x14ac:dyDescent="0.2">
      <c r="B312" s="32"/>
      <c r="C312" s="132" t="s">
        <v>544</v>
      </c>
      <c r="D312" s="132" t="s">
        <v>148</v>
      </c>
      <c r="E312" s="133" t="s">
        <v>2124</v>
      </c>
      <c r="F312" s="134" t="s">
        <v>2125</v>
      </c>
      <c r="G312" s="135" t="s">
        <v>590</v>
      </c>
      <c r="H312" s="136">
        <v>1</v>
      </c>
      <c r="I312" s="137"/>
      <c r="J312" s="138">
        <f>ROUND(I312*H312,2)</f>
        <v>0</v>
      </c>
      <c r="K312" s="134" t="s">
        <v>152</v>
      </c>
      <c r="L312" s="32"/>
      <c r="M312" s="139" t="s">
        <v>1</v>
      </c>
      <c r="N312" s="140" t="s">
        <v>41</v>
      </c>
      <c r="P312" s="141">
        <f>O312*H312</f>
        <v>0</v>
      </c>
      <c r="Q312" s="141">
        <v>2.15239</v>
      </c>
      <c r="R312" s="141">
        <f>Q312*H312</f>
        <v>2.15239</v>
      </c>
      <c r="S312" s="141">
        <v>0</v>
      </c>
      <c r="T312" s="142">
        <f>S312*H312</f>
        <v>0</v>
      </c>
      <c r="AR312" s="143" t="s">
        <v>141</v>
      </c>
      <c r="AT312" s="143" t="s">
        <v>148</v>
      </c>
      <c r="AU312" s="143" t="s">
        <v>86</v>
      </c>
      <c r="AY312" s="17" t="s">
        <v>142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7" t="s">
        <v>84</v>
      </c>
      <c r="BK312" s="144">
        <f>ROUND(I312*H312,2)</f>
        <v>0</v>
      </c>
      <c r="BL312" s="17" t="s">
        <v>141</v>
      </c>
      <c r="BM312" s="143" t="s">
        <v>2126</v>
      </c>
    </row>
    <row r="313" spans="2:65" s="13" customFormat="1" ht="11.25" x14ac:dyDescent="0.2">
      <c r="B313" s="152"/>
      <c r="D313" s="146" t="s">
        <v>155</v>
      </c>
      <c r="E313" s="153" t="s">
        <v>1</v>
      </c>
      <c r="F313" s="154" t="s">
        <v>2127</v>
      </c>
      <c r="H313" s="155">
        <v>1</v>
      </c>
      <c r="I313" s="156"/>
      <c r="L313" s="152"/>
      <c r="M313" s="157"/>
      <c r="T313" s="158"/>
      <c r="AT313" s="153" t="s">
        <v>155</v>
      </c>
      <c r="AU313" s="153" t="s">
        <v>86</v>
      </c>
      <c r="AV313" s="13" t="s">
        <v>86</v>
      </c>
      <c r="AW313" s="13" t="s">
        <v>32</v>
      </c>
      <c r="AX313" s="13" t="s">
        <v>84</v>
      </c>
      <c r="AY313" s="153" t="s">
        <v>142</v>
      </c>
    </row>
    <row r="314" spans="2:65" s="1" customFormat="1" ht="24.2" customHeight="1" x14ac:dyDescent="0.2">
      <c r="B314" s="32"/>
      <c r="C314" s="132" t="s">
        <v>552</v>
      </c>
      <c r="D314" s="132" t="s">
        <v>148</v>
      </c>
      <c r="E314" s="133" t="s">
        <v>2128</v>
      </c>
      <c r="F314" s="134" t="s">
        <v>2129</v>
      </c>
      <c r="G314" s="135" t="s">
        <v>590</v>
      </c>
      <c r="H314" s="136">
        <v>1</v>
      </c>
      <c r="I314" s="137"/>
      <c r="J314" s="138">
        <f>ROUND(I314*H314,2)</f>
        <v>0</v>
      </c>
      <c r="K314" s="134" t="s">
        <v>152</v>
      </c>
      <c r="L314" s="32"/>
      <c r="M314" s="139" t="s">
        <v>1</v>
      </c>
      <c r="N314" s="140" t="s">
        <v>41</v>
      </c>
      <c r="P314" s="141">
        <f>O314*H314</f>
        <v>0</v>
      </c>
      <c r="Q314" s="141">
        <v>2.0100500000000001</v>
      </c>
      <c r="R314" s="141">
        <f>Q314*H314</f>
        <v>2.0100500000000001</v>
      </c>
      <c r="S314" s="141">
        <v>0</v>
      </c>
      <c r="T314" s="142">
        <f>S314*H314</f>
        <v>0</v>
      </c>
      <c r="AR314" s="143" t="s">
        <v>141</v>
      </c>
      <c r="AT314" s="143" t="s">
        <v>148</v>
      </c>
      <c r="AU314" s="143" t="s">
        <v>86</v>
      </c>
      <c r="AY314" s="17" t="s">
        <v>142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7" t="s">
        <v>84</v>
      </c>
      <c r="BK314" s="144">
        <f>ROUND(I314*H314,2)</f>
        <v>0</v>
      </c>
      <c r="BL314" s="17" t="s">
        <v>141</v>
      </c>
      <c r="BM314" s="143" t="s">
        <v>2130</v>
      </c>
    </row>
    <row r="315" spans="2:65" s="13" customFormat="1" ht="11.25" x14ac:dyDescent="0.2">
      <c r="B315" s="152"/>
      <c r="D315" s="146" t="s">
        <v>155</v>
      </c>
      <c r="E315" s="153" t="s">
        <v>1</v>
      </c>
      <c r="F315" s="154" t="s">
        <v>2131</v>
      </c>
      <c r="H315" s="155">
        <v>1</v>
      </c>
      <c r="I315" s="156"/>
      <c r="L315" s="152"/>
      <c r="M315" s="157"/>
      <c r="T315" s="158"/>
      <c r="AT315" s="153" t="s">
        <v>155</v>
      </c>
      <c r="AU315" s="153" t="s">
        <v>86</v>
      </c>
      <c r="AV315" s="13" t="s">
        <v>86</v>
      </c>
      <c r="AW315" s="13" t="s">
        <v>32</v>
      </c>
      <c r="AX315" s="13" t="s">
        <v>84</v>
      </c>
      <c r="AY315" s="153" t="s">
        <v>142</v>
      </c>
    </row>
    <row r="316" spans="2:65" s="1" customFormat="1" ht="24.2" customHeight="1" x14ac:dyDescent="0.2">
      <c r="B316" s="32"/>
      <c r="C316" s="132" t="s">
        <v>559</v>
      </c>
      <c r="D316" s="132" t="s">
        <v>148</v>
      </c>
      <c r="E316" s="133" t="s">
        <v>2132</v>
      </c>
      <c r="F316" s="134" t="s">
        <v>2133</v>
      </c>
      <c r="G316" s="135" t="s">
        <v>590</v>
      </c>
      <c r="H316" s="136">
        <v>2</v>
      </c>
      <c r="I316" s="137"/>
      <c r="J316" s="138">
        <f>ROUND(I316*H316,2)</f>
        <v>0</v>
      </c>
      <c r="K316" s="134" t="s">
        <v>152</v>
      </c>
      <c r="L316" s="32"/>
      <c r="M316" s="139" t="s">
        <v>1</v>
      </c>
      <c r="N316" s="140" t="s">
        <v>41</v>
      </c>
      <c r="P316" s="141">
        <f>O316*H316</f>
        <v>0</v>
      </c>
      <c r="Q316" s="141">
        <v>2.54705</v>
      </c>
      <c r="R316" s="141">
        <f>Q316*H316</f>
        <v>5.0941000000000001</v>
      </c>
      <c r="S316" s="141">
        <v>0</v>
      </c>
      <c r="T316" s="142">
        <f>S316*H316</f>
        <v>0</v>
      </c>
      <c r="AR316" s="143" t="s">
        <v>141</v>
      </c>
      <c r="AT316" s="143" t="s">
        <v>148</v>
      </c>
      <c r="AU316" s="143" t="s">
        <v>86</v>
      </c>
      <c r="AY316" s="17" t="s">
        <v>142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84</v>
      </c>
      <c r="BK316" s="144">
        <f>ROUND(I316*H316,2)</f>
        <v>0</v>
      </c>
      <c r="BL316" s="17" t="s">
        <v>141</v>
      </c>
      <c r="BM316" s="143" t="s">
        <v>2134</v>
      </c>
    </row>
    <row r="317" spans="2:65" s="13" customFormat="1" ht="11.25" x14ac:dyDescent="0.2">
      <c r="B317" s="152"/>
      <c r="D317" s="146" t="s">
        <v>155</v>
      </c>
      <c r="E317" s="153" t="s">
        <v>1</v>
      </c>
      <c r="F317" s="154" t="s">
        <v>2135</v>
      </c>
      <c r="H317" s="155">
        <v>2</v>
      </c>
      <c r="I317" s="156"/>
      <c r="L317" s="152"/>
      <c r="M317" s="157"/>
      <c r="T317" s="158"/>
      <c r="AT317" s="153" t="s">
        <v>155</v>
      </c>
      <c r="AU317" s="153" t="s">
        <v>86</v>
      </c>
      <c r="AV317" s="13" t="s">
        <v>86</v>
      </c>
      <c r="AW317" s="13" t="s">
        <v>32</v>
      </c>
      <c r="AX317" s="13" t="s">
        <v>84</v>
      </c>
      <c r="AY317" s="153" t="s">
        <v>142</v>
      </c>
    </row>
    <row r="318" spans="2:65" s="1" customFormat="1" ht="24.2" customHeight="1" x14ac:dyDescent="0.2">
      <c r="B318" s="32"/>
      <c r="C318" s="132" t="s">
        <v>568</v>
      </c>
      <c r="D318" s="132" t="s">
        <v>148</v>
      </c>
      <c r="E318" s="133" t="s">
        <v>2136</v>
      </c>
      <c r="F318" s="134" t="s">
        <v>2137</v>
      </c>
      <c r="G318" s="135" t="s">
        <v>590</v>
      </c>
      <c r="H318" s="136">
        <v>4</v>
      </c>
      <c r="I318" s="137"/>
      <c r="J318" s="138">
        <f>ROUND(I318*H318,2)</f>
        <v>0</v>
      </c>
      <c r="K318" s="134" t="s">
        <v>152</v>
      </c>
      <c r="L318" s="32"/>
      <c r="M318" s="139" t="s">
        <v>1</v>
      </c>
      <c r="N318" s="140" t="s">
        <v>41</v>
      </c>
      <c r="P318" s="141">
        <f>O318*H318</f>
        <v>0</v>
      </c>
      <c r="Q318" s="141">
        <v>2.2558199999999999</v>
      </c>
      <c r="R318" s="141">
        <f>Q318*H318</f>
        <v>9.0232799999999997</v>
      </c>
      <c r="S318" s="141">
        <v>0</v>
      </c>
      <c r="T318" s="142">
        <f>S318*H318</f>
        <v>0</v>
      </c>
      <c r="AR318" s="143" t="s">
        <v>141</v>
      </c>
      <c r="AT318" s="143" t="s">
        <v>148</v>
      </c>
      <c r="AU318" s="143" t="s">
        <v>86</v>
      </c>
      <c r="AY318" s="17" t="s">
        <v>142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84</v>
      </c>
      <c r="BK318" s="144">
        <f>ROUND(I318*H318,2)</f>
        <v>0</v>
      </c>
      <c r="BL318" s="17" t="s">
        <v>141</v>
      </c>
      <c r="BM318" s="143" t="s">
        <v>2138</v>
      </c>
    </row>
    <row r="319" spans="2:65" s="13" customFormat="1" ht="11.25" x14ac:dyDescent="0.2">
      <c r="B319" s="152"/>
      <c r="D319" s="146" t="s">
        <v>155</v>
      </c>
      <c r="E319" s="153" t="s">
        <v>1</v>
      </c>
      <c r="F319" s="154" t="s">
        <v>2139</v>
      </c>
      <c r="H319" s="155">
        <v>4</v>
      </c>
      <c r="I319" s="156"/>
      <c r="L319" s="152"/>
      <c r="M319" s="157"/>
      <c r="T319" s="158"/>
      <c r="AT319" s="153" t="s">
        <v>155</v>
      </c>
      <c r="AU319" s="153" t="s">
        <v>86</v>
      </c>
      <c r="AV319" s="13" t="s">
        <v>86</v>
      </c>
      <c r="AW319" s="13" t="s">
        <v>32</v>
      </c>
      <c r="AX319" s="13" t="s">
        <v>84</v>
      </c>
      <c r="AY319" s="153" t="s">
        <v>142</v>
      </c>
    </row>
    <row r="320" spans="2:65" s="12" customFormat="1" ht="11.25" x14ac:dyDescent="0.2">
      <c r="B320" s="145"/>
      <c r="D320" s="146" t="s">
        <v>155</v>
      </c>
      <c r="E320" s="147" t="s">
        <v>1</v>
      </c>
      <c r="F320" s="148" t="s">
        <v>2140</v>
      </c>
      <c r="H320" s="147" t="s">
        <v>1</v>
      </c>
      <c r="I320" s="149"/>
      <c r="L320" s="145"/>
      <c r="M320" s="150"/>
      <c r="T320" s="151"/>
      <c r="AT320" s="147" t="s">
        <v>155</v>
      </c>
      <c r="AU320" s="147" t="s">
        <v>86</v>
      </c>
      <c r="AV320" s="12" t="s">
        <v>84</v>
      </c>
      <c r="AW320" s="12" t="s">
        <v>32</v>
      </c>
      <c r="AX320" s="12" t="s">
        <v>76</v>
      </c>
      <c r="AY320" s="147" t="s">
        <v>142</v>
      </c>
    </row>
    <row r="321" spans="2:65" s="1" customFormat="1" ht="24.2" customHeight="1" x14ac:dyDescent="0.2">
      <c r="B321" s="32"/>
      <c r="C321" s="132" t="s">
        <v>574</v>
      </c>
      <c r="D321" s="132" t="s">
        <v>148</v>
      </c>
      <c r="E321" s="133" t="s">
        <v>2141</v>
      </c>
      <c r="F321" s="134" t="s">
        <v>2142</v>
      </c>
      <c r="G321" s="135" t="s">
        <v>590</v>
      </c>
      <c r="H321" s="136">
        <v>2</v>
      </c>
      <c r="I321" s="137"/>
      <c r="J321" s="138">
        <f>ROUND(I321*H321,2)</f>
        <v>0</v>
      </c>
      <c r="K321" s="134" t="s">
        <v>152</v>
      </c>
      <c r="L321" s="32"/>
      <c r="M321" s="139" t="s">
        <v>1</v>
      </c>
      <c r="N321" s="140" t="s">
        <v>41</v>
      </c>
      <c r="P321" s="141">
        <f>O321*H321</f>
        <v>0</v>
      </c>
      <c r="Q321" s="141">
        <v>2.50712</v>
      </c>
      <c r="R321" s="141">
        <f>Q321*H321</f>
        <v>5.01424</v>
      </c>
      <c r="S321" s="141">
        <v>0</v>
      </c>
      <c r="T321" s="142">
        <f>S321*H321</f>
        <v>0</v>
      </c>
      <c r="AR321" s="143" t="s">
        <v>141</v>
      </c>
      <c r="AT321" s="143" t="s">
        <v>148</v>
      </c>
      <c r="AU321" s="143" t="s">
        <v>86</v>
      </c>
      <c r="AY321" s="17" t="s">
        <v>142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7" t="s">
        <v>84</v>
      </c>
      <c r="BK321" s="144">
        <f>ROUND(I321*H321,2)</f>
        <v>0</v>
      </c>
      <c r="BL321" s="17" t="s">
        <v>141</v>
      </c>
      <c r="BM321" s="143" t="s">
        <v>2143</v>
      </c>
    </row>
    <row r="322" spans="2:65" s="13" customFormat="1" ht="11.25" x14ac:dyDescent="0.2">
      <c r="B322" s="152"/>
      <c r="D322" s="146" t="s">
        <v>155</v>
      </c>
      <c r="E322" s="153" t="s">
        <v>1</v>
      </c>
      <c r="F322" s="154" t="s">
        <v>2144</v>
      </c>
      <c r="H322" s="155">
        <v>2</v>
      </c>
      <c r="I322" s="156"/>
      <c r="L322" s="152"/>
      <c r="M322" s="157"/>
      <c r="T322" s="158"/>
      <c r="AT322" s="153" t="s">
        <v>155</v>
      </c>
      <c r="AU322" s="153" t="s">
        <v>86</v>
      </c>
      <c r="AV322" s="13" t="s">
        <v>86</v>
      </c>
      <c r="AW322" s="13" t="s">
        <v>32</v>
      </c>
      <c r="AX322" s="13" t="s">
        <v>84</v>
      </c>
      <c r="AY322" s="153" t="s">
        <v>142</v>
      </c>
    </row>
    <row r="323" spans="2:65" s="12" customFormat="1" ht="11.25" x14ac:dyDescent="0.2">
      <c r="B323" s="145"/>
      <c r="D323" s="146" t="s">
        <v>155</v>
      </c>
      <c r="E323" s="147" t="s">
        <v>1</v>
      </c>
      <c r="F323" s="148" t="s">
        <v>2145</v>
      </c>
      <c r="H323" s="147" t="s">
        <v>1</v>
      </c>
      <c r="I323" s="149"/>
      <c r="L323" s="145"/>
      <c r="M323" s="150"/>
      <c r="T323" s="151"/>
      <c r="AT323" s="147" t="s">
        <v>155</v>
      </c>
      <c r="AU323" s="147" t="s">
        <v>86</v>
      </c>
      <c r="AV323" s="12" t="s">
        <v>84</v>
      </c>
      <c r="AW323" s="12" t="s">
        <v>32</v>
      </c>
      <c r="AX323" s="12" t="s">
        <v>76</v>
      </c>
      <c r="AY323" s="147" t="s">
        <v>142</v>
      </c>
    </row>
    <row r="324" spans="2:65" s="1" customFormat="1" ht="16.5" customHeight="1" x14ac:dyDescent="0.2">
      <c r="B324" s="32"/>
      <c r="C324" s="169" t="s">
        <v>581</v>
      </c>
      <c r="D324" s="169" t="s">
        <v>472</v>
      </c>
      <c r="E324" s="170" t="s">
        <v>2146</v>
      </c>
      <c r="F324" s="171" t="s">
        <v>2147</v>
      </c>
      <c r="G324" s="172" t="s">
        <v>590</v>
      </c>
      <c r="H324" s="173">
        <v>4</v>
      </c>
      <c r="I324" s="174"/>
      <c r="J324" s="175">
        <f>ROUND(I324*H324,2)</f>
        <v>0</v>
      </c>
      <c r="K324" s="171" t="s">
        <v>152</v>
      </c>
      <c r="L324" s="176"/>
      <c r="M324" s="177" t="s">
        <v>1</v>
      </c>
      <c r="N324" s="178" t="s">
        <v>41</v>
      </c>
      <c r="P324" s="141">
        <f>O324*H324</f>
        <v>0</v>
      </c>
      <c r="Q324" s="141">
        <v>2.5659999999999998</v>
      </c>
      <c r="R324" s="141">
        <f>Q324*H324</f>
        <v>10.263999999999999</v>
      </c>
      <c r="S324" s="141">
        <v>0</v>
      </c>
      <c r="T324" s="142">
        <f>S324*H324</f>
        <v>0</v>
      </c>
      <c r="AR324" s="143" t="s">
        <v>190</v>
      </c>
      <c r="AT324" s="143" t="s">
        <v>472</v>
      </c>
      <c r="AU324" s="143" t="s">
        <v>86</v>
      </c>
      <c r="AY324" s="17" t="s">
        <v>142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84</v>
      </c>
      <c r="BK324" s="144">
        <f>ROUND(I324*H324,2)</f>
        <v>0</v>
      </c>
      <c r="BL324" s="17" t="s">
        <v>141</v>
      </c>
      <c r="BM324" s="143" t="s">
        <v>2148</v>
      </c>
    </row>
    <row r="325" spans="2:65" s="12" customFormat="1" ht="11.25" x14ac:dyDescent="0.2">
      <c r="B325" s="145"/>
      <c r="D325" s="146" t="s">
        <v>155</v>
      </c>
      <c r="E325" s="147" t="s">
        <v>1</v>
      </c>
      <c r="F325" s="148" t="s">
        <v>2149</v>
      </c>
      <c r="H325" s="147" t="s">
        <v>1</v>
      </c>
      <c r="I325" s="149"/>
      <c r="L325" s="145"/>
      <c r="M325" s="150"/>
      <c r="T325" s="151"/>
      <c r="AT325" s="147" t="s">
        <v>155</v>
      </c>
      <c r="AU325" s="147" t="s">
        <v>86</v>
      </c>
      <c r="AV325" s="12" t="s">
        <v>84</v>
      </c>
      <c r="AW325" s="12" t="s">
        <v>32</v>
      </c>
      <c r="AX325" s="12" t="s">
        <v>76</v>
      </c>
      <c r="AY325" s="147" t="s">
        <v>142</v>
      </c>
    </row>
    <row r="326" spans="2:65" s="13" customFormat="1" ht="11.25" x14ac:dyDescent="0.2">
      <c r="B326" s="152"/>
      <c r="D326" s="146" t="s">
        <v>155</v>
      </c>
      <c r="E326" s="153" t="s">
        <v>1</v>
      </c>
      <c r="F326" s="154" t="s">
        <v>2150</v>
      </c>
      <c r="H326" s="155">
        <v>5</v>
      </c>
      <c r="I326" s="156"/>
      <c r="L326" s="152"/>
      <c r="M326" s="157"/>
      <c r="T326" s="158"/>
      <c r="AT326" s="153" t="s">
        <v>155</v>
      </c>
      <c r="AU326" s="153" t="s">
        <v>86</v>
      </c>
      <c r="AV326" s="13" t="s">
        <v>86</v>
      </c>
      <c r="AW326" s="13" t="s">
        <v>32</v>
      </c>
      <c r="AX326" s="13" t="s">
        <v>76</v>
      </c>
      <c r="AY326" s="153" t="s">
        <v>142</v>
      </c>
    </row>
    <row r="327" spans="2:65" s="12" customFormat="1" ht="11.25" x14ac:dyDescent="0.2">
      <c r="B327" s="145"/>
      <c r="D327" s="146" t="s">
        <v>155</v>
      </c>
      <c r="E327" s="147" t="s">
        <v>1</v>
      </c>
      <c r="F327" s="148" t="s">
        <v>2151</v>
      </c>
      <c r="H327" s="147" t="s">
        <v>1</v>
      </c>
      <c r="I327" s="149"/>
      <c r="L327" s="145"/>
      <c r="M327" s="150"/>
      <c r="T327" s="151"/>
      <c r="AT327" s="147" t="s">
        <v>155</v>
      </c>
      <c r="AU327" s="147" t="s">
        <v>86</v>
      </c>
      <c r="AV327" s="12" t="s">
        <v>84</v>
      </c>
      <c r="AW327" s="12" t="s">
        <v>32</v>
      </c>
      <c r="AX327" s="12" t="s">
        <v>76</v>
      </c>
      <c r="AY327" s="147" t="s">
        <v>142</v>
      </c>
    </row>
    <row r="328" spans="2:65" s="13" customFormat="1" ht="11.25" x14ac:dyDescent="0.2">
      <c r="B328" s="152"/>
      <c r="D328" s="146" t="s">
        <v>155</v>
      </c>
      <c r="E328" s="153" t="s">
        <v>1</v>
      </c>
      <c r="F328" s="154" t="s">
        <v>2152</v>
      </c>
      <c r="H328" s="155">
        <v>-1</v>
      </c>
      <c r="I328" s="156"/>
      <c r="L328" s="152"/>
      <c r="M328" s="157"/>
      <c r="T328" s="158"/>
      <c r="AT328" s="153" t="s">
        <v>155</v>
      </c>
      <c r="AU328" s="153" t="s">
        <v>86</v>
      </c>
      <c r="AV328" s="13" t="s">
        <v>86</v>
      </c>
      <c r="AW328" s="13" t="s">
        <v>32</v>
      </c>
      <c r="AX328" s="13" t="s">
        <v>76</v>
      </c>
      <c r="AY328" s="153" t="s">
        <v>142</v>
      </c>
    </row>
    <row r="329" spans="2:65" s="14" customFormat="1" ht="11.25" x14ac:dyDescent="0.2">
      <c r="B329" s="162"/>
      <c r="D329" s="146" t="s">
        <v>155</v>
      </c>
      <c r="E329" s="163" t="s">
        <v>1</v>
      </c>
      <c r="F329" s="164" t="s">
        <v>278</v>
      </c>
      <c r="H329" s="165">
        <v>4</v>
      </c>
      <c r="I329" s="166"/>
      <c r="L329" s="162"/>
      <c r="M329" s="167"/>
      <c r="T329" s="168"/>
      <c r="AT329" s="163" t="s">
        <v>155</v>
      </c>
      <c r="AU329" s="163" t="s">
        <v>86</v>
      </c>
      <c r="AV329" s="14" t="s">
        <v>141</v>
      </c>
      <c r="AW329" s="14" t="s">
        <v>32</v>
      </c>
      <c r="AX329" s="14" t="s">
        <v>84</v>
      </c>
      <c r="AY329" s="163" t="s">
        <v>142</v>
      </c>
    </row>
    <row r="330" spans="2:65" s="1" customFormat="1" ht="16.5" customHeight="1" x14ac:dyDescent="0.2">
      <c r="B330" s="32"/>
      <c r="C330" s="169" t="s">
        <v>587</v>
      </c>
      <c r="D330" s="169" t="s">
        <v>472</v>
      </c>
      <c r="E330" s="170" t="s">
        <v>2153</v>
      </c>
      <c r="F330" s="171" t="s">
        <v>2154</v>
      </c>
      <c r="G330" s="172" t="s">
        <v>590</v>
      </c>
      <c r="H330" s="173">
        <v>1</v>
      </c>
      <c r="I330" s="174"/>
      <c r="J330" s="175">
        <f>ROUND(I330*H330,2)</f>
        <v>0</v>
      </c>
      <c r="K330" s="171" t="s">
        <v>152</v>
      </c>
      <c r="L330" s="176"/>
      <c r="M330" s="177" t="s">
        <v>1</v>
      </c>
      <c r="N330" s="178" t="s">
        <v>41</v>
      </c>
      <c r="P330" s="141">
        <f>O330*H330</f>
        <v>0</v>
      </c>
      <c r="Q330" s="141">
        <v>2.5659999999999998</v>
      </c>
      <c r="R330" s="141">
        <f>Q330*H330</f>
        <v>2.5659999999999998</v>
      </c>
      <c r="S330" s="141">
        <v>0</v>
      </c>
      <c r="T330" s="142">
        <f>S330*H330</f>
        <v>0</v>
      </c>
      <c r="AR330" s="143" t="s">
        <v>190</v>
      </c>
      <c r="AT330" s="143" t="s">
        <v>472</v>
      </c>
      <c r="AU330" s="143" t="s">
        <v>86</v>
      </c>
      <c r="AY330" s="17" t="s">
        <v>142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84</v>
      </c>
      <c r="BK330" s="144">
        <f>ROUND(I330*H330,2)</f>
        <v>0</v>
      </c>
      <c r="BL330" s="17" t="s">
        <v>141</v>
      </c>
      <c r="BM330" s="143" t="s">
        <v>2155</v>
      </c>
    </row>
    <row r="331" spans="2:65" s="12" customFormat="1" ht="11.25" x14ac:dyDescent="0.2">
      <c r="B331" s="145"/>
      <c r="D331" s="146" t="s">
        <v>155</v>
      </c>
      <c r="E331" s="147" t="s">
        <v>1</v>
      </c>
      <c r="F331" s="148" t="s">
        <v>2149</v>
      </c>
      <c r="H331" s="147" t="s">
        <v>1</v>
      </c>
      <c r="I331" s="149"/>
      <c r="L331" s="145"/>
      <c r="M331" s="150"/>
      <c r="T331" s="151"/>
      <c r="AT331" s="147" t="s">
        <v>155</v>
      </c>
      <c r="AU331" s="147" t="s">
        <v>86</v>
      </c>
      <c r="AV331" s="12" t="s">
        <v>84</v>
      </c>
      <c r="AW331" s="12" t="s">
        <v>32</v>
      </c>
      <c r="AX331" s="12" t="s">
        <v>76</v>
      </c>
      <c r="AY331" s="147" t="s">
        <v>142</v>
      </c>
    </row>
    <row r="332" spans="2:65" s="13" customFormat="1" ht="11.25" x14ac:dyDescent="0.2">
      <c r="B332" s="152"/>
      <c r="D332" s="146" t="s">
        <v>155</v>
      </c>
      <c r="E332" s="153" t="s">
        <v>1</v>
      </c>
      <c r="F332" s="154" t="s">
        <v>2156</v>
      </c>
      <c r="H332" s="155">
        <v>1</v>
      </c>
      <c r="I332" s="156"/>
      <c r="L332" s="152"/>
      <c r="M332" s="157"/>
      <c r="T332" s="158"/>
      <c r="AT332" s="153" t="s">
        <v>155</v>
      </c>
      <c r="AU332" s="153" t="s">
        <v>86</v>
      </c>
      <c r="AV332" s="13" t="s">
        <v>86</v>
      </c>
      <c r="AW332" s="13" t="s">
        <v>32</v>
      </c>
      <c r="AX332" s="13" t="s">
        <v>84</v>
      </c>
      <c r="AY332" s="153" t="s">
        <v>142</v>
      </c>
    </row>
    <row r="333" spans="2:65" s="1" customFormat="1" ht="16.5" customHeight="1" x14ac:dyDescent="0.2">
      <c r="B333" s="32"/>
      <c r="C333" s="169" t="s">
        <v>594</v>
      </c>
      <c r="D333" s="169" t="s">
        <v>472</v>
      </c>
      <c r="E333" s="170" t="s">
        <v>2157</v>
      </c>
      <c r="F333" s="171" t="s">
        <v>2158</v>
      </c>
      <c r="G333" s="172" t="s">
        <v>590</v>
      </c>
      <c r="H333" s="173">
        <v>1</v>
      </c>
      <c r="I333" s="174"/>
      <c r="J333" s="175">
        <f>ROUND(I333*H333,2)</f>
        <v>0</v>
      </c>
      <c r="K333" s="171" t="s">
        <v>152</v>
      </c>
      <c r="L333" s="176"/>
      <c r="M333" s="177" t="s">
        <v>1</v>
      </c>
      <c r="N333" s="178" t="s">
        <v>41</v>
      </c>
      <c r="P333" s="141">
        <f>O333*H333</f>
        <v>0</v>
      </c>
      <c r="Q333" s="141">
        <v>2.661</v>
      </c>
      <c r="R333" s="141">
        <f>Q333*H333</f>
        <v>2.661</v>
      </c>
      <c r="S333" s="141">
        <v>0</v>
      </c>
      <c r="T333" s="142">
        <f>S333*H333</f>
        <v>0</v>
      </c>
      <c r="AR333" s="143" t="s">
        <v>190</v>
      </c>
      <c r="AT333" s="143" t="s">
        <v>472</v>
      </c>
      <c r="AU333" s="143" t="s">
        <v>86</v>
      </c>
      <c r="AY333" s="17" t="s">
        <v>142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84</v>
      </c>
      <c r="BK333" s="144">
        <f>ROUND(I333*H333,2)</f>
        <v>0</v>
      </c>
      <c r="BL333" s="17" t="s">
        <v>141</v>
      </c>
      <c r="BM333" s="143" t="s">
        <v>2159</v>
      </c>
    </row>
    <row r="334" spans="2:65" s="12" customFormat="1" ht="11.25" x14ac:dyDescent="0.2">
      <c r="B334" s="145"/>
      <c r="D334" s="146" t="s">
        <v>155</v>
      </c>
      <c r="E334" s="147" t="s">
        <v>1</v>
      </c>
      <c r="F334" s="148" t="s">
        <v>2149</v>
      </c>
      <c r="H334" s="147" t="s">
        <v>1</v>
      </c>
      <c r="I334" s="149"/>
      <c r="L334" s="145"/>
      <c r="M334" s="150"/>
      <c r="T334" s="151"/>
      <c r="AT334" s="147" t="s">
        <v>155</v>
      </c>
      <c r="AU334" s="147" t="s">
        <v>86</v>
      </c>
      <c r="AV334" s="12" t="s">
        <v>84</v>
      </c>
      <c r="AW334" s="12" t="s">
        <v>32</v>
      </c>
      <c r="AX334" s="12" t="s">
        <v>76</v>
      </c>
      <c r="AY334" s="147" t="s">
        <v>142</v>
      </c>
    </row>
    <row r="335" spans="2:65" s="13" customFormat="1" ht="11.25" x14ac:dyDescent="0.2">
      <c r="B335" s="152"/>
      <c r="D335" s="146" t="s">
        <v>155</v>
      </c>
      <c r="E335" s="153" t="s">
        <v>1</v>
      </c>
      <c r="F335" s="154" t="s">
        <v>2160</v>
      </c>
      <c r="H335" s="155">
        <v>1</v>
      </c>
      <c r="I335" s="156"/>
      <c r="L335" s="152"/>
      <c r="M335" s="157"/>
      <c r="T335" s="158"/>
      <c r="AT335" s="153" t="s">
        <v>155</v>
      </c>
      <c r="AU335" s="153" t="s">
        <v>86</v>
      </c>
      <c r="AV335" s="13" t="s">
        <v>86</v>
      </c>
      <c r="AW335" s="13" t="s">
        <v>32</v>
      </c>
      <c r="AX335" s="13" t="s">
        <v>84</v>
      </c>
      <c r="AY335" s="153" t="s">
        <v>142</v>
      </c>
    </row>
    <row r="336" spans="2:65" s="1" customFormat="1" ht="16.5" customHeight="1" x14ac:dyDescent="0.2">
      <c r="B336" s="32"/>
      <c r="C336" s="169" t="s">
        <v>599</v>
      </c>
      <c r="D336" s="169" t="s">
        <v>472</v>
      </c>
      <c r="E336" s="170" t="s">
        <v>903</v>
      </c>
      <c r="F336" s="171" t="s">
        <v>904</v>
      </c>
      <c r="G336" s="172" t="s">
        <v>590</v>
      </c>
      <c r="H336" s="173">
        <v>5</v>
      </c>
      <c r="I336" s="174"/>
      <c r="J336" s="175">
        <f>ROUND(I336*H336,2)</f>
        <v>0</v>
      </c>
      <c r="K336" s="171" t="s">
        <v>152</v>
      </c>
      <c r="L336" s="176"/>
      <c r="M336" s="177" t="s">
        <v>1</v>
      </c>
      <c r="N336" s="178" t="s">
        <v>41</v>
      </c>
      <c r="P336" s="141">
        <f>O336*H336</f>
        <v>0</v>
      </c>
      <c r="Q336" s="141">
        <v>0.26200000000000001</v>
      </c>
      <c r="R336" s="141">
        <f>Q336*H336</f>
        <v>1.31</v>
      </c>
      <c r="S336" s="141">
        <v>0</v>
      </c>
      <c r="T336" s="142">
        <f>S336*H336</f>
        <v>0</v>
      </c>
      <c r="AR336" s="143" t="s">
        <v>190</v>
      </c>
      <c r="AT336" s="143" t="s">
        <v>472</v>
      </c>
      <c r="AU336" s="143" t="s">
        <v>86</v>
      </c>
      <c r="AY336" s="17" t="s">
        <v>142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84</v>
      </c>
      <c r="BK336" s="144">
        <f>ROUND(I336*H336,2)</f>
        <v>0</v>
      </c>
      <c r="BL336" s="17" t="s">
        <v>141</v>
      </c>
      <c r="BM336" s="143" t="s">
        <v>2161</v>
      </c>
    </row>
    <row r="337" spans="2:65" s="13" customFormat="1" ht="11.25" x14ac:dyDescent="0.2">
      <c r="B337" s="152"/>
      <c r="D337" s="146" t="s">
        <v>155</v>
      </c>
      <c r="E337" s="153" t="s">
        <v>1</v>
      </c>
      <c r="F337" s="154" t="s">
        <v>2150</v>
      </c>
      <c r="H337" s="155">
        <v>5</v>
      </c>
      <c r="I337" s="156"/>
      <c r="L337" s="152"/>
      <c r="M337" s="157"/>
      <c r="T337" s="158"/>
      <c r="AT337" s="153" t="s">
        <v>155</v>
      </c>
      <c r="AU337" s="153" t="s">
        <v>86</v>
      </c>
      <c r="AV337" s="13" t="s">
        <v>86</v>
      </c>
      <c r="AW337" s="13" t="s">
        <v>32</v>
      </c>
      <c r="AX337" s="13" t="s">
        <v>84</v>
      </c>
      <c r="AY337" s="153" t="s">
        <v>142</v>
      </c>
    </row>
    <row r="338" spans="2:65" s="1" customFormat="1" ht="16.5" customHeight="1" x14ac:dyDescent="0.2">
      <c r="B338" s="32"/>
      <c r="C338" s="169" t="s">
        <v>605</v>
      </c>
      <c r="D338" s="169" t="s">
        <v>472</v>
      </c>
      <c r="E338" s="170" t="s">
        <v>2162</v>
      </c>
      <c r="F338" s="171" t="s">
        <v>2163</v>
      </c>
      <c r="G338" s="172" t="s">
        <v>590</v>
      </c>
      <c r="H338" s="173">
        <v>6</v>
      </c>
      <c r="I338" s="174"/>
      <c r="J338" s="175">
        <f>ROUND(I338*H338,2)</f>
        <v>0</v>
      </c>
      <c r="K338" s="171" t="s">
        <v>152</v>
      </c>
      <c r="L338" s="176"/>
      <c r="M338" s="177" t="s">
        <v>1</v>
      </c>
      <c r="N338" s="178" t="s">
        <v>41</v>
      </c>
      <c r="P338" s="141">
        <f>O338*H338</f>
        <v>0</v>
      </c>
      <c r="Q338" s="141">
        <v>0.52600000000000002</v>
      </c>
      <c r="R338" s="141">
        <f>Q338*H338</f>
        <v>3.1560000000000001</v>
      </c>
      <c r="S338" s="141">
        <v>0</v>
      </c>
      <c r="T338" s="142">
        <f>S338*H338</f>
        <v>0</v>
      </c>
      <c r="AR338" s="143" t="s">
        <v>190</v>
      </c>
      <c r="AT338" s="143" t="s">
        <v>472</v>
      </c>
      <c r="AU338" s="143" t="s">
        <v>86</v>
      </c>
      <c r="AY338" s="17" t="s">
        <v>142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84</v>
      </c>
      <c r="BK338" s="144">
        <f>ROUND(I338*H338,2)</f>
        <v>0</v>
      </c>
      <c r="BL338" s="17" t="s">
        <v>141</v>
      </c>
      <c r="BM338" s="143" t="s">
        <v>2164</v>
      </c>
    </row>
    <row r="339" spans="2:65" s="13" customFormat="1" ht="11.25" x14ac:dyDescent="0.2">
      <c r="B339" s="152"/>
      <c r="D339" s="146" t="s">
        <v>155</v>
      </c>
      <c r="E339" s="153" t="s">
        <v>1</v>
      </c>
      <c r="F339" s="154" t="s">
        <v>2165</v>
      </c>
      <c r="H339" s="155">
        <v>6</v>
      </c>
      <c r="I339" s="156"/>
      <c r="L339" s="152"/>
      <c r="M339" s="157"/>
      <c r="T339" s="158"/>
      <c r="AT339" s="153" t="s">
        <v>155</v>
      </c>
      <c r="AU339" s="153" t="s">
        <v>86</v>
      </c>
      <c r="AV339" s="13" t="s">
        <v>86</v>
      </c>
      <c r="AW339" s="13" t="s">
        <v>32</v>
      </c>
      <c r="AX339" s="13" t="s">
        <v>84</v>
      </c>
      <c r="AY339" s="153" t="s">
        <v>142</v>
      </c>
    </row>
    <row r="340" spans="2:65" s="1" customFormat="1" ht="16.5" customHeight="1" x14ac:dyDescent="0.2">
      <c r="B340" s="32"/>
      <c r="C340" s="169" t="s">
        <v>612</v>
      </c>
      <c r="D340" s="169" t="s">
        <v>472</v>
      </c>
      <c r="E340" s="170" t="s">
        <v>2166</v>
      </c>
      <c r="F340" s="171" t="s">
        <v>2167</v>
      </c>
      <c r="G340" s="172" t="s">
        <v>590</v>
      </c>
      <c r="H340" s="173">
        <v>9</v>
      </c>
      <c r="I340" s="174"/>
      <c r="J340" s="175">
        <f>ROUND(I340*H340,2)</f>
        <v>0</v>
      </c>
      <c r="K340" s="171" t="s">
        <v>152</v>
      </c>
      <c r="L340" s="176"/>
      <c r="M340" s="177" t="s">
        <v>1</v>
      </c>
      <c r="N340" s="178" t="s">
        <v>41</v>
      </c>
      <c r="P340" s="141">
        <f>O340*H340</f>
        <v>0</v>
      </c>
      <c r="Q340" s="141">
        <v>1.054</v>
      </c>
      <c r="R340" s="141">
        <f>Q340*H340</f>
        <v>9.4860000000000007</v>
      </c>
      <c r="S340" s="141">
        <v>0</v>
      </c>
      <c r="T340" s="142">
        <f>S340*H340</f>
        <v>0</v>
      </c>
      <c r="AR340" s="143" t="s">
        <v>190</v>
      </c>
      <c r="AT340" s="143" t="s">
        <v>472</v>
      </c>
      <c r="AU340" s="143" t="s">
        <v>86</v>
      </c>
      <c r="AY340" s="17" t="s">
        <v>142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84</v>
      </c>
      <c r="BK340" s="144">
        <f>ROUND(I340*H340,2)</f>
        <v>0</v>
      </c>
      <c r="BL340" s="17" t="s">
        <v>141</v>
      </c>
      <c r="BM340" s="143" t="s">
        <v>2168</v>
      </c>
    </row>
    <row r="341" spans="2:65" s="13" customFormat="1" ht="11.25" x14ac:dyDescent="0.2">
      <c r="B341" s="152"/>
      <c r="D341" s="146" t="s">
        <v>155</v>
      </c>
      <c r="E341" s="153" t="s">
        <v>1</v>
      </c>
      <c r="F341" s="154" t="s">
        <v>2169</v>
      </c>
      <c r="H341" s="155">
        <v>11</v>
      </c>
      <c r="I341" s="156"/>
      <c r="L341" s="152"/>
      <c r="M341" s="157"/>
      <c r="T341" s="158"/>
      <c r="AT341" s="153" t="s">
        <v>155</v>
      </c>
      <c r="AU341" s="153" t="s">
        <v>86</v>
      </c>
      <c r="AV341" s="13" t="s">
        <v>86</v>
      </c>
      <c r="AW341" s="13" t="s">
        <v>32</v>
      </c>
      <c r="AX341" s="13" t="s">
        <v>76</v>
      </c>
      <c r="AY341" s="153" t="s">
        <v>142</v>
      </c>
    </row>
    <row r="342" spans="2:65" s="12" customFormat="1" ht="11.25" x14ac:dyDescent="0.2">
      <c r="B342" s="145"/>
      <c r="D342" s="146" t="s">
        <v>155</v>
      </c>
      <c r="E342" s="147" t="s">
        <v>1</v>
      </c>
      <c r="F342" s="148" t="s">
        <v>2170</v>
      </c>
      <c r="H342" s="147" t="s">
        <v>1</v>
      </c>
      <c r="I342" s="149"/>
      <c r="L342" s="145"/>
      <c r="M342" s="150"/>
      <c r="T342" s="151"/>
      <c r="AT342" s="147" t="s">
        <v>155</v>
      </c>
      <c r="AU342" s="147" t="s">
        <v>86</v>
      </c>
      <c r="AV342" s="12" t="s">
        <v>84</v>
      </c>
      <c r="AW342" s="12" t="s">
        <v>32</v>
      </c>
      <c r="AX342" s="12" t="s">
        <v>76</v>
      </c>
      <c r="AY342" s="147" t="s">
        <v>142</v>
      </c>
    </row>
    <row r="343" spans="2:65" s="13" customFormat="1" ht="11.25" x14ac:dyDescent="0.2">
      <c r="B343" s="152"/>
      <c r="D343" s="146" t="s">
        <v>155</v>
      </c>
      <c r="E343" s="153" t="s">
        <v>1</v>
      </c>
      <c r="F343" s="154" t="s">
        <v>2171</v>
      </c>
      <c r="H343" s="155">
        <v>-2</v>
      </c>
      <c r="I343" s="156"/>
      <c r="L343" s="152"/>
      <c r="M343" s="157"/>
      <c r="T343" s="158"/>
      <c r="AT343" s="153" t="s">
        <v>155</v>
      </c>
      <c r="AU343" s="153" t="s">
        <v>86</v>
      </c>
      <c r="AV343" s="13" t="s">
        <v>86</v>
      </c>
      <c r="AW343" s="13" t="s">
        <v>32</v>
      </c>
      <c r="AX343" s="13" t="s">
        <v>76</v>
      </c>
      <c r="AY343" s="153" t="s">
        <v>142</v>
      </c>
    </row>
    <row r="344" spans="2:65" s="14" customFormat="1" ht="11.25" x14ac:dyDescent="0.2">
      <c r="B344" s="162"/>
      <c r="D344" s="146" t="s">
        <v>155</v>
      </c>
      <c r="E344" s="163" t="s">
        <v>1</v>
      </c>
      <c r="F344" s="164" t="s">
        <v>278</v>
      </c>
      <c r="H344" s="165">
        <v>9</v>
      </c>
      <c r="I344" s="166"/>
      <c r="L344" s="162"/>
      <c r="M344" s="167"/>
      <c r="T344" s="168"/>
      <c r="AT344" s="163" t="s">
        <v>155</v>
      </c>
      <c r="AU344" s="163" t="s">
        <v>86</v>
      </c>
      <c r="AV344" s="14" t="s">
        <v>141</v>
      </c>
      <c r="AW344" s="14" t="s">
        <v>32</v>
      </c>
      <c r="AX344" s="14" t="s">
        <v>84</v>
      </c>
      <c r="AY344" s="163" t="s">
        <v>142</v>
      </c>
    </row>
    <row r="345" spans="2:65" s="1" customFormat="1" ht="16.5" customHeight="1" x14ac:dyDescent="0.2">
      <c r="B345" s="32"/>
      <c r="C345" s="169" t="s">
        <v>620</v>
      </c>
      <c r="D345" s="169" t="s">
        <v>472</v>
      </c>
      <c r="E345" s="170" t="s">
        <v>2172</v>
      </c>
      <c r="F345" s="171" t="s">
        <v>2173</v>
      </c>
      <c r="G345" s="172" t="s">
        <v>590</v>
      </c>
      <c r="H345" s="173">
        <v>2</v>
      </c>
      <c r="I345" s="174"/>
      <c r="J345" s="175">
        <f>ROUND(I345*H345,2)</f>
        <v>0</v>
      </c>
      <c r="K345" s="171" t="s">
        <v>1</v>
      </c>
      <c r="L345" s="176"/>
      <c r="M345" s="177" t="s">
        <v>1</v>
      </c>
      <c r="N345" s="178" t="s">
        <v>41</v>
      </c>
      <c r="P345" s="141">
        <f>O345*H345</f>
        <v>0</v>
      </c>
      <c r="Q345" s="141">
        <v>1.054</v>
      </c>
      <c r="R345" s="141">
        <f>Q345*H345</f>
        <v>2.1080000000000001</v>
      </c>
      <c r="S345" s="141">
        <v>0</v>
      </c>
      <c r="T345" s="142">
        <f>S345*H345</f>
        <v>0</v>
      </c>
      <c r="AR345" s="143" t="s">
        <v>190</v>
      </c>
      <c r="AT345" s="143" t="s">
        <v>472</v>
      </c>
      <c r="AU345" s="143" t="s">
        <v>86</v>
      </c>
      <c r="AY345" s="17" t="s">
        <v>142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7" t="s">
        <v>84</v>
      </c>
      <c r="BK345" s="144">
        <f>ROUND(I345*H345,2)</f>
        <v>0</v>
      </c>
      <c r="BL345" s="17" t="s">
        <v>141</v>
      </c>
      <c r="BM345" s="143" t="s">
        <v>2174</v>
      </c>
    </row>
    <row r="346" spans="2:65" s="12" customFormat="1" ht="11.25" x14ac:dyDescent="0.2">
      <c r="B346" s="145"/>
      <c r="D346" s="146" t="s">
        <v>155</v>
      </c>
      <c r="E346" s="147" t="s">
        <v>1</v>
      </c>
      <c r="F346" s="148" t="s">
        <v>2175</v>
      </c>
      <c r="H346" s="147" t="s">
        <v>1</v>
      </c>
      <c r="I346" s="149"/>
      <c r="L346" s="145"/>
      <c r="M346" s="150"/>
      <c r="T346" s="151"/>
      <c r="AT346" s="147" t="s">
        <v>155</v>
      </c>
      <c r="AU346" s="147" t="s">
        <v>86</v>
      </c>
      <c r="AV346" s="12" t="s">
        <v>84</v>
      </c>
      <c r="AW346" s="12" t="s">
        <v>32</v>
      </c>
      <c r="AX346" s="12" t="s">
        <v>76</v>
      </c>
      <c r="AY346" s="147" t="s">
        <v>142</v>
      </c>
    </row>
    <row r="347" spans="2:65" s="13" customFormat="1" ht="11.25" x14ac:dyDescent="0.2">
      <c r="B347" s="152"/>
      <c r="D347" s="146" t="s">
        <v>155</v>
      </c>
      <c r="E347" s="153" t="s">
        <v>1</v>
      </c>
      <c r="F347" s="154" t="s">
        <v>2156</v>
      </c>
      <c r="H347" s="155">
        <v>1</v>
      </c>
      <c r="I347" s="156"/>
      <c r="L347" s="152"/>
      <c r="M347" s="157"/>
      <c r="T347" s="158"/>
      <c r="AT347" s="153" t="s">
        <v>155</v>
      </c>
      <c r="AU347" s="153" t="s">
        <v>86</v>
      </c>
      <c r="AV347" s="13" t="s">
        <v>86</v>
      </c>
      <c r="AW347" s="13" t="s">
        <v>32</v>
      </c>
      <c r="AX347" s="13" t="s">
        <v>76</v>
      </c>
      <c r="AY347" s="153" t="s">
        <v>142</v>
      </c>
    </row>
    <row r="348" spans="2:65" s="12" customFormat="1" ht="11.25" x14ac:dyDescent="0.2">
      <c r="B348" s="145"/>
      <c r="D348" s="146" t="s">
        <v>155</v>
      </c>
      <c r="E348" s="147" t="s">
        <v>1</v>
      </c>
      <c r="F348" s="148" t="s">
        <v>2176</v>
      </c>
      <c r="H348" s="147" t="s">
        <v>1</v>
      </c>
      <c r="I348" s="149"/>
      <c r="L348" s="145"/>
      <c r="M348" s="150"/>
      <c r="T348" s="151"/>
      <c r="AT348" s="147" t="s">
        <v>155</v>
      </c>
      <c r="AU348" s="147" t="s">
        <v>86</v>
      </c>
      <c r="AV348" s="12" t="s">
        <v>84</v>
      </c>
      <c r="AW348" s="12" t="s">
        <v>32</v>
      </c>
      <c r="AX348" s="12" t="s">
        <v>76</v>
      </c>
      <c r="AY348" s="147" t="s">
        <v>142</v>
      </c>
    </row>
    <row r="349" spans="2:65" s="13" customFormat="1" ht="11.25" x14ac:dyDescent="0.2">
      <c r="B349" s="152"/>
      <c r="D349" s="146" t="s">
        <v>155</v>
      </c>
      <c r="E349" s="153" t="s">
        <v>1</v>
      </c>
      <c r="F349" s="154" t="s">
        <v>2177</v>
      </c>
      <c r="H349" s="155">
        <v>1</v>
      </c>
      <c r="I349" s="156"/>
      <c r="L349" s="152"/>
      <c r="M349" s="157"/>
      <c r="T349" s="158"/>
      <c r="AT349" s="153" t="s">
        <v>155</v>
      </c>
      <c r="AU349" s="153" t="s">
        <v>86</v>
      </c>
      <c r="AV349" s="13" t="s">
        <v>86</v>
      </c>
      <c r="AW349" s="13" t="s">
        <v>32</v>
      </c>
      <c r="AX349" s="13" t="s">
        <v>76</v>
      </c>
      <c r="AY349" s="153" t="s">
        <v>142</v>
      </c>
    </row>
    <row r="350" spans="2:65" s="14" customFormat="1" ht="11.25" x14ac:dyDescent="0.2">
      <c r="B350" s="162"/>
      <c r="D350" s="146" t="s">
        <v>155</v>
      </c>
      <c r="E350" s="163" t="s">
        <v>1</v>
      </c>
      <c r="F350" s="164" t="s">
        <v>278</v>
      </c>
      <c r="H350" s="165">
        <v>2</v>
      </c>
      <c r="I350" s="166"/>
      <c r="L350" s="162"/>
      <c r="M350" s="167"/>
      <c r="T350" s="168"/>
      <c r="AT350" s="163" t="s">
        <v>155</v>
      </c>
      <c r="AU350" s="163" t="s">
        <v>86</v>
      </c>
      <c r="AV350" s="14" t="s">
        <v>141</v>
      </c>
      <c r="AW350" s="14" t="s">
        <v>32</v>
      </c>
      <c r="AX350" s="14" t="s">
        <v>84</v>
      </c>
      <c r="AY350" s="163" t="s">
        <v>142</v>
      </c>
    </row>
    <row r="351" spans="2:65" s="1" customFormat="1" ht="16.5" customHeight="1" x14ac:dyDescent="0.2">
      <c r="B351" s="32"/>
      <c r="C351" s="169" t="s">
        <v>626</v>
      </c>
      <c r="D351" s="169" t="s">
        <v>472</v>
      </c>
      <c r="E351" s="170" t="s">
        <v>2178</v>
      </c>
      <c r="F351" s="171" t="s">
        <v>2179</v>
      </c>
      <c r="G351" s="172" t="s">
        <v>590</v>
      </c>
      <c r="H351" s="173">
        <v>11</v>
      </c>
      <c r="I351" s="174"/>
      <c r="J351" s="175">
        <f>ROUND(I351*H351,2)</f>
        <v>0</v>
      </c>
      <c r="K351" s="171" t="s">
        <v>152</v>
      </c>
      <c r="L351" s="176"/>
      <c r="M351" s="177" t="s">
        <v>1</v>
      </c>
      <c r="N351" s="178" t="s">
        <v>41</v>
      </c>
      <c r="P351" s="141">
        <f>O351*H351</f>
        <v>0</v>
      </c>
      <c r="Q351" s="141">
        <v>0.56999999999999995</v>
      </c>
      <c r="R351" s="141">
        <f>Q351*H351</f>
        <v>6.27</v>
      </c>
      <c r="S351" s="141">
        <v>0</v>
      </c>
      <c r="T351" s="142">
        <f>S351*H351</f>
        <v>0</v>
      </c>
      <c r="AR351" s="143" t="s">
        <v>190</v>
      </c>
      <c r="AT351" s="143" t="s">
        <v>472</v>
      </c>
      <c r="AU351" s="143" t="s">
        <v>86</v>
      </c>
      <c r="AY351" s="17" t="s">
        <v>142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7" t="s">
        <v>84</v>
      </c>
      <c r="BK351" s="144">
        <f>ROUND(I351*H351,2)</f>
        <v>0</v>
      </c>
      <c r="BL351" s="17" t="s">
        <v>141</v>
      </c>
      <c r="BM351" s="143" t="s">
        <v>2180</v>
      </c>
    </row>
    <row r="352" spans="2:65" s="13" customFormat="1" ht="11.25" x14ac:dyDescent="0.2">
      <c r="B352" s="152"/>
      <c r="D352" s="146" t="s">
        <v>155</v>
      </c>
      <c r="E352" s="153" t="s">
        <v>1</v>
      </c>
      <c r="F352" s="154" t="s">
        <v>2169</v>
      </c>
      <c r="H352" s="155">
        <v>11</v>
      </c>
      <c r="I352" s="156"/>
      <c r="L352" s="152"/>
      <c r="M352" s="157"/>
      <c r="T352" s="158"/>
      <c r="AT352" s="153" t="s">
        <v>155</v>
      </c>
      <c r="AU352" s="153" t="s">
        <v>86</v>
      </c>
      <c r="AV352" s="13" t="s">
        <v>86</v>
      </c>
      <c r="AW352" s="13" t="s">
        <v>32</v>
      </c>
      <c r="AX352" s="13" t="s">
        <v>84</v>
      </c>
      <c r="AY352" s="153" t="s">
        <v>142</v>
      </c>
    </row>
    <row r="353" spans="2:65" s="1" customFormat="1" ht="16.5" customHeight="1" x14ac:dyDescent="0.2">
      <c r="B353" s="32"/>
      <c r="C353" s="132" t="s">
        <v>633</v>
      </c>
      <c r="D353" s="132" t="s">
        <v>148</v>
      </c>
      <c r="E353" s="133" t="s">
        <v>2181</v>
      </c>
      <c r="F353" s="134" t="s">
        <v>2182</v>
      </c>
      <c r="G353" s="135" t="s">
        <v>590</v>
      </c>
      <c r="H353" s="136">
        <v>16</v>
      </c>
      <c r="I353" s="137"/>
      <c r="J353" s="138">
        <f>ROUND(I353*H353,2)</f>
        <v>0</v>
      </c>
      <c r="K353" s="134" t="s">
        <v>152</v>
      </c>
      <c r="L353" s="32"/>
      <c r="M353" s="139" t="s">
        <v>1</v>
      </c>
      <c r="N353" s="140" t="s">
        <v>41</v>
      </c>
      <c r="P353" s="141">
        <f>O353*H353</f>
        <v>0</v>
      </c>
      <c r="Q353" s="141">
        <v>3.5749999999999997E-2</v>
      </c>
      <c r="R353" s="141">
        <f>Q353*H353</f>
        <v>0.57199999999999995</v>
      </c>
      <c r="S353" s="141">
        <v>0</v>
      </c>
      <c r="T353" s="142">
        <f>S353*H353</f>
        <v>0</v>
      </c>
      <c r="AR353" s="143" t="s">
        <v>141</v>
      </c>
      <c r="AT353" s="143" t="s">
        <v>148</v>
      </c>
      <c r="AU353" s="143" t="s">
        <v>86</v>
      </c>
      <c r="AY353" s="17" t="s">
        <v>142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84</v>
      </c>
      <c r="BK353" s="144">
        <f>ROUND(I353*H353,2)</f>
        <v>0</v>
      </c>
      <c r="BL353" s="17" t="s">
        <v>141</v>
      </c>
      <c r="BM353" s="143" t="s">
        <v>2183</v>
      </c>
    </row>
    <row r="354" spans="2:65" s="13" customFormat="1" ht="11.25" x14ac:dyDescent="0.2">
      <c r="B354" s="152"/>
      <c r="D354" s="146" t="s">
        <v>155</v>
      </c>
      <c r="E354" s="153" t="s">
        <v>1</v>
      </c>
      <c r="F354" s="154" t="s">
        <v>2184</v>
      </c>
      <c r="H354" s="155">
        <v>16</v>
      </c>
      <c r="I354" s="156"/>
      <c r="L354" s="152"/>
      <c r="M354" s="157"/>
      <c r="T354" s="158"/>
      <c r="AT354" s="153" t="s">
        <v>155</v>
      </c>
      <c r="AU354" s="153" t="s">
        <v>86</v>
      </c>
      <c r="AV354" s="13" t="s">
        <v>86</v>
      </c>
      <c r="AW354" s="13" t="s">
        <v>32</v>
      </c>
      <c r="AX354" s="13" t="s">
        <v>84</v>
      </c>
      <c r="AY354" s="153" t="s">
        <v>142</v>
      </c>
    </row>
    <row r="355" spans="2:65" s="1" customFormat="1" ht="16.5" customHeight="1" x14ac:dyDescent="0.2">
      <c r="B355" s="32"/>
      <c r="C355" s="132" t="s">
        <v>640</v>
      </c>
      <c r="D355" s="132" t="s">
        <v>148</v>
      </c>
      <c r="E355" s="133" t="s">
        <v>2185</v>
      </c>
      <c r="F355" s="134" t="s">
        <v>2186</v>
      </c>
      <c r="G355" s="135" t="s">
        <v>590</v>
      </c>
      <c r="H355" s="136">
        <v>16</v>
      </c>
      <c r="I355" s="137"/>
      <c r="J355" s="138">
        <f>ROUND(I355*H355,2)</f>
        <v>0</v>
      </c>
      <c r="K355" s="134" t="s">
        <v>152</v>
      </c>
      <c r="L355" s="32"/>
      <c r="M355" s="139" t="s">
        <v>1</v>
      </c>
      <c r="N355" s="140" t="s">
        <v>41</v>
      </c>
      <c r="P355" s="141">
        <f>O355*H355</f>
        <v>0</v>
      </c>
      <c r="Q355" s="141">
        <v>0</v>
      </c>
      <c r="R355" s="141">
        <f>Q355*H355</f>
        <v>0</v>
      </c>
      <c r="S355" s="141">
        <v>0.15</v>
      </c>
      <c r="T355" s="142">
        <f>S355*H355</f>
        <v>2.4</v>
      </c>
      <c r="AR355" s="143" t="s">
        <v>141</v>
      </c>
      <c r="AT355" s="143" t="s">
        <v>148</v>
      </c>
      <c r="AU355" s="143" t="s">
        <v>86</v>
      </c>
      <c r="AY355" s="17" t="s">
        <v>142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84</v>
      </c>
      <c r="BK355" s="144">
        <f>ROUND(I355*H355,2)</f>
        <v>0</v>
      </c>
      <c r="BL355" s="17" t="s">
        <v>141</v>
      </c>
      <c r="BM355" s="143" t="s">
        <v>2187</v>
      </c>
    </row>
    <row r="356" spans="2:65" s="13" customFormat="1" ht="11.25" x14ac:dyDescent="0.2">
      <c r="B356" s="152"/>
      <c r="D356" s="146" t="s">
        <v>155</v>
      </c>
      <c r="E356" s="153" t="s">
        <v>1</v>
      </c>
      <c r="F356" s="154" t="s">
        <v>2188</v>
      </c>
      <c r="H356" s="155">
        <v>16</v>
      </c>
      <c r="I356" s="156"/>
      <c r="L356" s="152"/>
      <c r="M356" s="157"/>
      <c r="T356" s="158"/>
      <c r="AT356" s="153" t="s">
        <v>155</v>
      </c>
      <c r="AU356" s="153" t="s">
        <v>86</v>
      </c>
      <c r="AV356" s="13" t="s">
        <v>86</v>
      </c>
      <c r="AW356" s="13" t="s">
        <v>32</v>
      </c>
      <c r="AX356" s="13" t="s">
        <v>84</v>
      </c>
      <c r="AY356" s="153" t="s">
        <v>142</v>
      </c>
    </row>
    <row r="357" spans="2:65" s="1" customFormat="1" ht="24.2" customHeight="1" x14ac:dyDescent="0.2">
      <c r="B357" s="32"/>
      <c r="C357" s="132" t="s">
        <v>646</v>
      </c>
      <c r="D357" s="132" t="s">
        <v>148</v>
      </c>
      <c r="E357" s="133" t="s">
        <v>2189</v>
      </c>
      <c r="F357" s="134" t="s">
        <v>2190</v>
      </c>
      <c r="G357" s="135" t="s">
        <v>590</v>
      </c>
      <c r="H357" s="136">
        <v>11</v>
      </c>
      <c r="I357" s="137"/>
      <c r="J357" s="138">
        <f>ROUND(I357*H357,2)</f>
        <v>0</v>
      </c>
      <c r="K357" s="134" t="s">
        <v>152</v>
      </c>
      <c r="L357" s="32"/>
      <c r="M357" s="139" t="s">
        <v>1</v>
      </c>
      <c r="N357" s="140" t="s">
        <v>41</v>
      </c>
      <c r="P357" s="141">
        <f>O357*H357</f>
        <v>0</v>
      </c>
      <c r="Q357" s="141">
        <v>0.09</v>
      </c>
      <c r="R357" s="141">
        <f>Q357*H357</f>
        <v>0.99</v>
      </c>
      <c r="S357" s="141">
        <v>0</v>
      </c>
      <c r="T357" s="142">
        <f>S357*H357</f>
        <v>0</v>
      </c>
      <c r="AR357" s="143" t="s">
        <v>141</v>
      </c>
      <c r="AT357" s="143" t="s">
        <v>148</v>
      </c>
      <c r="AU357" s="143" t="s">
        <v>86</v>
      </c>
      <c r="AY357" s="17" t="s">
        <v>142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84</v>
      </c>
      <c r="BK357" s="144">
        <f>ROUND(I357*H357,2)</f>
        <v>0</v>
      </c>
      <c r="BL357" s="17" t="s">
        <v>141</v>
      </c>
      <c r="BM357" s="143" t="s">
        <v>1859</v>
      </c>
    </row>
    <row r="358" spans="2:65" s="13" customFormat="1" ht="11.25" x14ac:dyDescent="0.2">
      <c r="B358" s="152"/>
      <c r="D358" s="146" t="s">
        <v>155</v>
      </c>
      <c r="E358" s="153" t="s">
        <v>1</v>
      </c>
      <c r="F358" s="154" t="s">
        <v>2191</v>
      </c>
      <c r="H358" s="155">
        <v>11</v>
      </c>
      <c r="I358" s="156"/>
      <c r="L358" s="152"/>
      <c r="M358" s="157"/>
      <c r="T358" s="158"/>
      <c r="AT358" s="153" t="s">
        <v>155</v>
      </c>
      <c r="AU358" s="153" t="s">
        <v>86</v>
      </c>
      <c r="AV358" s="13" t="s">
        <v>86</v>
      </c>
      <c r="AW358" s="13" t="s">
        <v>32</v>
      </c>
      <c r="AX358" s="13" t="s">
        <v>84</v>
      </c>
      <c r="AY358" s="153" t="s">
        <v>142</v>
      </c>
    </row>
    <row r="359" spans="2:65" s="12" customFormat="1" ht="11.25" x14ac:dyDescent="0.2">
      <c r="B359" s="145"/>
      <c r="D359" s="146" t="s">
        <v>155</v>
      </c>
      <c r="E359" s="147" t="s">
        <v>1</v>
      </c>
      <c r="F359" s="148" t="s">
        <v>2192</v>
      </c>
      <c r="H359" s="147" t="s">
        <v>1</v>
      </c>
      <c r="I359" s="149"/>
      <c r="L359" s="145"/>
      <c r="M359" s="150"/>
      <c r="T359" s="151"/>
      <c r="AT359" s="147" t="s">
        <v>155</v>
      </c>
      <c r="AU359" s="147" t="s">
        <v>86</v>
      </c>
      <c r="AV359" s="12" t="s">
        <v>84</v>
      </c>
      <c r="AW359" s="12" t="s">
        <v>32</v>
      </c>
      <c r="AX359" s="12" t="s">
        <v>76</v>
      </c>
      <c r="AY359" s="147" t="s">
        <v>142</v>
      </c>
    </row>
    <row r="360" spans="2:65" s="1" customFormat="1" ht="16.5" customHeight="1" x14ac:dyDescent="0.2">
      <c r="B360" s="32"/>
      <c r="C360" s="132" t="s">
        <v>651</v>
      </c>
      <c r="D360" s="132" t="s">
        <v>148</v>
      </c>
      <c r="E360" s="133" t="s">
        <v>1894</v>
      </c>
      <c r="F360" s="134" t="s">
        <v>1895</v>
      </c>
      <c r="G360" s="135" t="s">
        <v>336</v>
      </c>
      <c r="H360" s="136">
        <v>599.79999999999995</v>
      </c>
      <c r="I360" s="137"/>
      <c r="J360" s="138">
        <f>ROUND(I360*H360,2)</f>
        <v>0</v>
      </c>
      <c r="K360" s="134" t="s">
        <v>152</v>
      </c>
      <c r="L360" s="32"/>
      <c r="M360" s="139" t="s">
        <v>1</v>
      </c>
      <c r="N360" s="140" t="s">
        <v>41</v>
      </c>
      <c r="P360" s="141">
        <f>O360*H360</f>
        <v>0</v>
      </c>
      <c r="Q360" s="141">
        <v>9.0000000000000006E-5</v>
      </c>
      <c r="R360" s="141">
        <f>Q360*H360</f>
        <v>5.3982000000000002E-2</v>
      </c>
      <c r="S360" s="141">
        <v>0</v>
      </c>
      <c r="T360" s="142">
        <f>S360*H360</f>
        <v>0</v>
      </c>
      <c r="AR360" s="143" t="s">
        <v>141</v>
      </c>
      <c r="AT360" s="143" t="s">
        <v>148</v>
      </c>
      <c r="AU360" s="143" t="s">
        <v>86</v>
      </c>
      <c r="AY360" s="17" t="s">
        <v>142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7" t="s">
        <v>84</v>
      </c>
      <c r="BK360" s="144">
        <f>ROUND(I360*H360,2)</f>
        <v>0</v>
      </c>
      <c r="BL360" s="17" t="s">
        <v>141</v>
      </c>
      <c r="BM360" s="143" t="s">
        <v>2193</v>
      </c>
    </row>
    <row r="361" spans="2:65" s="13" customFormat="1" ht="11.25" x14ac:dyDescent="0.2">
      <c r="B361" s="152"/>
      <c r="D361" s="146" t="s">
        <v>155</v>
      </c>
      <c r="E361" s="153" t="s">
        <v>1</v>
      </c>
      <c r="F361" s="154" t="s">
        <v>2194</v>
      </c>
      <c r="H361" s="155">
        <v>599.79999999999995</v>
      </c>
      <c r="I361" s="156"/>
      <c r="L361" s="152"/>
      <c r="M361" s="157"/>
      <c r="T361" s="158"/>
      <c r="AT361" s="153" t="s">
        <v>155</v>
      </c>
      <c r="AU361" s="153" t="s">
        <v>86</v>
      </c>
      <c r="AV361" s="13" t="s">
        <v>86</v>
      </c>
      <c r="AW361" s="13" t="s">
        <v>32</v>
      </c>
      <c r="AX361" s="13" t="s">
        <v>84</v>
      </c>
      <c r="AY361" s="153" t="s">
        <v>142</v>
      </c>
    </row>
    <row r="362" spans="2:65" s="11" customFormat="1" ht="22.9" customHeight="1" x14ac:dyDescent="0.2">
      <c r="B362" s="120"/>
      <c r="D362" s="121" t="s">
        <v>75</v>
      </c>
      <c r="E362" s="130" t="s">
        <v>1302</v>
      </c>
      <c r="F362" s="130" t="s">
        <v>1303</v>
      </c>
      <c r="I362" s="123"/>
      <c r="J362" s="131">
        <f>BK362</f>
        <v>0</v>
      </c>
      <c r="L362" s="120"/>
      <c r="M362" s="125"/>
      <c r="P362" s="126">
        <f>SUM(P363:P394)</f>
        <v>0</v>
      </c>
      <c r="R362" s="126">
        <f>SUM(R363:R394)</f>
        <v>0</v>
      </c>
      <c r="T362" s="127">
        <f>SUM(T363:T394)</f>
        <v>0</v>
      </c>
      <c r="AR362" s="121" t="s">
        <v>84</v>
      </c>
      <c r="AT362" s="128" t="s">
        <v>75</v>
      </c>
      <c r="AU362" s="128" t="s">
        <v>84</v>
      </c>
      <c r="AY362" s="121" t="s">
        <v>142</v>
      </c>
      <c r="BK362" s="129">
        <f>SUM(BK363:BK394)</f>
        <v>0</v>
      </c>
    </row>
    <row r="363" spans="2:65" s="1" customFormat="1" ht="24.2" customHeight="1" x14ac:dyDescent="0.2">
      <c r="B363" s="32"/>
      <c r="C363" s="132" t="s">
        <v>656</v>
      </c>
      <c r="D363" s="132" t="s">
        <v>148</v>
      </c>
      <c r="E363" s="133" t="s">
        <v>1327</v>
      </c>
      <c r="F363" s="134" t="s">
        <v>1328</v>
      </c>
      <c r="G363" s="135" t="s">
        <v>456</v>
      </c>
      <c r="H363" s="136">
        <v>28.8</v>
      </c>
      <c r="I363" s="137"/>
      <c r="J363" s="138">
        <f>ROUND(I363*H363,2)</f>
        <v>0</v>
      </c>
      <c r="K363" s="134" t="s">
        <v>152</v>
      </c>
      <c r="L363" s="32"/>
      <c r="M363" s="139" t="s">
        <v>1</v>
      </c>
      <c r="N363" s="140" t="s">
        <v>41</v>
      </c>
      <c r="P363" s="141">
        <f>O363*H363</f>
        <v>0</v>
      </c>
      <c r="Q363" s="141">
        <v>0</v>
      </c>
      <c r="R363" s="141">
        <f>Q363*H363</f>
        <v>0</v>
      </c>
      <c r="S363" s="141">
        <v>0</v>
      </c>
      <c r="T363" s="142">
        <f>S363*H363</f>
        <v>0</v>
      </c>
      <c r="AR363" s="143" t="s">
        <v>141</v>
      </c>
      <c r="AT363" s="143" t="s">
        <v>148</v>
      </c>
      <c r="AU363" s="143" t="s">
        <v>86</v>
      </c>
      <c r="AY363" s="17" t="s">
        <v>142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7" t="s">
        <v>84</v>
      </c>
      <c r="BK363" s="144">
        <f>ROUND(I363*H363,2)</f>
        <v>0</v>
      </c>
      <c r="BL363" s="17" t="s">
        <v>141</v>
      </c>
      <c r="BM363" s="143" t="s">
        <v>2195</v>
      </c>
    </row>
    <row r="364" spans="2:65" s="12" customFormat="1" ht="11.25" x14ac:dyDescent="0.2">
      <c r="B364" s="145"/>
      <c r="D364" s="146" t="s">
        <v>155</v>
      </c>
      <c r="E364" s="147" t="s">
        <v>1</v>
      </c>
      <c r="F364" s="148" t="s">
        <v>1331</v>
      </c>
      <c r="H364" s="147" t="s">
        <v>1</v>
      </c>
      <c r="I364" s="149"/>
      <c r="L364" s="145"/>
      <c r="M364" s="150"/>
      <c r="T364" s="151"/>
      <c r="AT364" s="147" t="s">
        <v>155</v>
      </c>
      <c r="AU364" s="147" t="s">
        <v>86</v>
      </c>
      <c r="AV364" s="12" t="s">
        <v>84</v>
      </c>
      <c r="AW364" s="12" t="s">
        <v>32</v>
      </c>
      <c r="AX364" s="12" t="s">
        <v>76</v>
      </c>
      <c r="AY364" s="147" t="s">
        <v>142</v>
      </c>
    </row>
    <row r="365" spans="2:65" s="13" customFormat="1" ht="11.25" x14ac:dyDescent="0.2">
      <c r="B365" s="152"/>
      <c r="D365" s="146" t="s">
        <v>155</v>
      </c>
      <c r="E365" s="153" t="s">
        <v>1</v>
      </c>
      <c r="F365" s="154" t="s">
        <v>2196</v>
      </c>
      <c r="H365" s="155">
        <v>28.8</v>
      </c>
      <c r="I365" s="156"/>
      <c r="L365" s="152"/>
      <c r="M365" s="157"/>
      <c r="T365" s="158"/>
      <c r="AT365" s="153" t="s">
        <v>155</v>
      </c>
      <c r="AU365" s="153" t="s">
        <v>86</v>
      </c>
      <c r="AV365" s="13" t="s">
        <v>86</v>
      </c>
      <c r="AW365" s="13" t="s">
        <v>32</v>
      </c>
      <c r="AX365" s="13" t="s">
        <v>84</v>
      </c>
      <c r="AY365" s="153" t="s">
        <v>142</v>
      </c>
    </row>
    <row r="366" spans="2:65" s="1" customFormat="1" ht="24.2" customHeight="1" x14ac:dyDescent="0.2">
      <c r="B366" s="32"/>
      <c r="C366" s="132" t="s">
        <v>661</v>
      </c>
      <c r="D366" s="132" t="s">
        <v>148</v>
      </c>
      <c r="E366" s="133" t="s">
        <v>1341</v>
      </c>
      <c r="F366" s="134" t="s">
        <v>1342</v>
      </c>
      <c r="G366" s="135" t="s">
        <v>456</v>
      </c>
      <c r="H366" s="136">
        <v>57.6</v>
      </c>
      <c r="I366" s="137"/>
      <c r="J366" s="138">
        <f>ROUND(I366*H366,2)</f>
        <v>0</v>
      </c>
      <c r="K366" s="134" t="s">
        <v>152</v>
      </c>
      <c r="L366" s="32"/>
      <c r="M366" s="139" t="s">
        <v>1</v>
      </c>
      <c r="N366" s="140" t="s">
        <v>41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141</v>
      </c>
      <c r="AT366" s="143" t="s">
        <v>148</v>
      </c>
      <c r="AU366" s="143" t="s">
        <v>86</v>
      </c>
      <c r="AY366" s="17" t="s">
        <v>142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84</v>
      </c>
      <c r="BK366" s="144">
        <f>ROUND(I366*H366,2)</f>
        <v>0</v>
      </c>
      <c r="BL366" s="17" t="s">
        <v>141</v>
      </c>
      <c r="BM366" s="143" t="s">
        <v>2197</v>
      </c>
    </row>
    <row r="367" spans="2:65" s="12" customFormat="1" ht="11.25" x14ac:dyDescent="0.2">
      <c r="B367" s="145"/>
      <c r="D367" s="146" t="s">
        <v>155</v>
      </c>
      <c r="E367" s="147" t="s">
        <v>1</v>
      </c>
      <c r="F367" s="148" t="s">
        <v>1331</v>
      </c>
      <c r="H367" s="147" t="s">
        <v>1</v>
      </c>
      <c r="I367" s="149"/>
      <c r="L367" s="145"/>
      <c r="M367" s="150"/>
      <c r="T367" s="151"/>
      <c r="AT367" s="147" t="s">
        <v>155</v>
      </c>
      <c r="AU367" s="147" t="s">
        <v>86</v>
      </c>
      <c r="AV367" s="12" t="s">
        <v>84</v>
      </c>
      <c r="AW367" s="12" t="s">
        <v>32</v>
      </c>
      <c r="AX367" s="12" t="s">
        <v>76</v>
      </c>
      <c r="AY367" s="147" t="s">
        <v>142</v>
      </c>
    </row>
    <row r="368" spans="2:65" s="13" customFormat="1" ht="11.25" x14ac:dyDescent="0.2">
      <c r="B368" s="152"/>
      <c r="D368" s="146" t="s">
        <v>155</v>
      </c>
      <c r="E368" s="153" t="s">
        <v>1</v>
      </c>
      <c r="F368" s="154" t="s">
        <v>2198</v>
      </c>
      <c r="H368" s="155">
        <v>57.6</v>
      </c>
      <c r="I368" s="156"/>
      <c r="L368" s="152"/>
      <c r="M368" s="157"/>
      <c r="T368" s="158"/>
      <c r="AT368" s="153" t="s">
        <v>155</v>
      </c>
      <c r="AU368" s="153" t="s">
        <v>86</v>
      </c>
      <c r="AV368" s="13" t="s">
        <v>86</v>
      </c>
      <c r="AW368" s="13" t="s">
        <v>32</v>
      </c>
      <c r="AX368" s="13" t="s">
        <v>84</v>
      </c>
      <c r="AY368" s="153" t="s">
        <v>142</v>
      </c>
    </row>
    <row r="369" spans="2:65" s="1" customFormat="1" ht="24.2" customHeight="1" x14ac:dyDescent="0.2">
      <c r="B369" s="32"/>
      <c r="C369" s="132" t="s">
        <v>666</v>
      </c>
      <c r="D369" s="132" t="s">
        <v>148</v>
      </c>
      <c r="E369" s="133" t="s">
        <v>1353</v>
      </c>
      <c r="F369" s="134" t="s">
        <v>1354</v>
      </c>
      <c r="G369" s="135" t="s">
        <v>456</v>
      </c>
      <c r="H369" s="136">
        <v>30.76</v>
      </c>
      <c r="I369" s="137"/>
      <c r="J369" s="138">
        <f>ROUND(I369*H369,2)</f>
        <v>0</v>
      </c>
      <c r="K369" s="134" t="s">
        <v>152</v>
      </c>
      <c r="L369" s="32"/>
      <c r="M369" s="139" t="s">
        <v>1</v>
      </c>
      <c r="N369" s="140" t="s">
        <v>41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141</v>
      </c>
      <c r="AT369" s="143" t="s">
        <v>148</v>
      </c>
      <c r="AU369" s="143" t="s">
        <v>86</v>
      </c>
      <c r="AY369" s="17" t="s">
        <v>142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84</v>
      </c>
      <c r="BK369" s="144">
        <f>ROUND(I369*H369,2)</f>
        <v>0</v>
      </c>
      <c r="BL369" s="17" t="s">
        <v>141</v>
      </c>
      <c r="BM369" s="143" t="s">
        <v>2199</v>
      </c>
    </row>
    <row r="370" spans="2:65" s="12" customFormat="1" ht="11.25" x14ac:dyDescent="0.2">
      <c r="B370" s="145"/>
      <c r="D370" s="146" t="s">
        <v>155</v>
      </c>
      <c r="E370" s="147" t="s">
        <v>1</v>
      </c>
      <c r="F370" s="148" t="s">
        <v>1899</v>
      </c>
      <c r="H370" s="147" t="s">
        <v>1</v>
      </c>
      <c r="I370" s="149"/>
      <c r="L370" s="145"/>
      <c r="M370" s="150"/>
      <c r="T370" s="151"/>
      <c r="AT370" s="147" t="s">
        <v>155</v>
      </c>
      <c r="AU370" s="147" t="s">
        <v>86</v>
      </c>
      <c r="AV370" s="12" t="s">
        <v>84</v>
      </c>
      <c r="AW370" s="12" t="s">
        <v>32</v>
      </c>
      <c r="AX370" s="12" t="s">
        <v>76</v>
      </c>
      <c r="AY370" s="147" t="s">
        <v>142</v>
      </c>
    </row>
    <row r="371" spans="2:65" s="13" customFormat="1" ht="11.25" x14ac:dyDescent="0.2">
      <c r="B371" s="152"/>
      <c r="D371" s="146" t="s">
        <v>155</v>
      </c>
      <c r="E371" s="153" t="s">
        <v>1</v>
      </c>
      <c r="F371" s="154" t="s">
        <v>2200</v>
      </c>
      <c r="H371" s="155">
        <v>2.4</v>
      </c>
      <c r="I371" s="156"/>
      <c r="L371" s="152"/>
      <c r="M371" s="157"/>
      <c r="T371" s="158"/>
      <c r="AT371" s="153" t="s">
        <v>155</v>
      </c>
      <c r="AU371" s="153" t="s">
        <v>86</v>
      </c>
      <c r="AV371" s="13" t="s">
        <v>86</v>
      </c>
      <c r="AW371" s="13" t="s">
        <v>32</v>
      </c>
      <c r="AX371" s="13" t="s">
        <v>76</v>
      </c>
      <c r="AY371" s="153" t="s">
        <v>142</v>
      </c>
    </row>
    <row r="372" spans="2:65" s="12" customFormat="1" ht="11.25" x14ac:dyDescent="0.2">
      <c r="B372" s="145"/>
      <c r="D372" s="146" t="s">
        <v>155</v>
      </c>
      <c r="E372" s="147" t="s">
        <v>1</v>
      </c>
      <c r="F372" s="148" t="s">
        <v>1331</v>
      </c>
      <c r="H372" s="147" t="s">
        <v>1</v>
      </c>
      <c r="I372" s="149"/>
      <c r="L372" s="145"/>
      <c r="M372" s="150"/>
      <c r="T372" s="151"/>
      <c r="AT372" s="147" t="s">
        <v>155</v>
      </c>
      <c r="AU372" s="147" t="s">
        <v>86</v>
      </c>
      <c r="AV372" s="12" t="s">
        <v>84</v>
      </c>
      <c r="AW372" s="12" t="s">
        <v>32</v>
      </c>
      <c r="AX372" s="12" t="s">
        <v>76</v>
      </c>
      <c r="AY372" s="147" t="s">
        <v>142</v>
      </c>
    </row>
    <row r="373" spans="2:65" s="13" customFormat="1" ht="11.25" x14ac:dyDescent="0.2">
      <c r="B373" s="152"/>
      <c r="D373" s="146" t="s">
        <v>155</v>
      </c>
      <c r="E373" s="153" t="s">
        <v>1</v>
      </c>
      <c r="F373" s="154" t="s">
        <v>2201</v>
      </c>
      <c r="H373" s="155">
        <v>26.771999999999998</v>
      </c>
      <c r="I373" s="156"/>
      <c r="L373" s="152"/>
      <c r="M373" s="157"/>
      <c r="T373" s="158"/>
      <c r="AT373" s="153" t="s">
        <v>155</v>
      </c>
      <c r="AU373" s="153" t="s">
        <v>86</v>
      </c>
      <c r="AV373" s="13" t="s">
        <v>86</v>
      </c>
      <c r="AW373" s="13" t="s">
        <v>32</v>
      </c>
      <c r="AX373" s="13" t="s">
        <v>76</v>
      </c>
      <c r="AY373" s="153" t="s">
        <v>142</v>
      </c>
    </row>
    <row r="374" spans="2:65" s="12" customFormat="1" ht="11.25" x14ac:dyDescent="0.2">
      <c r="B374" s="145"/>
      <c r="D374" s="146" t="s">
        <v>155</v>
      </c>
      <c r="E374" s="147" t="s">
        <v>1</v>
      </c>
      <c r="F374" s="148" t="s">
        <v>1315</v>
      </c>
      <c r="H374" s="147" t="s">
        <v>1</v>
      </c>
      <c r="I374" s="149"/>
      <c r="L374" s="145"/>
      <c r="M374" s="150"/>
      <c r="T374" s="151"/>
      <c r="AT374" s="147" t="s">
        <v>155</v>
      </c>
      <c r="AU374" s="147" t="s">
        <v>86</v>
      </c>
      <c r="AV374" s="12" t="s">
        <v>84</v>
      </c>
      <c r="AW374" s="12" t="s">
        <v>32</v>
      </c>
      <c r="AX374" s="12" t="s">
        <v>76</v>
      </c>
      <c r="AY374" s="147" t="s">
        <v>142</v>
      </c>
    </row>
    <row r="375" spans="2:65" s="13" customFormat="1" ht="11.25" x14ac:dyDescent="0.2">
      <c r="B375" s="152"/>
      <c r="D375" s="146" t="s">
        <v>155</v>
      </c>
      <c r="E375" s="153" t="s">
        <v>1</v>
      </c>
      <c r="F375" s="154" t="s">
        <v>2202</v>
      </c>
      <c r="H375" s="155">
        <v>1.5189999999999999</v>
      </c>
      <c r="I375" s="156"/>
      <c r="L375" s="152"/>
      <c r="M375" s="157"/>
      <c r="T375" s="158"/>
      <c r="AT375" s="153" t="s">
        <v>155</v>
      </c>
      <c r="AU375" s="153" t="s">
        <v>86</v>
      </c>
      <c r="AV375" s="13" t="s">
        <v>86</v>
      </c>
      <c r="AW375" s="13" t="s">
        <v>32</v>
      </c>
      <c r="AX375" s="13" t="s">
        <v>76</v>
      </c>
      <c r="AY375" s="153" t="s">
        <v>142</v>
      </c>
    </row>
    <row r="376" spans="2:65" s="13" customFormat="1" ht="11.25" x14ac:dyDescent="0.2">
      <c r="B376" s="152"/>
      <c r="D376" s="146" t="s">
        <v>155</v>
      </c>
      <c r="E376" s="153" t="s">
        <v>1</v>
      </c>
      <c r="F376" s="154" t="s">
        <v>2203</v>
      </c>
      <c r="H376" s="155">
        <v>6.9000000000000006E-2</v>
      </c>
      <c r="I376" s="156"/>
      <c r="L376" s="152"/>
      <c r="M376" s="157"/>
      <c r="T376" s="158"/>
      <c r="AT376" s="153" t="s">
        <v>155</v>
      </c>
      <c r="AU376" s="153" t="s">
        <v>86</v>
      </c>
      <c r="AV376" s="13" t="s">
        <v>86</v>
      </c>
      <c r="AW376" s="13" t="s">
        <v>32</v>
      </c>
      <c r="AX376" s="13" t="s">
        <v>76</v>
      </c>
      <c r="AY376" s="153" t="s">
        <v>142</v>
      </c>
    </row>
    <row r="377" spans="2:65" s="14" customFormat="1" ht="11.25" x14ac:dyDescent="0.2">
      <c r="B377" s="162"/>
      <c r="D377" s="146" t="s">
        <v>155</v>
      </c>
      <c r="E377" s="163" t="s">
        <v>1</v>
      </c>
      <c r="F377" s="164" t="s">
        <v>278</v>
      </c>
      <c r="H377" s="165">
        <v>30.759999999999994</v>
      </c>
      <c r="I377" s="166"/>
      <c r="L377" s="162"/>
      <c r="M377" s="167"/>
      <c r="T377" s="168"/>
      <c r="AT377" s="163" t="s">
        <v>155</v>
      </c>
      <c r="AU377" s="163" t="s">
        <v>86</v>
      </c>
      <c r="AV377" s="14" t="s">
        <v>141</v>
      </c>
      <c r="AW377" s="14" t="s">
        <v>32</v>
      </c>
      <c r="AX377" s="14" t="s">
        <v>84</v>
      </c>
      <c r="AY377" s="163" t="s">
        <v>142</v>
      </c>
    </row>
    <row r="378" spans="2:65" s="1" customFormat="1" ht="24.2" customHeight="1" x14ac:dyDescent="0.2">
      <c r="B378" s="32"/>
      <c r="C378" s="132" t="s">
        <v>670</v>
      </c>
      <c r="D378" s="132" t="s">
        <v>148</v>
      </c>
      <c r="E378" s="133" t="s">
        <v>1365</v>
      </c>
      <c r="F378" s="134" t="s">
        <v>1366</v>
      </c>
      <c r="G378" s="135" t="s">
        <v>456</v>
      </c>
      <c r="H378" s="136">
        <v>96.456000000000003</v>
      </c>
      <c r="I378" s="137"/>
      <c r="J378" s="138">
        <f>ROUND(I378*H378,2)</f>
        <v>0</v>
      </c>
      <c r="K378" s="134" t="s">
        <v>152</v>
      </c>
      <c r="L378" s="32"/>
      <c r="M378" s="139" t="s">
        <v>1</v>
      </c>
      <c r="N378" s="140" t="s">
        <v>41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141</v>
      </c>
      <c r="AT378" s="143" t="s">
        <v>148</v>
      </c>
      <c r="AU378" s="143" t="s">
        <v>86</v>
      </c>
      <c r="AY378" s="17" t="s">
        <v>142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7" t="s">
        <v>84</v>
      </c>
      <c r="BK378" s="144">
        <f>ROUND(I378*H378,2)</f>
        <v>0</v>
      </c>
      <c r="BL378" s="17" t="s">
        <v>141</v>
      </c>
      <c r="BM378" s="143" t="s">
        <v>2204</v>
      </c>
    </row>
    <row r="379" spans="2:65" s="12" customFormat="1" ht="11.25" x14ac:dyDescent="0.2">
      <c r="B379" s="145"/>
      <c r="D379" s="146" t="s">
        <v>155</v>
      </c>
      <c r="E379" s="147" t="s">
        <v>1</v>
      </c>
      <c r="F379" s="148" t="s">
        <v>1899</v>
      </c>
      <c r="H379" s="147" t="s">
        <v>1</v>
      </c>
      <c r="I379" s="149"/>
      <c r="L379" s="145"/>
      <c r="M379" s="150"/>
      <c r="T379" s="151"/>
      <c r="AT379" s="147" t="s">
        <v>155</v>
      </c>
      <c r="AU379" s="147" t="s">
        <v>86</v>
      </c>
      <c r="AV379" s="12" t="s">
        <v>84</v>
      </c>
      <c r="AW379" s="12" t="s">
        <v>32</v>
      </c>
      <c r="AX379" s="12" t="s">
        <v>76</v>
      </c>
      <c r="AY379" s="147" t="s">
        <v>142</v>
      </c>
    </row>
    <row r="380" spans="2:65" s="13" customFormat="1" ht="11.25" x14ac:dyDescent="0.2">
      <c r="B380" s="152"/>
      <c r="D380" s="146" t="s">
        <v>155</v>
      </c>
      <c r="E380" s="153" t="s">
        <v>1</v>
      </c>
      <c r="F380" s="154" t="s">
        <v>2205</v>
      </c>
      <c r="H380" s="155">
        <v>4.8</v>
      </c>
      <c r="I380" s="156"/>
      <c r="L380" s="152"/>
      <c r="M380" s="157"/>
      <c r="T380" s="158"/>
      <c r="AT380" s="153" t="s">
        <v>155</v>
      </c>
      <c r="AU380" s="153" t="s">
        <v>86</v>
      </c>
      <c r="AV380" s="13" t="s">
        <v>86</v>
      </c>
      <c r="AW380" s="13" t="s">
        <v>32</v>
      </c>
      <c r="AX380" s="13" t="s">
        <v>76</v>
      </c>
      <c r="AY380" s="153" t="s">
        <v>142</v>
      </c>
    </row>
    <row r="381" spans="2:65" s="12" customFormat="1" ht="11.25" x14ac:dyDescent="0.2">
      <c r="B381" s="145"/>
      <c r="D381" s="146" t="s">
        <v>155</v>
      </c>
      <c r="E381" s="147" t="s">
        <v>1</v>
      </c>
      <c r="F381" s="148" t="s">
        <v>1331</v>
      </c>
      <c r="H381" s="147" t="s">
        <v>1</v>
      </c>
      <c r="I381" s="149"/>
      <c r="L381" s="145"/>
      <c r="M381" s="150"/>
      <c r="T381" s="151"/>
      <c r="AT381" s="147" t="s">
        <v>155</v>
      </c>
      <c r="AU381" s="147" t="s">
        <v>86</v>
      </c>
      <c r="AV381" s="12" t="s">
        <v>84</v>
      </c>
      <c r="AW381" s="12" t="s">
        <v>32</v>
      </c>
      <c r="AX381" s="12" t="s">
        <v>76</v>
      </c>
      <c r="AY381" s="147" t="s">
        <v>142</v>
      </c>
    </row>
    <row r="382" spans="2:65" s="13" customFormat="1" ht="11.25" x14ac:dyDescent="0.2">
      <c r="B382" s="152"/>
      <c r="D382" s="146" t="s">
        <v>155</v>
      </c>
      <c r="E382" s="153" t="s">
        <v>1</v>
      </c>
      <c r="F382" s="154" t="s">
        <v>2206</v>
      </c>
      <c r="H382" s="155">
        <v>53.543999999999997</v>
      </c>
      <c r="I382" s="156"/>
      <c r="L382" s="152"/>
      <c r="M382" s="157"/>
      <c r="T382" s="158"/>
      <c r="AT382" s="153" t="s">
        <v>155</v>
      </c>
      <c r="AU382" s="153" t="s">
        <v>86</v>
      </c>
      <c r="AV382" s="13" t="s">
        <v>86</v>
      </c>
      <c r="AW382" s="13" t="s">
        <v>32</v>
      </c>
      <c r="AX382" s="13" t="s">
        <v>76</v>
      </c>
      <c r="AY382" s="153" t="s">
        <v>142</v>
      </c>
    </row>
    <row r="383" spans="2:65" s="12" customFormat="1" ht="11.25" x14ac:dyDescent="0.2">
      <c r="B383" s="145"/>
      <c r="D383" s="146" t="s">
        <v>155</v>
      </c>
      <c r="E383" s="147" t="s">
        <v>1</v>
      </c>
      <c r="F383" s="148" t="s">
        <v>1315</v>
      </c>
      <c r="H383" s="147" t="s">
        <v>1</v>
      </c>
      <c r="I383" s="149"/>
      <c r="L383" s="145"/>
      <c r="M383" s="150"/>
      <c r="T383" s="151"/>
      <c r="AT383" s="147" t="s">
        <v>155</v>
      </c>
      <c r="AU383" s="147" t="s">
        <v>86</v>
      </c>
      <c r="AV383" s="12" t="s">
        <v>84</v>
      </c>
      <c r="AW383" s="12" t="s">
        <v>32</v>
      </c>
      <c r="AX383" s="12" t="s">
        <v>76</v>
      </c>
      <c r="AY383" s="147" t="s">
        <v>142</v>
      </c>
    </row>
    <row r="384" spans="2:65" s="13" customFormat="1" ht="11.25" x14ac:dyDescent="0.2">
      <c r="B384" s="152"/>
      <c r="D384" s="146" t="s">
        <v>155</v>
      </c>
      <c r="E384" s="153" t="s">
        <v>1</v>
      </c>
      <c r="F384" s="154" t="s">
        <v>2207</v>
      </c>
      <c r="H384" s="155">
        <v>36.456000000000003</v>
      </c>
      <c r="I384" s="156"/>
      <c r="L384" s="152"/>
      <c r="M384" s="157"/>
      <c r="T384" s="158"/>
      <c r="AT384" s="153" t="s">
        <v>155</v>
      </c>
      <c r="AU384" s="153" t="s">
        <v>86</v>
      </c>
      <c r="AV384" s="13" t="s">
        <v>86</v>
      </c>
      <c r="AW384" s="13" t="s">
        <v>32</v>
      </c>
      <c r="AX384" s="13" t="s">
        <v>76</v>
      </c>
      <c r="AY384" s="153" t="s">
        <v>142</v>
      </c>
    </row>
    <row r="385" spans="2:65" s="13" customFormat="1" ht="11.25" x14ac:dyDescent="0.2">
      <c r="B385" s="152"/>
      <c r="D385" s="146" t="s">
        <v>155</v>
      </c>
      <c r="E385" s="153" t="s">
        <v>1</v>
      </c>
      <c r="F385" s="154" t="s">
        <v>2208</v>
      </c>
      <c r="H385" s="155">
        <v>1.6559999999999999</v>
      </c>
      <c r="I385" s="156"/>
      <c r="L385" s="152"/>
      <c r="M385" s="157"/>
      <c r="T385" s="158"/>
      <c r="AT385" s="153" t="s">
        <v>155</v>
      </c>
      <c r="AU385" s="153" t="s">
        <v>86</v>
      </c>
      <c r="AV385" s="13" t="s">
        <v>86</v>
      </c>
      <c r="AW385" s="13" t="s">
        <v>32</v>
      </c>
      <c r="AX385" s="13" t="s">
        <v>76</v>
      </c>
      <c r="AY385" s="153" t="s">
        <v>142</v>
      </c>
    </row>
    <row r="386" spans="2:65" s="14" customFormat="1" ht="11.25" x14ac:dyDescent="0.2">
      <c r="B386" s="162"/>
      <c r="D386" s="146" t="s">
        <v>155</v>
      </c>
      <c r="E386" s="163" t="s">
        <v>1</v>
      </c>
      <c r="F386" s="164" t="s">
        <v>278</v>
      </c>
      <c r="H386" s="165">
        <v>96.456000000000003</v>
      </c>
      <c r="I386" s="166"/>
      <c r="L386" s="162"/>
      <c r="M386" s="167"/>
      <c r="T386" s="168"/>
      <c r="AT386" s="163" t="s">
        <v>155</v>
      </c>
      <c r="AU386" s="163" t="s">
        <v>86</v>
      </c>
      <c r="AV386" s="14" t="s">
        <v>141</v>
      </c>
      <c r="AW386" s="14" t="s">
        <v>32</v>
      </c>
      <c r="AX386" s="14" t="s">
        <v>84</v>
      </c>
      <c r="AY386" s="163" t="s">
        <v>142</v>
      </c>
    </row>
    <row r="387" spans="2:65" s="1" customFormat="1" ht="24.2" customHeight="1" x14ac:dyDescent="0.2">
      <c r="B387" s="32"/>
      <c r="C387" s="132" t="s">
        <v>675</v>
      </c>
      <c r="D387" s="132" t="s">
        <v>148</v>
      </c>
      <c r="E387" s="133" t="s">
        <v>1384</v>
      </c>
      <c r="F387" s="134" t="s">
        <v>1385</v>
      </c>
      <c r="G387" s="135" t="s">
        <v>456</v>
      </c>
      <c r="H387" s="136">
        <v>28.8</v>
      </c>
      <c r="I387" s="137"/>
      <c r="J387" s="138">
        <f>ROUND(I387*H387,2)</f>
        <v>0</v>
      </c>
      <c r="K387" s="134" t="s">
        <v>152</v>
      </c>
      <c r="L387" s="32"/>
      <c r="M387" s="139" t="s">
        <v>1</v>
      </c>
      <c r="N387" s="140" t="s">
        <v>41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141</v>
      </c>
      <c r="AT387" s="143" t="s">
        <v>148</v>
      </c>
      <c r="AU387" s="143" t="s">
        <v>86</v>
      </c>
      <c r="AY387" s="17" t="s">
        <v>142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84</v>
      </c>
      <c r="BK387" s="144">
        <f>ROUND(I387*H387,2)</f>
        <v>0</v>
      </c>
      <c r="BL387" s="17" t="s">
        <v>141</v>
      </c>
      <c r="BM387" s="143" t="s">
        <v>2209</v>
      </c>
    </row>
    <row r="388" spans="2:65" s="13" customFormat="1" ht="11.25" x14ac:dyDescent="0.2">
      <c r="B388" s="152"/>
      <c r="D388" s="146" t="s">
        <v>155</v>
      </c>
      <c r="E388" s="153" t="s">
        <v>1</v>
      </c>
      <c r="F388" s="154" t="s">
        <v>2196</v>
      </c>
      <c r="H388" s="155">
        <v>28.8</v>
      </c>
      <c r="I388" s="156"/>
      <c r="L388" s="152"/>
      <c r="M388" s="157"/>
      <c r="T388" s="158"/>
      <c r="AT388" s="153" t="s">
        <v>155</v>
      </c>
      <c r="AU388" s="153" t="s">
        <v>86</v>
      </c>
      <c r="AV388" s="13" t="s">
        <v>86</v>
      </c>
      <c r="AW388" s="13" t="s">
        <v>32</v>
      </c>
      <c r="AX388" s="13" t="s">
        <v>84</v>
      </c>
      <c r="AY388" s="153" t="s">
        <v>142</v>
      </c>
    </row>
    <row r="389" spans="2:65" s="1" customFormat="1" ht="24.2" customHeight="1" x14ac:dyDescent="0.2">
      <c r="B389" s="32"/>
      <c r="C389" s="132" t="s">
        <v>680</v>
      </c>
      <c r="D389" s="132" t="s">
        <v>148</v>
      </c>
      <c r="E389" s="133" t="s">
        <v>2210</v>
      </c>
      <c r="F389" s="134" t="s">
        <v>2211</v>
      </c>
      <c r="G389" s="135" t="s">
        <v>456</v>
      </c>
      <c r="H389" s="136">
        <v>26.771999999999998</v>
      </c>
      <c r="I389" s="137"/>
      <c r="J389" s="138">
        <f>ROUND(I389*H389,2)</f>
        <v>0</v>
      </c>
      <c r="K389" s="134" t="s">
        <v>152</v>
      </c>
      <c r="L389" s="32"/>
      <c r="M389" s="139" t="s">
        <v>1</v>
      </c>
      <c r="N389" s="140" t="s">
        <v>41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141</v>
      </c>
      <c r="AT389" s="143" t="s">
        <v>148</v>
      </c>
      <c r="AU389" s="143" t="s">
        <v>86</v>
      </c>
      <c r="AY389" s="17" t="s">
        <v>142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7" t="s">
        <v>84</v>
      </c>
      <c r="BK389" s="144">
        <f>ROUND(I389*H389,2)</f>
        <v>0</v>
      </c>
      <c r="BL389" s="17" t="s">
        <v>141</v>
      </c>
      <c r="BM389" s="143" t="s">
        <v>2212</v>
      </c>
    </row>
    <row r="390" spans="2:65" s="13" customFormat="1" ht="11.25" x14ac:dyDescent="0.2">
      <c r="B390" s="152"/>
      <c r="D390" s="146" t="s">
        <v>155</v>
      </c>
      <c r="E390" s="153" t="s">
        <v>1</v>
      </c>
      <c r="F390" s="154" t="s">
        <v>2201</v>
      </c>
      <c r="H390" s="155">
        <v>26.771999999999998</v>
      </c>
      <c r="I390" s="156"/>
      <c r="L390" s="152"/>
      <c r="M390" s="157"/>
      <c r="T390" s="158"/>
      <c r="AT390" s="153" t="s">
        <v>155</v>
      </c>
      <c r="AU390" s="153" t="s">
        <v>86</v>
      </c>
      <c r="AV390" s="13" t="s">
        <v>86</v>
      </c>
      <c r="AW390" s="13" t="s">
        <v>32</v>
      </c>
      <c r="AX390" s="13" t="s">
        <v>84</v>
      </c>
      <c r="AY390" s="153" t="s">
        <v>142</v>
      </c>
    </row>
    <row r="391" spans="2:65" s="1" customFormat="1" ht="24.2" customHeight="1" x14ac:dyDescent="0.2">
      <c r="B391" s="32"/>
      <c r="C391" s="132" t="s">
        <v>686</v>
      </c>
      <c r="D391" s="132" t="s">
        <v>148</v>
      </c>
      <c r="E391" s="133" t="s">
        <v>2213</v>
      </c>
      <c r="F391" s="134" t="s">
        <v>2214</v>
      </c>
      <c r="G391" s="135" t="s">
        <v>456</v>
      </c>
      <c r="H391" s="136">
        <v>1.5189999999999999</v>
      </c>
      <c r="I391" s="137"/>
      <c r="J391" s="138">
        <f>ROUND(I391*H391,2)</f>
        <v>0</v>
      </c>
      <c r="K391" s="134" t="s">
        <v>152</v>
      </c>
      <c r="L391" s="32"/>
      <c r="M391" s="139" t="s">
        <v>1</v>
      </c>
      <c r="N391" s="140" t="s">
        <v>41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141</v>
      </c>
      <c r="AT391" s="143" t="s">
        <v>148</v>
      </c>
      <c r="AU391" s="143" t="s">
        <v>86</v>
      </c>
      <c r="AY391" s="17" t="s">
        <v>142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84</v>
      </c>
      <c r="BK391" s="144">
        <f>ROUND(I391*H391,2)</f>
        <v>0</v>
      </c>
      <c r="BL391" s="17" t="s">
        <v>141</v>
      </c>
      <c r="BM391" s="143" t="s">
        <v>2215</v>
      </c>
    </row>
    <row r="392" spans="2:65" s="13" customFormat="1" ht="11.25" x14ac:dyDescent="0.2">
      <c r="B392" s="152"/>
      <c r="D392" s="146" t="s">
        <v>155</v>
      </c>
      <c r="E392" s="153" t="s">
        <v>1</v>
      </c>
      <c r="F392" s="154" t="s">
        <v>2202</v>
      </c>
      <c r="H392" s="155">
        <v>1.5189999999999999</v>
      </c>
      <c r="I392" s="156"/>
      <c r="L392" s="152"/>
      <c r="M392" s="157"/>
      <c r="T392" s="158"/>
      <c r="AT392" s="153" t="s">
        <v>155</v>
      </c>
      <c r="AU392" s="153" t="s">
        <v>86</v>
      </c>
      <c r="AV392" s="13" t="s">
        <v>86</v>
      </c>
      <c r="AW392" s="13" t="s">
        <v>32</v>
      </c>
      <c r="AX392" s="13" t="s">
        <v>84</v>
      </c>
      <c r="AY392" s="153" t="s">
        <v>142</v>
      </c>
    </row>
    <row r="393" spans="2:65" s="1" customFormat="1" ht="24.2" customHeight="1" x14ac:dyDescent="0.2">
      <c r="B393" s="32"/>
      <c r="C393" s="132" t="s">
        <v>691</v>
      </c>
      <c r="D393" s="132" t="s">
        <v>148</v>
      </c>
      <c r="E393" s="133" t="s">
        <v>2216</v>
      </c>
      <c r="F393" s="134" t="s">
        <v>2217</v>
      </c>
      <c r="G393" s="135" t="s">
        <v>456</v>
      </c>
      <c r="H393" s="136">
        <v>6.9000000000000006E-2</v>
      </c>
      <c r="I393" s="137"/>
      <c r="J393" s="138">
        <f>ROUND(I393*H393,2)</f>
        <v>0</v>
      </c>
      <c r="K393" s="134" t="s">
        <v>152</v>
      </c>
      <c r="L393" s="32"/>
      <c r="M393" s="139" t="s">
        <v>1</v>
      </c>
      <c r="N393" s="140" t="s">
        <v>41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141</v>
      </c>
      <c r="AT393" s="143" t="s">
        <v>148</v>
      </c>
      <c r="AU393" s="143" t="s">
        <v>86</v>
      </c>
      <c r="AY393" s="17" t="s">
        <v>142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84</v>
      </c>
      <c r="BK393" s="144">
        <f>ROUND(I393*H393,2)</f>
        <v>0</v>
      </c>
      <c r="BL393" s="17" t="s">
        <v>141</v>
      </c>
      <c r="BM393" s="143" t="s">
        <v>2218</v>
      </c>
    </row>
    <row r="394" spans="2:65" s="13" customFormat="1" ht="11.25" x14ac:dyDescent="0.2">
      <c r="B394" s="152"/>
      <c r="D394" s="146" t="s">
        <v>155</v>
      </c>
      <c r="E394" s="153" t="s">
        <v>1</v>
      </c>
      <c r="F394" s="154" t="s">
        <v>2203</v>
      </c>
      <c r="H394" s="155">
        <v>6.9000000000000006E-2</v>
      </c>
      <c r="I394" s="156"/>
      <c r="L394" s="152"/>
      <c r="M394" s="157"/>
      <c r="T394" s="158"/>
      <c r="AT394" s="153" t="s">
        <v>155</v>
      </c>
      <c r="AU394" s="153" t="s">
        <v>86</v>
      </c>
      <c r="AV394" s="13" t="s">
        <v>86</v>
      </c>
      <c r="AW394" s="13" t="s">
        <v>32</v>
      </c>
      <c r="AX394" s="13" t="s">
        <v>84</v>
      </c>
      <c r="AY394" s="153" t="s">
        <v>142</v>
      </c>
    </row>
    <row r="395" spans="2:65" s="11" customFormat="1" ht="22.9" customHeight="1" x14ac:dyDescent="0.2">
      <c r="B395" s="120"/>
      <c r="D395" s="121" t="s">
        <v>75</v>
      </c>
      <c r="E395" s="130" t="s">
        <v>1394</v>
      </c>
      <c r="F395" s="130" t="s">
        <v>1395</v>
      </c>
      <c r="I395" s="123"/>
      <c r="J395" s="131">
        <f>BK395</f>
        <v>0</v>
      </c>
      <c r="L395" s="120"/>
      <c r="M395" s="125"/>
      <c r="P395" s="126">
        <f>P396</f>
        <v>0</v>
      </c>
      <c r="R395" s="126">
        <f>R396</f>
        <v>0</v>
      </c>
      <c r="T395" s="127">
        <f>T396</f>
        <v>0</v>
      </c>
      <c r="AR395" s="121" t="s">
        <v>84</v>
      </c>
      <c r="AT395" s="128" t="s">
        <v>75</v>
      </c>
      <c r="AU395" s="128" t="s">
        <v>84</v>
      </c>
      <c r="AY395" s="121" t="s">
        <v>142</v>
      </c>
      <c r="BK395" s="129">
        <f>BK396</f>
        <v>0</v>
      </c>
    </row>
    <row r="396" spans="2:65" s="1" customFormat="1" ht="24.2" customHeight="1" x14ac:dyDescent="0.2">
      <c r="B396" s="32"/>
      <c r="C396" s="132" t="s">
        <v>695</v>
      </c>
      <c r="D396" s="132" t="s">
        <v>148</v>
      </c>
      <c r="E396" s="133" t="s">
        <v>2219</v>
      </c>
      <c r="F396" s="134" t="s">
        <v>2220</v>
      </c>
      <c r="G396" s="135" t="s">
        <v>456</v>
      </c>
      <c r="H396" s="136">
        <v>360.017</v>
      </c>
      <c r="I396" s="137"/>
      <c r="J396" s="138">
        <f>ROUND(I396*H396,2)</f>
        <v>0</v>
      </c>
      <c r="K396" s="134" t="s">
        <v>152</v>
      </c>
      <c r="L396" s="32"/>
      <c r="M396" s="186" t="s">
        <v>1</v>
      </c>
      <c r="N396" s="187" t="s">
        <v>41</v>
      </c>
      <c r="O396" s="188"/>
      <c r="P396" s="189">
        <f>O396*H396</f>
        <v>0</v>
      </c>
      <c r="Q396" s="189">
        <v>0</v>
      </c>
      <c r="R396" s="189">
        <f>Q396*H396</f>
        <v>0</v>
      </c>
      <c r="S396" s="189">
        <v>0</v>
      </c>
      <c r="T396" s="190">
        <f>S396*H396</f>
        <v>0</v>
      </c>
      <c r="AR396" s="143" t="s">
        <v>141</v>
      </c>
      <c r="AT396" s="143" t="s">
        <v>148</v>
      </c>
      <c r="AU396" s="143" t="s">
        <v>86</v>
      </c>
      <c r="AY396" s="17" t="s">
        <v>142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7" t="s">
        <v>84</v>
      </c>
      <c r="BK396" s="144">
        <f>ROUND(I396*H396,2)</f>
        <v>0</v>
      </c>
      <c r="BL396" s="17" t="s">
        <v>141</v>
      </c>
      <c r="BM396" s="143" t="s">
        <v>1908</v>
      </c>
    </row>
    <row r="397" spans="2:65" s="1" customFormat="1" ht="6.95" customHeight="1" x14ac:dyDescent="0.2">
      <c r="B397" s="44"/>
      <c r="C397" s="45"/>
      <c r="D397" s="45"/>
      <c r="E397" s="45"/>
      <c r="F397" s="45"/>
      <c r="G397" s="45"/>
      <c r="H397" s="45"/>
      <c r="I397" s="45"/>
      <c r="J397" s="45"/>
      <c r="K397" s="45"/>
      <c r="L397" s="32"/>
    </row>
  </sheetData>
  <sheetProtection algorithmName="SHA-512" hashValue="3Cc0ncCG3W8E6lamSMtzbmE2GcIRpIjpvn37VQwZIMWv7P4juTLa3kO0TtRcHb5kYcuRoedI+D8z66cUDSbNRg==" saltValue="6sGORjOH7I8JkQsBQL/vj8irwoTtXdEV8fNeb+gkwcz3T2jjI8Rb1SLxUeV3hl3ZYcDMrhzErtQCgqQkBH3r4A==" spinCount="100000" sheet="1" objects="1" scenarios="1" formatColumns="0" formatRows="0" autoFilter="0"/>
  <autoFilter ref="C122:K396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7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2221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ROUND(J123,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ROUND((SUM(BE123:BE375)),  2)</f>
        <v>0</v>
      </c>
      <c r="I33" s="92">
        <v>0.21</v>
      </c>
      <c r="J33" s="91">
        <f>ROUND(((SUM(BE123:BE375))*I33),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ROUND((SUM(BF123:BF375)),  2)</f>
        <v>0</v>
      </c>
      <c r="I34" s="92">
        <v>0.12</v>
      </c>
      <c r="J34" s="91">
        <f>ROUND(((SUM(BF123:BF375))*I34),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ROUND((SUM(BG123:BG375)),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ROUND((SUM(BH123:BH375)),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ROUND((SUM(BI123:BI375)),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303 - Vodovodní a kanalizační přípojky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J123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 x14ac:dyDescent="0.2">
      <c r="B99" s="108"/>
      <c r="D99" s="109" t="s">
        <v>1910</v>
      </c>
      <c r="E99" s="110"/>
      <c r="F99" s="110"/>
      <c r="G99" s="110"/>
      <c r="H99" s="110"/>
      <c r="I99" s="110"/>
      <c r="J99" s="111">
        <f>J224</f>
        <v>0</v>
      </c>
      <c r="L99" s="108"/>
    </row>
    <row r="100" spans="2:12" s="9" customFormat="1" ht="19.899999999999999" customHeight="1" x14ac:dyDescent="0.2">
      <c r="B100" s="108"/>
      <c r="D100" s="109" t="s">
        <v>253</v>
      </c>
      <c r="E100" s="110"/>
      <c r="F100" s="110"/>
      <c r="G100" s="110"/>
      <c r="H100" s="110"/>
      <c r="I100" s="110"/>
      <c r="J100" s="111">
        <f>J229</f>
        <v>0</v>
      </c>
      <c r="L100" s="108"/>
    </row>
    <row r="101" spans="2:12" s="9" customFormat="1" ht="19.899999999999999" customHeight="1" x14ac:dyDescent="0.2">
      <c r="B101" s="108"/>
      <c r="D101" s="109" t="s">
        <v>255</v>
      </c>
      <c r="E101" s="110"/>
      <c r="F101" s="110"/>
      <c r="G101" s="110"/>
      <c r="H101" s="110"/>
      <c r="I101" s="110"/>
      <c r="J101" s="111">
        <f>J244</f>
        <v>0</v>
      </c>
      <c r="L101" s="108"/>
    </row>
    <row r="102" spans="2:12" s="9" customFormat="1" ht="19.899999999999999" customHeight="1" x14ac:dyDescent="0.2">
      <c r="B102" s="108"/>
      <c r="D102" s="109" t="s">
        <v>257</v>
      </c>
      <c r="E102" s="110"/>
      <c r="F102" s="110"/>
      <c r="G102" s="110"/>
      <c r="H102" s="110"/>
      <c r="I102" s="110"/>
      <c r="J102" s="111">
        <f>J365</f>
        <v>0</v>
      </c>
      <c r="L102" s="108"/>
    </row>
    <row r="103" spans="2:12" s="9" customFormat="1" ht="19.899999999999999" customHeight="1" x14ac:dyDescent="0.2">
      <c r="B103" s="108"/>
      <c r="D103" s="109" t="s">
        <v>258</v>
      </c>
      <c r="E103" s="110"/>
      <c r="F103" s="110"/>
      <c r="G103" s="110"/>
      <c r="H103" s="110"/>
      <c r="I103" s="110"/>
      <c r="J103" s="111">
        <f>J374</f>
        <v>0</v>
      </c>
      <c r="L103" s="108"/>
    </row>
    <row r="104" spans="2:12" s="1" customFormat="1" ht="21.75" customHeight="1" x14ac:dyDescent="0.2">
      <c r="B104" s="32"/>
      <c r="L104" s="32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 x14ac:dyDescent="0.2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 x14ac:dyDescent="0.2">
      <c r="B110" s="32"/>
      <c r="C110" s="21" t="s">
        <v>126</v>
      </c>
      <c r="L110" s="32"/>
    </row>
    <row r="111" spans="2:12" s="1" customFormat="1" ht="6.95" customHeight="1" x14ac:dyDescent="0.2">
      <c r="B111" s="32"/>
      <c r="L111" s="32"/>
    </row>
    <row r="112" spans="2:12" s="1" customFormat="1" ht="12" customHeight="1" x14ac:dyDescent="0.2">
      <c r="B112" s="32"/>
      <c r="C112" s="27" t="s">
        <v>16</v>
      </c>
      <c r="L112" s="32"/>
    </row>
    <row r="113" spans="2:65" s="1" customFormat="1" ht="16.5" customHeight="1" x14ac:dyDescent="0.2">
      <c r="B113" s="32"/>
      <c r="E113" s="232" t="str">
        <f>E7</f>
        <v>Rekonstrukce ul. Požárnická, Pelhřimov</v>
      </c>
      <c r="F113" s="233"/>
      <c r="G113" s="233"/>
      <c r="H113" s="233"/>
      <c r="L113" s="32"/>
    </row>
    <row r="114" spans="2:65" s="1" customFormat="1" ht="12" customHeight="1" x14ac:dyDescent="0.2">
      <c r="B114" s="32"/>
      <c r="C114" s="27" t="s">
        <v>112</v>
      </c>
      <c r="L114" s="32"/>
    </row>
    <row r="115" spans="2:65" s="1" customFormat="1" ht="16.5" customHeight="1" x14ac:dyDescent="0.2">
      <c r="B115" s="32"/>
      <c r="E115" s="194" t="str">
        <f>E9</f>
        <v>303 - Vodovodní a kanalizační přípojky</v>
      </c>
      <c r="F115" s="234"/>
      <c r="G115" s="234"/>
      <c r="H115" s="234"/>
      <c r="L115" s="32"/>
    </row>
    <row r="116" spans="2:65" s="1" customFormat="1" ht="6.95" customHeight="1" x14ac:dyDescent="0.2">
      <c r="B116" s="32"/>
      <c r="L116" s="32"/>
    </row>
    <row r="117" spans="2:65" s="1" customFormat="1" ht="12" customHeight="1" x14ac:dyDescent="0.2">
      <c r="B117" s="32"/>
      <c r="C117" s="27" t="s">
        <v>20</v>
      </c>
      <c r="F117" s="25" t="str">
        <f>F12</f>
        <v>Pelhřimov</v>
      </c>
      <c r="I117" s="27" t="s">
        <v>22</v>
      </c>
      <c r="J117" s="52" t="str">
        <f>IF(J12="","",J12)</f>
        <v>16. 12. 2025</v>
      </c>
      <c r="L117" s="32"/>
    </row>
    <row r="118" spans="2:65" s="1" customFormat="1" ht="6.95" customHeight="1" x14ac:dyDescent="0.2">
      <c r="B118" s="32"/>
      <c r="L118" s="32"/>
    </row>
    <row r="119" spans="2:65" s="1" customFormat="1" ht="15.2" customHeight="1" x14ac:dyDescent="0.2">
      <c r="B119" s="32"/>
      <c r="C119" s="27" t="s">
        <v>24</v>
      </c>
      <c r="F119" s="25" t="str">
        <f>E15</f>
        <v>Město Pelhřimov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 x14ac:dyDescent="0.2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 xml:space="preserve"> </v>
      </c>
      <c r="L120" s="32"/>
    </row>
    <row r="121" spans="2:65" s="1" customFormat="1" ht="10.35" customHeight="1" x14ac:dyDescent="0.2">
      <c r="B121" s="32"/>
      <c r="L121" s="32"/>
    </row>
    <row r="122" spans="2:65" s="10" customFormat="1" ht="29.25" customHeight="1" x14ac:dyDescent="0.2">
      <c r="B122" s="112"/>
      <c r="C122" s="113" t="s">
        <v>127</v>
      </c>
      <c r="D122" s="114" t="s">
        <v>61</v>
      </c>
      <c r="E122" s="114" t="s">
        <v>57</v>
      </c>
      <c r="F122" s="114" t="s">
        <v>58</v>
      </c>
      <c r="G122" s="114" t="s">
        <v>128</v>
      </c>
      <c r="H122" s="114" t="s">
        <v>129</v>
      </c>
      <c r="I122" s="114" t="s">
        <v>130</v>
      </c>
      <c r="J122" s="114" t="s">
        <v>116</v>
      </c>
      <c r="K122" s="115" t="s">
        <v>131</v>
      </c>
      <c r="L122" s="112"/>
      <c r="M122" s="59" t="s">
        <v>1</v>
      </c>
      <c r="N122" s="60" t="s">
        <v>40</v>
      </c>
      <c r="O122" s="60" t="s">
        <v>132</v>
      </c>
      <c r="P122" s="60" t="s">
        <v>133</v>
      </c>
      <c r="Q122" s="60" t="s">
        <v>134</v>
      </c>
      <c r="R122" s="60" t="s">
        <v>135</v>
      </c>
      <c r="S122" s="60" t="s">
        <v>136</v>
      </c>
      <c r="T122" s="61" t="s">
        <v>137</v>
      </c>
    </row>
    <row r="123" spans="2:65" s="1" customFormat="1" ht="22.9" customHeight="1" x14ac:dyDescent="0.25">
      <c r="B123" s="32"/>
      <c r="C123" s="64" t="s">
        <v>138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42.042853450000003</v>
      </c>
      <c r="S123" s="53"/>
      <c r="T123" s="118">
        <f>T124</f>
        <v>1.7999999999999998</v>
      </c>
      <c r="AT123" s="17" t="s">
        <v>75</v>
      </c>
      <c r="AU123" s="17" t="s">
        <v>118</v>
      </c>
      <c r="BK123" s="119">
        <f>BK124</f>
        <v>0</v>
      </c>
    </row>
    <row r="124" spans="2:65" s="11" customFormat="1" ht="25.9" customHeight="1" x14ac:dyDescent="0.2">
      <c r="B124" s="120"/>
      <c r="D124" s="121" t="s">
        <v>75</v>
      </c>
      <c r="E124" s="122" t="s">
        <v>261</v>
      </c>
      <c r="F124" s="122" t="s">
        <v>262</v>
      </c>
      <c r="I124" s="123"/>
      <c r="J124" s="124">
        <f>BK124</f>
        <v>0</v>
      </c>
      <c r="L124" s="120"/>
      <c r="M124" s="125"/>
      <c r="P124" s="126">
        <f>P125+P224+P229+P244+P365+P374</f>
        <v>0</v>
      </c>
      <c r="R124" s="126">
        <f>R125+R224+R229+R244+R365+R374</f>
        <v>42.042853450000003</v>
      </c>
      <c r="T124" s="127">
        <f>T125+T224+T229+T244+T365+T374</f>
        <v>1.7999999999999998</v>
      </c>
      <c r="AR124" s="121" t="s">
        <v>84</v>
      </c>
      <c r="AT124" s="128" t="s">
        <v>75</v>
      </c>
      <c r="AU124" s="128" t="s">
        <v>76</v>
      </c>
      <c r="AY124" s="121" t="s">
        <v>142</v>
      </c>
      <c r="BK124" s="129">
        <f>BK125+BK224+BK229+BK244+BK365+BK374</f>
        <v>0</v>
      </c>
    </row>
    <row r="125" spans="2:65" s="11" customFormat="1" ht="22.9" customHeight="1" x14ac:dyDescent="0.2">
      <c r="B125" s="120"/>
      <c r="D125" s="121" t="s">
        <v>75</v>
      </c>
      <c r="E125" s="130" t="s">
        <v>84</v>
      </c>
      <c r="F125" s="130" t="s">
        <v>263</v>
      </c>
      <c r="I125" s="123"/>
      <c r="J125" s="131">
        <f>BK125</f>
        <v>0</v>
      </c>
      <c r="L125" s="120"/>
      <c r="M125" s="125"/>
      <c r="P125" s="126">
        <f>SUM(P126:P223)</f>
        <v>0</v>
      </c>
      <c r="R125" s="126">
        <f>SUM(R126:R223)</f>
        <v>12.995466800000001</v>
      </c>
      <c r="T125" s="127">
        <f>SUM(T126:T223)</f>
        <v>0</v>
      </c>
      <c r="AR125" s="121" t="s">
        <v>84</v>
      </c>
      <c r="AT125" s="128" t="s">
        <v>75</v>
      </c>
      <c r="AU125" s="128" t="s">
        <v>84</v>
      </c>
      <c r="AY125" s="121" t="s">
        <v>142</v>
      </c>
      <c r="BK125" s="129">
        <f>SUM(BK126:BK223)</f>
        <v>0</v>
      </c>
    </row>
    <row r="126" spans="2:65" s="1" customFormat="1" ht="16.5" customHeight="1" x14ac:dyDescent="0.2">
      <c r="B126" s="32"/>
      <c r="C126" s="132" t="s">
        <v>84</v>
      </c>
      <c r="D126" s="132" t="s">
        <v>148</v>
      </c>
      <c r="E126" s="133" t="s">
        <v>1911</v>
      </c>
      <c r="F126" s="134" t="s">
        <v>1912</v>
      </c>
      <c r="G126" s="135" t="s">
        <v>1617</v>
      </c>
      <c r="H126" s="136">
        <v>160</v>
      </c>
      <c r="I126" s="137"/>
      <c r="J126" s="138">
        <f>ROUND(I126*H126,2)</f>
        <v>0</v>
      </c>
      <c r="K126" s="134" t="s">
        <v>152</v>
      </c>
      <c r="L126" s="32"/>
      <c r="M126" s="139" t="s">
        <v>1</v>
      </c>
      <c r="N126" s="140" t="s">
        <v>41</v>
      </c>
      <c r="P126" s="141">
        <f>O126*H126</f>
        <v>0</v>
      </c>
      <c r="Q126" s="141">
        <v>3.0000000000000001E-5</v>
      </c>
      <c r="R126" s="141">
        <f>Q126*H126</f>
        <v>4.8000000000000004E-3</v>
      </c>
      <c r="S126" s="141">
        <v>0</v>
      </c>
      <c r="T126" s="142">
        <f>S126*H126</f>
        <v>0</v>
      </c>
      <c r="AR126" s="143" t="s">
        <v>141</v>
      </c>
      <c r="AT126" s="143" t="s">
        <v>148</v>
      </c>
      <c r="AU126" s="143" t="s">
        <v>86</v>
      </c>
      <c r="AY126" s="17" t="s">
        <v>142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84</v>
      </c>
      <c r="BK126" s="144">
        <f>ROUND(I126*H126,2)</f>
        <v>0</v>
      </c>
      <c r="BL126" s="17" t="s">
        <v>141</v>
      </c>
      <c r="BM126" s="143" t="s">
        <v>2222</v>
      </c>
    </row>
    <row r="127" spans="2:65" s="12" customFormat="1" ht="11.25" x14ac:dyDescent="0.2">
      <c r="B127" s="145"/>
      <c r="D127" s="146" t="s">
        <v>155</v>
      </c>
      <c r="E127" s="147" t="s">
        <v>1</v>
      </c>
      <c r="F127" s="148" t="s">
        <v>2223</v>
      </c>
      <c r="H127" s="147" t="s">
        <v>1</v>
      </c>
      <c r="I127" s="149"/>
      <c r="L127" s="145"/>
      <c r="M127" s="150"/>
      <c r="T127" s="151"/>
      <c r="AT127" s="147" t="s">
        <v>155</v>
      </c>
      <c r="AU127" s="147" t="s">
        <v>86</v>
      </c>
      <c r="AV127" s="12" t="s">
        <v>84</v>
      </c>
      <c r="AW127" s="12" t="s">
        <v>32</v>
      </c>
      <c r="AX127" s="12" t="s">
        <v>76</v>
      </c>
      <c r="AY127" s="147" t="s">
        <v>142</v>
      </c>
    </row>
    <row r="128" spans="2:65" s="13" customFormat="1" ht="11.25" x14ac:dyDescent="0.2">
      <c r="B128" s="152"/>
      <c r="D128" s="146" t="s">
        <v>155</v>
      </c>
      <c r="E128" s="153" t="s">
        <v>1</v>
      </c>
      <c r="F128" s="154" t="s">
        <v>2224</v>
      </c>
      <c r="H128" s="155">
        <v>160</v>
      </c>
      <c r="I128" s="156"/>
      <c r="L128" s="152"/>
      <c r="M128" s="157"/>
      <c r="T128" s="158"/>
      <c r="AT128" s="153" t="s">
        <v>155</v>
      </c>
      <c r="AU128" s="153" t="s">
        <v>86</v>
      </c>
      <c r="AV128" s="13" t="s">
        <v>86</v>
      </c>
      <c r="AW128" s="13" t="s">
        <v>32</v>
      </c>
      <c r="AX128" s="13" t="s">
        <v>84</v>
      </c>
      <c r="AY128" s="153" t="s">
        <v>142</v>
      </c>
    </row>
    <row r="129" spans="2:65" s="1" customFormat="1" ht="49.15" customHeight="1" x14ac:dyDescent="0.2">
      <c r="B129" s="32"/>
      <c r="C129" s="132" t="s">
        <v>86</v>
      </c>
      <c r="D129" s="132" t="s">
        <v>148</v>
      </c>
      <c r="E129" s="133" t="s">
        <v>1626</v>
      </c>
      <c r="F129" s="134" t="s">
        <v>1627</v>
      </c>
      <c r="G129" s="135" t="s">
        <v>336</v>
      </c>
      <c r="H129" s="136">
        <v>5</v>
      </c>
      <c r="I129" s="137"/>
      <c r="J129" s="138">
        <f>ROUND(I129*H129,2)</f>
        <v>0</v>
      </c>
      <c r="K129" s="134" t="s">
        <v>152</v>
      </c>
      <c r="L129" s="32"/>
      <c r="M129" s="139" t="s">
        <v>1</v>
      </c>
      <c r="N129" s="140" t="s">
        <v>41</v>
      </c>
      <c r="P129" s="141">
        <f>O129*H129</f>
        <v>0</v>
      </c>
      <c r="Q129" s="141">
        <v>3.6900000000000002E-2</v>
      </c>
      <c r="R129" s="141">
        <f>Q129*H129</f>
        <v>0.1845</v>
      </c>
      <c r="S129" s="141">
        <v>0</v>
      </c>
      <c r="T129" s="142">
        <f>S129*H129</f>
        <v>0</v>
      </c>
      <c r="AR129" s="143" t="s">
        <v>141</v>
      </c>
      <c r="AT129" s="143" t="s">
        <v>148</v>
      </c>
      <c r="AU129" s="143" t="s">
        <v>86</v>
      </c>
      <c r="AY129" s="17" t="s">
        <v>142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84</v>
      </c>
      <c r="BK129" s="144">
        <f>ROUND(I129*H129,2)</f>
        <v>0</v>
      </c>
      <c r="BL129" s="17" t="s">
        <v>141</v>
      </c>
      <c r="BM129" s="143" t="s">
        <v>2225</v>
      </c>
    </row>
    <row r="130" spans="2:65" s="12" customFormat="1" ht="11.25" x14ac:dyDescent="0.2">
      <c r="B130" s="145"/>
      <c r="D130" s="146" t="s">
        <v>155</v>
      </c>
      <c r="E130" s="147" t="s">
        <v>1</v>
      </c>
      <c r="F130" s="148" t="s">
        <v>2226</v>
      </c>
      <c r="H130" s="147" t="s">
        <v>1</v>
      </c>
      <c r="I130" s="149"/>
      <c r="L130" s="145"/>
      <c r="M130" s="150"/>
      <c r="T130" s="151"/>
      <c r="AT130" s="147" t="s">
        <v>155</v>
      </c>
      <c r="AU130" s="147" t="s">
        <v>86</v>
      </c>
      <c r="AV130" s="12" t="s">
        <v>84</v>
      </c>
      <c r="AW130" s="12" t="s">
        <v>32</v>
      </c>
      <c r="AX130" s="12" t="s">
        <v>76</v>
      </c>
      <c r="AY130" s="147" t="s">
        <v>142</v>
      </c>
    </row>
    <row r="131" spans="2:65" s="13" customFormat="1" ht="11.25" x14ac:dyDescent="0.2">
      <c r="B131" s="152"/>
      <c r="D131" s="146" t="s">
        <v>155</v>
      </c>
      <c r="E131" s="153" t="s">
        <v>1</v>
      </c>
      <c r="F131" s="154" t="s">
        <v>1625</v>
      </c>
      <c r="H131" s="155">
        <v>5</v>
      </c>
      <c r="I131" s="156"/>
      <c r="L131" s="152"/>
      <c r="M131" s="157"/>
      <c r="T131" s="158"/>
      <c r="AT131" s="153" t="s">
        <v>155</v>
      </c>
      <c r="AU131" s="153" t="s">
        <v>86</v>
      </c>
      <c r="AV131" s="13" t="s">
        <v>86</v>
      </c>
      <c r="AW131" s="13" t="s">
        <v>32</v>
      </c>
      <c r="AX131" s="13" t="s">
        <v>84</v>
      </c>
      <c r="AY131" s="153" t="s">
        <v>142</v>
      </c>
    </row>
    <row r="132" spans="2:65" s="12" customFormat="1" ht="11.25" x14ac:dyDescent="0.2">
      <c r="B132" s="145"/>
      <c r="D132" s="146" t="s">
        <v>155</v>
      </c>
      <c r="E132" s="147" t="s">
        <v>1</v>
      </c>
      <c r="F132" s="148" t="s">
        <v>834</v>
      </c>
      <c r="H132" s="147" t="s">
        <v>1</v>
      </c>
      <c r="I132" s="149"/>
      <c r="L132" s="145"/>
      <c r="M132" s="150"/>
      <c r="T132" s="151"/>
      <c r="AT132" s="147" t="s">
        <v>155</v>
      </c>
      <c r="AU132" s="147" t="s">
        <v>86</v>
      </c>
      <c r="AV132" s="12" t="s">
        <v>84</v>
      </c>
      <c r="AW132" s="12" t="s">
        <v>32</v>
      </c>
      <c r="AX132" s="12" t="s">
        <v>76</v>
      </c>
      <c r="AY132" s="147" t="s">
        <v>142</v>
      </c>
    </row>
    <row r="133" spans="2:65" s="1" customFormat="1" ht="24.2" customHeight="1" x14ac:dyDescent="0.2">
      <c r="B133" s="32"/>
      <c r="C133" s="132" t="s">
        <v>164</v>
      </c>
      <c r="D133" s="132" t="s">
        <v>148</v>
      </c>
      <c r="E133" s="133" t="s">
        <v>1631</v>
      </c>
      <c r="F133" s="134" t="s">
        <v>1632</v>
      </c>
      <c r="G133" s="135" t="s">
        <v>357</v>
      </c>
      <c r="H133" s="136">
        <v>69.954999999999998</v>
      </c>
      <c r="I133" s="137"/>
      <c r="J133" s="138">
        <f>ROUND(I133*H133,2)</f>
        <v>0</v>
      </c>
      <c r="K133" s="134" t="s">
        <v>152</v>
      </c>
      <c r="L133" s="32"/>
      <c r="M133" s="139" t="s">
        <v>1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141</v>
      </c>
      <c r="AT133" s="143" t="s">
        <v>148</v>
      </c>
      <c r="AU133" s="143" t="s">
        <v>86</v>
      </c>
      <c r="AY133" s="17" t="s">
        <v>142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84</v>
      </c>
      <c r="BK133" s="144">
        <f>ROUND(I133*H133,2)</f>
        <v>0</v>
      </c>
      <c r="BL133" s="17" t="s">
        <v>141</v>
      </c>
      <c r="BM133" s="143" t="s">
        <v>2227</v>
      </c>
    </row>
    <row r="134" spans="2:65" s="12" customFormat="1" ht="11.25" x14ac:dyDescent="0.2">
      <c r="B134" s="145"/>
      <c r="D134" s="146" t="s">
        <v>155</v>
      </c>
      <c r="E134" s="147" t="s">
        <v>1</v>
      </c>
      <c r="F134" s="148" t="s">
        <v>1634</v>
      </c>
      <c r="H134" s="147" t="s">
        <v>1</v>
      </c>
      <c r="I134" s="149"/>
      <c r="L134" s="145"/>
      <c r="M134" s="150"/>
      <c r="T134" s="151"/>
      <c r="AT134" s="147" t="s">
        <v>155</v>
      </c>
      <c r="AU134" s="147" t="s">
        <v>86</v>
      </c>
      <c r="AV134" s="12" t="s">
        <v>84</v>
      </c>
      <c r="AW134" s="12" t="s">
        <v>32</v>
      </c>
      <c r="AX134" s="12" t="s">
        <v>76</v>
      </c>
      <c r="AY134" s="147" t="s">
        <v>142</v>
      </c>
    </row>
    <row r="135" spans="2:65" s="13" customFormat="1" ht="11.25" x14ac:dyDescent="0.2">
      <c r="B135" s="152"/>
      <c r="D135" s="146" t="s">
        <v>155</v>
      </c>
      <c r="E135" s="153" t="s">
        <v>1</v>
      </c>
      <c r="F135" s="154" t="s">
        <v>2228</v>
      </c>
      <c r="H135" s="155">
        <v>12.265000000000001</v>
      </c>
      <c r="I135" s="156"/>
      <c r="L135" s="152"/>
      <c r="M135" s="157"/>
      <c r="T135" s="158"/>
      <c r="AT135" s="153" t="s">
        <v>155</v>
      </c>
      <c r="AU135" s="153" t="s">
        <v>86</v>
      </c>
      <c r="AV135" s="13" t="s">
        <v>86</v>
      </c>
      <c r="AW135" s="13" t="s">
        <v>32</v>
      </c>
      <c r="AX135" s="13" t="s">
        <v>76</v>
      </c>
      <c r="AY135" s="153" t="s">
        <v>142</v>
      </c>
    </row>
    <row r="136" spans="2:65" s="13" customFormat="1" ht="11.25" x14ac:dyDescent="0.2">
      <c r="B136" s="152"/>
      <c r="D136" s="146" t="s">
        <v>155</v>
      </c>
      <c r="E136" s="153" t="s">
        <v>1</v>
      </c>
      <c r="F136" s="154" t="s">
        <v>2229</v>
      </c>
      <c r="H136" s="155">
        <v>57.69</v>
      </c>
      <c r="I136" s="156"/>
      <c r="L136" s="152"/>
      <c r="M136" s="157"/>
      <c r="T136" s="158"/>
      <c r="AT136" s="153" t="s">
        <v>155</v>
      </c>
      <c r="AU136" s="153" t="s">
        <v>86</v>
      </c>
      <c r="AV136" s="13" t="s">
        <v>86</v>
      </c>
      <c r="AW136" s="13" t="s">
        <v>32</v>
      </c>
      <c r="AX136" s="13" t="s">
        <v>76</v>
      </c>
      <c r="AY136" s="153" t="s">
        <v>142</v>
      </c>
    </row>
    <row r="137" spans="2:65" s="12" customFormat="1" ht="11.25" x14ac:dyDescent="0.2">
      <c r="B137" s="145"/>
      <c r="D137" s="146" t="s">
        <v>155</v>
      </c>
      <c r="E137" s="147" t="s">
        <v>1</v>
      </c>
      <c r="F137" s="148" t="s">
        <v>2230</v>
      </c>
      <c r="H137" s="147" t="s">
        <v>1</v>
      </c>
      <c r="I137" s="149"/>
      <c r="L137" s="145"/>
      <c r="M137" s="150"/>
      <c r="T137" s="151"/>
      <c r="AT137" s="147" t="s">
        <v>155</v>
      </c>
      <c r="AU137" s="147" t="s">
        <v>86</v>
      </c>
      <c r="AV137" s="12" t="s">
        <v>84</v>
      </c>
      <c r="AW137" s="12" t="s">
        <v>32</v>
      </c>
      <c r="AX137" s="12" t="s">
        <v>76</v>
      </c>
      <c r="AY137" s="147" t="s">
        <v>142</v>
      </c>
    </row>
    <row r="138" spans="2:65" s="12" customFormat="1" ht="11.25" x14ac:dyDescent="0.2">
      <c r="B138" s="145"/>
      <c r="D138" s="146" t="s">
        <v>155</v>
      </c>
      <c r="E138" s="147" t="s">
        <v>1</v>
      </c>
      <c r="F138" s="148" t="s">
        <v>2231</v>
      </c>
      <c r="H138" s="147" t="s">
        <v>1</v>
      </c>
      <c r="I138" s="149"/>
      <c r="L138" s="145"/>
      <c r="M138" s="150"/>
      <c r="T138" s="151"/>
      <c r="AT138" s="147" t="s">
        <v>155</v>
      </c>
      <c r="AU138" s="147" t="s">
        <v>86</v>
      </c>
      <c r="AV138" s="12" t="s">
        <v>84</v>
      </c>
      <c r="AW138" s="12" t="s">
        <v>32</v>
      </c>
      <c r="AX138" s="12" t="s">
        <v>76</v>
      </c>
      <c r="AY138" s="147" t="s">
        <v>142</v>
      </c>
    </row>
    <row r="139" spans="2:65" s="14" customFormat="1" ht="11.25" x14ac:dyDescent="0.2">
      <c r="B139" s="162"/>
      <c r="D139" s="146" t="s">
        <v>155</v>
      </c>
      <c r="E139" s="163" t="s">
        <v>1</v>
      </c>
      <c r="F139" s="164" t="s">
        <v>278</v>
      </c>
      <c r="H139" s="165">
        <v>69.954999999999998</v>
      </c>
      <c r="I139" s="166"/>
      <c r="L139" s="162"/>
      <c r="M139" s="167"/>
      <c r="T139" s="168"/>
      <c r="AT139" s="163" t="s">
        <v>155</v>
      </c>
      <c r="AU139" s="163" t="s">
        <v>86</v>
      </c>
      <c r="AV139" s="14" t="s">
        <v>141</v>
      </c>
      <c r="AW139" s="14" t="s">
        <v>32</v>
      </c>
      <c r="AX139" s="14" t="s">
        <v>84</v>
      </c>
      <c r="AY139" s="163" t="s">
        <v>142</v>
      </c>
    </row>
    <row r="140" spans="2:65" s="1" customFormat="1" ht="24.2" customHeight="1" x14ac:dyDescent="0.2">
      <c r="B140" s="32"/>
      <c r="C140" s="132" t="s">
        <v>141</v>
      </c>
      <c r="D140" s="132" t="s">
        <v>148</v>
      </c>
      <c r="E140" s="133" t="s">
        <v>1637</v>
      </c>
      <c r="F140" s="134" t="s">
        <v>1638</v>
      </c>
      <c r="G140" s="135" t="s">
        <v>357</v>
      </c>
      <c r="H140" s="136">
        <v>55.963999999999999</v>
      </c>
      <c r="I140" s="137"/>
      <c r="J140" s="138">
        <f>ROUND(I140*H140,2)</f>
        <v>0</v>
      </c>
      <c r="K140" s="134" t="s">
        <v>152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141</v>
      </c>
      <c r="AT140" s="143" t="s">
        <v>148</v>
      </c>
      <c r="AU140" s="143" t="s">
        <v>86</v>
      </c>
      <c r="AY140" s="17" t="s">
        <v>142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141</v>
      </c>
      <c r="BM140" s="143" t="s">
        <v>2232</v>
      </c>
    </row>
    <row r="141" spans="2:65" s="12" customFormat="1" ht="11.25" x14ac:dyDescent="0.2">
      <c r="B141" s="145"/>
      <c r="D141" s="146" t="s">
        <v>155</v>
      </c>
      <c r="E141" s="147" t="s">
        <v>1</v>
      </c>
      <c r="F141" s="148" t="s">
        <v>1634</v>
      </c>
      <c r="H141" s="147" t="s">
        <v>1</v>
      </c>
      <c r="I141" s="149"/>
      <c r="L141" s="145"/>
      <c r="M141" s="150"/>
      <c r="T141" s="151"/>
      <c r="AT141" s="147" t="s">
        <v>155</v>
      </c>
      <c r="AU141" s="147" t="s">
        <v>86</v>
      </c>
      <c r="AV141" s="12" t="s">
        <v>84</v>
      </c>
      <c r="AW141" s="12" t="s">
        <v>32</v>
      </c>
      <c r="AX141" s="12" t="s">
        <v>76</v>
      </c>
      <c r="AY141" s="147" t="s">
        <v>142</v>
      </c>
    </row>
    <row r="142" spans="2:65" s="13" customFormat="1" ht="11.25" x14ac:dyDescent="0.2">
      <c r="B142" s="152"/>
      <c r="D142" s="146" t="s">
        <v>155</v>
      </c>
      <c r="E142" s="153" t="s">
        <v>1</v>
      </c>
      <c r="F142" s="154" t="s">
        <v>2233</v>
      </c>
      <c r="H142" s="155">
        <v>9.8119999999999994</v>
      </c>
      <c r="I142" s="156"/>
      <c r="L142" s="152"/>
      <c r="M142" s="157"/>
      <c r="T142" s="158"/>
      <c r="AT142" s="153" t="s">
        <v>155</v>
      </c>
      <c r="AU142" s="153" t="s">
        <v>86</v>
      </c>
      <c r="AV142" s="13" t="s">
        <v>86</v>
      </c>
      <c r="AW142" s="13" t="s">
        <v>32</v>
      </c>
      <c r="AX142" s="13" t="s">
        <v>76</v>
      </c>
      <c r="AY142" s="153" t="s">
        <v>142</v>
      </c>
    </row>
    <row r="143" spans="2:65" s="13" customFormat="1" ht="11.25" x14ac:dyDescent="0.2">
      <c r="B143" s="152"/>
      <c r="D143" s="146" t="s">
        <v>155</v>
      </c>
      <c r="E143" s="153" t="s">
        <v>1</v>
      </c>
      <c r="F143" s="154" t="s">
        <v>2234</v>
      </c>
      <c r="H143" s="155">
        <v>46.152000000000001</v>
      </c>
      <c r="I143" s="156"/>
      <c r="L143" s="152"/>
      <c r="M143" s="157"/>
      <c r="T143" s="158"/>
      <c r="AT143" s="153" t="s">
        <v>155</v>
      </c>
      <c r="AU143" s="153" t="s">
        <v>86</v>
      </c>
      <c r="AV143" s="13" t="s">
        <v>86</v>
      </c>
      <c r="AW143" s="13" t="s">
        <v>32</v>
      </c>
      <c r="AX143" s="13" t="s">
        <v>76</v>
      </c>
      <c r="AY143" s="153" t="s">
        <v>142</v>
      </c>
    </row>
    <row r="144" spans="2:65" s="12" customFormat="1" ht="11.25" x14ac:dyDescent="0.2">
      <c r="B144" s="145"/>
      <c r="D144" s="146" t="s">
        <v>155</v>
      </c>
      <c r="E144" s="147" t="s">
        <v>1</v>
      </c>
      <c r="F144" s="148" t="s">
        <v>2230</v>
      </c>
      <c r="H144" s="147" t="s">
        <v>1</v>
      </c>
      <c r="I144" s="149"/>
      <c r="L144" s="145"/>
      <c r="M144" s="150"/>
      <c r="T144" s="151"/>
      <c r="AT144" s="147" t="s">
        <v>155</v>
      </c>
      <c r="AU144" s="147" t="s">
        <v>86</v>
      </c>
      <c r="AV144" s="12" t="s">
        <v>84</v>
      </c>
      <c r="AW144" s="12" t="s">
        <v>32</v>
      </c>
      <c r="AX144" s="12" t="s">
        <v>76</v>
      </c>
      <c r="AY144" s="147" t="s">
        <v>142</v>
      </c>
    </row>
    <row r="145" spans="2:65" s="12" customFormat="1" ht="11.25" x14ac:dyDescent="0.2">
      <c r="B145" s="145"/>
      <c r="D145" s="146" t="s">
        <v>155</v>
      </c>
      <c r="E145" s="147" t="s">
        <v>1</v>
      </c>
      <c r="F145" s="148" t="s">
        <v>2231</v>
      </c>
      <c r="H145" s="147" t="s">
        <v>1</v>
      </c>
      <c r="I145" s="149"/>
      <c r="L145" s="145"/>
      <c r="M145" s="150"/>
      <c r="T145" s="151"/>
      <c r="AT145" s="147" t="s">
        <v>155</v>
      </c>
      <c r="AU145" s="147" t="s">
        <v>86</v>
      </c>
      <c r="AV145" s="12" t="s">
        <v>84</v>
      </c>
      <c r="AW145" s="12" t="s">
        <v>32</v>
      </c>
      <c r="AX145" s="12" t="s">
        <v>76</v>
      </c>
      <c r="AY145" s="147" t="s">
        <v>142</v>
      </c>
    </row>
    <row r="146" spans="2:65" s="14" customFormat="1" ht="11.25" x14ac:dyDescent="0.2">
      <c r="B146" s="162"/>
      <c r="D146" s="146" t="s">
        <v>155</v>
      </c>
      <c r="E146" s="163" t="s">
        <v>1</v>
      </c>
      <c r="F146" s="164" t="s">
        <v>278</v>
      </c>
      <c r="H146" s="165">
        <v>55.963999999999999</v>
      </c>
      <c r="I146" s="166"/>
      <c r="L146" s="162"/>
      <c r="M146" s="167"/>
      <c r="T146" s="168"/>
      <c r="AT146" s="163" t="s">
        <v>155</v>
      </c>
      <c r="AU146" s="163" t="s">
        <v>86</v>
      </c>
      <c r="AV146" s="14" t="s">
        <v>141</v>
      </c>
      <c r="AW146" s="14" t="s">
        <v>32</v>
      </c>
      <c r="AX146" s="14" t="s">
        <v>84</v>
      </c>
      <c r="AY146" s="163" t="s">
        <v>142</v>
      </c>
    </row>
    <row r="147" spans="2:65" s="1" customFormat="1" ht="24.2" customHeight="1" x14ac:dyDescent="0.2">
      <c r="B147" s="32"/>
      <c r="C147" s="132" t="s">
        <v>145</v>
      </c>
      <c r="D147" s="132" t="s">
        <v>148</v>
      </c>
      <c r="E147" s="133" t="s">
        <v>1641</v>
      </c>
      <c r="F147" s="134" t="s">
        <v>1642</v>
      </c>
      <c r="G147" s="135" t="s">
        <v>357</v>
      </c>
      <c r="H147" s="136">
        <v>13.991</v>
      </c>
      <c r="I147" s="137"/>
      <c r="J147" s="138">
        <f>ROUND(I147*H147,2)</f>
        <v>0</v>
      </c>
      <c r="K147" s="134" t="s">
        <v>152</v>
      </c>
      <c r="L147" s="32"/>
      <c r="M147" s="139" t="s">
        <v>1</v>
      </c>
      <c r="N147" s="140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141</v>
      </c>
      <c r="AT147" s="143" t="s">
        <v>148</v>
      </c>
      <c r="AU147" s="143" t="s">
        <v>86</v>
      </c>
      <c r="AY147" s="17" t="s">
        <v>142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7" t="s">
        <v>84</v>
      </c>
      <c r="BK147" s="144">
        <f>ROUND(I147*H147,2)</f>
        <v>0</v>
      </c>
      <c r="BL147" s="17" t="s">
        <v>141</v>
      </c>
      <c r="BM147" s="143" t="s">
        <v>2235</v>
      </c>
    </row>
    <row r="148" spans="2:65" s="12" customFormat="1" ht="11.25" x14ac:dyDescent="0.2">
      <c r="B148" s="145"/>
      <c r="D148" s="146" t="s">
        <v>155</v>
      </c>
      <c r="E148" s="147" t="s">
        <v>1</v>
      </c>
      <c r="F148" s="148" t="s">
        <v>1634</v>
      </c>
      <c r="H148" s="147" t="s">
        <v>1</v>
      </c>
      <c r="I148" s="149"/>
      <c r="L148" s="145"/>
      <c r="M148" s="150"/>
      <c r="T148" s="151"/>
      <c r="AT148" s="147" t="s">
        <v>155</v>
      </c>
      <c r="AU148" s="147" t="s">
        <v>86</v>
      </c>
      <c r="AV148" s="12" t="s">
        <v>84</v>
      </c>
      <c r="AW148" s="12" t="s">
        <v>32</v>
      </c>
      <c r="AX148" s="12" t="s">
        <v>76</v>
      </c>
      <c r="AY148" s="147" t="s">
        <v>142</v>
      </c>
    </row>
    <row r="149" spans="2:65" s="13" customFormat="1" ht="11.25" x14ac:dyDescent="0.2">
      <c r="B149" s="152"/>
      <c r="D149" s="146" t="s">
        <v>155</v>
      </c>
      <c r="E149" s="153" t="s">
        <v>1</v>
      </c>
      <c r="F149" s="154" t="s">
        <v>2236</v>
      </c>
      <c r="H149" s="155">
        <v>2.4529999999999998</v>
      </c>
      <c r="I149" s="156"/>
      <c r="L149" s="152"/>
      <c r="M149" s="157"/>
      <c r="T149" s="158"/>
      <c r="AT149" s="153" t="s">
        <v>155</v>
      </c>
      <c r="AU149" s="153" t="s">
        <v>86</v>
      </c>
      <c r="AV149" s="13" t="s">
        <v>86</v>
      </c>
      <c r="AW149" s="13" t="s">
        <v>32</v>
      </c>
      <c r="AX149" s="13" t="s">
        <v>76</v>
      </c>
      <c r="AY149" s="153" t="s">
        <v>142</v>
      </c>
    </row>
    <row r="150" spans="2:65" s="13" customFormat="1" ht="11.25" x14ac:dyDescent="0.2">
      <c r="B150" s="152"/>
      <c r="D150" s="146" t="s">
        <v>155</v>
      </c>
      <c r="E150" s="153" t="s">
        <v>1</v>
      </c>
      <c r="F150" s="154" t="s">
        <v>2237</v>
      </c>
      <c r="H150" s="155">
        <v>11.538</v>
      </c>
      <c r="I150" s="156"/>
      <c r="L150" s="152"/>
      <c r="M150" s="157"/>
      <c r="T150" s="158"/>
      <c r="AT150" s="153" t="s">
        <v>155</v>
      </c>
      <c r="AU150" s="153" t="s">
        <v>86</v>
      </c>
      <c r="AV150" s="13" t="s">
        <v>86</v>
      </c>
      <c r="AW150" s="13" t="s">
        <v>32</v>
      </c>
      <c r="AX150" s="13" t="s">
        <v>76</v>
      </c>
      <c r="AY150" s="153" t="s">
        <v>142</v>
      </c>
    </row>
    <row r="151" spans="2:65" s="12" customFormat="1" ht="11.25" x14ac:dyDescent="0.2">
      <c r="B151" s="145"/>
      <c r="D151" s="146" t="s">
        <v>155</v>
      </c>
      <c r="E151" s="147" t="s">
        <v>1</v>
      </c>
      <c r="F151" s="148" t="s">
        <v>2230</v>
      </c>
      <c r="H151" s="147" t="s">
        <v>1</v>
      </c>
      <c r="I151" s="149"/>
      <c r="L151" s="145"/>
      <c r="M151" s="150"/>
      <c r="T151" s="151"/>
      <c r="AT151" s="147" t="s">
        <v>155</v>
      </c>
      <c r="AU151" s="147" t="s">
        <v>86</v>
      </c>
      <c r="AV151" s="12" t="s">
        <v>84</v>
      </c>
      <c r="AW151" s="12" t="s">
        <v>32</v>
      </c>
      <c r="AX151" s="12" t="s">
        <v>76</v>
      </c>
      <c r="AY151" s="147" t="s">
        <v>142</v>
      </c>
    </row>
    <row r="152" spans="2:65" s="12" customFormat="1" ht="11.25" x14ac:dyDescent="0.2">
      <c r="B152" s="145"/>
      <c r="D152" s="146" t="s">
        <v>155</v>
      </c>
      <c r="E152" s="147" t="s">
        <v>1</v>
      </c>
      <c r="F152" s="148" t="s">
        <v>2231</v>
      </c>
      <c r="H152" s="147" t="s">
        <v>1</v>
      </c>
      <c r="I152" s="149"/>
      <c r="L152" s="145"/>
      <c r="M152" s="150"/>
      <c r="T152" s="151"/>
      <c r="AT152" s="147" t="s">
        <v>155</v>
      </c>
      <c r="AU152" s="147" t="s">
        <v>86</v>
      </c>
      <c r="AV152" s="12" t="s">
        <v>84</v>
      </c>
      <c r="AW152" s="12" t="s">
        <v>32</v>
      </c>
      <c r="AX152" s="12" t="s">
        <v>76</v>
      </c>
      <c r="AY152" s="147" t="s">
        <v>142</v>
      </c>
    </row>
    <row r="153" spans="2:65" s="14" customFormat="1" ht="11.25" x14ac:dyDescent="0.2">
      <c r="B153" s="162"/>
      <c r="D153" s="146" t="s">
        <v>155</v>
      </c>
      <c r="E153" s="163" t="s">
        <v>1</v>
      </c>
      <c r="F153" s="164" t="s">
        <v>278</v>
      </c>
      <c r="H153" s="165">
        <v>13.991</v>
      </c>
      <c r="I153" s="166"/>
      <c r="L153" s="162"/>
      <c r="M153" s="167"/>
      <c r="T153" s="168"/>
      <c r="AT153" s="163" t="s">
        <v>155</v>
      </c>
      <c r="AU153" s="163" t="s">
        <v>86</v>
      </c>
      <c r="AV153" s="14" t="s">
        <v>141</v>
      </c>
      <c r="AW153" s="14" t="s">
        <v>32</v>
      </c>
      <c r="AX153" s="14" t="s">
        <v>84</v>
      </c>
      <c r="AY153" s="163" t="s">
        <v>142</v>
      </c>
    </row>
    <row r="154" spans="2:65" s="1" customFormat="1" ht="24.2" customHeight="1" x14ac:dyDescent="0.2">
      <c r="B154" s="32"/>
      <c r="C154" s="132" t="s">
        <v>178</v>
      </c>
      <c r="D154" s="132" t="s">
        <v>148</v>
      </c>
      <c r="E154" s="133" t="s">
        <v>1650</v>
      </c>
      <c r="F154" s="134" t="s">
        <v>1651</v>
      </c>
      <c r="G154" s="135" t="s">
        <v>357</v>
      </c>
      <c r="H154" s="136">
        <v>47.606000000000002</v>
      </c>
      <c r="I154" s="137"/>
      <c r="J154" s="138">
        <f>ROUND(I154*H154,2)</f>
        <v>0</v>
      </c>
      <c r="K154" s="134" t="s">
        <v>152</v>
      </c>
      <c r="L154" s="32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141</v>
      </c>
      <c r="AT154" s="143" t="s">
        <v>148</v>
      </c>
      <c r="AU154" s="143" t="s">
        <v>86</v>
      </c>
      <c r="AY154" s="17" t="s">
        <v>142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84</v>
      </c>
      <c r="BK154" s="144">
        <f>ROUND(I154*H154,2)</f>
        <v>0</v>
      </c>
      <c r="BL154" s="17" t="s">
        <v>141</v>
      </c>
      <c r="BM154" s="143" t="s">
        <v>2238</v>
      </c>
    </row>
    <row r="155" spans="2:65" s="12" customFormat="1" ht="11.25" x14ac:dyDescent="0.2">
      <c r="B155" s="145"/>
      <c r="D155" s="146" t="s">
        <v>155</v>
      </c>
      <c r="E155" s="147" t="s">
        <v>1</v>
      </c>
      <c r="F155" s="148" t="s">
        <v>2239</v>
      </c>
      <c r="H155" s="147" t="s">
        <v>1</v>
      </c>
      <c r="I155" s="149"/>
      <c r="L155" s="145"/>
      <c r="M155" s="150"/>
      <c r="T155" s="151"/>
      <c r="AT155" s="147" t="s">
        <v>155</v>
      </c>
      <c r="AU155" s="147" t="s">
        <v>86</v>
      </c>
      <c r="AV155" s="12" t="s">
        <v>84</v>
      </c>
      <c r="AW155" s="12" t="s">
        <v>32</v>
      </c>
      <c r="AX155" s="12" t="s">
        <v>76</v>
      </c>
      <c r="AY155" s="147" t="s">
        <v>142</v>
      </c>
    </row>
    <row r="156" spans="2:65" s="13" customFormat="1" ht="11.25" x14ac:dyDescent="0.2">
      <c r="B156" s="152"/>
      <c r="D156" s="146" t="s">
        <v>155</v>
      </c>
      <c r="E156" s="153" t="s">
        <v>1</v>
      </c>
      <c r="F156" s="154" t="s">
        <v>2240</v>
      </c>
      <c r="H156" s="155">
        <v>47.606000000000002</v>
      </c>
      <c r="I156" s="156"/>
      <c r="L156" s="152"/>
      <c r="M156" s="157"/>
      <c r="T156" s="158"/>
      <c r="AT156" s="153" t="s">
        <v>155</v>
      </c>
      <c r="AU156" s="153" t="s">
        <v>86</v>
      </c>
      <c r="AV156" s="13" t="s">
        <v>86</v>
      </c>
      <c r="AW156" s="13" t="s">
        <v>32</v>
      </c>
      <c r="AX156" s="13" t="s">
        <v>84</v>
      </c>
      <c r="AY156" s="153" t="s">
        <v>142</v>
      </c>
    </row>
    <row r="157" spans="2:65" s="1" customFormat="1" ht="21.75" customHeight="1" x14ac:dyDescent="0.2">
      <c r="B157" s="32"/>
      <c r="C157" s="132" t="s">
        <v>183</v>
      </c>
      <c r="D157" s="132" t="s">
        <v>148</v>
      </c>
      <c r="E157" s="133" t="s">
        <v>396</v>
      </c>
      <c r="F157" s="134" t="s">
        <v>397</v>
      </c>
      <c r="G157" s="135" t="s">
        <v>266</v>
      </c>
      <c r="H157" s="136">
        <v>189.52</v>
      </c>
      <c r="I157" s="137"/>
      <c r="J157" s="138">
        <f>ROUND(I157*H157,2)</f>
        <v>0</v>
      </c>
      <c r="K157" s="134" t="s">
        <v>152</v>
      </c>
      <c r="L157" s="32"/>
      <c r="M157" s="139" t="s">
        <v>1</v>
      </c>
      <c r="N157" s="140" t="s">
        <v>41</v>
      </c>
      <c r="P157" s="141">
        <f>O157*H157</f>
        <v>0</v>
      </c>
      <c r="Q157" s="141">
        <v>8.4000000000000003E-4</v>
      </c>
      <c r="R157" s="141">
        <f>Q157*H157</f>
        <v>0.15919680000000003</v>
      </c>
      <c r="S157" s="141">
        <v>0</v>
      </c>
      <c r="T157" s="142">
        <f>S157*H157</f>
        <v>0</v>
      </c>
      <c r="AR157" s="143" t="s">
        <v>141</v>
      </c>
      <c r="AT157" s="143" t="s">
        <v>148</v>
      </c>
      <c r="AU157" s="143" t="s">
        <v>86</v>
      </c>
      <c r="AY157" s="17" t="s">
        <v>142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84</v>
      </c>
      <c r="BK157" s="144">
        <f>ROUND(I157*H157,2)</f>
        <v>0</v>
      </c>
      <c r="BL157" s="17" t="s">
        <v>141</v>
      </c>
      <c r="BM157" s="143" t="s">
        <v>2241</v>
      </c>
    </row>
    <row r="158" spans="2:65" s="12" customFormat="1" ht="11.25" x14ac:dyDescent="0.2">
      <c r="B158" s="145"/>
      <c r="D158" s="146" t="s">
        <v>155</v>
      </c>
      <c r="E158" s="147" t="s">
        <v>1</v>
      </c>
      <c r="F158" s="148" t="s">
        <v>2242</v>
      </c>
      <c r="H158" s="147" t="s">
        <v>1</v>
      </c>
      <c r="I158" s="149"/>
      <c r="L158" s="145"/>
      <c r="M158" s="150"/>
      <c r="T158" s="151"/>
      <c r="AT158" s="147" t="s">
        <v>155</v>
      </c>
      <c r="AU158" s="147" t="s">
        <v>86</v>
      </c>
      <c r="AV158" s="12" t="s">
        <v>84</v>
      </c>
      <c r="AW158" s="12" t="s">
        <v>32</v>
      </c>
      <c r="AX158" s="12" t="s">
        <v>76</v>
      </c>
      <c r="AY158" s="147" t="s">
        <v>142</v>
      </c>
    </row>
    <row r="159" spans="2:65" s="13" customFormat="1" ht="11.25" x14ac:dyDescent="0.2">
      <c r="B159" s="152"/>
      <c r="D159" s="146" t="s">
        <v>155</v>
      </c>
      <c r="E159" s="153" t="s">
        <v>1</v>
      </c>
      <c r="F159" s="154" t="s">
        <v>2243</v>
      </c>
      <c r="H159" s="155">
        <v>61.32</v>
      </c>
      <c r="I159" s="156"/>
      <c r="L159" s="152"/>
      <c r="M159" s="157"/>
      <c r="T159" s="158"/>
      <c r="AT159" s="153" t="s">
        <v>155</v>
      </c>
      <c r="AU159" s="153" t="s">
        <v>86</v>
      </c>
      <c r="AV159" s="13" t="s">
        <v>86</v>
      </c>
      <c r="AW159" s="13" t="s">
        <v>32</v>
      </c>
      <c r="AX159" s="13" t="s">
        <v>76</v>
      </c>
      <c r="AY159" s="153" t="s">
        <v>142</v>
      </c>
    </row>
    <row r="160" spans="2:65" s="12" customFormat="1" ht="11.25" x14ac:dyDescent="0.2">
      <c r="B160" s="145"/>
      <c r="D160" s="146" t="s">
        <v>155</v>
      </c>
      <c r="E160" s="147" t="s">
        <v>1</v>
      </c>
      <c r="F160" s="148" t="s">
        <v>2244</v>
      </c>
      <c r="H160" s="147" t="s">
        <v>1</v>
      </c>
      <c r="I160" s="149"/>
      <c r="L160" s="145"/>
      <c r="M160" s="150"/>
      <c r="T160" s="151"/>
      <c r="AT160" s="147" t="s">
        <v>155</v>
      </c>
      <c r="AU160" s="147" t="s">
        <v>86</v>
      </c>
      <c r="AV160" s="12" t="s">
        <v>84</v>
      </c>
      <c r="AW160" s="12" t="s">
        <v>32</v>
      </c>
      <c r="AX160" s="12" t="s">
        <v>76</v>
      </c>
      <c r="AY160" s="147" t="s">
        <v>142</v>
      </c>
    </row>
    <row r="161" spans="2:65" s="13" customFormat="1" ht="11.25" x14ac:dyDescent="0.2">
      <c r="B161" s="152"/>
      <c r="D161" s="146" t="s">
        <v>155</v>
      </c>
      <c r="E161" s="153" t="s">
        <v>1</v>
      </c>
      <c r="F161" s="154" t="s">
        <v>2245</v>
      </c>
      <c r="H161" s="155">
        <v>128.19999999999999</v>
      </c>
      <c r="I161" s="156"/>
      <c r="L161" s="152"/>
      <c r="M161" s="157"/>
      <c r="T161" s="158"/>
      <c r="AT161" s="153" t="s">
        <v>155</v>
      </c>
      <c r="AU161" s="153" t="s">
        <v>86</v>
      </c>
      <c r="AV161" s="13" t="s">
        <v>86</v>
      </c>
      <c r="AW161" s="13" t="s">
        <v>32</v>
      </c>
      <c r="AX161" s="13" t="s">
        <v>76</v>
      </c>
      <c r="AY161" s="153" t="s">
        <v>142</v>
      </c>
    </row>
    <row r="162" spans="2:65" s="14" customFormat="1" ht="11.25" x14ac:dyDescent="0.2">
      <c r="B162" s="162"/>
      <c r="D162" s="146" t="s">
        <v>155</v>
      </c>
      <c r="E162" s="163" t="s">
        <v>1</v>
      </c>
      <c r="F162" s="164" t="s">
        <v>278</v>
      </c>
      <c r="H162" s="165">
        <v>189.52</v>
      </c>
      <c r="I162" s="166"/>
      <c r="L162" s="162"/>
      <c r="M162" s="167"/>
      <c r="T162" s="168"/>
      <c r="AT162" s="163" t="s">
        <v>155</v>
      </c>
      <c r="AU162" s="163" t="s">
        <v>86</v>
      </c>
      <c r="AV162" s="14" t="s">
        <v>141</v>
      </c>
      <c r="AW162" s="14" t="s">
        <v>32</v>
      </c>
      <c r="AX162" s="14" t="s">
        <v>84</v>
      </c>
      <c r="AY162" s="163" t="s">
        <v>142</v>
      </c>
    </row>
    <row r="163" spans="2:65" s="1" customFormat="1" ht="24.2" customHeight="1" x14ac:dyDescent="0.2">
      <c r="B163" s="32"/>
      <c r="C163" s="132" t="s">
        <v>190</v>
      </c>
      <c r="D163" s="132" t="s">
        <v>148</v>
      </c>
      <c r="E163" s="133" t="s">
        <v>402</v>
      </c>
      <c r="F163" s="134" t="s">
        <v>403</v>
      </c>
      <c r="G163" s="135" t="s">
        <v>266</v>
      </c>
      <c r="H163" s="136">
        <v>128.19999999999999</v>
      </c>
      <c r="I163" s="137"/>
      <c r="J163" s="138">
        <f>ROUND(I163*H163,2)</f>
        <v>0</v>
      </c>
      <c r="K163" s="134" t="s">
        <v>152</v>
      </c>
      <c r="L163" s="32"/>
      <c r="M163" s="139" t="s">
        <v>1</v>
      </c>
      <c r="N163" s="140" t="s">
        <v>41</v>
      </c>
      <c r="P163" s="141">
        <f>O163*H163</f>
        <v>0</v>
      </c>
      <c r="Q163" s="141">
        <v>8.4999999999999995E-4</v>
      </c>
      <c r="R163" s="141">
        <f>Q163*H163</f>
        <v>0.10896999999999998</v>
      </c>
      <c r="S163" s="141">
        <v>0</v>
      </c>
      <c r="T163" s="142">
        <f>S163*H163</f>
        <v>0</v>
      </c>
      <c r="AR163" s="143" t="s">
        <v>141</v>
      </c>
      <c r="AT163" s="143" t="s">
        <v>148</v>
      </c>
      <c r="AU163" s="143" t="s">
        <v>86</v>
      </c>
      <c r="AY163" s="17" t="s">
        <v>142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84</v>
      </c>
      <c r="BK163" s="144">
        <f>ROUND(I163*H163,2)</f>
        <v>0</v>
      </c>
      <c r="BL163" s="17" t="s">
        <v>141</v>
      </c>
      <c r="BM163" s="143" t="s">
        <v>2246</v>
      </c>
    </row>
    <row r="164" spans="2:65" s="12" customFormat="1" ht="11.25" x14ac:dyDescent="0.2">
      <c r="B164" s="145"/>
      <c r="D164" s="146" t="s">
        <v>155</v>
      </c>
      <c r="E164" s="147" t="s">
        <v>1</v>
      </c>
      <c r="F164" s="148" t="s">
        <v>2244</v>
      </c>
      <c r="H164" s="147" t="s">
        <v>1</v>
      </c>
      <c r="I164" s="149"/>
      <c r="L164" s="145"/>
      <c r="M164" s="150"/>
      <c r="T164" s="151"/>
      <c r="AT164" s="147" t="s">
        <v>155</v>
      </c>
      <c r="AU164" s="147" t="s">
        <v>86</v>
      </c>
      <c r="AV164" s="12" t="s">
        <v>84</v>
      </c>
      <c r="AW164" s="12" t="s">
        <v>32</v>
      </c>
      <c r="AX164" s="12" t="s">
        <v>76</v>
      </c>
      <c r="AY164" s="147" t="s">
        <v>142</v>
      </c>
    </row>
    <row r="165" spans="2:65" s="13" customFormat="1" ht="11.25" x14ac:dyDescent="0.2">
      <c r="B165" s="152"/>
      <c r="D165" s="146" t="s">
        <v>155</v>
      </c>
      <c r="E165" s="153" t="s">
        <v>1</v>
      </c>
      <c r="F165" s="154" t="s">
        <v>2247</v>
      </c>
      <c r="H165" s="155">
        <v>128.19999999999999</v>
      </c>
      <c r="I165" s="156"/>
      <c r="L165" s="152"/>
      <c r="M165" s="157"/>
      <c r="T165" s="158"/>
      <c r="AT165" s="153" t="s">
        <v>155</v>
      </c>
      <c r="AU165" s="153" t="s">
        <v>86</v>
      </c>
      <c r="AV165" s="13" t="s">
        <v>86</v>
      </c>
      <c r="AW165" s="13" t="s">
        <v>32</v>
      </c>
      <c r="AX165" s="13" t="s">
        <v>84</v>
      </c>
      <c r="AY165" s="153" t="s">
        <v>142</v>
      </c>
    </row>
    <row r="166" spans="2:65" s="1" customFormat="1" ht="24.2" customHeight="1" x14ac:dyDescent="0.2">
      <c r="B166" s="32"/>
      <c r="C166" s="132" t="s">
        <v>196</v>
      </c>
      <c r="D166" s="132" t="s">
        <v>148</v>
      </c>
      <c r="E166" s="133" t="s">
        <v>406</v>
      </c>
      <c r="F166" s="134" t="s">
        <v>407</v>
      </c>
      <c r="G166" s="135" t="s">
        <v>266</v>
      </c>
      <c r="H166" s="136">
        <v>189.52</v>
      </c>
      <c r="I166" s="137"/>
      <c r="J166" s="138">
        <f>ROUND(I166*H166,2)</f>
        <v>0</v>
      </c>
      <c r="K166" s="134" t="s">
        <v>152</v>
      </c>
      <c r="L166" s="32"/>
      <c r="M166" s="139" t="s">
        <v>1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141</v>
      </c>
      <c r="AT166" s="143" t="s">
        <v>148</v>
      </c>
      <c r="AU166" s="143" t="s">
        <v>86</v>
      </c>
      <c r="AY166" s="17" t="s">
        <v>142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141</v>
      </c>
      <c r="BM166" s="143" t="s">
        <v>2248</v>
      </c>
    </row>
    <row r="167" spans="2:65" s="13" customFormat="1" ht="11.25" x14ac:dyDescent="0.2">
      <c r="B167" s="152"/>
      <c r="D167" s="146" t="s">
        <v>155</v>
      </c>
      <c r="E167" s="153" t="s">
        <v>1</v>
      </c>
      <c r="F167" s="154" t="s">
        <v>2249</v>
      </c>
      <c r="H167" s="155">
        <v>189.52</v>
      </c>
      <c r="I167" s="156"/>
      <c r="L167" s="152"/>
      <c r="M167" s="157"/>
      <c r="T167" s="158"/>
      <c r="AT167" s="153" t="s">
        <v>155</v>
      </c>
      <c r="AU167" s="153" t="s">
        <v>86</v>
      </c>
      <c r="AV167" s="13" t="s">
        <v>86</v>
      </c>
      <c r="AW167" s="13" t="s">
        <v>32</v>
      </c>
      <c r="AX167" s="13" t="s">
        <v>84</v>
      </c>
      <c r="AY167" s="153" t="s">
        <v>142</v>
      </c>
    </row>
    <row r="168" spans="2:65" s="1" customFormat="1" ht="24.2" customHeight="1" x14ac:dyDescent="0.2">
      <c r="B168" s="32"/>
      <c r="C168" s="132" t="s">
        <v>201</v>
      </c>
      <c r="D168" s="132" t="s">
        <v>148</v>
      </c>
      <c r="E168" s="133" t="s">
        <v>411</v>
      </c>
      <c r="F168" s="134" t="s">
        <v>412</v>
      </c>
      <c r="G168" s="135" t="s">
        <v>266</v>
      </c>
      <c r="H168" s="136">
        <v>128.19999999999999</v>
      </c>
      <c r="I168" s="137"/>
      <c r="J168" s="138">
        <f>ROUND(I168*H168,2)</f>
        <v>0</v>
      </c>
      <c r="K168" s="134" t="s">
        <v>152</v>
      </c>
      <c r="L168" s="32"/>
      <c r="M168" s="139" t="s">
        <v>1</v>
      </c>
      <c r="N168" s="140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141</v>
      </c>
      <c r="AT168" s="143" t="s">
        <v>148</v>
      </c>
      <c r="AU168" s="143" t="s">
        <v>86</v>
      </c>
      <c r="AY168" s="17" t="s">
        <v>142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84</v>
      </c>
      <c r="BK168" s="144">
        <f>ROUND(I168*H168,2)</f>
        <v>0</v>
      </c>
      <c r="BL168" s="17" t="s">
        <v>141</v>
      </c>
      <c r="BM168" s="143" t="s">
        <v>2250</v>
      </c>
    </row>
    <row r="169" spans="2:65" s="13" customFormat="1" ht="11.25" x14ac:dyDescent="0.2">
      <c r="B169" s="152"/>
      <c r="D169" s="146" t="s">
        <v>155</v>
      </c>
      <c r="E169" s="153" t="s">
        <v>1</v>
      </c>
      <c r="F169" s="154" t="s">
        <v>2251</v>
      </c>
      <c r="H169" s="155">
        <v>128.19999999999999</v>
      </c>
      <c r="I169" s="156"/>
      <c r="L169" s="152"/>
      <c r="M169" s="157"/>
      <c r="T169" s="158"/>
      <c r="AT169" s="153" t="s">
        <v>155</v>
      </c>
      <c r="AU169" s="153" t="s">
        <v>86</v>
      </c>
      <c r="AV169" s="13" t="s">
        <v>86</v>
      </c>
      <c r="AW169" s="13" t="s">
        <v>32</v>
      </c>
      <c r="AX169" s="13" t="s">
        <v>84</v>
      </c>
      <c r="AY169" s="153" t="s">
        <v>142</v>
      </c>
    </row>
    <row r="170" spans="2:65" s="1" customFormat="1" ht="37.9" customHeight="1" x14ac:dyDescent="0.2">
      <c r="B170" s="32"/>
      <c r="C170" s="132" t="s">
        <v>209</v>
      </c>
      <c r="D170" s="132" t="s">
        <v>148</v>
      </c>
      <c r="E170" s="133" t="s">
        <v>427</v>
      </c>
      <c r="F170" s="134" t="s">
        <v>428</v>
      </c>
      <c r="G170" s="135" t="s">
        <v>357</v>
      </c>
      <c r="H170" s="136">
        <v>24.742000000000001</v>
      </c>
      <c r="I170" s="137"/>
      <c r="J170" s="138">
        <f>ROUND(I170*H170,2)</f>
        <v>0</v>
      </c>
      <c r="K170" s="134" t="s">
        <v>152</v>
      </c>
      <c r="L170" s="32"/>
      <c r="M170" s="139" t="s">
        <v>1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141</v>
      </c>
      <c r="AT170" s="143" t="s">
        <v>148</v>
      </c>
      <c r="AU170" s="143" t="s">
        <v>86</v>
      </c>
      <c r="AY170" s="17" t="s">
        <v>142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84</v>
      </c>
      <c r="BK170" s="144">
        <f>ROUND(I170*H170,2)</f>
        <v>0</v>
      </c>
      <c r="BL170" s="17" t="s">
        <v>141</v>
      </c>
      <c r="BM170" s="143" t="s">
        <v>2252</v>
      </c>
    </row>
    <row r="171" spans="2:65" s="12" customFormat="1" ht="11.25" x14ac:dyDescent="0.2">
      <c r="B171" s="145"/>
      <c r="D171" s="146" t="s">
        <v>155</v>
      </c>
      <c r="E171" s="147" t="s">
        <v>1</v>
      </c>
      <c r="F171" s="148" t="s">
        <v>431</v>
      </c>
      <c r="H171" s="147" t="s">
        <v>1</v>
      </c>
      <c r="I171" s="149"/>
      <c r="L171" s="145"/>
      <c r="M171" s="150"/>
      <c r="T171" s="151"/>
      <c r="AT171" s="147" t="s">
        <v>155</v>
      </c>
      <c r="AU171" s="147" t="s">
        <v>86</v>
      </c>
      <c r="AV171" s="12" t="s">
        <v>84</v>
      </c>
      <c r="AW171" s="12" t="s">
        <v>32</v>
      </c>
      <c r="AX171" s="12" t="s">
        <v>76</v>
      </c>
      <c r="AY171" s="147" t="s">
        <v>142</v>
      </c>
    </row>
    <row r="172" spans="2:65" s="13" customFormat="1" ht="11.25" x14ac:dyDescent="0.2">
      <c r="B172" s="152"/>
      <c r="D172" s="146" t="s">
        <v>155</v>
      </c>
      <c r="E172" s="153" t="s">
        <v>1</v>
      </c>
      <c r="F172" s="154" t="s">
        <v>2253</v>
      </c>
      <c r="H172" s="155">
        <v>69.954999999999998</v>
      </c>
      <c r="I172" s="156"/>
      <c r="L172" s="152"/>
      <c r="M172" s="157"/>
      <c r="T172" s="158"/>
      <c r="AT172" s="153" t="s">
        <v>155</v>
      </c>
      <c r="AU172" s="153" t="s">
        <v>86</v>
      </c>
      <c r="AV172" s="13" t="s">
        <v>86</v>
      </c>
      <c r="AW172" s="13" t="s">
        <v>32</v>
      </c>
      <c r="AX172" s="13" t="s">
        <v>76</v>
      </c>
      <c r="AY172" s="153" t="s">
        <v>142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2254</v>
      </c>
      <c r="H173" s="155">
        <v>-45.213000000000001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76</v>
      </c>
      <c r="AY173" s="153" t="s">
        <v>142</v>
      </c>
    </row>
    <row r="174" spans="2:65" s="14" customFormat="1" ht="11.25" x14ac:dyDescent="0.2">
      <c r="B174" s="162"/>
      <c r="D174" s="146" t="s">
        <v>155</v>
      </c>
      <c r="E174" s="163" t="s">
        <v>1</v>
      </c>
      <c r="F174" s="164" t="s">
        <v>278</v>
      </c>
      <c r="H174" s="165">
        <v>24.742000000000001</v>
      </c>
      <c r="I174" s="166"/>
      <c r="L174" s="162"/>
      <c r="M174" s="167"/>
      <c r="T174" s="168"/>
      <c r="AT174" s="163" t="s">
        <v>155</v>
      </c>
      <c r="AU174" s="163" t="s">
        <v>86</v>
      </c>
      <c r="AV174" s="14" t="s">
        <v>141</v>
      </c>
      <c r="AW174" s="14" t="s">
        <v>32</v>
      </c>
      <c r="AX174" s="14" t="s">
        <v>84</v>
      </c>
      <c r="AY174" s="163" t="s">
        <v>142</v>
      </c>
    </row>
    <row r="175" spans="2:65" s="1" customFormat="1" ht="37.9" customHeight="1" x14ac:dyDescent="0.2">
      <c r="B175" s="32"/>
      <c r="C175" s="132" t="s">
        <v>8</v>
      </c>
      <c r="D175" s="132" t="s">
        <v>148</v>
      </c>
      <c r="E175" s="133" t="s">
        <v>437</v>
      </c>
      <c r="F175" s="134" t="s">
        <v>438</v>
      </c>
      <c r="G175" s="135" t="s">
        <v>357</v>
      </c>
      <c r="H175" s="136">
        <v>371.13</v>
      </c>
      <c r="I175" s="137"/>
      <c r="J175" s="138">
        <f>ROUND(I175*H175,2)</f>
        <v>0</v>
      </c>
      <c r="K175" s="134" t="s">
        <v>152</v>
      </c>
      <c r="L175" s="32"/>
      <c r="M175" s="139" t="s">
        <v>1</v>
      </c>
      <c r="N175" s="140" t="s">
        <v>41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141</v>
      </c>
      <c r="AT175" s="143" t="s">
        <v>148</v>
      </c>
      <c r="AU175" s="143" t="s">
        <v>86</v>
      </c>
      <c r="AY175" s="17" t="s">
        <v>142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84</v>
      </c>
      <c r="BK175" s="144">
        <f>ROUND(I175*H175,2)</f>
        <v>0</v>
      </c>
      <c r="BL175" s="17" t="s">
        <v>141</v>
      </c>
      <c r="BM175" s="143" t="s">
        <v>2255</v>
      </c>
    </row>
    <row r="176" spans="2:65" s="12" customFormat="1" ht="11.25" x14ac:dyDescent="0.2">
      <c r="B176" s="145"/>
      <c r="D176" s="146" t="s">
        <v>155</v>
      </c>
      <c r="E176" s="147" t="s">
        <v>1</v>
      </c>
      <c r="F176" s="148" t="s">
        <v>431</v>
      </c>
      <c r="H176" s="147" t="s">
        <v>1</v>
      </c>
      <c r="I176" s="149"/>
      <c r="L176" s="145"/>
      <c r="M176" s="150"/>
      <c r="T176" s="151"/>
      <c r="AT176" s="147" t="s">
        <v>155</v>
      </c>
      <c r="AU176" s="147" t="s">
        <v>86</v>
      </c>
      <c r="AV176" s="12" t="s">
        <v>84</v>
      </c>
      <c r="AW176" s="12" t="s">
        <v>32</v>
      </c>
      <c r="AX176" s="12" t="s">
        <v>76</v>
      </c>
      <c r="AY176" s="147" t="s">
        <v>142</v>
      </c>
    </row>
    <row r="177" spans="2:65" s="13" customFormat="1" ht="11.25" x14ac:dyDescent="0.2">
      <c r="B177" s="152"/>
      <c r="D177" s="146" t="s">
        <v>155</v>
      </c>
      <c r="E177" s="153" t="s">
        <v>1</v>
      </c>
      <c r="F177" s="154" t="s">
        <v>2256</v>
      </c>
      <c r="H177" s="155">
        <v>371.13</v>
      </c>
      <c r="I177" s="156"/>
      <c r="L177" s="152"/>
      <c r="M177" s="157"/>
      <c r="T177" s="158"/>
      <c r="AT177" s="153" t="s">
        <v>155</v>
      </c>
      <c r="AU177" s="153" t="s">
        <v>86</v>
      </c>
      <c r="AV177" s="13" t="s">
        <v>86</v>
      </c>
      <c r="AW177" s="13" t="s">
        <v>32</v>
      </c>
      <c r="AX177" s="13" t="s">
        <v>84</v>
      </c>
      <c r="AY177" s="153" t="s">
        <v>142</v>
      </c>
    </row>
    <row r="178" spans="2:65" s="1" customFormat="1" ht="37.9" customHeight="1" x14ac:dyDescent="0.2">
      <c r="B178" s="32"/>
      <c r="C178" s="132" t="s">
        <v>224</v>
      </c>
      <c r="D178" s="132" t="s">
        <v>148</v>
      </c>
      <c r="E178" s="133" t="s">
        <v>442</v>
      </c>
      <c r="F178" s="134" t="s">
        <v>443</v>
      </c>
      <c r="G178" s="135" t="s">
        <v>357</v>
      </c>
      <c r="H178" s="136">
        <v>24.742000000000001</v>
      </c>
      <c r="I178" s="137"/>
      <c r="J178" s="138">
        <f>ROUND(I178*H178,2)</f>
        <v>0</v>
      </c>
      <c r="K178" s="134" t="s">
        <v>152</v>
      </c>
      <c r="L178" s="32"/>
      <c r="M178" s="139" t="s">
        <v>1</v>
      </c>
      <c r="N178" s="140" t="s">
        <v>41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141</v>
      </c>
      <c r="AT178" s="143" t="s">
        <v>148</v>
      </c>
      <c r="AU178" s="143" t="s">
        <v>86</v>
      </c>
      <c r="AY178" s="17" t="s">
        <v>142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141</v>
      </c>
      <c r="BM178" s="143" t="s">
        <v>2257</v>
      </c>
    </row>
    <row r="179" spans="2:65" s="12" customFormat="1" ht="11.25" x14ac:dyDescent="0.2">
      <c r="B179" s="145"/>
      <c r="D179" s="146" t="s">
        <v>155</v>
      </c>
      <c r="E179" s="147" t="s">
        <v>1</v>
      </c>
      <c r="F179" s="148" t="s">
        <v>431</v>
      </c>
      <c r="H179" s="147" t="s">
        <v>1</v>
      </c>
      <c r="I179" s="149"/>
      <c r="L179" s="145"/>
      <c r="M179" s="150"/>
      <c r="T179" s="151"/>
      <c r="AT179" s="147" t="s">
        <v>155</v>
      </c>
      <c r="AU179" s="147" t="s">
        <v>86</v>
      </c>
      <c r="AV179" s="12" t="s">
        <v>84</v>
      </c>
      <c r="AW179" s="12" t="s">
        <v>32</v>
      </c>
      <c r="AX179" s="12" t="s">
        <v>76</v>
      </c>
      <c r="AY179" s="147" t="s">
        <v>142</v>
      </c>
    </row>
    <row r="180" spans="2:65" s="13" customFormat="1" ht="11.25" x14ac:dyDescent="0.2">
      <c r="B180" s="152"/>
      <c r="D180" s="146" t="s">
        <v>155</v>
      </c>
      <c r="E180" s="153" t="s">
        <v>1</v>
      </c>
      <c r="F180" s="154" t="s">
        <v>2258</v>
      </c>
      <c r="H180" s="155">
        <v>69.954999999999998</v>
      </c>
      <c r="I180" s="156"/>
      <c r="L180" s="152"/>
      <c r="M180" s="157"/>
      <c r="T180" s="158"/>
      <c r="AT180" s="153" t="s">
        <v>155</v>
      </c>
      <c r="AU180" s="153" t="s">
        <v>86</v>
      </c>
      <c r="AV180" s="13" t="s">
        <v>86</v>
      </c>
      <c r="AW180" s="13" t="s">
        <v>32</v>
      </c>
      <c r="AX180" s="13" t="s">
        <v>76</v>
      </c>
      <c r="AY180" s="153" t="s">
        <v>142</v>
      </c>
    </row>
    <row r="181" spans="2:65" s="13" customFormat="1" ht="11.25" x14ac:dyDescent="0.2">
      <c r="B181" s="152"/>
      <c r="D181" s="146" t="s">
        <v>155</v>
      </c>
      <c r="E181" s="153" t="s">
        <v>1</v>
      </c>
      <c r="F181" s="154" t="s">
        <v>2254</v>
      </c>
      <c r="H181" s="155">
        <v>-45.213000000000001</v>
      </c>
      <c r="I181" s="156"/>
      <c r="L181" s="152"/>
      <c r="M181" s="157"/>
      <c r="T181" s="158"/>
      <c r="AT181" s="153" t="s">
        <v>155</v>
      </c>
      <c r="AU181" s="153" t="s">
        <v>86</v>
      </c>
      <c r="AV181" s="13" t="s">
        <v>86</v>
      </c>
      <c r="AW181" s="13" t="s">
        <v>32</v>
      </c>
      <c r="AX181" s="13" t="s">
        <v>76</v>
      </c>
      <c r="AY181" s="153" t="s">
        <v>142</v>
      </c>
    </row>
    <row r="182" spans="2:65" s="14" customFormat="1" ht="11.25" x14ac:dyDescent="0.2">
      <c r="B182" s="162"/>
      <c r="D182" s="146" t="s">
        <v>155</v>
      </c>
      <c r="E182" s="163" t="s">
        <v>1</v>
      </c>
      <c r="F182" s="164" t="s">
        <v>278</v>
      </c>
      <c r="H182" s="165">
        <v>24.742000000000001</v>
      </c>
      <c r="I182" s="166"/>
      <c r="L182" s="162"/>
      <c r="M182" s="167"/>
      <c r="T182" s="168"/>
      <c r="AT182" s="163" t="s">
        <v>155</v>
      </c>
      <c r="AU182" s="163" t="s">
        <v>86</v>
      </c>
      <c r="AV182" s="14" t="s">
        <v>141</v>
      </c>
      <c r="AW182" s="14" t="s">
        <v>32</v>
      </c>
      <c r="AX182" s="14" t="s">
        <v>84</v>
      </c>
      <c r="AY182" s="163" t="s">
        <v>142</v>
      </c>
    </row>
    <row r="183" spans="2:65" s="1" customFormat="1" ht="37.9" customHeight="1" x14ac:dyDescent="0.2">
      <c r="B183" s="32"/>
      <c r="C183" s="132" t="s">
        <v>230</v>
      </c>
      <c r="D183" s="132" t="s">
        <v>148</v>
      </c>
      <c r="E183" s="133" t="s">
        <v>449</v>
      </c>
      <c r="F183" s="134" t="s">
        <v>450</v>
      </c>
      <c r="G183" s="135" t="s">
        <v>357</v>
      </c>
      <c r="H183" s="136">
        <v>371.13</v>
      </c>
      <c r="I183" s="137"/>
      <c r="J183" s="138">
        <f>ROUND(I183*H183,2)</f>
        <v>0</v>
      </c>
      <c r="K183" s="134" t="s">
        <v>152</v>
      </c>
      <c r="L183" s="32"/>
      <c r="M183" s="139" t="s">
        <v>1</v>
      </c>
      <c r="N183" s="140" t="s">
        <v>41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141</v>
      </c>
      <c r="AT183" s="143" t="s">
        <v>148</v>
      </c>
      <c r="AU183" s="143" t="s">
        <v>86</v>
      </c>
      <c r="AY183" s="17" t="s">
        <v>142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84</v>
      </c>
      <c r="BK183" s="144">
        <f>ROUND(I183*H183,2)</f>
        <v>0</v>
      </c>
      <c r="BL183" s="17" t="s">
        <v>141</v>
      </c>
      <c r="BM183" s="143" t="s">
        <v>2259</v>
      </c>
    </row>
    <row r="184" spans="2:65" s="12" customFormat="1" ht="11.25" x14ac:dyDescent="0.2">
      <c r="B184" s="145"/>
      <c r="D184" s="146" t="s">
        <v>155</v>
      </c>
      <c r="E184" s="147" t="s">
        <v>1</v>
      </c>
      <c r="F184" s="148" t="s">
        <v>431</v>
      </c>
      <c r="H184" s="147" t="s">
        <v>1</v>
      </c>
      <c r="I184" s="149"/>
      <c r="L184" s="145"/>
      <c r="M184" s="150"/>
      <c r="T184" s="151"/>
      <c r="AT184" s="147" t="s">
        <v>155</v>
      </c>
      <c r="AU184" s="147" t="s">
        <v>86</v>
      </c>
      <c r="AV184" s="12" t="s">
        <v>84</v>
      </c>
      <c r="AW184" s="12" t="s">
        <v>32</v>
      </c>
      <c r="AX184" s="12" t="s">
        <v>76</v>
      </c>
      <c r="AY184" s="147" t="s">
        <v>142</v>
      </c>
    </row>
    <row r="185" spans="2:65" s="13" customFormat="1" ht="11.25" x14ac:dyDescent="0.2">
      <c r="B185" s="152"/>
      <c r="D185" s="146" t="s">
        <v>155</v>
      </c>
      <c r="E185" s="153" t="s">
        <v>1</v>
      </c>
      <c r="F185" s="154" t="s">
        <v>2256</v>
      </c>
      <c r="H185" s="155">
        <v>371.13</v>
      </c>
      <c r="I185" s="156"/>
      <c r="L185" s="152"/>
      <c r="M185" s="157"/>
      <c r="T185" s="158"/>
      <c r="AT185" s="153" t="s">
        <v>155</v>
      </c>
      <c r="AU185" s="153" t="s">
        <v>86</v>
      </c>
      <c r="AV185" s="13" t="s">
        <v>86</v>
      </c>
      <c r="AW185" s="13" t="s">
        <v>32</v>
      </c>
      <c r="AX185" s="13" t="s">
        <v>84</v>
      </c>
      <c r="AY185" s="153" t="s">
        <v>142</v>
      </c>
    </row>
    <row r="186" spans="2:65" s="1" customFormat="1" ht="24.2" customHeight="1" x14ac:dyDescent="0.2">
      <c r="B186" s="32"/>
      <c r="C186" s="132" t="s">
        <v>237</v>
      </c>
      <c r="D186" s="132" t="s">
        <v>148</v>
      </c>
      <c r="E186" s="133" t="s">
        <v>454</v>
      </c>
      <c r="F186" s="134" t="s">
        <v>455</v>
      </c>
      <c r="G186" s="135" t="s">
        <v>456</v>
      </c>
      <c r="H186" s="136">
        <v>89.070999999999998</v>
      </c>
      <c r="I186" s="137"/>
      <c r="J186" s="138">
        <f>ROUND(I186*H186,2)</f>
        <v>0</v>
      </c>
      <c r="K186" s="134" t="s">
        <v>152</v>
      </c>
      <c r="L186" s="32"/>
      <c r="M186" s="139" t="s">
        <v>1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141</v>
      </c>
      <c r="AT186" s="143" t="s">
        <v>148</v>
      </c>
      <c r="AU186" s="143" t="s">
        <v>86</v>
      </c>
      <c r="AY186" s="17" t="s">
        <v>142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84</v>
      </c>
      <c r="BK186" s="144">
        <f>ROUND(I186*H186,2)</f>
        <v>0</v>
      </c>
      <c r="BL186" s="17" t="s">
        <v>141</v>
      </c>
      <c r="BM186" s="143" t="s">
        <v>2260</v>
      </c>
    </row>
    <row r="187" spans="2:65" s="13" customFormat="1" ht="11.25" x14ac:dyDescent="0.2">
      <c r="B187" s="152"/>
      <c r="D187" s="146" t="s">
        <v>155</v>
      </c>
      <c r="E187" s="153" t="s">
        <v>1</v>
      </c>
      <c r="F187" s="154" t="s">
        <v>2261</v>
      </c>
      <c r="H187" s="155">
        <v>89.070999999999998</v>
      </c>
      <c r="I187" s="156"/>
      <c r="L187" s="152"/>
      <c r="M187" s="157"/>
      <c r="T187" s="158"/>
      <c r="AT187" s="153" t="s">
        <v>155</v>
      </c>
      <c r="AU187" s="153" t="s">
        <v>86</v>
      </c>
      <c r="AV187" s="13" t="s">
        <v>86</v>
      </c>
      <c r="AW187" s="13" t="s">
        <v>32</v>
      </c>
      <c r="AX187" s="13" t="s">
        <v>84</v>
      </c>
      <c r="AY187" s="153" t="s">
        <v>142</v>
      </c>
    </row>
    <row r="188" spans="2:65" s="1" customFormat="1" ht="24.2" customHeight="1" x14ac:dyDescent="0.2">
      <c r="B188" s="32"/>
      <c r="C188" s="132" t="s">
        <v>245</v>
      </c>
      <c r="D188" s="132" t="s">
        <v>148</v>
      </c>
      <c r="E188" s="133" t="s">
        <v>483</v>
      </c>
      <c r="F188" s="134" t="s">
        <v>484</v>
      </c>
      <c r="G188" s="135" t="s">
        <v>357</v>
      </c>
      <c r="H188" s="136">
        <v>90.426000000000002</v>
      </c>
      <c r="I188" s="137"/>
      <c r="J188" s="138">
        <f>ROUND(I188*H188,2)</f>
        <v>0</v>
      </c>
      <c r="K188" s="134" t="s">
        <v>152</v>
      </c>
      <c r="L188" s="32"/>
      <c r="M188" s="139" t="s">
        <v>1</v>
      </c>
      <c r="N188" s="140" t="s">
        <v>41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141</v>
      </c>
      <c r="AT188" s="143" t="s">
        <v>148</v>
      </c>
      <c r="AU188" s="143" t="s">
        <v>86</v>
      </c>
      <c r="AY188" s="17" t="s">
        <v>142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141</v>
      </c>
      <c r="BM188" s="143" t="s">
        <v>2262</v>
      </c>
    </row>
    <row r="189" spans="2:65" s="13" customFormat="1" ht="11.25" x14ac:dyDescent="0.2">
      <c r="B189" s="152"/>
      <c r="D189" s="146" t="s">
        <v>155</v>
      </c>
      <c r="E189" s="153" t="s">
        <v>1</v>
      </c>
      <c r="F189" s="154" t="s">
        <v>2263</v>
      </c>
      <c r="H189" s="155">
        <v>139.63999999999999</v>
      </c>
      <c r="I189" s="156"/>
      <c r="L189" s="152"/>
      <c r="M189" s="157"/>
      <c r="T189" s="158"/>
      <c r="AT189" s="153" t="s">
        <v>155</v>
      </c>
      <c r="AU189" s="153" t="s">
        <v>86</v>
      </c>
      <c r="AV189" s="13" t="s">
        <v>86</v>
      </c>
      <c r="AW189" s="13" t="s">
        <v>32</v>
      </c>
      <c r="AX189" s="13" t="s">
        <v>76</v>
      </c>
      <c r="AY189" s="153" t="s">
        <v>142</v>
      </c>
    </row>
    <row r="190" spans="2:65" s="13" customFormat="1" ht="11.25" x14ac:dyDescent="0.2">
      <c r="B190" s="152"/>
      <c r="D190" s="146" t="s">
        <v>155</v>
      </c>
      <c r="E190" s="153" t="s">
        <v>1</v>
      </c>
      <c r="F190" s="154" t="s">
        <v>2264</v>
      </c>
      <c r="H190" s="155">
        <v>-34.225999999999999</v>
      </c>
      <c r="I190" s="156"/>
      <c r="L190" s="152"/>
      <c r="M190" s="157"/>
      <c r="T190" s="158"/>
      <c r="AT190" s="153" t="s">
        <v>155</v>
      </c>
      <c r="AU190" s="153" t="s">
        <v>86</v>
      </c>
      <c r="AV190" s="13" t="s">
        <v>86</v>
      </c>
      <c r="AW190" s="13" t="s">
        <v>32</v>
      </c>
      <c r="AX190" s="13" t="s">
        <v>76</v>
      </c>
      <c r="AY190" s="153" t="s">
        <v>142</v>
      </c>
    </row>
    <row r="191" spans="2:65" s="12" customFormat="1" ht="11.25" x14ac:dyDescent="0.2">
      <c r="B191" s="145"/>
      <c r="D191" s="146" t="s">
        <v>155</v>
      </c>
      <c r="E191" s="147" t="s">
        <v>1</v>
      </c>
      <c r="F191" s="148" t="s">
        <v>2265</v>
      </c>
      <c r="H191" s="147" t="s">
        <v>1</v>
      </c>
      <c r="I191" s="149"/>
      <c r="L191" s="145"/>
      <c r="M191" s="150"/>
      <c r="T191" s="151"/>
      <c r="AT191" s="147" t="s">
        <v>155</v>
      </c>
      <c r="AU191" s="147" t="s">
        <v>86</v>
      </c>
      <c r="AV191" s="12" t="s">
        <v>84</v>
      </c>
      <c r="AW191" s="12" t="s">
        <v>32</v>
      </c>
      <c r="AX191" s="12" t="s">
        <v>76</v>
      </c>
      <c r="AY191" s="147" t="s">
        <v>142</v>
      </c>
    </row>
    <row r="192" spans="2:65" s="13" customFormat="1" ht="11.25" x14ac:dyDescent="0.2">
      <c r="B192" s="152"/>
      <c r="D192" s="146" t="s">
        <v>155</v>
      </c>
      <c r="E192" s="153" t="s">
        <v>1</v>
      </c>
      <c r="F192" s="154" t="s">
        <v>2266</v>
      </c>
      <c r="H192" s="155">
        <v>-1.752</v>
      </c>
      <c r="I192" s="156"/>
      <c r="L192" s="152"/>
      <c r="M192" s="157"/>
      <c r="T192" s="158"/>
      <c r="AT192" s="153" t="s">
        <v>155</v>
      </c>
      <c r="AU192" s="153" t="s">
        <v>86</v>
      </c>
      <c r="AV192" s="13" t="s">
        <v>86</v>
      </c>
      <c r="AW192" s="13" t="s">
        <v>32</v>
      </c>
      <c r="AX192" s="13" t="s">
        <v>76</v>
      </c>
      <c r="AY192" s="153" t="s">
        <v>142</v>
      </c>
    </row>
    <row r="193" spans="2:65" s="12" customFormat="1" ht="11.25" x14ac:dyDescent="0.2">
      <c r="B193" s="145"/>
      <c r="D193" s="146" t="s">
        <v>155</v>
      </c>
      <c r="E193" s="147" t="s">
        <v>1</v>
      </c>
      <c r="F193" s="148" t="s">
        <v>2267</v>
      </c>
      <c r="H193" s="147" t="s">
        <v>1</v>
      </c>
      <c r="I193" s="149"/>
      <c r="L193" s="145"/>
      <c r="M193" s="150"/>
      <c r="T193" s="151"/>
      <c r="AT193" s="147" t="s">
        <v>155</v>
      </c>
      <c r="AU193" s="147" t="s">
        <v>86</v>
      </c>
      <c r="AV193" s="12" t="s">
        <v>84</v>
      </c>
      <c r="AW193" s="12" t="s">
        <v>32</v>
      </c>
      <c r="AX193" s="12" t="s">
        <v>76</v>
      </c>
      <c r="AY193" s="147" t="s">
        <v>142</v>
      </c>
    </row>
    <row r="194" spans="2:65" s="13" customFormat="1" ht="11.25" x14ac:dyDescent="0.2">
      <c r="B194" s="152"/>
      <c r="D194" s="146" t="s">
        <v>155</v>
      </c>
      <c r="E194" s="153" t="s">
        <v>1</v>
      </c>
      <c r="F194" s="154" t="s">
        <v>2268</v>
      </c>
      <c r="H194" s="155">
        <v>-5.4820000000000002</v>
      </c>
      <c r="I194" s="156"/>
      <c r="L194" s="152"/>
      <c r="M194" s="157"/>
      <c r="T194" s="158"/>
      <c r="AT194" s="153" t="s">
        <v>155</v>
      </c>
      <c r="AU194" s="153" t="s">
        <v>86</v>
      </c>
      <c r="AV194" s="13" t="s">
        <v>86</v>
      </c>
      <c r="AW194" s="13" t="s">
        <v>32</v>
      </c>
      <c r="AX194" s="13" t="s">
        <v>76</v>
      </c>
      <c r="AY194" s="153" t="s">
        <v>142</v>
      </c>
    </row>
    <row r="195" spans="2:65" s="12" customFormat="1" ht="11.25" x14ac:dyDescent="0.2">
      <c r="B195" s="145"/>
      <c r="D195" s="146" t="s">
        <v>155</v>
      </c>
      <c r="E195" s="147" t="s">
        <v>1</v>
      </c>
      <c r="F195" s="148" t="s">
        <v>2269</v>
      </c>
      <c r="H195" s="147" t="s">
        <v>1</v>
      </c>
      <c r="I195" s="149"/>
      <c r="L195" s="145"/>
      <c r="M195" s="150"/>
      <c r="T195" s="151"/>
      <c r="AT195" s="147" t="s">
        <v>155</v>
      </c>
      <c r="AU195" s="147" t="s">
        <v>86</v>
      </c>
      <c r="AV195" s="12" t="s">
        <v>84</v>
      </c>
      <c r="AW195" s="12" t="s">
        <v>32</v>
      </c>
      <c r="AX195" s="12" t="s">
        <v>76</v>
      </c>
      <c r="AY195" s="147" t="s">
        <v>142</v>
      </c>
    </row>
    <row r="196" spans="2:65" s="13" customFormat="1" ht="11.25" x14ac:dyDescent="0.2">
      <c r="B196" s="152"/>
      <c r="D196" s="146" t="s">
        <v>155</v>
      </c>
      <c r="E196" s="153" t="s">
        <v>1</v>
      </c>
      <c r="F196" s="154" t="s">
        <v>2270</v>
      </c>
      <c r="H196" s="155">
        <v>-6.6870000000000003</v>
      </c>
      <c r="I196" s="156"/>
      <c r="L196" s="152"/>
      <c r="M196" s="157"/>
      <c r="T196" s="158"/>
      <c r="AT196" s="153" t="s">
        <v>155</v>
      </c>
      <c r="AU196" s="153" t="s">
        <v>86</v>
      </c>
      <c r="AV196" s="13" t="s">
        <v>86</v>
      </c>
      <c r="AW196" s="13" t="s">
        <v>32</v>
      </c>
      <c r="AX196" s="13" t="s">
        <v>76</v>
      </c>
      <c r="AY196" s="153" t="s">
        <v>142</v>
      </c>
    </row>
    <row r="197" spans="2:65" s="12" customFormat="1" ht="11.25" x14ac:dyDescent="0.2">
      <c r="B197" s="145"/>
      <c r="D197" s="146" t="s">
        <v>155</v>
      </c>
      <c r="E197" s="147" t="s">
        <v>1</v>
      </c>
      <c r="F197" s="148" t="s">
        <v>2271</v>
      </c>
      <c r="H197" s="147" t="s">
        <v>1</v>
      </c>
      <c r="I197" s="149"/>
      <c r="L197" s="145"/>
      <c r="M197" s="150"/>
      <c r="T197" s="151"/>
      <c r="AT197" s="147" t="s">
        <v>155</v>
      </c>
      <c r="AU197" s="147" t="s">
        <v>86</v>
      </c>
      <c r="AV197" s="12" t="s">
        <v>84</v>
      </c>
      <c r="AW197" s="12" t="s">
        <v>32</v>
      </c>
      <c r="AX197" s="12" t="s">
        <v>76</v>
      </c>
      <c r="AY197" s="147" t="s">
        <v>142</v>
      </c>
    </row>
    <row r="198" spans="2:65" s="13" customFormat="1" ht="11.25" x14ac:dyDescent="0.2">
      <c r="B198" s="152"/>
      <c r="D198" s="146" t="s">
        <v>155</v>
      </c>
      <c r="E198" s="153" t="s">
        <v>1</v>
      </c>
      <c r="F198" s="154" t="s">
        <v>2272</v>
      </c>
      <c r="H198" s="155">
        <v>-0.56499999999999995</v>
      </c>
      <c r="I198" s="156"/>
      <c r="L198" s="152"/>
      <c r="M198" s="157"/>
      <c r="T198" s="158"/>
      <c r="AT198" s="153" t="s">
        <v>155</v>
      </c>
      <c r="AU198" s="153" t="s">
        <v>86</v>
      </c>
      <c r="AV198" s="13" t="s">
        <v>86</v>
      </c>
      <c r="AW198" s="13" t="s">
        <v>32</v>
      </c>
      <c r="AX198" s="13" t="s">
        <v>76</v>
      </c>
      <c r="AY198" s="153" t="s">
        <v>142</v>
      </c>
    </row>
    <row r="199" spans="2:65" s="12" customFormat="1" ht="11.25" x14ac:dyDescent="0.2">
      <c r="B199" s="145"/>
      <c r="D199" s="146" t="s">
        <v>155</v>
      </c>
      <c r="E199" s="147" t="s">
        <v>1</v>
      </c>
      <c r="F199" s="148" t="s">
        <v>2273</v>
      </c>
      <c r="H199" s="147" t="s">
        <v>1</v>
      </c>
      <c r="I199" s="149"/>
      <c r="L199" s="145"/>
      <c r="M199" s="150"/>
      <c r="T199" s="151"/>
      <c r="AT199" s="147" t="s">
        <v>155</v>
      </c>
      <c r="AU199" s="147" t="s">
        <v>86</v>
      </c>
      <c r="AV199" s="12" t="s">
        <v>84</v>
      </c>
      <c r="AW199" s="12" t="s">
        <v>32</v>
      </c>
      <c r="AX199" s="12" t="s">
        <v>76</v>
      </c>
      <c r="AY199" s="147" t="s">
        <v>142</v>
      </c>
    </row>
    <row r="200" spans="2:65" s="13" customFormat="1" ht="11.25" x14ac:dyDescent="0.2">
      <c r="B200" s="152"/>
      <c r="D200" s="146" t="s">
        <v>155</v>
      </c>
      <c r="E200" s="153" t="s">
        <v>1</v>
      </c>
      <c r="F200" s="154" t="s">
        <v>495</v>
      </c>
      <c r="H200" s="155">
        <v>-0.502</v>
      </c>
      <c r="I200" s="156"/>
      <c r="L200" s="152"/>
      <c r="M200" s="157"/>
      <c r="T200" s="158"/>
      <c r="AT200" s="153" t="s">
        <v>155</v>
      </c>
      <c r="AU200" s="153" t="s">
        <v>86</v>
      </c>
      <c r="AV200" s="13" t="s">
        <v>86</v>
      </c>
      <c r="AW200" s="13" t="s">
        <v>32</v>
      </c>
      <c r="AX200" s="13" t="s">
        <v>76</v>
      </c>
      <c r="AY200" s="153" t="s">
        <v>142</v>
      </c>
    </row>
    <row r="201" spans="2:65" s="12" customFormat="1" ht="11.25" x14ac:dyDescent="0.2">
      <c r="B201" s="145"/>
      <c r="D201" s="146" t="s">
        <v>155</v>
      </c>
      <c r="E201" s="147" t="s">
        <v>1</v>
      </c>
      <c r="F201" s="148" t="s">
        <v>2274</v>
      </c>
      <c r="H201" s="147" t="s">
        <v>1</v>
      </c>
      <c r="I201" s="149"/>
      <c r="L201" s="145"/>
      <c r="M201" s="150"/>
      <c r="T201" s="151"/>
      <c r="AT201" s="147" t="s">
        <v>155</v>
      </c>
      <c r="AU201" s="147" t="s">
        <v>86</v>
      </c>
      <c r="AV201" s="12" t="s">
        <v>84</v>
      </c>
      <c r="AW201" s="12" t="s">
        <v>32</v>
      </c>
      <c r="AX201" s="12" t="s">
        <v>76</v>
      </c>
      <c r="AY201" s="147" t="s">
        <v>142</v>
      </c>
    </row>
    <row r="202" spans="2:65" s="14" customFormat="1" ht="11.25" x14ac:dyDescent="0.2">
      <c r="B202" s="162"/>
      <c r="D202" s="146" t="s">
        <v>155</v>
      </c>
      <c r="E202" s="163" t="s">
        <v>1</v>
      </c>
      <c r="F202" s="164" t="s">
        <v>278</v>
      </c>
      <c r="H202" s="165">
        <v>90.426000000000002</v>
      </c>
      <c r="I202" s="166"/>
      <c r="L202" s="162"/>
      <c r="M202" s="167"/>
      <c r="T202" s="168"/>
      <c r="AT202" s="163" t="s">
        <v>155</v>
      </c>
      <c r="AU202" s="163" t="s">
        <v>86</v>
      </c>
      <c r="AV202" s="14" t="s">
        <v>141</v>
      </c>
      <c r="AW202" s="14" t="s">
        <v>32</v>
      </c>
      <c r="AX202" s="14" t="s">
        <v>84</v>
      </c>
      <c r="AY202" s="163" t="s">
        <v>142</v>
      </c>
    </row>
    <row r="203" spans="2:65" s="1" customFormat="1" ht="37.9" customHeight="1" x14ac:dyDescent="0.2">
      <c r="B203" s="32"/>
      <c r="C203" s="132" t="s">
        <v>344</v>
      </c>
      <c r="D203" s="132" t="s">
        <v>148</v>
      </c>
      <c r="E203" s="133" t="s">
        <v>1678</v>
      </c>
      <c r="F203" s="134" t="s">
        <v>1679</v>
      </c>
      <c r="G203" s="135" t="s">
        <v>357</v>
      </c>
      <c r="H203" s="136">
        <v>31.869</v>
      </c>
      <c r="I203" s="137"/>
      <c r="J203" s="138">
        <f>ROUND(I203*H203,2)</f>
        <v>0</v>
      </c>
      <c r="K203" s="134" t="s">
        <v>152</v>
      </c>
      <c r="L203" s="32"/>
      <c r="M203" s="139" t="s">
        <v>1</v>
      </c>
      <c r="N203" s="140" t="s">
        <v>41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141</v>
      </c>
      <c r="AT203" s="143" t="s">
        <v>148</v>
      </c>
      <c r="AU203" s="143" t="s">
        <v>86</v>
      </c>
      <c r="AY203" s="17" t="s">
        <v>142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84</v>
      </c>
      <c r="BK203" s="144">
        <f>ROUND(I203*H203,2)</f>
        <v>0</v>
      </c>
      <c r="BL203" s="17" t="s">
        <v>141</v>
      </c>
      <c r="BM203" s="143" t="s">
        <v>2275</v>
      </c>
    </row>
    <row r="204" spans="2:65" s="12" customFormat="1" ht="11.25" x14ac:dyDescent="0.2">
      <c r="B204" s="145"/>
      <c r="D204" s="146" t="s">
        <v>155</v>
      </c>
      <c r="E204" s="147" t="s">
        <v>1</v>
      </c>
      <c r="F204" s="148" t="s">
        <v>2276</v>
      </c>
      <c r="H204" s="147" t="s">
        <v>1</v>
      </c>
      <c r="I204" s="149"/>
      <c r="L204" s="145"/>
      <c r="M204" s="150"/>
      <c r="T204" s="151"/>
      <c r="AT204" s="147" t="s">
        <v>155</v>
      </c>
      <c r="AU204" s="147" t="s">
        <v>86</v>
      </c>
      <c r="AV204" s="12" t="s">
        <v>84</v>
      </c>
      <c r="AW204" s="12" t="s">
        <v>32</v>
      </c>
      <c r="AX204" s="12" t="s">
        <v>76</v>
      </c>
      <c r="AY204" s="147" t="s">
        <v>142</v>
      </c>
    </row>
    <row r="205" spans="2:65" s="13" customFormat="1" ht="11.25" x14ac:dyDescent="0.2">
      <c r="B205" s="152"/>
      <c r="D205" s="146" t="s">
        <v>155</v>
      </c>
      <c r="E205" s="153" t="s">
        <v>1</v>
      </c>
      <c r="F205" s="154" t="s">
        <v>2277</v>
      </c>
      <c r="H205" s="155">
        <v>4.3120000000000003</v>
      </c>
      <c r="I205" s="156"/>
      <c r="L205" s="152"/>
      <c r="M205" s="157"/>
      <c r="T205" s="158"/>
      <c r="AT205" s="153" t="s">
        <v>155</v>
      </c>
      <c r="AU205" s="153" t="s">
        <v>86</v>
      </c>
      <c r="AV205" s="13" t="s">
        <v>86</v>
      </c>
      <c r="AW205" s="13" t="s">
        <v>32</v>
      </c>
      <c r="AX205" s="13" t="s">
        <v>76</v>
      </c>
      <c r="AY205" s="153" t="s">
        <v>142</v>
      </c>
    </row>
    <row r="206" spans="2:65" s="13" customFormat="1" ht="11.25" x14ac:dyDescent="0.2">
      <c r="B206" s="152"/>
      <c r="D206" s="146" t="s">
        <v>155</v>
      </c>
      <c r="E206" s="153" t="s">
        <v>1</v>
      </c>
      <c r="F206" s="154" t="s">
        <v>2278</v>
      </c>
      <c r="H206" s="155">
        <v>2.028</v>
      </c>
      <c r="I206" s="156"/>
      <c r="L206" s="152"/>
      <c r="M206" s="157"/>
      <c r="T206" s="158"/>
      <c r="AT206" s="153" t="s">
        <v>155</v>
      </c>
      <c r="AU206" s="153" t="s">
        <v>86</v>
      </c>
      <c r="AV206" s="13" t="s">
        <v>86</v>
      </c>
      <c r="AW206" s="13" t="s">
        <v>32</v>
      </c>
      <c r="AX206" s="13" t="s">
        <v>76</v>
      </c>
      <c r="AY206" s="153" t="s">
        <v>142</v>
      </c>
    </row>
    <row r="207" spans="2:65" s="15" customFormat="1" ht="11.25" x14ac:dyDescent="0.2">
      <c r="B207" s="179"/>
      <c r="D207" s="146" t="s">
        <v>155</v>
      </c>
      <c r="E207" s="180" t="s">
        <v>1</v>
      </c>
      <c r="F207" s="181" t="s">
        <v>1223</v>
      </c>
      <c r="H207" s="182">
        <v>6.34</v>
      </c>
      <c r="I207" s="183"/>
      <c r="L207" s="179"/>
      <c r="M207" s="184"/>
      <c r="T207" s="185"/>
      <c r="AT207" s="180" t="s">
        <v>155</v>
      </c>
      <c r="AU207" s="180" t="s">
        <v>86</v>
      </c>
      <c r="AV207" s="15" t="s">
        <v>164</v>
      </c>
      <c r="AW207" s="15" t="s">
        <v>32</v>
      </c>
      <c r="AX207" s="15" t="s">
        <v>76</v>
      </c>
      <c r="AY207" s="180" t="s">
        <v>142</v>
      </c>
    </row>
    <row r="208" spans="2:65" s="12" customFormat="1" ht="11.25" x14ac:dyDescent="0.2">
      <c r="B208" s="145"/>
      <c r="D208" s="146" t="s">
        <v>155</v>
      </c>
      <c r="E208" s="147" t="s">
        <v>1</v>
      </c>
      <c r="F208" s="148" t="s">
        <v>504</v>
      </c>
      <c r="H208" s="147" t="s">
        <v>1</v>
      </c>
      <c r="I208" s="149"/>
      <c r="L208" s="145"/>
      <c r="M208" s="150"/>
      <c r="T208" s="151"/>
      <c r="AT208" s="147" t="s">
        <v>155</v>
      </c>
      <c r="AU208" s="147" t="s">
        <v>86</v>
      </c>
      <c r="AV208" s="12" t="s">
        <v>84</v>
      </c>
      <c r="AW208" s="12" t="s">
        <v>32</v>
      </c>
      <c r="AX208" s="12" t="s">
        <v>76</v>
      </c>
      <c r="AY208" s="147" t="s">
        <v>142</v>
      </c>
    </row>
    <row r="209" spans="2:65" s="13" customFormat="1" ht="11.25" x14ac:dyDescent="0.2">
      <c r="B209" s="152"/>
      <c r="D209" s="146" t="s">
        <v>155</v>
      </c>
      <c r="E209" s="153" t="s">
        <v>1</v>
      </c>
      <c r="F209" s="154" t="s">
        <v>2279</v>
      </c>
      <c r="H209" s="155">
        <v>-0.03</v>
      </c>
      <c r="I209" s="156"/>
      <c r="L209" s="152"/>
      <c r="M209" s="157"/>
      <c r="T209" s="158"/>
      <c r="AT209" s="153" t="s">
        <v>155</v>
      </c>
      <c r="AU209" s="153" t="s">
        <v>86</v>
      </c>
      <c r="AV209" s="13" t="s">
        <v>86</v>
      </c>
      <c r="AW209" s="13" t="s">
        <v>32</v>
      </c>
      <c r="AX209" s="13" t="s">
        <v>76</v>
      </c>
      <c r="AY209" s="153" t="s">
        <v>142</v>
      </c>
    </row>
    <row r="210" spans="2:65" s="13" customFormat="1" ht="11.25" x14ac:dyDescent="0.2">
      <c r="B210" s="152"/>
      <c r="D210" s="146" t="s">
        <v>155</v>
      </c>
      <c r="E210" s="153" t="s">
        <v>1</v>
      </c>
      <c r="F210" s="154" t="s">
        <v>2280</v>
      </c>
      <c r="H210" s="155">
        <v>-4.1000000000000002E-2</v>
      </c>
      <c r="I210" s="156"/>
      <c r="L210" s="152"/>
      <c r="M210" s="157"/>
      <c r="T210" s="158"/>
      <c r="AT210" s="153" t="s">
        <v>155</v>
      </c>
      <c r="AU210" s="153" t="s">
        <v>86</v>
      </c>
      <c r="AV210" s="13" t="s">
        <v>86</v>
      </c>
      <c r="AW210" s="13" t="s">
        <v>32</v>
      </c>
      <c r="AX210" s="13" t="s">
        <v>76</v>
      </c>
      <c r="AY210" s="153" t="s">
        <v>142</v>
      </c>
    </row>
    <row r="211" spans="2:65" s="15" customFormat="1" ht="11.25" x14ac:dyDescent="0.2">
      <c r="B211" s="179"/>
      <c r="D211" s="146" t="s">
        <v>155</v>
      </c>
      <c r="E211" s="180" t="s">
        <v>1</v>
      </c>
      <c r="F211" s="181" t="s">
        <v>1223</v>
      </c>
      <c r="H211" s="182">
        <v>-7.0999999999999994E-2</v>
      </c>
      <c r="I211" s="183"/>
      <c r="L211" s="179"/>
      <c r="M211" s="184"/>
      <c r="T211" s="185"/>
      <c r="AT211" s="180" t="s">
        <v>155</v>
      </c>
      <c r="AU211" s="180" t="s">
        <v>86</v>
      </c>
      <c r="AV211" s="15" t="s">
        <v>164</v>
      </c>
      <c r="AW211" s="15" t="s">
        <v>32</v>
      </c>
      <c r="AX211" s="15" t="s">
        <v>76</v>
      </c>
      <c r="AY211" s="180" t="s">
        <v>142</v>
      </c>
    </row>
    <row r="212" spans="2:65" s="12" customFormat="1" ht="11.25" x14ac:dyDescent="0.2">
      <c r="B212" s="145"/>
      <c r="D212" s="146" t="s">
        <v>155</v>
      </c>
      <c r="E212" s="147" t="s">
        <v>1</v>
      </c>
      <c r="F212" s="148" t="s">
        <v>2281</v>
      </c>
      <c r="H212" s="147" t="s">
        <v>1</v>
      </c>
      <c r="I212" s="149"/>
      <c r="L212" s="145"/>
      <c r="M212" s="150"/>
      <c r="T212" s="151"/>
      <c r="AT212" s="147" t="s">
        <v>155</v>
      </c>
      <c r="AU212" s="147" t="s">
        <v>86</v>
      </c>
      <c r="AV212" s="12" t="s">
        <v>84</v>
      </c>
      <c r="AW212" s="12" t="s">
        <v>32</v>
      </c>
      <c r="AX212" s="12" t="s">
        <v>76</v>
      </c>
      <c r="AY212" s="147" t="s">
        <v>142</v>
      </c>
    </row>
    <row r="213" spans="2:65" s="13" customFormat="1" ht="11.25" x14ac:dyDescent="0.2">
      <c r="B213" s="152"/>
      <c r="D213" s="146" t="s">
        <v>155</v>
      </c>
      <c r="E213" s="153" t="s">
        <v>1</v>
      </c>
      <c r="F213" s="154" t="s">
        <v>2282</v>
      </c>
      <c r="H213" s="155">
        <v>23.31</v>
      </c>
      <c r="I213" s="156"/>
      <c r="L213" s="152"/>
      <c r="M213" s="157"/>
      <c r="T213" s="158"/>
      <c r="AT213" s="153" t="s">
        <v>155</v>
      </c>
      <c r="AU213" s="153" t="s">
        <v>86</v>
      </c>
      <c r="AV213" s="13" t="s">
        <v>86</v>
      </c>
      <c r="AW213" s="13" t="s">
        <v>32</v>
      </c>
      <c r="AX213" s="13" t="s">
        <v>76</v>
      </c>
      <c r="AY213" s="153" t="s">
        <v>142</v>
      </c>
    </row>
    <row r="214" spans="2:65" s="13" customFormat="1" ht="11.25" x14ac:dyDescent="0.2">
      <c r="B214" s="152"/>
      <c r="D214" s="146" t="s">
        <v>155</v>
      </c>
      <c r="E214" s="153" t="s">
        <v>1</v>
      </c>
      <c r="F214" s="154" t="s">
        <v>2283</v>
      </c>
      <c r="H214" s="155">
        <v>4.5759999999999996</v>
      </c>
      <c r="I214" s="156"/>
      <c r="L214" s="152"/>
      <c r="M214" s="157"/>
      <c r="T214" s="158"/>
      <c r="AT214" s="153" t="s">
        <v>155</v>
      </c>
      <c r="AU214" s="153" t="s">
        <v>86</v>
      </c>
      <c r="AV214" s="13" t="s">
        <v>86</v>
      </c>
      <c r="AW214" s="13" t="s">
        <v>32</v>
      </c>
      <c r="AX214" s="13" t="s">
        <v>76</v>
      </c>
      <c r="AY214" s="153" t="s">
        <v>142</v>
      </c>
    </row>
    <row r="215" spans="2:65" s="15" customFormat="1" ht="11.25" x14ac:dyDescent="0.2">
      <c r="B215" s="179"/>
      <c r="D215" s="146" t="s">
        <v>155</v>
      </c>
      <c r="E215" s="180" t="s">
        <v>1</v>
      </c>
      <c r="F215" s="181" t="s">
        <v>1223</v>
      </c>
      <c r="H215" s="182">
        <v>27.885999999999999</v>
      </c>
      <c r="I215" s="183"/>
      <c r="L215" s="179"/>
      <c r="M215" s="184"/>
      <c r="T215" s="185"/>
      <c r="AT215" s="180" t="s">
        <v>155</v>
      </c>
      <c r="AU215" s="180" t="s">
        <v>86</v>
      </c>
      <c r="AV215" s="15" t="s">
        <v>164</v>
      </c>
      <c r="AW215" s="15" t="s">
        <v>32</v>
      </c>
      <c r="AX215" s="15" t="s">
        <v>76</v>
      </c>
      <c r="AY215" s="180" t="s">
        <v>142</v>
      </c>
    </row>
    <row r="216" spans="2:65" s="12" customFormat="1" ht="11.25" x14ac:dyDescent="0.2">
      <c r="B216" s="145"/>
      <c r="D216" s="146" t="s">
        <v>155</v>
      </c>
      <c r="E216" s="147" t="s">
        <v>1</v>
      </c>
      <c r="F216" s="148" t="s">
        <v>504</v>
      </c>
      <c r="H216" s="147" t="s">
        <v>1</v>
      </c>
      <c r="I216" s="149"/>
      <c r="L216" s="145"/>
      <c r="M216" s="150"/>
      <c r="T216" s="151"/>
      <c r="AT216" s="147" t="s">
        <v>155</v>
      </c>
      <c r="AU216" s="147" t="s">
        <v>86</v>
      </c>
      <c r="AV216" s="12" t="s">
        <v>84</v>
      </c>
      <c r="AW216" s="12" t="s">
        <v>32</v>
      </c>
      <c r="AX216" s="12" t="s">
        <v>76</v>
      </c>
      <c r="AY216" s="147" t="s">
        <v>142</v>
      </c>
    </row>
    <row r="217" spans="2:65" s="13" customFormat="1" ht="11.25" x14ac:dyDescent="0.2">
      <c r="B217" s="152"/>
      <c r="D217" s="146" t="s">
        <v>155</v>
      </c>
      <c r="E217" s="153" t="s">
        <v>1</v>
      </c>
      <c r="F217" s="154" t="s">
        <v>2284</v>
      </c>
      <c r="H217" s="155">
        <v>-1.627</v>
      </c>
      <c r="I217" s="156"/>
      <c r="L217" s="152"/>
      <c r="M217" s="157"/>
      <c r="T217" s="158"/>
      <c r="AT217" s="153" t="s">
        <v>155</v>
      </c>
      <c r="AU217" s="153" t="s">
        <v>86</v>
      </c>
      <c r="AV217" s="13" t="s">
        <v>86</v>
      </c>
      <c r="AW217" s="13" t="s">
        <v>32</v>
      </c>
      <c r="AX217" s="13" t="s">
        <v>76</v>
      </c>
      <c r="AY217" s="153" t="s">
        <v>142</v>
      </c>
    </row>
    <row r="218" spans="2:65" s="13" customFormat="1" ht="11.25" x14ac:dyDescent="0.2">
      <c r="B218" s="152"/>
      <c r="D218" s="146" t="s">
        <v>155</v>
      </c>
      <c r="E218" s="153" t="s">
        <v>1</v>
      </c>
      <c r="F218" s="154" t="s">
        <v>2285</v>
      </c>
      <c r="H218" s="155">
        <v>-0.65900000000000003</v>
      </c>
      <c r="I218" s="156"/>
      <c r="L218" s="152"/>
      <c r="M218" s="157"/>
      <c r="T218" s="158"/>
      <c r="AT218" s="153" t="s">
        <v>155</v>
      </c>
      <c r="AU218" s="153" t="s">
        <v>86</v>
      </c>
      <c r="AV218" s="13" t="s">
        <v>86</v>
      </c>
      <c r="AW218" s="13" t="s">
        <v>32</v>
      </c>
      <c r="AX218" s="13" t="s">
        <v>76</v>
      </c>
      <c r="AY218" s="153" t="s">
        <v>142</v>
      </c>
    </row>
    <row r="219" spans="2:65" s="12" customFormat="1" ht="11.25" x14ac:dyDescent="0.2">
      <c r="B219" s="145"/>
      <c r="D219" s="146" t="s">
        <v>155</v>
      </c>
      <c r="E219" s="147" t="s">
        <v>1</v>
      </c>
      <c r="F219" s="148" t="s">
        <v>2286</v>
      </c>
      <c r="H219" s="147" t="s">
        <v>1</v>
      </c>
      <c r="I219" s="149"/>
      <c r="L219" s="145"/>
      <c r="M219" s="150"/>
      <c r="T219" s="151"/>
      <c r="AT219" s="147" t="s">
        <v>155</v>
      </c>
      <c r="AU219" s="147" t="s">
        <v>86</v>
      </c>
      <c r="AV219" s="12" t="s">
        <v>84</v>
      </c>
      <c r="AW219" s="12" t="s">
        <v>32</v>
      </c>
      <c r="AX219" s="12" t="s">
        <v>76</v>
      </c>
      <c r="AY219" s="147" t="s">
        <v>142</v>
      </c>
    </row>
    <row r="220" spans="2:65" s="12" customFormat="1" ht="11.25" x14ac:dyDescent="0.2">
      <c r="B220" s="145"/>
      <c r="D220" s="146" t="s">
        <v>155</v>
      </c>
      <c r="E220" s="147" t="s">
        <v>1</v>
      </c>
      <c r="F220" s="148" t="s">
        <v>507</v>
      </c>
      <c r="H220" s="147" t="s">
        <v>1</v>
      </c>
      <c r="I220" s="149"/>
      <c r="L220" s="145"/>
      <c r="M220" s="150"/>
      <c r="T220" s="151"/>
      <c r="AT220" s="147" t="s">
        <v>155</v>
      </c>
      <c r="AU220" s="147" t="s">
        <v>86</v>
      </c>
      <c r="AV220" s="12" t="s">
        <v>84</v>
      </c>
      <c r="AW220" s="12" t="s">
        <v>32</v>
      </c>
      <c r="AX220" s="12" t="s">
        <v>76</v>
      </c>
      <c r="AY220" s="147" t="s">
        <v>142</v>
      </c>
    </row>
    <row r="221" spans="2:65" s="14" customFormat="1" ht="11.25" x14ac:dyDescent="0.2">
      <c r="B221" s="162"/>
      <c r="D221" s="146" t="s">
        <v>155</v>
      </c>
      <c r="E221" s="163" t="s">
        <v>1</v>
      </c>
      <c r="F221" s="164" t="s">
        <v>278</v>
      </c>
      <c r="H221" s="165">
        <v>31.869</v>
      </c>
      <c r="I221" s="166"/>
      <c r="L221" s="162"/>
      <c r="M221" s="167"/>
      <c r="T221" s="168"/>
      <c r="AT221" s="163" t="s">
        <v>155</v>
      </c>
      <c r="AU221" s="163" t="s">
        <v>86</v>
      </c>
      <c r="AV221" s="14" t="s">
        <v>141</v>
      </c>
      <c r="AW221" s="14" t="s">
        <v>32</v>
      </c>
      <c r="AX221" s="14" t="s">
        <v>84</v>
      </c>
      <c r="AY221" s="163" t="s">
        <v>142</v>
      </c>
    </row>
    <row r="222" spans="2:65" s="1" customFormat="1" ht="16.5" customHeight="1" x14ac:dyDescent="0.2">
      <c r="B222" s="32"/>
      <c r="C222" s="169" t="s">
        <v>349</v>
      </c>
      <c r="D222" s="169" t="s">
        <v>472</v>
      </c>
      <c r="E222" s="170" t="s">
        <v>1688</v>
      </c>
      <c r="F222" s="171" t="s">
        <v>1689</v>
      </c>
      <c r="G222" s="172" t="s">
        <v>456</v>
      </c>
      <c r="H222" s="173">
        <v>12.538</v>
      </c>
      <c r="I222" s="174"/>
      <c r="J222" s="175">
        <f>ROUND(I222*H222,2)</f>
        <v>0</v>
      </c>
      <c r="K222" s="171" t="s">
        <v>152</v>
      </c>
      <c r="L222" s="176"/>
      <c r="M222" s="177" t="s">
        <v>1</v>
      </c>
      <c r="N222" s="178" t="s">
        <v>41</v>
      </c>
      <c r="P222" s="141">
        <f>O222*H222</f>
        <v>0</v>
      </c>
      <c r="Q222" s="141">
        <v>1</v>
      </c>
      <c r="R222" s="141">
        <f>Q222*H222</f>
        <v>12.538</v>
      </c>
      <c r="S222" s="141">
        <v>0</v>
      </c>
      <c r="T222" s="142">
        <f>S222*H222</f>
        <v>0</v>
      </c>
      <c r="AR222" s="143" t="s">
        <v>190</v>
      </c>
      <c r="AT222" s="143" t="s">
        <v>472</v>
      </c>
      <c r="AU222" s="143" t="s">
        <v>86</v>
      </c>
      <c r="AY222" s="17" t="s">
        <v>142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84</v>
      </c>
      <c r="BK222" s="144">
        <f>ROUND(I222*H222,2)</f>
        <v>0</v>
      </c>
      <c r="BL222" s="17" t="s">
        <v>141</v>
      </c>
      <c r="BM222" s="143" t="s">
        <v>2287</v>
      </c>
    </row>
    <row r="223" spans="2:65" s="13" customFormat="1" ht="11.25" x14ac:dyDescent="0.2">
      <c r="B223" s="152"/>
      <c r="D223" s="146" t="s">
        <v>155</v>
      </c>
      <c r="E223" s="153" t="s">
        <v>1</v>
      </c>
      <c r="F223" s="154" t="s">
        <v>2288</v>
      </c>
      <c r="H223" s="155">
        <v>12.538</v>
      </c>
      <c r="I223" s="156"/>
      <c r="L223" s="152"/>
      <c r="M223" s="157"/>
      <c r="T223" s="158"/>
      <c r="AT223" s="153" t="s">
        <v>155</v>
      </c>
      <c r="AU223" s="153" t="s">
        <v>86</v>
      </c>
      <c r="AV223" s="13" t="s">
        <v>86</v>
      </c>
      <c r="AW223" s="13" t="s">
        <v>32</v>
      </c>
      <c r="AX223" s="13" t="s">
        <v>84</v>
      </c>
      <c r="AY223" s="153" t="s">
        <v>142</v>
      </c>
    </row>
    <row r="224" spans="2:65" s="11" customFormat="1" ht="22.9" customHeight="1" x14ac:dyDescent="0.2">
      <c r="B224" s="120"/>
      <c r="D224" s="121" t="s">
        <v>75</v>
      </c>
      <c r="E224" s="130" t="s">
        <v>164</v>
      </c>
      <c r="F224" s="130" t="s">
        <v>2011</v>
      </c>
      <c r="I224" s="123"/>
      <c r="J224" s="131">
        <f>BK224</f>
        <v>0</v>
      </c>
      <c r="L224" s="120"/>
      <c r="M224" s="125"/>
      <c r="P224" s="126">
        <f>SUM(P225:P228)</f>
        <v>0</v>
      </c>
      <c r="R224" s="126">
        <f>SUM(R225:R228)</f>
        <v>6.1621315599999997</v>
      </c>
      <c r="T224" s="127">
        <f>SUM(T225:T228)</f>
        <v>0</v>
      </c>
      <c r="AR224" s="121" t="s">
        <v>84</v>
      </c>
      <c r="AT224" s="128" t="s">
        <v>75</v>
      </c>
      <c r="AU224" s="128" t="s">
        <v>84</v>
      </c>
      <c r="AY224" s="121" t="s">
        <v>142</v>
      </c>
      <c r="BK224" s="129">
        <f>SUM(BK225:BK228)</f>
        <v>0</v>
      </c>
    </row>
    <row r="225" spans="2:65" s="1" customFormat="1" ht="16.5" customHeight="1" x14ac:dyDescent="0.2">
      <c r="B225" s="32"/>
      <c r="C225" s="132" t="s">
        <v>354</v>
      </c>
      <c r="D225" s="132" t="s">
        <v>148</v>
      </c>
      <c r="E225" s="133" t="s">
        <v>2012</v>
      </c>
      <c r="F225" s="134" t="s">
        <v>2013</v>
      </c>
      <c r="G225" s="135" t="s">
        <v>357</v>
      </c>
      <c r="H225" s="136">
        <v>2.6779999999999999</v>
      </c>
      <c r="I225" s="137"/>
      <c r="J225" s="138">
        <f>ROUND(I225*H225,2)</f>
        <v>0</v>
      </c>
      <c r="K225" s="134" t="s">
        <v>152</v>
      </c>
      <c r="L225" s="32"/>
      <c r="M225" s="139" t="s">
        <v>1</v>
      </c>
      <c r="N225" s="140" t="s">
        <v>41</v>
      </c>
      <c r="P225" s="141">
        <f>O225*H225</f>
        <v>0</v>
      </c>
      <c r="Q225" s="141">
        <v>2.3010199999999998</v>
      </c>
      <c r="R225" s="141">
        <f>Q225*H225</f>
        <v>6.1621315599999997</v>
      </c>
      <c r="S225" s="141">
        <v>0</v>
      </c>
      <c r="T225" s="142">
        <f>S225*H225</f>
        <v>0</v>
      </c>
      <c r="AR225" s="143" t="s">
        <v>141</v>
      </c>
      <c r="AT225" s="143" t="s">
        <v>148</v>
      </c>
      <c r="AU225" s="143" t="s">
        <v>86</v>
      </c>
      <c r="AY225" s="17" t="s">
        <v>142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84</v>
      </c>
      <c r="BK225" s="144">
        <f>ROUND(I225*H225,2)</f>
        <v>0</v>
      </c>
      <c r="BL225" s="17" t="s">
        <v>141</v>
      </c>
      <c r="BM225" s="143" t="s">
        <v>2289</v>
      </c>
    </row>
    <row r="226" spans="2:65" s="12" customFormat="1" ht="11.25" x14ac:dyDescent="0.2">
      <c r="B226" s="145"/>
      <c r="D226" s="146" t="s">
        <v>155</v>
      </c>
      <c r="E226" s="147" t="s">
        <v>1</v>
      </c>
      <c r="F226" s="148" t="s">
        <v>2290</v>
      </c>
      <c r="H226" s="147" t="s">
        <v>1</v>
      </c>
      <c r="I226" s="149"/>
      <c r="L226" s="145"/>
      <c r="M226" s="150"/>
      <c r="T226" s="151"/>
      <c r="AT226" s="147" t="s">
        <v>155</v>
      </c>
      <c r="AU226" s="147" t="s">
        <v>86</v>
      </c>
      <c r="AV226" s="12" t="s">
        <v>84</v>
      </c>
      <c r="AW226" s="12" t="s">
        <v>32</v>
      </c>
      <c r="AX226" s="12" t="s">
        <v>76</v>
      </c>
      <c r="AY226" s="147" t="s">
        <v>142</v>
      </c>
    </row>
    <row r="227" spans="2:65" s="13" customFormat="1" ht="11.25" x14ac:dyDescent="0.2">
      <c r="B227" s="152"/>
      <c r="D227" s="146" t="s">
        <v>155</v>
      </c>
      <c r="E227" s="153" t="s">
        <v>1</v>
      </c>
      <c r="F227" s="154" t="s">
        <v>2291</v>
      </c>
      <c r="H227" s="155">
        <v>2.6779999999999999</v>
      </c>
      <c r="I227" s="156"/>
      <c r="L227" s="152"/>
      <c r="M227" s="157"/>
      <c r="T227" s="158"/>
      <c r="AT227" s="153" t="s">
        <v>155</v>
      </c>
      <c r="AU227" s="153" t="s">
        <v>86</v>
      </c>
      <c r="AV227" s="13" t="s">
        <v>86</v>
      </c>
      <c r="AW227" s="13" t="s">
        <v>32</v>
      </c>
      <c r="AX227" s="13" t="s">
        <v>84</v>
      </c>
      <c r="AY227" s="153" t="s">
        <v>142</v>
      </c>
    </row>
    <row r="228" spans="2:65" s="12" customFormat="1" ht="11.25" x14ac:dyDescent="0.2">
      <c r="B228" s="145"/>
      <c r="D228" s="146" t="s">
        <v>155</v>
      </c>
      <c r="E228" s="147" t="s">
        <v>1</v>
      </c>
      <c r="F228" s="148" t="s">
        <v>2018</v>
      </c>
      <c r="H228" s="147" t="s">
        <v>1</v>
      </c>
      <c r="I228" s="149"/>
      <c r="L228" s="145"/>
      <c r="M228" s="150"/>
      <c r="T228" s="151"/>
      <c r="AT228" s="147" t="s">
        <v>155</v>
      </c>
      <c r="AU228" s="147" t="s">
        <v>86</v>
      </c>
      <c r="AV228" s="12" t="s">
        <v>84</v>
      </c>
      <c r="AW228" s="12" t="s">
        <v>32</v>
      </c>
      <c r="AX228" s="12" t="s">
        <v>76</v>
      </c>
      <c r="AY228" s="147" t="s">
        <v>142</v>
      </c>
    </row>
    <row r="229" spans="2:65" s="11" customFormat="1" ht="22.9" customHeight="1" x14ac:dyDescent="0.2">
      <c r="B229" s="120"/>
      <c r="D229" s="121" t="s">
        <v>75</v>
      </c>
      <c r="E229" s="130" t="s">
        <v>141</v>
      </c>
      <c r="F229" s="130" t="s">
        <v>580</v>
      </c>
      <c r="I229" s="123"/>
      <c r="J229" s="131">
        <f>BK229</f>
        <v>0</v>
      </c>
      <c r="L229" s="120"/>
      <c r="M229" s="125"/>
      <c r="P229" s="126">
        <f>SUM(P230:P243)</f>
        <v>0</v>
      </c>
      <c r="R229" s="126">
        <f>SUM(R230:R243)</f>
        <v>14.066090180000002</v>
      </c>
      <c r="T229" s="127">
        <f>SUM(T230:T243)</f>
        <v>0</v>
      </c>
      <c r="AR229" s="121" t="s">
        <v>84</v>
      </c>
      <c r="AT229" s="128" t="s">
        <v>75</v>
      </c>
      <c r="AU229" s="128" t="s">
        <v>84</v>
      </c>
      <c r="AY229" s="121" t="s">
        <v>142</v>
      </c>
      <c r="BK229" s="129">
        <f>SUM(BK230:BK243)</f>
        <v>0</v>
      </c>
    </row>
    <row r="230" spans="2:65" s="1" customFormat="1" ht="21.75" customHeight="1" x14ac:dyDescent="0.2">
      <c r="B230" s="32"/>
      <c r="C230" s="132" t="s">
        <v>361</v>
      </c>
      <c r="D230" s="132" t="s">
        <v>148</v>
      </c>
      <c r="E230" s="133" t="s">
        <v>582</v>
      </c>
      <c r="F230" s="134" t="s">
        <v>583</v>
      </c>
      <c r="G230" s="135" t="s">
        <v>357</v>
      </c>
      <c r="H230" s="136">
        <v>7.234</v>
      </c>
      <c r="I230" s="137"/>
      <c r="J230" s="138">
        <f>ROUND(I230*H230,2)</f>
        <v>0</v>
      </c>
      <c r="K230" s="134" t="s">
        <v>152</v>
      </c>
      <c r="L230" s="32"/>
      <c r="M230" s="139" t="s">
        <v>1</v>
      </c>
      <c r="N230" s="140" t="s">
        <v>41</v>
      </c>
      <c r="P230" s="141">
        <f>O230*H230</f>
        <v>0</v>
      </c>
      <c r="Q230" s="141">
        <v>1.8907700000000001</v>
      </c>
      <c r="R230" s="141">
        <f>Q230*H230</f>
        <v>13.677830180000001</v>
      </c>
      <c r="S230" s="141">
        <v>0</v>
      </c>
      <c r="T230" s="142">
        <f>S230*H230</f>
        <v>0</v>
      </c>
      <c r="AR230" s="143" t="s">
        <v>141</v>
      </c>
      <c r="AT230" s="143" t="s">
        <v>148</v>
      </c>
      <c r="AU230" s="143" t="s">
        <v>86</v>
      </c>
      <c r="AY230" s="17" t="s">
        <v>142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7" t="s">
        <v>84</v>
      </c>
      <c r="BK230" s="144">
        <f>ROUND(I230*H230,2)</f>
        <v>0</v>
      </c>
      <c r="BL230" s="17" t="s">
        <v>141</v>
      </c>
      <c r="BM230" s="143" t="s">
        <v>2292</v>
      </c>
    </row>
    <row r="231" spans="2:65" s="12" customFormat="1" ht="11.25" x14ac:dyDescent="0.2">
      <c r="B231" s="145"/>
      <c r="D231" s="146" t="s">
        <v>155</v>
      </c>
      <c r="E231" s="147" t="s">
        <v>1</v>
      </c>
      <c r="F231" s="148" t="s">
        <v>2293</v>
      </c>
      <c r="H231" s="147" t="s">
        <v>1</v>
      </c>
      <c r="I231" s="149"/>
      <c r="L231" s="145"/>
      <c r="M231" s="150"/>
      <c r="T231" s="151"/>
      <c r="AT231" s="147" t="s">
        <v>155</v>
      </c>
      <c r="AU231" s="147" t="s">
        <v>86</v>
      </c>
      <c r="AV231" s="12" t="s">
        <v>84</v>
      </c>
      <c r="AW231" s="12" t="s">
        <v>32</v>
      </c>
      <c r="AX231" s="12" t="s">
        <v>76</v>
      </c>
      <c r="AY231" s="147" t="s">
        <v>142</v>
      </c>
    </row>
    <row r="232" spans="2:65" s="13" customFormat="1" ht="11.25" x14ac:dyDescent="0.2">
      <c r="B232" s="152"/>
      <c r="D232" s="146" t="s">
        <v>155</v>
      </c>
      <c r="E232" s="153" t="s">
        <v>1</v>
      </c>
      <c r="F232" s="154" t="s">
        <v>2294</v>
      </c>
      <c r="H232" s="155">
        <v>1.752</v>
      </c>
      <c r="I232" s="156"/>
      <c r="L232" s="152"/>
      <c r="M232" s="157"/>
      <c r="T232" s="158"/>
      <c r="AT232" s="153" t="s">
        <v>155</v>
      </c>
      <c r="AU232" s="153" t="s">
        <v>86</v>
      </c>
      <c r="AV232" s="13" t="s">
        <v>86</v>
      </c>
      <c r="AW232" s="13" t="s">
        <v>32</v>
      </c>
      <c r="AX232" s="13" t="s">
        <v>76</v>
      </c>
      <c r="AY232" s="153" t="s">
        <v>142</v>
      </c>
    </row>
    <row r="233" spans="2:65" s="12" customFormat="1" ht="11.25" x14ac:dyDescent="0.2">
      <c r="B233" s="145"/>
      <c r="D233" s="146" t="s">
        <v>155</v>
      </c>
      <c r="E233" s="147" t="s">
        <v>1</v>
      </c>
      <c r="F233" s="148" t="s">
        <v>2295</v>
      </c>
      <c r="H233" s="147" t="s">
        <v>1</v>
      </c>
      <c r="I233" s="149"/>
      <c r="L233" s="145"/>
      <c r="M233" s="150"/>
      <c r="T233" s="151"/>
      <c r="AT233" s="147" t="s">
        <v>155</v>
      </c>
      <c r="AU233" s="147" t="s">
        <v>86</v>
      </c>
      <c r="AV233" s="12" t="s">
        <v>84</v>
      </c>
      <c r="AW233" s="12" t="s">
        <v>32</v>
      </c>
      <c r="AX233" s="12" t="s">
        <v>76</v>
      </c>
      <c r="AY233" s="147" t="s">
        <v>142</v>
      </c>
    </row>
    <row r="234" spans="2:65" s="13" customFormat="1" ht="11.25" x14ac:dyDescent="0.2">
      <c r="B234" s="152"/>
      <c r="D234" s="146" t="s">
        <v>155</v>
      </c>
      <c r="E234" s="153" t="s">
        <v>1</v>
      </c>
      <c r="F234" s="154" t="s">
        <v>2296</v>
      </c>
      <c r="H234" s="155">
        <v>5.4820000000000002</v>
      </c>
      <c r="I234" s="156"/>
      <c r="L234" s="152"/>
      <c r="M234" s="157"/>
      <c r="T234" s="158"/>
      <c r="AT234" s="153" t="s">
        <v>155</v>
      </c>
      <c r="AU234" s="153" t="s">
        <v>86</v>
      </c>
      <c r="AV234" s="13" t="s">
        <v>86</v>
      </c>
      <c r="AW234" s="13" t="s">
        <v>32</v>
      </c>
      <c r="AX234" s="13" t="s">
        <v>76</v>
      </c>
      <c r="AY234" s="153" t="s">
        <v>142</v>
      </c>
    </row>
    <row r="235" spans="2:65" s="14" customFormat="1" ht="11.25" x14ac:dyDescent="0.2">
      <c r="B235" s="162"/>
      <c r="D235" s="146" t="s">
        <v>155</v>
      </c>
      <c r="E235" s="163" t="s">
        <v>1</v>
      </c>
      <c r="F235" s="164" t="s">
        <v>278</v>
      </c>
      <c r="H235" s="165">
        <v>7.234</v>
      </c>
      <c r="I235" s="166"/>
      <c r="L235" s="162"/>
      <c r="M235" s="167"/>
      <c r="T235" s="168"/>
      <c r="AT235" s="163" t="s">
        <v>155</v>
      </c>
      <c r="AU235" s="163" t="s">
        <v>86</v>
      </c>
      <c r="AV235" s="14" t="s">
        <v>141</v>
      </c>
      <c r="AW235" s="14" t="s">
        <v>32</v>
      </c>
      <c r="AX235" s="14" t="s">
        <v>84</v>
      </c>
      <c r="AY235" s="163" t="s">
        <v>142</v>
      </c>
    </row>
    <row r="236" spans="2:65" s="1" customFormat="1" ht="21.75" customHeight="1" x14ac:dyDescent="0.2">
      <c r="B236" s="32"/>
      <c r="C236" s="132" t="s">
        <v>7</v>
      </c>
      <c r="D236" s="132" t="s">
        <v>148</v>
      </c>
      <c r="E236" s="133" t="s">
        <v>588</v>
      </c>
      <c r="F236" s="134" t="s">
        <v>589</v>
      </c>
      <c r="G236" s="135" t="s">
        <v>590</v>
      </c>
      <c r="H236" s="136">
        <v>3</v>
      </c>
      <c r="I236" s="137"/>
      <c r="J236" s="138">
        <f>ROUND(I236*H236,2)</f>
        <v>0</v>
      </c>
      <c r="K236" s="134" t="s">
        <v>152</v>
      </c>
      <c r="L236" s="32"/>
      <c r="M236" s="139" t="s">
        <v>1</v>
      </c>
      <c r="N236" s="140" t="s">
        <v>41</v>
      </c>
      <c r="P236" s="141">
        <f>O236*H236</f>
        <v>0</v>
      </c>
      <c r="Q236" s="141">
        <v>8.7419999999999998E-2</v>
      </c>
      <c r="R236" s="141">
        <f>Q236*H236</f>
        <v>0.26225999999999999</v>
      </c>
      <c r="S236" s="141">
        <v>0</v>
      </c>
      <c r="T236" s="142">
        <f>S236*H236</f>
        <v>0</v>
      </c>
      <c r="AR236" s="143" t="s">
        <v>141</v>
      </c>
      <c r="AT236" s="143" t="s">
        <v>148</v>
      </c>
      <c r="AU236" s="143" t="s">
        <v>86</v>
      </c>
      <c r="AY236" s="17" t="s">
        <v>142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84</v>
      </c>
      <c r="BK236" s="144">
        <f>ROUND(I236*H236,2)</f>
        <v>0</v>
      </c>
      <c r="BL236" s="17" t="s">
        <v>141</v>
      </c>
      <c r="BM236" s="143" t="s">
        <v>2297</v>
      </c>
    </row>
    <row r="237" spans="2:65" s="13" customFormat="1" ht="11.25" x14ac:dyDescent="0.2">
      <c r="B237" s="152"/>
      <c r="D237" s="146" t="s">
        <v>155</v>
      </c>
      <c r="E237" s="153" t="s">
        <v>1</v>
      </c>
      <c r="F237" s="154" t="s">
        <v>2298</v>
      </c>
      <c r="H237" s="155">
        <v>3</v>
      </c>
      <c r="I237" s="156"/>
      <c r="L237" s="152"/>
      <c r="M237" s="157"/>
      <c r="T237" s="158"/>
      <c r="AT237" s="153" t="s">
        <v>155</v>
      </c>
      <c r="AU237" s="153" t="s">
        <v>86</v>
      </c>
      <c r="AV237" s="13" t="s">
        <v>86</v>
      </c>
      <c r="AW237" s="13" t="s">
        <v>32</v>
      </c>
      <c r="AX237" s="13" t="s">
        <v>84</v>
      </c>
      <c r="AY237" s="153" t="s">
        <v>142</v>
      </c>
    </row>
    <row r="238" spans="2:65" s="1" customFormat="1" ht="16.5" customHeight="1" x14ac:dyDescent="0.2">
      <c r="B238" s="32"/>
      <c r="C238" s="169" t="s">
        <v>370</v>
      </c>
      <c r="D238" s="169" t="s">
        <v>472</v>
      </c>
      <c r="E238" s="170" t="s">
        <v>2299</v>
      </c>
      <c r="F238" s="171" t="s">
        <v>2300</v>
      </c>
      <c r="G238" s="172" t="s">
        <v>590</v>
      </c>
      <c r="H238" s="173">
        <v>1</v>
      </c>
      <c r="I238" s="174"/>
      <c r="J238" s="175">
        <f>ROUND(I238*H238,2)</f>
        <v>0</v>
      </c>
      <c r="K238" s="171" t="s">
        <v>152</v>
      </c>
      <c r="L238" s="176"/>
      <c r="M238" s="177" t="s">
        <v>1</v>
      </c>
      <c r="N238" s="178" t="s">
        <v>41</v>
      </c>
      <c r="P238" s="141">
        <f>O238*H238</f>
        <v>0</v>
      </c>
      <c r="Q238" s="141">
        <v>3.2000000000000001E-2</v>
      </c>
      <c r="R238" s="141">
        <f>Q238*H238</f>
        <v>3.2000000000000001E-2</v>
      </c>
      <c r="S238" s="141">
        <v>0</v>
      </c>
      <c r="T238" s="142">
        <f>S238*H238</f>
        <v>0</v>
      </c>
      <c r="AR238" s="143" t="s">
        <v>190</v>
      </c>
      <c r="AT238" s="143" t="s">
        <v>472</v>
      </c>
      <c r="AU238" s="143" t="s">
        <v>86</v>
      </c>
      <c r="AY238" s="17" t="s">
        <v>142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7" t="s">
        <v>84</v>
      </c>
      <c r="BK238" s="144">
        <f>ROUND(I238*H238,2)</f>
        <v>0</v>
      </c>
      <c r="BL238" s="17" t="s">
        <v>141</v>
      </c>
      <c r="BM238" s="143" t="s">
        <v>2301</v>
      </c>
    </row>
    <row r="239" spans="2:65" s="13" customFormat="1" ht="11.25" x14ac:dyDescent="0.2">
      <c r="B239" s="152"/>
      <c r="D239" s="146" t="s">
        <v>155</v>
      </c>
      <c r="E239" s="153" t="s">
        <v>1</v>
      </c>
      <c r="F239" s="154" t="s">
        <v>2302</v>
      </c>
      <c r="H239" s="155">
        <v>1</v>
      </c>
      <c r="I239" s="156"/>
      <c r="L239" s="152"/>
      <c r="M239" s="157"/>
      <c r="T239" s="158"/>
      <c r="AT239" s="153" t="s">
        <v>155</v>
      </c>
      <c r="AU239" s="153" t="s">
        <v>86</v>
      </c>
      <c r="AV239" s="13" t="s">
        <v>86</v>
      </c>
      <c r="AW239" s="13" t="s">
        <v>32</v>
      </c>
      <c r="AX239" s="13" t="s">
        <v>84</v>
      </c>
      <c r="AY239" s="153" t="s">
        <v>142</v>
      </c>
    </row>
    <row r="240" spans="2:65" s="1" customFormat="1" ht="16.5" customHeight="1" x14ac:dyDescent="0.2">
      <c r="B240" s="32"/>
      <c r="C240" s="169" t="s">
        <v>377</v>
      </c>
      <c r="D240" s="169" t="s">
        <v>472</v>
      </c>
      <c r="E240" s="170" t="s">
        <v>2032</v>
      </c>
      <c r="F240" s="171" t="s">
        <v>2033</v>
      </c>
      <c r="G240" s="172" t="s">
        <v>590</v>
      </c>
      <c r="H240" s="173">
        <v>1</v>
      </c>
      <c r="I240" s="174"/>
      <c r="J240" s="175">
        <f>ROUND(I240*H240,2)</f>
        <v>0</v>
      </c>
      <c r="K240" s="171" t="s">
        <v>152</v>
      </c>
      <c r="L240" s="176"/>
      <c r="M240" s="177" t="s">
        <v>1</v>
      </c>
      <c r="N240" s="178" t="s">
        <v>41</v>
      </c>
      <c r="P240" s="141">
        <f>O240*H240</f>
        <v>0</v>
      </c>
      <c r="Q240" s="141">
        <v>4.1000000000000002E-2</v>
      </c>
      <c r="R240" s="141">
        <f>Q240*H240</f>
        <v>4.1000000000000002E-2</v>
      </c>
      <c r="S240" s="141">
        <v>0</v>
      </c>
      <c r="T240" s="142">
        <f>S240*H240</f>
        <v>0</v>
      </c>
      <c r="AR240" s="143" t="s">
        <v>190</v>
      </c>
      <c r="AT240" s="143" t="s">
        <v>472</v>
      </c>
      <c r="AU240" s="143" t="s">
        <v>86</v>
      </c>
      <c r="AY240" s="17" t="s">
        <v>142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84</v>
      </c>
      <c r="BK240" s="144">
        <f>ROUND(I240*H240,2)</f>
        <v>0</v>
      </c>
      <c r="BL240" s="17" t="s">
        <v>141</v>
      </c>
      <c r="BM240" s="143" t="s">
        <v>2303</v>
      </c>
    </row>
    <row r="241" spans="2:65" s="13" customFormat="1" ht="11.25" x14ac:dyDescent="0.2">
      <c r="B241" s="152"/>
      <c r="D241" s="146" t="s">
        <v>155</v>
      </c>
      <c r="E241" s="153" t="s">
        <v>1</v>
      </c>
      <c r="F241" s="154" t="s">
        <v>2302</v>
      </c>
      <c r="H241" s="155">
        <v>1</v>
      </c>
      <c r="I241" s="156"/>
      <c r="L241" s="152"/>
      <c r="M241" s="157"/>
      <c r="T241" s="158"/>
      <c r="AT241" s="153" t="s">
        <v>155</v>
      </c>
      <c r="AU241" s="153" t="s">
        <v>86</v>
      </c>
      <c r="AV241" s="13" t="s">
        <v>86</v>
      </c>
      <c r="AW241" s="13" t="s">
        <v>32</v>
      </c>
      <c r="AX241" s="13" t="s">
        <v>84</v>
      </c>
      <c r="AY241" s="153" t="s">
        <v>142</v>
      </c>
    </row>
    <row r="242" spans="2:65" s="1" customFormat="1" ht="16.5" customHeight="1" x14ac:dyDescent="0.2">
      <c r="B242" s="32"/>
      <c r="C242" s="169" t="s">
        <v>384</v>
      </c>
      <c r="D242" s="169" t="s">
        <v>472</v>
      </c>
      <c r="E242" s="170" t="s">
        <v>2036</v>
      </c>
      <c r="F242" s="171" t="s">
        <v>2037</v>
      </c>
      <c r="G242" s="172" t="s">
        <v>590</v>
      </c>
      <c r="H242" s="173">
        <v>1</v>
      </c>
      <c r="I242" s="174"/>
      <c r="J242" s="175">
        <f>ROUND(I242*H242,2)</f>
        <v>0</v>
      </c>
      <c r="K242" s="171" t="s">
        <v>152</v>
      </c>
      <c r="L242" s="176"/>
      <c r="M242" s="177" t="s">
        <v>1</v>
      </c>
      <c r="N242" s="178" t="s">
        <v>41</v>
      </c>
      <c r="P242" s="141">
        <f>O242*H242</f>
        <v>0</v>
      </c>
      <c r="Q242" s="141">
        <v>5.2999999999999999E-2</v>
      </c>
      <c r="R242" s="141">
        <f>Q242*H242</f>
        <v>5.2999999999999999E-2</v>
      </c>
      <c r="S242" s="141">
        <v>0</v>
      </c>
      <c r="T242" s="142">
        <f>S242*H242</f>
        <v>0</v>
      </c>
      <c r="AR242" s="143" t="s">
        <v>190</v>
      </c>
      <c r="AT242" s="143" t="s">
        <v>472</v>
      </c>
      <c r="AU242" s="143" t="s">
        <v>86</v>
      </c>
      <c r="AY242" s="17" t="s">
        <v>142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84</v>
      </c>
      <c r="BK242" s="144">
        <f>ROUND(I242*H242,2)</f>
        <v>0</v>
      </c>
      <c r="BL242" s="17" t="s">
        <v>141</v>
      </c>
      <c r="BM242" s="143" t="s">
        <v>2304</v>
      </c>
    </row>
    <row r="243" spans="2:65" s="13" customFormat="1" ht="11.25" x14ac:dyDescent="0.2">
      <c r="B243" s="152"/>
      <c r="D243" s="146" t="s">
        <v>155</v>
      </c>
      <c r="E243" s="153" t="s">
        <v>1</v>
      </c>
      <c r="F243" s="154" t="s">
        <v>2302</v>
      </c>
      <c r="H243" s="155">
        <v>1</v>
      </c>
      <c r="I243" s="156"/>
      <c r="L243" s="152"/>
      <c r="M243" s="157"/>
      <c r="T243" s="158"/>
      <c r="AT243" s="153" t="s">
        <v>155</v>
      </c>
      <c r="AU243" s="153" t="s">
        <v>86</v>
      </c>
      <c r="AV243" s="13" t="s">
        <v>86</v>
      </c>
      <c r="AW243" s="13" t="s">
        <v>32</v>
      </c>
      <c r="AX243" s="13" t="s">
        <v>84</v>
      </c>
      <c r="AY243" s="153" t="s">
        <v>142</v>
      </c>
    </row>
    <row r="244" spans="2:65" s="11" customFormat="1" ht="22.9" customHeight="1" x14ac:dyDescent="0.2">
      <c r="B244" s="120"/>
      <c r="D244" s="121" t="s">
        <v>75</v>
      </c>
      <c r="E244" s="130" t="s">
        <v>190</v>
      </c>
      <c r="F244" s="130" t="s">
        <v>808</v>
      </c>
      <c r="I244" s="123"/>
      <c r="J244" s="131">
        <f>BK244</f>
        <v>0</v>
      </c>
      <c r="L244" s="120"/>
      <c r="M244" s="125"/>
      <c r="P244" s="126">
        <f>SUM(P245:P364)</f>
        <v>0</v>
      </c>
      <c r="R244" s="126">
        <f>SUM(R245:R364)</f>
        <v>8.8191649099999996</v>
      </c>
      <c r="T244" s="127">
        <f>SUM(T245:T364)</f>
        <v>1.7999999999999998</v>
      </c>
      <c r="AR244" s="121" t="s">
        <v>84</v>
      </c>
      <c r="AT244" s="128" t="s">
        <v>75</v>
      </c>
      <c r="AU244" s="128" t="s">
        <v>84</v>
      </c>
      <c r="AY244" s="121" t="s">
        <v>142</v>
      </c>
      <c r="BK244" s="129">
        <f>SUM(BK245:BK364)</f>
        <v>0</v>
      </c>
    </row>
    <row r="245" spans="2:65" s="1" customFormat="1" ht="24.2" customHeight="1" x14ac:dyDescent="0.2">
      <c r="B245" s="32"/>
      <c r="C245" s="132" t="s">
        <v>389</v>
      </c>
      <c r="D245" s="132" t="s">
        <v>148</v>
      </c>
      <c r="E245" s="133" t="s">
        <v>2305</v>
      </c>
      <c r="F245" s="134" t="s">
        <v>2306</v>
      </c>
      <c r="G245" s="135" t="s">
        <v>336</v>
      </c>
      <c r="H245" s="136">
        <v>15.4</v>
      </c>
      <c r="I245" s="137"/>
      <c r="J245" s="138">
        <f>ROUND(I245*H245,2)</f>
        <v>0</v>
      </c>
      <c r="K245" s="134" t="s">
        <v>152</v>
      </c>
      <c r="L245" s="32"/>
      <c r="M245" s="139" t="s">
        <v>1</v>
      </c>
      <c r="N245" s="140" t="s">
        <v>41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141</v>
      </c>
      <c r="AT245" s="143" t="s">
        <v>148</v>
      </c>
      <c r="AU245" s="143" t="s">
        <v>86</v>
      </c>
      <c r="AY245" s="17" t="s">
        <v>142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84</v>
      </c>
      <c r="BK245" s="144">
        <f>ROUND(I245*H245,2)</f>
        <v>0</v>
      </c>
      <c r="BL245" s="17" t="s">
        <v>141</v>
      </c>
      <c r="BM245" s="143" t="s">
        <v>2307</v>
      </c>
    </row>
    <row r="246" spans="2:65" s="13" customFormat="1" ht="11.25" x14ac:dyDescent="0.2">
      <c r="B246" s="152"/>
      <c r="D246" s="146" t="s">
        <v>155</v>
      </c>
      <c r="E246" s="153" t="s">
        <v>1</v>
      </c>
      <c r="F246" s="154" t="s">
        <v>2308</v>
      </c>
      <c r="H246" s="155">
        <v>15.4</v>
      </c>
      <c r="I246" s="156"/>
      <c r="L246" s="152"/>
      <c r="M246" s="157"/>
      <c r="T246" s="158"/>
      <c r="AT246" s="153" t="s">
        <v>155</v>
      </c>
      <c r="AU246" s="153" t="s">
        <v>86</v>
      </c>
      <c r="AV246" s="13" t="s">
        <v>86</v>
      </c>
      <c r="AW246" s="13" t="s">
        <v>32</v>
      </c>
      <c r="AX246" s="13" t="s">
        <v>84</v>
      </c>
      <c r="AY246" s="153" t="s">
        <v>142</v>
      </c>
    </row>
    <row r="247" spans="2:65" s="1" customFormat="1" ht="16.5" customHeight="1" x14ac:dyDescent="0.2">
      <c r="B247" s="32"/>
      <c r="C247" s="169" t="s">
        <v>395</v>
      </c>
      <c r="D247" s="169" t="s">
        <v>472</v>
      </c>
      <c r="E247" s="170" t="s">
        <v>2309</v>
      </c>
      <c r="F247" s="171" t="s">
        <v>2310</v>
      </c>
      <c r="G247" s="172" t="s">
        <v>336</v>
      </c>
      <c r="H247" s="173">
        <v>15.631</v>
      </c>
      <c r="I247" s="174"/>
      <c r="J247" s="175">
        <f>ROUND(I247*H247,2)</f>
        <v>0</v>
      </c>
      <c r="K247" s="171" t="s">
        <v>152</v>
      </c>
      <c r="L247" s="176"/>
      <c r="M247" s="177" t="s">
        <v>1</v>
      </c>
      <c r="N247" s="178" t="s">
        <v>41</v>
      </c>
      <c r="P247" s="141">
        <f>O247*H247</f>
        <v>0</v>
      </c>
      <c r="Q247" s="141">
        <v>6.7000000000000002E-4</v>
      </c>
      <c r="R247" s="141">
        <f>Q247*H247</f>
        <v>1.0472770000000001E-2</v>
      </c>
      <c r="S247" s="141">
        <v>0</v>
      </c>
      <c r="T247" s="142">
        <f>S247*H247</f>
        <v>0</v>
      </c>
      <c r="AR247" s="143" t="s">
        <v>190</v>
      </c>
      <c r="AT247" s="143" t="s">
        <v>472</v>
      </c>
      <c r="AU247" s="143" t="s">
        <v>86</v>
      </c>
      <c r="AY247" s="17" t="s">
        <v>142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84</v>
      </c>
      <c r="BK247" s="144">
        <f>ROUND(I247*H247,2)</f>
        <v>0</v>
      </c>
      <c r="BL247" s="17" t="s">
        <v>141</v>
      </c>
      <c r="BM247" s="143" t="s">
        <v>2311</v>
      </c>
    </row>
    <row r="248" spans="2:65" s="13" customFormat="1" ht="11.25" x14ac:dyDescent="0.2">
      <c r="B248" s="152"/>
      <c r="D248" s="146" t="s">
        <v>155</v>
      </c>
      <c r="E248" s="153" t="s">
        <v>1</v>
      </c>
      <c r="F248" s="154" t="s">
        <v>2312</v>
      </c>
      <c r="H248" s="155">
        <v>15.4</v>
      </c>
      <c r="I248" s="156"/>
      <c r="L248" s="152"/>
      <c r="M248" s="157"/>
      <c r="T248" s="158"/>
      <c r="AT248" s="153" t="s">
        <v>155</v>
      </c>
      <c r="AU248" s="153" t="s">
        <v>86</v>
      </c>
      <c r="AV248" s="13" t="s">
        <v>86</v>
      </c>
      <c r="AW248" s="13" t="s">
        <v>32</v>
      </c>
      <c r="AX248" s="13" t="s">
        <v>84</v>
      </c>
      <c r="AY248" s="153" t="s">
        <v>142</v>
      </c>
    </row>
    <row r="249" spans="2:65" s="13" customFormat="1" ht="11.25" x14ac:dyDescent="0.2">
      <c r="B249" s="152"/>
      <c r="D249" s="146" t="s">
        <v>155</v>
      </c>
      <c r="F249" s="154" t="s">
        <v>2313</v>
      </c>
      <c r="H249" s="155">
        <v>15.631</v>
      </c>
      <c r="I249" s="156"/>
      <c r="L249" s="152"/>
      <c r="M249" s="157"/>
      <c r="T249" s="158"/>
      <c r="AT249" s="153" t="s">
        <v>155</v>
      </c>
      <c r="AU249" s="153" t="s">
        <v>86</v>
      </c>
      <c r="AV249" s="13" t="s">
        <v>86</v>
      </c>
      <c r="AW249" s="13" t="s">
        <v>4</v>
      </c>
      <c r="AX249" s="13" t="s">
        <v>84</v>
      </c>
      <c r="AY249" s="153" t="s">
        <v>142</v>
      </c>
    </row>
    <row r="250" spans="2:65" s="1" customFormat="1" ht="24.2" customHeight="1" x14ac:dyDescent="0.2">
      <c r="B250" s="32"/>
      <c r="C250" s="132" t="s">
        <v>401</v>
      </c>
      <c r="D250" s="132" t="s">
        <v>148</v>
      </c>
      <c r="E250" s="133" t="s">
        <v>1700</v>
      </c>
      <c r="F250" s="134" t="s">
        <v>1701</v>
      </c>
      <c r="G250" s="135" t="s">
        <v>336</v>
      </c>
      <c r="H250" s="136">
        <v>6.5</v>
      </c>
      <c r="I250" s="137"/>
      <c r="J250" s="138">
        <f>ROUND(I250*H250,2)</f>
        <v>0</v>
      </c>
      <c r="K250" s="134" t="s">
        <v>152</v>
      </c>
      <c r="L250" s="32"/>
      <c r="M250" s="139" t="s">
        <v>1</v>
      </c>
      <c r="N250" s="140" t="s">
        <v>41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141</v>
      </c>
      <c r="AT250" s="143" t="s">
        <v>148</v>
      </c>
      <c r="AU250" s="143" t="s">
        <v>86</v>
      </c>
      <c r="AY250" s="17" t="s">
        <v>142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84</v>
      </c>
      <c r="BK250" s="144">
        <f>ROUND(I250*H250,2)</f>
        <v>0</v>
      </c>
      <c r="BL250" s="17" t="s">
        <v>141</v>
      </c>
      <c r="BM250" s="143" t="s">
        <v>2314</v>
      </c>
    </row>
    <row r="251" spans="2:65" s="13" customFormat="1" ht="11.25" x14ac:dyDescent="0.2">
      <c r="B251" s="152"/>
      <c r="D251" s="146" t="s">
        <v>155</v>
      </c>
      <c r="E251" s="153" t="s">
        <v>1</v>
      </c>
      <c r="F251" s="154" t="s">
        <v>2315</v>
      </c>
      <c r="H251" s="155">
        <v>6.5</v>
      </c>
      <c r="I251" s="156"/>
      <c r="L251" s="152"/>
      <c r="M251" s="157"/>
      <c r="T251" s="158"/>
      <c r="AT251" s="153" t="s">
        <v>155</v>
      </c>
      <c r="AU251" s="153" t="s">
        <v>86</v>
      </c>
      <c r="AV251" s="13" t="s">
        <v>86</v>
      </c>
      <c r="AW251" s="13" t="s">
        <v>32</v>
      </c>
      <c r="AX251" s="13" t="s">
        <v>84</v>
      </c>
      <c r="AY251" s="153" t="s">
        <v>142</v>
      </c>
    </row>
    <row r="252" spans="2:65" s="12" customFormat="1" ht="11.25" x14ac:dyDescent="0.2">
      <c r="B252" s="145"/>
      <c r="D252" s="146" t="s">
        <v>155</v>
      </c>
      <c r="E252" s="147" t="s">
        <v>1</v>
      </c>
      <c r="F252" s="148" t="s">
        <v>1704</v>
      </c>
      <c r="H252" s="147" t="s">
        <v>1</v>
      </c>
      <c r="I252" s="149"/>
      <c r="L252" s="145"/>
      <c r="M252" s="150"/>
      <c r="T252" s="151"/>
      <c r="AT252" s="147" t="s">
        <v>155</v>
      </c>
      <c r="AU252" s="147" t="s">
        <v>86</v>
      </c>
      <c r="AV252" s="12" t="s">
        <v>84</v>
      </c>
      <c r="AW252" s="12" t="s">
        <v>32</v>
      </c>
      <c r="AX252" s="12" t="s">
        <v>76</v>
      </c>
      <c r="AY252" s="147" t="s">
        <v>142</v>
      </c>
    </row>
    <row r="253" spans="2:65" s="12" customFormat="1" ht="11.25" x14ac:dyDescent="0.2">
      <c r="B253" s="145"/>
      <c r="D253" s="146" t="s">
        <v>155</v>
      </c>
      <c r="E253" s="147" t="s">
        <v>1</v>
      </c>
      <c r="F253" s="148" t="s">
        <v>1705</v>
      </c>
      <c r="H253" s="147" t="s">
        <v>1</v>
      </c>
      <c r="I253" s="149"/>
      <c r="L253" s="145"/>
      <c r="M253" s="150"/>
      <c r="T253" s="151"/>
      <c r="AT253" s="147" t="s">
        <v>155</v>
      </c>
      <c r="AU253" s="147" t="s">
        <v>86</v>
      </c>
      <c r="AV253" s="12" t="s">
        <v>84</v>
      </c>
      <c r="AW253" s="12" t="s">
        <v>32</v>
      </c>
      <c r="AX253" s="12" t="s">
        <v>76</v>
      </c>
      <c r="AY253" s="147" t="s">
        <v>142</v>
      </c>
    </row>
    <row r="254" spans="2:65" s="12" customFormat="1" ht="11.25" x14ac:dyDescent="0.2">
      <c r="B254" s="145"/>
      <c r="D254" s="146" t="s">
        <v>155</v>
      </c>
      <c r="E254" s="147" t="s">
        <v>1</v>
      </c>
      <c r="F254" s="148" t="s">
        <v>1706</v>
      </c>
      <c r="H254" s="147" t="s">
        <v>1</v>
      </c>
      <c r="I254" s="149"/>
      <c r="L254" s="145"/>
      <c r="M254" s="150"/>
      <c r="T254" s="151"/>
      <c r="AT254" s="147" t="s">
        <v>155</v>
      </c>
      <c r="AU254" s="147" t="s">
        <v>86</v>
      </c>
      <c r="AV254" s="12" t="s">
        <v>84</v>
      </c>
      <c r="AW254" s="12" t="s">
        <v>32</v>
      </c>
      <c r="AX254" s="12" t="s">
        <v>76</v>
      </c>
      <c r="AY254" s="147" t="s">
        <v>142</v>
      </c>
    </row>
    <row r="255" spans="2:65" s="1" customFormat="1" ht="16.5" customHeight="1" x14ac:dyDescent="0.2">
      <c r="B255" s="32"/>
      <c r="C255" s="169" t="s">
        <v>405</v>
      </c>
      <c r="D255" s="169" t="s">
        <v>472</v>
      </c>
      <c r="E255" s="170" t="s">
        <v>1707</v>
      </c>
      <c r="F255" s="171" t="s">
        <v>1708</v>
      </c>
      <c r="G255" s="172" t="s">
        <v>336</v>
      </c>
      <c r="H255" s="173">
        <v>6.5979999999999999</v>
      </c>
      <c r="I255" s="174"/>
      <c r="J255" s="175">
        <f>ROUND(I255*H255,2)</f>
        <v>0</v>
      </c>
      <c r="K255" s="171" t="s">
        <v>152</v>
      </c>
      <c r="L255" s="176"/>
      <c r="M255" s="177" t="s">
        <v>1</v>
      </c>
      <c r="N255" s="178" t="s">
        <v>41</v>
      </c>
      <c r="P255" s="141">
        <f>O255*H255</f>
        <v>0</v>
      </c>
      <c r="Q255" s="141">
        <v>1.5E-3</v>
      </c>
      <c r="R255" s="141">
        <f>Q255*H255</f>
        <v>9.8969999999999995E-3</v>
      </c>
      <c r="S255" s="141">
        <v>0</v>
      </c>
      <c r="T255" s="142">
        <f>S255*H255</f>
        <v>0</v>
      </c>
      <c r="AR255" s="143" t="s">
        <v>190</v>
      </c>
      <c r="AT255" s="143" t="s">
        <v>472</v>
      </c>
      <c r="AU255" s="143" t="s">
        <v>86</v>
      </c>
      <c r="AY255" s="17" t="s">
        <v>142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141</v>
      </c>
      <c r="BM255" s="143" t="s">
        <v>2316</v>
      </c>
    </row>
    <row r="256" spans="2:65" s="13" customFormat="1" ht="11.25" x14ac:dyDescent="0.2">
      <c r="B256" s="152"/>
      <c r="D256" s="146" t="s">
        <v>155</v>
      </c>
      <c r="E256" s="153" t="s">
        <v>1</v>
      </c>
      <c r="F256" s="154" t="s">
        <v>2317</v>
      </c>
      <c r="H256" s="155">
        <v>6.5</v>
      </c>
      <c r="I256" s="156"/>
      <c r="L256" s="152"/>
      <c r="M256" s="157"/>
      <c r="T256" s="158"/>
      <c r="AT256" s="153" t="s">
        <v>155</v>
      </c>
      <c r="AU256" s="153" t="s">
        <v>86</v>
      </c>
      <c r="AV256" s="13" t="s">
        <v>86</v>
      </c>
      <c r="AW256" s="13" t="s">
        <v>32</v>
      </c>
      <c r="AX256" s="13" t="s">
        <v>84</v>
      </c>
      <c r="AY256" s="153" t="s">
        <v>142</v>
      </c>
    </row>
    <row r="257" spans="2:65" s="13" customFormat="1" ht="11.25" x14ac:dyDescent="0.2">
      <c r="B257" s="152"/>
      <c r="D257" s="146" t="s">
        <v>155</v>
      </c>
      <c r="F257" s="154" t="s">
        <v>2318</v>
      </c>
      <c r="H257" s="155">
        <v>6.5979999999999999</v>
      </c>
      <c r="I257" s="156"/>
      <c r="L257" s="152"/>
      <c r="M257" s="157"/>
      <c r="T257" s="158"/>
      <c r="AT257" s="153" t="s">
        <v>155</v>
      </c>
      <c r="AU257" s="153" t="s">
        <v>86</v>
      </c>
      <c r="AV257" s="13" t="s">
        <v>86</v>
      </c>
      <c r="AW257" s="13" t="s">
        <v>4</v>
      </c>
      <c r="AX257" s="13" t="s">
        <v>84</v>
      </c>
      <c r="AY257" s="153" t="s">
        <v>142</v>
      </c>
    </row>
    <row r="258" spans="2:65" s="1" customFormat="1" ht="16.5" customHeight="1" x14ac:dyDescent="0.2">
      <c r="B258" s="32"/>
      <c r="C258" s="169" t="s">
        <v>410</v>
      </c>
      <c r="D258" s="169" t="s">
        <v>472</v>
      </c>
      <c r="E258" s="170" t="s">
        <v>1712</v>
      </c>
      <c r="F258" s="171" t="s">
        <v>1713</v>
      </c>
      <c r="G258" s="172" t="s">
        <v>590</v>
      </c>
      <c r="H258" s="173">
        <v>1</v>
      </c>
      <c r="I258" s="174"/>
      <c r="J258" s="175">
        <f>ROUND(I258*H258,2)</f>
        <v>0</v>
      </c>
      <c r="K258" s="171" t="s">
        <v>152</v>
      </c>
      <c r="L258" s="176"/>
      <c r="M258" s="177" t="s">
        <v>1</v>
      </c>
      <c r="N258" s="178" t="s">
        <v>41</v>
      </c>
      <c r="P258" s="141">
        <f>O258*H258</f>
        <v>0</v>
      </c>
      <c r="Q258" s="141">
        <v>3.5999999999999999E-3</v>
      </c>
      <c r="R258" s="141">
        <f>Q258*H258</f>
        <v>3.5999999999999999E-3</v>
      </c>
      <c r="S258" s="141">
        <v>0</v>
      </c>
      <c r="T258" s="142">
        <f>S258*H258</f>
        <v>0</v>
      </c>
      <c r="AR258" s="143" t="s">
        <v>190</v>
      </c>
      <c r="AT258" s="143" t="s">
        <v>472</v>
      </c>
      <c r="AU258" s="143" t="s">
        <v>86</v>
      </c>
      <c r="AY258" s="17" t="s">
        <v>142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7" t="s">
        <v>84</v>
      </c>
      <c r="BK258" s="144">
        <f>ROUND(I258*H258,2)</f>
        <v>0</v>
      </c>
      <c r="BL258" s="17" t="s">
        <v>141</v>
      </c>
      <c r="BM258" s="143" t="s">
        <v>2319</v>
      </c>
    </row>
    <row r="259" spans="2:65" s="12" customFormat="1" ht="11.25" x14ac:dyDescent="0.2">
      <c r="B259" s="145"/>
      <c r="D259" s="146" t="s">
        <v>155</v>
      </c>
      <c r="E259" s="147" t="s">
        <v>1</v>
      </c>
      <c r="F259" s="148" t="s">
        <v>1715</v>
      </c>
      <c r="H259" s="147" t="s">
        <v>1</v>
      </c>
      <c r="I259" s="149"/>
      <c r="L259" s="145"/>
      <c r="M259" s="150"/>
      <c r="T259" s="151"/>
      <c r="AT259" s="147" t="s">
        <v>155</v>
      </c>
      <c r="AU259" s="147" t="s">
        <v>86</v>
      </c>
      <c r="AV259" s="12" t="s">
        <v>84</v>
      </c>
      <c r="AW259" s="12" t="s">
        <v>32</v>
      </c>
      <c r="AX259" s="12" t="s">
        <v>76</v>
      </c>
      <c r="AY259" s="147" t="s">
        <v>142</v>
      </c>
    </row>
    <row r="260" spans="2:65" s="13" customFormat="1" ht="11.25" x14ac:dyDescent="0.2">
      <c r="B260" s="152"/>
      <c r="D260" s="146" t="s">
        <v>155</v>
      </c>
      <c r="E260" s="153" t="s">
        <v>1</v>
      </c>
      <c r="F260" s="154" t="s">
        <v>2320</v>
      </c>
      <c r="H260" s="155">
        <v>1</v>
      </c>
      <c r="I260" s="156"/>
      <c r="L260" s="152"/>
      <c r="M260" s="157"/>
      <c r="T260" s="158"/>
      <c r="AT260" s="153" t="s">
        <v>155</v>
      </c>
      <c r="AU260" s="153" t="s">
        <v>86</v>
      </c>
      <c r="AV260" s="13" t="s">
        <v>86</v>
      </c>
      <c r="AW260" s="13" t="s">
        <v>32</v>
      </c>
      <c r="AX260" s="13" t="s">
        <v>84</v>
      </c>
      <c r="AY260" s="153" t="s">
        <v>142</v>
      </c>
    </row>
    <row r="261" spans="2:65" s="1" customFormat="1" ht="16.5" customHeight="1" x14ac:dyDescent="0.2">
      <c r="B261" s="32"/>
      <c r="C261" s="169" t="s">
        <v>415</v>
      </c>
      <c r="D261" s="169" t="s">
        <v>472</v>
      </c>
      <c r="E261" s="170" t="s">
        <v>1717</v>
      </c>
      <c r="F261" s="171" t="s">
        <v>1718</v>
      </c>
      <c r="G261" s="172" t="s">
        <v>590</v>
      </c>
      <c r="H261" s="173">
        <v>1</v>
      </c>
      <c r="I261" s="174"/>
      <c r="J261" s="175">
        <f>ROUND(I261*H261,2)</f>
        <v>0</v>
      </c>
      <c r="K261" s="171" t="s">
        <v>152</v>
      </c>
      <c r="L261" s="176"/>
      <c r="M261" s="177" t="s">
        <v>1</v>
      </c>
      <c r="N261" s="178" t="s">
        <v>41</v>
      </c>
      <c r="P261" s="141">
        <f>O261*H261</f>
        <v>0</v>
      </c>
      <c r="Q261" s="141">
        <v>3.8999999999999999E-4</v>
      </c>
      <c r="R261" s="141">
        <f>Q261*H261</f>
        <v>3.8999999999999999E-4</v>
      </c>
      <c r="S261" s="141">
        <v>0</v>
      </c>
      <c r="T261" s="142">
        <f>S261*H261</f>
        <v>0</v>
      </c>
      <c r="AR261" s="143" t="s">
        <v>190</v>
      </c>
      <c r="AT261" s="143" t="s">
        <v>472</v>
      </c>
      <c r="AU261" s="143" t="s">
        <v>86</v>
      </c>
      <c r="AY261" s="17" t="s">
        <v>142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84</v>
      </c>
      <c r="BK261" s="144">
        <f>ROUND(I261*H261,2)</f>
        <v>0</v>
      </c>
      <c r="BL261" s="17" t="s">
        <v>141</v>
      </c>
      <c r="BM261" s="143" t="s">
        <v>2321</v>
      </c>
    </row>
    <row r="262" spans="2:65" s="12" customFormat="1" ht="11.25" x14ac:dyDescent="0.2">
      <c r="B262" s="145"/>
      <c r="D262" s="146" t="s">
        <v>155</v>
      </c>
      <c r="E262" s="147" t="s">
        <v>1</v>
      </c>
      <c r="F262" s="148" t="s">
        <v>1720</v>
      </c>
      <c r="H262" s="147" t="s">
        <v>1</v>
      </c>
      <c r="I262" s="149"/>
      <c r="L262" s="145"/>
      <c r="M262" s="150"/>
      <c r="T262" s="151"/>
      <c r="AT262" s="147" t="s">
        <v>155</v>
      </c>
      <c r="AU262" s="147" t="s">
        <v>86</v>
      </c>
      <c r="AV262" s="12" t="s">
        <v>84</v>
      </c>
      <c r="AW262" s="12" t="s">
        <v>32</v>
      </c>
      <c r="AX262" s="12" t="s">
        <v>76</v>
      </c>
      <c r="AY262" s="147" t="s">
        <v>142</v>
      </c>
    </row>
    <row r="263" spans="2:65" s="13" customFormat="1" ht="11.25" x14ac:dyDescent="0.2">
      <c r="B263" s="152"/>
      <c r="D263" s="146" t="s">
        <v>155</v>
      </c>
      <c r="E263" s="153" t="s">
        <v>1</v>
      </c>
      <c r="F263" s="154" t="s">
        <v>2320</v>
      </c>
      <c r="H263" s="155">
        <v>1</v>
      </c>
      <c r="I263" s="156"/>
      <c r="L263" s="152"/>
      <c r="M263" s="157"/>
      <c r="T263" s="158"/>
      <c r="AT263" s="153" t="s">
        <v>155</v>
      </c>
      <c r="AU263" s="153" t="s">
        <v>86</v>
      </c>
      <c r="AV263" s="13" t="s">
        <v>86</v>
      </c>
      <c r="AW263" s="13" t="s">
        <v>32</v>
      </c>
      <c r="AX263" s="13" t="s">
        <v>84</v>
      </c>
      <c r="AY263" s="153" t="s">
        <v>142</v>
      </c>
    </row>
    <row r="264" spans="2:65" s="1" customFormat="1" ht="24.2" customHeight="1" x14ac:dyDescent="0.2">
      <c r="B264" s="32"/>
      <c r="C264" s="132" t="s">
        <v>421</v>
      </c>
      <c r="D264" s="132" t="s">
        <v>148</v>
      </c>
      <c r="E264" s="133" t="s">
        <v>1737</v>
      </c>
      <c r="F264" s="134" t="s">
        <v>1738</v>
      </c>
      <c r="G264" s="135" t="s">
        <v>590</v>
      </c>
      <c r="H264" s="136">
        <v>2</v>
      </c>
      <c r="I264" s="137"/>
      <c r="J264" s="138">
        <f>ROUND(I264*H264,2)</f>
        <v>0</v>
      </c>
      <c r="K264" s="134" t="s">
        <v>152</v>
      </c>
      <c r="L264" s="32"/>
      <c r="M264" s="139" t="s">
        <v>1</v>
      </c>
      <c r="N264" s="140" t="s">
        <v>41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141</v>
      </c>
      <c r="AT264" s="143" t="s">
        <v>148</v>
      </c>
      <c r="AU264" s="143" t="s">
        <v>86</v>
      </c>
      <c r="AY264" s="17" t="s">
        <v>142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84</v>
      </c>
      <c r="BK264" s="144">
        <f>ROUND(I264*H264,2)</f>
        <v>0</v>
      </c>
      <c r="BL264" s="17" t="s">
        <v>141</v>
      </c>
      <c r="BM264" s="143" t="s">
        <v>2322</v>
      </c>
    </row>
    <row r="265" spans="2:65" s="13" customFormat="1" ht="11.25" x14ac:dyDescent="0.2">
      <c r="B265" s="152"/>
      <c r="D265" s="146" t="s">
        <v>155</v>
      </c>
      <c r="E265" s="153" t="s">
        <v>1</v>
      </c>
      <c r="F265" s="154" t="s">
        <v>2323</v>
      </c>
      <c r="H265" s="155">
        <v>2</v>
      </c>
      <c r="I265" s="156"/>
      <c r="L265" s="152"/>
      <c r="M265" s="157"/>
      <c r="T265" s="158"/>
      <c r="AT265" s="153" t="s">
        <v>155</v>
      </c>
      <c r="AU265" s="153" t="s">
        <v>86</v>
      </c>
      <c r="AV265" s="13" t="s">
        <v>86</v>
      </c>
      <c r="AW265" s="13" t="s">
        <v>32</v>
      </c>
      <c r="AX265" s="13" t="s">
        <v>84</v>
      </c>
      <c r="AY265" s="153" t="s">
        <v>142</v>
      </c>
    </row>
    <row r="266" spans="2:65" s="1" customFormat="1" ht="16.5" customHeight="1" x14ac:dyDescent="0.2">
      <c r="B266" s="32"/>
      <c r="C266" s="169" t="s">
        <v>426</v>
      </c>
      <c r="D266" s="169" t="s">
        <v>472</v>
      </c>
      <c r="E266" s="170" t="s">
        <v>1741</v>
      </c>
      <c r="F266" s="171" t="s">
        <v>1742</v>
      </c>
      <c r="G266" s="172" t="s">
        <v>590</v>
      </c>
      <c r="H266" s="173">
        <v>2</v>
      </c>
      <c r="I266" s="174"/>
      <c r="J266" s="175">
        <f>ROUND(I266*H266,2)</f>
        <v>0</v>
      </c>
      <c r="K266" s="171" t="s">
        <v>152</v>
      </c>
      <c r="L266" s="176"/>
      <c r="M266" s="177" t="s">
        <v>1</v>
      </c>
      <c r="N266" s="178" t="s">
        <v>41</v>
      </c>
      <c r="P266" s="141">
        <f>O266*H266</f>
        <v>0</v>
      </c>
      <c r="Q266" s="141">
        <v>3.8999999999999999E-4</v>
      </c>
      <c r="R266" s="141">
        <f>Q266*H266</f>
        <v>7.7999999999999999E-4</v>
      </c>
      <c r="S266" s="141">
        <v>0</v>
      </c>
      <c r="T266" s="142">
        <f>S266*H266</f>
        <v>0</v>
      </c>
      <c r="AR266" s="143" t="s">
        <v>190</v>
      </c>
      <c r="AT266" s="143" t="s">
        <v>472</v>
      </c>
      <c r="AU266" s="143" t="s">
        <v>86</v>
      </c>
      <c r="AY266" s="17" t="s">
        <v>142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7" t="s">
        <v>84</v>
      </c>
      <c r="BK266" s="144">
        <f>ROUND(I266*H266,2)</f>
        <v>0</v>
      </c>
      <c r="BL266" s="17" t="s">
        <v>141</v>
      </c>
      <c r="BM266" s="143" t="s">
        <v>2324</v>
      </c>
    </row>
    <row r="267" spans="2:65" s="13" customFormat="1" ht="11.25" x14ac:dyDescent="0.2">
      <c r="B267" s="152"/>
      <c r="D267" s="146" t="s">
        <v>155</v>
      </c>
      <c r="E267" s="153" t="s">
        <v>1</v>
      </c>
      <c r="F267" s="154" t="s">
        <v>1814</v>
      </c>
      <c r="H267" s="155">
        <v>2</v>
      </c>
      <c r="I267" s="156"/>
      <c r="L267" s="152"/>
      <c r="M267" s="157"/>
      <c r="T267" s="158"/>
      <c r="AT267" s="153" t="s">
        <v>155</v>
      </c>
      <c r="AU267" s="153" t="s">
        <v>86</v>
      </c>
      <c r="AV267" s="13" t="s">
        <v>86</v>
      </c>
      <c r="AW267" s="13" t="s">
        <v>32</v>
      </c>
      <c r="AX267" s="13" t="s">
        <v>84</v>
      </c>
      <c r="AY267" s="153" t="s">
        <v>142</v>
      </c>
    </row>
    <row r="268" spans="2:65" s="1" customFormat="1" ht="21.75" customHeight="1" x14ac:dyDescent="0.2">
      <c r="B268" s="32"/>
      <c r="C268" s="132" t="s">
        <v>436</v>
      </c>
      <c r="D268" s="132" t="s">
        <v>148</v>
      </c>
      <c r="E268" s="133" t="s">
        <v>2101</v>
      </c>
      <c r="F268" s="134" t="s">
        <v>2102</v>
      </c>
      <c r="G268" s="135" t="s">
        <v>357</v>
      </c>
      <c r="H268" s="136">
        <v>3</v>
      </c>
      <c r="I268" s="137"/>
      <c r="J268" s="138">
        <f>ROUND(I268*H268,2)</f>
        <v>0</v>
      </c>
      <c r="K268" s="134" t="s">
        <v>152</v>
      </c>
      <c r="L268" s="32"/>
      <c r="M268" s="139" t="s">
        <v>1</v>
      </c>
      <c r="N268" s="140" t="s">
        <v>41</v>
      </c>
      <c r="P268" s="141">
        <f>O268*H268</f>
        <v>0</v>
      </c>
      <c r="Q268" s="141">
        <v>0</v>
      </c>
      <c r="R268" s="141">
        <f>Q268*H268</f>
        <v>0</v>
      </c>
      <c r="S268" s="141">
        <v>0.6</v>
      </c>
      <c r="T268" s="142">
        <f>S268*H268</f>
        <v>1.7999999999999998</v>
      </c>
      <c r="AR268" s="143" t="s">
        <v>141</v>
      </c>
      <c r="AT268" s="143" t="s">
        <v>148</v>
      </c>
      <c r="AU268" s="143" t="s">
        <v>86</v>
      </c>
      <c r="AY268" s="17" t="s">
        <v>142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84</v>
      </c>
      <c r="BK268" s="144">
        <f>ROUND(I268*H268,2)</f>
        <v>0</v>
      </c>
      <c r="BL268" s="17" t="s">
        <v>141</v>
      </c>
      <c r="BM268" s="143" t="s">
        <v>2325</v>
      </c>
    </row>
    <row r="269" spans="2:65" s="12" customFormat="1" ht="11.25" x14ac:dyDescent="0.2">
      <c r="B269" s="145"/>
      <c r="D269" s="146" t="s">
        <v>155</v>
      </c>
      <c r="E269" s="147" t="s">
        <v>1</v>
      </c>
      <c r="F269" s="148" t="s">
        <v>2326</v>
      </c>
      <c r="H269" s="147" t="s">
        <v>1</v>
      </c>
      <c r="I269" s="149"/>
      <c r="L269" s="145"/>
      <c r="M269" s="150"/>
      <c r="T269" s="151"/>
      <c r="AT269" s="147" t="s">
        <v>155</v>
      </c>
      <c r="AU269" s="147" t="s">
        <v>86</v>
      </c>
      <c r="AV269" s="12" t="s">
        <v>84</v>
      </c>
      <c r="AW269" s="12" t="s">
        <v>32</v>
      </c>
      <c r="AX269" s="12" t="s">
        <v>76</v>
      </c>
      <c r="AY269" s="147" t="s">
        <v>142</v>
      </c>
    </row>
    <row r="270" spans="2:65" s="12" customFormat="1" ht="11.25" x14ac:dyDescent="0.2">
      <c r="B270" s="145"/>
      <c r="D270" s="146" t="s">
        <v>155</v>
      </c>
      <c r="E270" s="147" t="s">
        <v>1</v>
      </c>
      <c r="F270" s="148" t="s">
        <v>2327</v>
      </c>
      <c r="H270" s="147" t="s">
        <v>1</v>
      </c>
      <c r="I270" s="149"/>
      <c r="L270" s="145"/>
      <c r="M270" s="150"/>
      <c r="T270" s="151"/>
      <c r="AT270" s="147" t="s">
        <v>155</v>
      </c>
      <c r="AU270" s="147" t="s">
        <v>86</v>
      </c>
      <c r="AV270" s="12" t="s">
        <v>84</v>
      </c>
      <c r="AW270" s="12" t="s">
        <v>32</v>
      </c>
      <c r="AX270" s="12" t="s">
        <v>76</v>
      </c>
      <c r="AY270" s="147" t="s">
        <v>142</v>
      </c>
    </row>
    <row r="271" spans="2:65" s="13" customFormat="1" ht="11.25" x14ac:dyDescent="0.2">
      <c r="B271" s="152"/>
      <c r="D271" s="146" t="s">
        <v>155</v>
      </c>
      <c r="E271" s="153" t="s">
        <v>1</v>
      </c>
      <c r="F271" s="154" t="s">
        <v>2328</v>
      </c>
      <c r="H271" s="155">
        <v>3</v>
      </c>
      <c r="I271" s="156"/>
      <c r="L271" s="152"/>
      <c r="M271" s="157"/>
      <c r="T271" s="158"/>
      <c r="AT271" s="153" t="s">
        <v>155</v>
      </c>
      <c r="AU271" s="153" t="s">
        <v>86</v>
      </c>
      <c r="AV271" s="13" t="s">
        <v>86</v>
      </c>
      <c r="AW271" s="13" t="s">
        <v>32</v>
      </c>
      <c r="AX271" s="13" t="s">
        <v>84</v>
      </c>
      <c r="AY271" s="153" t="s">
        <v>142</v>
      </c>
    </row>
    <row r="272" spans="2:65" s="1" customFormat="1" ht="24.2" customHeight="1" x14ac:dyDescent="0.2">
      <c r="B272" s="32"/>
      <c r="C272" s="132" t="s">
        <v>441</v>
      </c>
      <c r="D272" s="132" t="s">
        <v>148</v>
      </c>
      <c r="E272" s="133" t="s">
        <v>1822</v>
      </c>
      <c r="F272" s="134" t="s">
        <v>1823</v>
      </c>
      <c r="G272" s="135" t="s">
        <v>590</v>
      </c>
      <c r="H272" s="136">
        <v>1</v>
      </c>
      <c r="I272" s="137"/>
      <c r="J272" s="138">
        <f>ROUND(I272*H272,2)</f>
        <v>0</v>
      </c>
      <c r="K272" s="134" t="s">
        <v>152</v>
      </c>
      <c r="L272" s="32"/>
      <c r="M272" s="139" t="s">
        <v>1</v>
      </c>
      <c r="N272" s="140" t="s">
        <v>41</v>
      </c>
      <c r="P272" s="141">
        <f>O272*H272</f>
        <v>0</v>
      </c>
      <c r="Q272" s="141">
        <v>1.65E-3</v>
      </c>
      <c r="R272" s="141">
        <f>Q272*H272</f>
        <v>1.65E-3</v>
      </c>
      <c r="S272" s="141">
        <v>0</v>
      </c>
      <c r="T272" s="142">
        <f>S272*H272</f>
        <v>0</v>
      </c>
      <c r="AR272" s="143" t="s">
        <v>141</v>
      </c>
      <c r="AT272" s="143" t="s">
        <v>148</v>
      </c>
      <c r="AU272" s="143" t="s">
        <v>86</v>
      </c>
      <c r="AY272" s="17" t="s">
        <v>142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7" t="s">
        <v>84</v>
      </c>
      <c r="BK272" s="144">
        <f>ROUND(I272*H272,2)</f>
        <v>0</v>
      </c>
      <c r="BL272" s="17" t="s">
        <v>141</v>
      </c>
      <c r="BM272" s="143" t="s">
        <v>2329</v>
      </c>
    </row>
    <row r="273" spans="2:65" s="13" customFormat="1" ht="11.25" x14ac:dyDescent="0.2">
      <c r="B273" s="152"/>
      <c r="D273" s="146" t="s">
        <v>155</v>
      </c>
      <c r="E273" s="153" t="s">
        <v>1</v>
      </c>
      <c r="F273" s="154" t="s">
        <v>2330</v>
      </c>
      <c r="H273" s="155">
        <v>1</v>
      </c>
      <c r="I273" s="156"/>
      <c r="L273" s="152"/>
      <c r="M273" s="157"/>
      <c r="T273" s="158"/>
      <c r="AT273" s="153" t="s">
        <v>155</v>
      </c>
      <c r="AU273" s="153" t="s">
        <v>86</v>
      </c>
      <c r="AV273" s="13" t="s">
        <v>86</v>
      </c>
      <c r="AW273" s="13" t="s">
        <v>32</v>
      </c>
      <c r="AX273" s="13" t="s">
        <v>84</v>
      </c>
      <c r="AY273" s="153" t="s">
        <v>142</v>
      </c>
    </row>
    <row r="274" spans="2:65" s="1" customFormat="1" ht="16.5" customHeight="1" x14ac:dyDescent="0.2">
      <c r="B274" s="32"/>
      <c r="C274" s="169" t="s">
        <v>448</v>
      </c>
      <c r="D274" s="169" t="s">
        <v>472</v>
      </c>
      <c r="E274" s="170" t="s">
        <v>2331</v>
      </c>
      <c r="F274" s="171" t="s">
        <v>2332</v>
      </c>
      <c r="G274" s="172" t="s">
        <v>590</v>
      </c>
      <c r="H274" s="173">
        <v>1</v>
      </c>
      <c r="I274" s="174"/>
      <c r="J274" s="175">
        <f>ROUND(I274*H274,2)</f>
        <v>0</v>
      </c>
      <c r="K274" s="171" t="s">
        <v>1</v>
      </c>
      <c r="L274" s="176"/>
      <c r="M274" s="177" t="s">
        <v>1</v>
      </c>
      <c r="N274" s="178" t="s">
        <v>41</v>
      </c>
      <c r="P274" s="141">
        <f>O274*H274</f>
        <v>0</v>
      </c>
      <c r="Q274" s="141">
        <v>0.02</v>
      </c>
      <c r="R274" s="141">
        <f>Q274*H274</f>
        <v>0.02</v>
      </c>
      <c r="S274" s="141">
        <v>0</v>
      </c>
      <c r="T274" s="142">
        <f>S274*H274</f>
        <v>0</v>
      </c>
      <c r="AR274" s="143" t="s">
        <v>190</v>
      </c>
      <c r="AT274" s="143" t="s">
        <v>472</v>
      </c>
      <c r="AU274" s="143" t="s">
        <v>86</v>
      </c>
      <c r="AY274" s="17" t="s">
        <v>142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84</v>
      </c>
      <c r="BK274" s="144">
        <f>ROUND(I274*H274,2)</f>
        <v>0</v>
      </c>
      <c r="BL274" s="17" t="s">
        <v>141</v>
      </c>
      <c r="BM274" s="143" t="s">
        <v>2333</v>
      </c>
    </row>
    <row r="275" spans="2:65" s="13" customFormat="1" ht="11.25" x14ac:dyDescent="0.2">
      <c r="B275" s="152"/>
      <c r="D275" s="146" t="s">
        <v>155</v>
      </c>
      <c r="E275" s="153" t="s">
        <v>1</v>
      </c>
      <c r="F275" s="154" t="s">
        <v>1549</v>
      </c>
      <c r="H275" s="155">
        <v>1</v>
      </c>
      <c r="I275" s="156"/>
      <c r="L275" s="152"/>
      <c r="M275" s="157"/>
      <c r="T275" s="158"/>
      <c r="AT275" s="153" t="s">
        <v>155</v>
      </c>
      <c r="AU275" s="153" t="s">
        <v>86</v>
      </c>
      <c r="AV275" s="13" t="s">
        <v>86</v>
      </c>
      <c r="AW275" s="13" t="s">
        <v>32</v>
      </c>
      <c r="AX275" s="13" t="s">
        <v>84</v>
      </c>
      <c r="AY275" s="153" t="s">
        <v>142</v>
      </c>
    </row>
    <row r="276" spans="2:65" s="1" customFormat="1" ht="16.5" customHeight="1" x14ac:dyDescent="0.2">
      <c r="B276" s="32"/>
      <c r="C276" s="169" t="s">
        <v>453</v>
      </c>
      <c r="D276" s="169" t="s">
        <v>472</v>
      </c>
      <c r="E276" s="170" t="s">
        <v>1829</v>
      </c>
      <c r="F276" s="171" t="s">
        <v>1830</v>
      </c>
      <c r="G276" s="172" t="s">
        <v>590</v>
      </c>
      <c r="H276" s="173">
        <v>1</v>
      </c>
      <c r="I276" s="174"/>
      <c r="J276" s="175">
        <f>ROUND(I276*H276,2)</f>
        <v>0</v>
      </c>
      <c r="K276" s="171" t="s">
        <v>1</v>
      </c>
      <c r="L276" s="176"/>
      <c r="M276" s="177" t="s">
        <v>1</v>
      </c>
      <c r="N276" s="178" t="s">
        <v>41</v>
      </c>
      <c r="P276" s="141">
        <f>O276*H276</f>
        <v>0</v>
      </c>
      <c r="Q276" s="141">
        <v>6.3099999999999996E-3</v>
      </c>
      <c r="R276" s="141">
        <f>Q276*H276</f>
        <v>6.3099999999999996E-3</v>
      </c>
      <c r="S276" s="141">
        <v>0</v>
      </c>
      <c r="T276" s="142">
        <f>S276*H276</f>
        <v>0</v>
      </c>
      <c r="AR276" s="143" t="s">
        <v>190</v>
      </c>
      <c r="AT276" s="143" t="s">
        <v>472</v>
      </c>
      <c r="AU276" s="143" t="s">
        <v>86</v>
      </c>
      <c r="AY276" s="17" t="s">
        <v>142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84</v>
      </c>
      <c r="BK276" s="144">
        <f>ROUND(I276*H276,2)</f>
        <v>0</v>
      </c>
      <c r="BL276" s="17" t="s">
        <v>141</v>
      </c>
      <c r="BM276" s="143" t="s">
        <v>2334</v>
      </c>
    </row>
    <row r="277" spans="2:65" s="13" customFormat="1" ht="11.25" x14ac:dyDescent="0.2">
      <c r="B277" s="152"/>
      <c r="D277" s="146" t="s">
        <v>155</v>
      </c>
      <c r="E277" s="153" t="s">
        <v>1</v>
      </c>
      <c r="F277" s="154" t="s">
        <v>2335</v>
      </c>
      <c r="H277" s="155">
        <v>1</v>
      </c>
      <c r="I277" s="156"/>
      <c r="L277" s="152"/>
      <c r="M277" s="157"/>
      <c r="T277" s="158"/>
      <c r="AT277" s="153" t="s">
        <v>155</v>
      </c>
      <c r="AU277" s="153" t="s">
        <v>86</v>
      </c>
      <c r="AV277" s="13" t="s">
        <v>86</v>
      </c>
      <c r="AW277" s="13" t="s">
        <v>32</v>
      </c>
      <c r="AX277" s="13" t="s">
        <v>84</v>
      </c>
      <c r="AY277" s="153" t="s">
        <v>142</v>
      </c>
    </row>
    <row r="278" spans="2:65" s="1" customFormat="1" ht="16.5" customHeight="1" x14ac:dyDescent="0.2">
      <c r="B278" s="32"/>
      <c r="C278" s="132" t="s">
        <v>459</v>
      </c>
      <c r="D278" s="132" t="s">
        <v>148</v>
      </c>
      <c r="E278" s="133" t="s">
        <v>818</v>
      </c>
      <c r="F278" s="134" t="s">
        <v>819</v>
      </c>
      <c r="G278" s="135" t="s">
        <v>336</v>
      </c>
      <c r="H278" s="136">
        <v>51.8</v>
      </c>
      <c r="I278" s="137"/>
      <c r="J278" s="138">
        <f>ROUND(I278*H278,2)</f>
        <v>0</v>
      </c>
      <c r="K278" s="134" t="s">
        <v>152</v>
      </c>
      <c r="L278" s="32"/>
      <c r="M278" s="139" t="s">
        <v>1</v>
      </c>
      <c r="N278" s="140" t="s">
        <v>41</v>
      </c>
      <c r="P278" s="141">
        <f>O278*H278</f>
        <v>0</v>
      </c>
      <c r="Q278" s="141">
        <v>1.0000000000000001E-5</v>
      </c>
      <c r="R278" s="141">
        <f>Q278*H278</f>
        <v>5.1800000000000001E-4</v>
      </c>
      <c r="S278" s="141">
        <v>0</v>
      </c>
      <c r="T278" s="142">
        <f>S278*H278</f>
        <v>0</v>
      </c>
      <c r="AR278" s="143" t="s">
        <v>141</v>
      </c>
      <c r="AT278" s="143" t="s">
        <v>148</v>
      </c>
      <c r="AU278" s="143" t="s">
        <v>86</v>
      </c>
      <c r="AY278" s="17" t="s">
        <v>142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7" t="s">
        <v>84</v>
      </c>
      <c r="BK278" s="144">
        <f>ROUND(I278*H278,2)</f>
        <v>0</v>
      </c>
      <c r="BL278" s="17" t="s">
        <v>141</v>
      </c>
      <c r="BM278" s="143" t="s">
        <v>2336</v>
      </c>
    </row>
    <row r="279" spans="2:65" s="13" customFormat="1" ht="11.25" x14ac:dyDescent="0.2">
      <c r="B279" s="152"/>
      <c r="D279" s="146" t="s">
        <v>155</v>
      </c>
      <c r="E279" s="153" t="s">
        <v>1</v>
      </c>
      <c r="F279" s="154" t="s">
        <v>2337</v>
      </c>
      <c r="H279" s="155">
        <v>51.8</v>
      </c>
      <c r="I279" s="156"/>
      <c r="L279" s="152"/>
      <c r="M279" s="157"/>
      <c r="T279" s="158"/>
      <c r="AT279" s="153" t="s">
        <v>155</v>
      </c>
      <c r="AU279" s="153" t="s">
        <v>86</v>
      </c>
      <c r="AV279" s="13" t="s">
        <v>86</v>
      </c>
      <c r="AW279" s="13" t="s">
        <v>32</v>
      </c>
      <c r="AX279" s="13" t="s">
        <v>84</v>
      </c>
      <c r="AY279" s="153" t="s">
        <v>142</v>
      </c>
    </row>
    <row r="280" spans="2:65" s="1" customFormat="1" ht="16.5" customHeight="1" x14ac:dyDescent="0.2">
      <c r="B280" s="32"/>
      <c r="C280" s="169" t="s">
        <v>465</v>
      </c>
      <c r="D280" s="169" t="s">
        <v>472</v>
      </c>
      <c r="E280" s="170" t="s">
        <v>823</v>
      </c>
      <c r="F280" s="171" t="s">
        <v>824</v>
      </c>
      <c r="G280" s="172" t="s">
        <v>336</v>
      </c>
      <c r="H280" s="173">
        <v>52.576999999999998</v>
      </c>
      <c r="I280" s="174"/>
      <c r="J280" s="175">
        <f>ROUND(I280*H280,2)</f>
        <v>0</v>
      </c>
      <c r="K280" s="171" t="s">
        <v>152</v>
      </c>
      <c r="L280" s="176"/>
      <c r="M280" s="177" t="s">
        <v>1</v>
      </c>
      <c r="N280" s="178" t="s">
        <v>41</v>
      </c>
      <c r="P280" s="141">
        <f>O280*H280</f>
        <v>0</v>
      </c>
      <c r="Q280" s="141">
        <v>4.8199999999999996E-3</v>
      </c>
      <c r="R280" s="141">
        <f>Q280*H280</f>
        <v>0.25342113999999999</v>
      </c>
      <c r="S280" s="141">
        <v>0</v>
      </c>
      <c r="T280" s="142">
        <f>S280*H280</f>
        <v>0</v>
      </c>
      <c r="AR280" s="143" t="s">
        <v>190</v>
      </c>
      <c r="AT280" s="143" t="s">
        <v>472</v>
      </c>
      <c r="AU280" s="143" t="s">
        <v>86</v>
      </c>
      <c r="AY280" s="17" t="s">
        <v>142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84</v>
      </c>
      <c r="BK280" s="144">
        <f>ROUND(I280*H280,2)</f>
        <v>0</v>
      </c>
      <c r="BL280" s="17" t="s">
        <v>141</v>
      </c>
      <c r="BM280" s="143" t="s">
        <v>2338</v>
      </c>
    </row>
    <row r="281" spans="2:65" s="13" customFormat="1" ht="11.25" x14ac:dyDescent="0.2">
      <c r="B281" s="152"/>
      <c r="D281" s="146" t="s">
        <v>155</v>
      </c>
      <c r="E281" s="153" t="s">
        <v>1</v>
      </c>
      <c r="F281" s="154" t="s">
        <v>2339</v>
      </c>
      <c r="H281" s="155">
        <v>51.8</v>
      </c>
      <c r="I281" s="156"/>
      <c r="L281" s="152"/>
      <c r="M281" s="157"/>
      <c r="T281" s="158"/>
      <c r="AT281" s="153" t="s">
        <v>155</v>
      </c>
      <c r="AU281" s="153" t="s">
        <v>86</v>
      </c>
      <c r="AV281" s="13" t="s">
        <v>86</v>
      </c>
      <c r="AW281" s="13" t="s">
        <v>32</v>
      </c>
      <c r="AX281" s="13" t="s">
        <v>84</v>
      </c>
      <c r="AY281" s="153" t="s">
        <v>142</v>
      </c>
    </row>
    <row r="282" spans="2:65" s="13" customFormat="1" ht="11.25" x14ac:dyDescent="0.2">
      <c r="B282" s="152"/>
      <c r="D282" s="146" t="s">
        <v>155</v>
      </c>
      <c r="F282" s="154" t="s">
        <v>2340</v>
      </c>
      <c r="H282" s="155">
        <v>52.576999999999998</v>
      </c>
      <c r="I282" s="156"/>
      <c r="L282" s="152"/>
      <c r="M282" s="157"/>
      <c r="T282" s="158"/>
      <c r="AT282" s="153" t="s">
        <v>155</v>
      </c>
      <c r="AU282" s="153" t="s">
        <v>86</v>
      </c>
      <c r="AV282" s="13" t="s">
        <v>86</v>
      </c>
      <c r="AW282" s="13" t="s">
        <v>4</v>
      </c>
      <c r="AX282" s="13" t="s">
        <v>84</v>
      </c>
      <c r="AY282" s="153" t="s">
        <v>142</v>
      </c>
    </row>
    <row r="283" spans="2:65" s="1" customFormat="1" ht="24.2" customHeight="1" x14ac:dyDescent="0.2">
      <c r="B283" s="32"/>
      <c r="C283" s="132" t="s">
        <v>471</v>
      </c>
      <c r="D283" s="132" t="s">
        <v>148</v>
      </c>
      <c r="E283" s="133" t="s">
        <v>2062</v>
      </c>
      <c r="F283" s="134" t="s">
        <v>2063</v>
      </c>
      <c r="G283" s="135" t="s">
        <v>336</v>
      </c>
      <c r="H283" s="136">
        <v>7.6</v>
      </c>
      <c r="I283" s="137"/>
      <c r="J283" s="138">
        <f>ROUND(I283*H283,2)</f>
        <v>0</v>
      </c>
      <c r="K283" s="134" t="s">
        <v>152</v>
      </c>
      <c r="L283" s="32"/>
      <c r="M283" s="139" t="s">
        <v>1</v>
      </c>
      <c r="N283" s="140" t="s">
        <v>41</v>
      </c>
      <c r="P283" s="141">
        <f>O283*H283</f>
        <v>0</v>
      </c>
      <c r="Q283" s="141">
        <v>5.0000000000000002E-5</v>
      </c>
      <c r="R283" s="141">
        <f>Q283*H283</f>
        <v>3.8000000000000002E-4</v>
      </c>
      <c r="S283" s="141">
        <v>0</v>
      </c>
      <c r="T283" s="142">
        <f>S283*H283</f>
        <v>0</v>
      </c>
      <c r="AR283" s="143" t="s">
        <v>141</v>
      </c>
      <c r="AT283" s="143" t="s">
        <v>148</v>
      </c>
      <c r="AU283" s="143" t="s">
        <v>86</v>
      </c>
      <c r="AY283" s="17" t="s">
        <v>142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84</v>
      </c>
      <c r="BK283" s="144">
        <f>ROUND(I283*H283,2)</f>
        <v>0</v>
      </c>
      <c r="BL283" s="17" t="s">
        <v>141</v>
      </c>
      <c r="BM283" s="143" t="s">
        <v>2341</v>
      </c>
    </row>
    <row r="284" spans="2:65" s="13" customFormat="1" ht="11.25" x14ac:dyDescent="0.2">
      <c r="B284" s="152"/>
      <c r="D284" s="146" t="s">
        <v>155</v>
      </c>
      <c r="E284" s="153" t="s">
        <v>1</v>
      </c>
      <c r="F284" s="154" t="s">
        <v>2342</v>
      </c>
      <c r="H284" s="155">
        <v>8.1999999999999993</v>
      </c>
      <c r="I284" s="156"/>
      <c r="L284" s="152"/>
      <c r="M284" s="157"/>
      <c r="T284" s="158"/>
      <c r="AT284" s="153" t="s">
        <v>155</v>
      </c>
      <c r="AU284" s="153" t="s">
        <v>86</v>
      </c>
      <c r="AV284" s="13" t="s">
        <v>86</v>
      </c>
      <c r="AW284" s="13" t="s">
        <v>32</v>
      </c>
      <c r="AX284" s="13" t="s">
        <v>76</v>
      </c>
      <c r="AY284" s="153" t="s">
        <v>142</v>
      </c>
    </row>
    <row r="285" spans="2:65" s="13" customFormat="1" ht="11.25" x14ac:dyDescent="0.2">
      <c r="B285" s="152"/>
      <c r="D285" s="146" t="s">
        <v>155</v>
      </c>
      <c r="E285" s="153" t="s">
        <v>1</v>
      </c>
      <c r="F285" s="154" t="s">
        <v>2343</v>
      </c>
      <c r="H285" s="155">
        <v>-0.6</v>
      </c>
      <c r="I285" s="156"/>
      <c r="L285" s="152"/>
      <c r="M285" s="157"/>
      <c r="T285" s="158"/>
      <c r="AT285" s="153" t="s">
        <v>155</v>
      </c>
      <c r="AU285" s="153" t="s">
        <v>86</v>
      </c>
      <c r="AV285" s="13" t="s">
        <v>86</v>
      </c>
      <c r="AW285" s="13" t="s">
        <v>32</v>
      </c>
      <c r="AX285" s="13" t="s">
        <v>76</v>
      </c>
      <c r="AY285" s="153" t="s">
        <v>142</v>
      </c>
    </row>
    <row r="286" spans="2:65" s="14" customFormat="1" ht="11.25" x14ac:dyDescent="0.2">
      <c r="B286" s="162"/>
      <c r="D286" s="146" t="s">
        <v>155</v>
      </c>
      <c r="E286" s="163" t="s">
        <v>1</v>
      </c>
      <c r="F286" s="164" t="s">
        <v>278</v>
      </c>
      <c r="H286" s="165">
        <v>7.6</v>
      </c>
      <c r="I286" s="166"/>
      <c r="L286" s="162"/>
      <c r="M286" s="167"/>
      <c r="T286" s="168"/>
      <c r="AT286" s="163" t="s">
        <v>155</v>
      </c>
      <c r="AU286" s="163" t="s">
        <v>86</v>
      </c>
      <c r="AV286" s="14" t="s">
        <v>141</v>
      </c>
      <c r="AW286" s="14" t="s">
        <v>32</v>
      </c>
      <c r="AX286" s="14" t="s">
        <v>84</v>
      </c>
      <c r="AY286" s="163" t="s">
        <v>142</v>
      </c>
    </row>
    <row r="287" spans="2:65" s="1" customFormat="1" ht="16.5" customHeight="1" x14ac:dyDescent="0.2">
      <c r="B287" s="32"/>
      <c r="C287" s="169" t="s">
        <v>482</v>
      </c>
      <c r="D287" s="169" t="s">
        <v>472</v>
      </c>
      <c r="E287" s="170" t="s">
        <v>2066</v>
      </c>
      <c r="F287" s="171" t="s">
        <v>2067</v>
      </c>
      <c r="G287" s="172" t="s">
        <v>336</v>
      </c>
      <c r="H287" s="173">
        <v>7.7140000000000004</v>
      </c>
      <c r="I287" s="174"/>
      <c r="J287" s="175">
        <f>ROUND(I287*H287,2)</f>
        <v>0</v>
      </c>
      <c r="K287" s="171" t="s">
        <v>152</v>
      </c>
      <c r="L287" s="176"/>
      <c r="M287" s="177" t="s">
        <v>1</v>
      </c>
      <c r="N287" s="178" t="s">
        <v>41</v>
      </c>
      <c r="P287" s="141">
        <f>O287*H287</f>
        <v>0</v>
      </c>
      <c r="Q287" s="141">
        <v>5.2999999999999999E-2</v>
      </c>
      <c r="R287" s="141">
        <f>Q287*H287</f>
        <v>0.40884199999999998</v>
      </c>
      <c r="S287" s="141">
        <v>0</v>
      </c>
      <c r="T287" s="142">
        <f>S287*H287</f>
        <v>0</v>
      </c>
      <c r="AR287" s="143" t="s">
        <v>190</v>
      </c>
      <c r="AT287" s="143" t="s">
        <v>472</v>
      </c>
      <c r="AU287" s="143" t="s">
        <v>86</v>
      </c>
      <c r="AY287" s="17" t="s">
        <v>142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7" t="s">
        <v>84</v>
      </c>
      <c r="BK287" s="144">
        <f>ROUND(I287*H287,2)</f>
        <v>0</v>
      </c>
      <c r="BL287" s="17" t="s">
        <v>141</v>
      </c>
      <c r="BM287" s="143" t="s">
        <v>2344</v>
      </c>
    </row>
    <row r="288" spans="2:65" s="13" customFormat="1" ht="11.25" x14ac:dyDescent="0.2">
      <c r="B288" s="152"/>
      <c r="D288" s="146" t="s">
        <v>155</v>
      </c>
      <c r="E288" s="153" t="s">
        <v>1</v>
      </c>
      <c r="F288" s="154" t="s">
        <v>2345</v>
      </c>
      <c r="H288" s="155">
        <v>7.6</v>
      </c>
      <c r="I288" s="156"/>
      <c r="L288" s="152"/>
      <c r="M288" s="157"/>
      <c r="T288" s="158"/>
      <c r="AT288" s="153" t="s">
        <v>155</v>
      </c>
      <c r="AU288" s="153" t="s">
        <v>86</v>
      </c>
      <c r="AV288" s="13" t="s">
        <v>86</v>
      </c>
      <c r="AW288" s="13" t="s">
        <v>32</v>
      </c>
      <c r="AX288" s="13" t="s">
        <v>84</v>
      </c>
      <c r="AY288" s="153" t="s">
        <v>142</v>
      </c>
    </row>
    <row r="289" spans="2:65" s="12" customFormat="1" ht="11.25" x14ac:dyDescent="0.2">
      <c r="B289" s="145"/>
      <c r="D289" s="146" t="s">
        <v>155</v>
      </c>
      <c r="E289" s="147" t="s">
        <v>1</v>
      </c>
      <c r="F289" s="148" t="s">
        <v>2070</v>
      </c>
      <c r="H289" s="147" t="s">
        <v>1</v>
      </c>
      <c r="I289" s="149"/>
      <c r="L289" s="145"/>
      <c r="M289" s="150"/>
      <c r="T289" s="151"/>
      <c r="AT289" s="147" t="s">
        <v>155</v>
      </c>
      <c r="AU289" s="147" t="s">
        <v>86</v>
      </c>
      <c r="AV289" s="12" t="s">
        <v>84</v>
      </c>
      <c r="AW289" s="12" t="s">
        <v>32</v>
      </c>
      <c r="AX289" s="12" t="s">
        <v>76</v>
      </c>
      <c r="AY289" s="147" t="s">
        <v>142</v>
      </c>
    </row>
    <row r="290" spans="2:65" s="13" customFormat="1" ht="11.25" x14ac:dyDescent="0.2">
      <c r="B290" s="152"/>
      <c r="D290" s="146" t="s">
        <v>155</v>
      </c>
      <c r="F290" s="154" t="s">
        <v>2346</v>
      </c>
      <c r="H290" s="155">
        <v>7.7140000000000004</v>
      </c>
      <c r="I290" s="156"/>
      <c r="L290" s="152"/>
      <c r="M290" s="157"/>
      <c r="T290" s="158"/>
      <c r="AT290" s="153" t="s">
        <v>155</v>
      </c>
      <c r="AU290" s="153" t="s">
        <v>86</v>
      </c>
      <c r="AV290" s="13" t="s">
        <v>86</v>
      </c>
      <c r="AW290" s="13" t="s">
        <v>4</v>
      </c>
      <c r="AX290" s="13" t="s">
        <v>84</v>
      </c>
      <c r="AY290" s="153" t="s">
        <v>142</v>
      </c>
    </row>
    <row r="291" spans="2:65" s="1" customFormat="1" ht="24.2" customHeight="1" x14ac:dyDescent="0.2">
      <c r="B291" s="32"/>
      <c r="C291" s="132" t="s">
        <v>498</v>
      </c>
      <c r="D291" s="132" t="s">
        <v>148</v>
      </c>
      <c r="E291" s="133" t="s">
        <v>2347</v>
      </c>
      <c r="F291" s="134" t="s">
        <v>2348</v>
      </c>
      <c r="G291" s="135" t="s">
        <v>590</v>
      </c>
      <c r="H291" s="136">
        <v>1</v>
      </c>
      <c r="I291" s="137"/>
      <c r="J291" s="138">
        <f>ROUND(I291*H291,2)</f>
        <v>0</v>
      </c>
      <c r="K291" s="134" t="s">
        <v>152</v>
      </c>
      <c r="L291" s="32"/>
      <c r="M291" s="139" t="s">
        <v>1</v>
      </c>
      <c r="N291" s="140" t="s">
        <v>41</v>
      </c>
      <c r="P291" s="141">
        <f>O291*H291</f>
        <v>0</v>
      </c>
      <c r="Q291" s="141">
        <v>1.4999999999999999E-4</v>
      </c>
      <c r="R291" s="141">
        <f>Q291*H291</f>
        <v>1.4999999999999999E-4</v>
      </c>
      <c r="S291" s="141">
        <v>0</v>
      </c>
      <c r="T291" s="142">
        <f>S291*H291</f>
        <v>0</v>
      </c>
      <c r="AR291" s="143" t="s">
        <v>141</v>
      </c>
      <c r="AT291" s="143" t="s">
        <v>148</v>
      </c>
      <c r="AU291" s="143" t="s">
        <v>86</v>
      </c>
      <c r="AY291" s="17" t="s">
        <v>142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84</v>
      </c>
      <c r="BK291" s="144">
        <f>ROUND(I291*H291,2)</f>
        <v>0</v>
      </c>
      <c r="BL291" s="17" t="s">
        <v>141</v>
      </c>
      <c r="BM291" s="143" t="s">
        <v>2349</v>
      </c>
    </row>
    <row r="292" spans="2:65" s="12" customFormat="1" ht="11.25" x14ac:dyDescent="0.2">
      <c r="B292" s="145"/>
      <c r="D292" s="146" t="s">
        <v>155</v>
      </c>
      <c r="E292" s="147" t="s">
        <v>1</v>
      </c>
      <c r="F292" s="148" t="s">
        <v>2350</v>
      </c>
      <c r="H292" s="147" t="s">
        <v>1</v>
      </c>
      <c r="I292" s="149"/>
      <c r="L292" s="145"/>
      <c r="M292" s="150"/>
      <c r="T292" s="151"/>
      <c r="AT292" s="147" t="s">
        <v>155</v>
      </c>
      <c r="AU292" s="147" t="s">
        <v>86</v>
      </c>
      <c r="AV292" s="12" t="s">
        <v>84</v>
      </c>
      <c r="AW292" s="12" t="s">
        <v>32</v>
      </c>
      <c r="AX292" s="12" t="s">
        <v>76</v>
      </c>
      <c r="AY292" s="147" t="s">
        <v>142</v>
      </c>
    </row>
    <row r="293" spans="2:65" s="13" customFormat="1" ht="11.25" x14ac:dyDescent="0.2">
      <c r="B293" s="152"/>
      <c r="D293" s="146" t="s">
        <v>155</v>
      </c>
      <c r="E293" s="153" t="s">
        <v>1</v>
      </c>
      <c r="F293" s="154" t="s">
        <v>2351</v>
      </c>
      <c r="H293" s="155">
        <v>1</v>
      </c>
      <c r="I293" s="156"/>
      <c r="L293" s="152"/>
      <c r="M293" s="157"/>
      <c r="T293" s="158"/>
      <c r="AT293" s="153" t="s">
        <v>155</v>
      </c>
      <c r="AU293" s="153" t="s">
        <v>86</v>
      </c>
      <c r="AV293" s="13" t="s">
        <v>86</v>
      </c>
      <c r="AW293" s="13" t="s">
        <v>32</v>
      </c>
      <c r="AX293" s="13" t="s">
        <v>84</v>
      </c>
      <c r="AY293" s="153" t="s">
        <v>142</v>
      </c>
    </row>
    <row r="294" spans="2:65" s="1" customFormat="1" ht="21.75" customHeight="1" x14ac:dyDescent="0.2">
      <c r="B294" s="32"/>
      <c r="C294" s="169" t="s">
        <v>508</v>
      </c>
      <c r="D294" s="169" t="s">
        <v>472</v>
      </c>
      <c r="E294" s="170" t="s">
        <v>2352</v>
      </c>
      <c r="F294" s="171" t="s">
        <v>2353</v>
      </c>
      <c r="G294" s="172" t="s">
        <v>590</v>
      </c>
      <c r="H294" s="173">
        <v>1</v>
      </c>
      <c r="I294" s="174"/>
      <c r="J294" s="175">
        <f>ROUND(I294*H294,2)</f>
        <v>0</v>
      </c>
      <c r="K294" s="171" t="s">
        <v>152</v>
      </c>
      <c r="L294" s="176"/>
      <c r="M294" s="177" t="s">
        <v>1</v>
      </c>
      <c r="N294" s="178" t="s">
        <v>41</v>
      </c>
      <c r="P294" s="141">
        <f>O294*H294</f>
        <v>0</v>
      </c>
      <c r="Q294" s="141">
        <v>4.2000000000000003E-2</v>
      </c>
      <c r="R294" s="141">
        <f>Q294*H294</f>
        <v>4.2000000000000003E-2</v>
      </c>
      <c r="S294" s="141">
        <v>0</v>
      </c>
      <c r="T294" s="142">
        <f>S294*H294</f>
        <v>0</v>
      </c>
      <c r="AR294" s="143" t="s">
        <v>190</v>
      </c>
      <c r="AT294" s="143" t="s">
        <v>472</v>
      </c>
      <c r="AU294" s="143" t="s">
        <v>86</v>
      </c>
      <c r="AY294" s="17" t="s">
        <v>142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84</v>
      </c>
      <c r="BK294" s="144">
        <f>ROUND(I294*H294,2)</f>
        <v>0</v>
      </c>
      <c r="BL294" s="17" t="s">
        <v>141</v>
      </c>
      <c r="BM294" s="143" t="s">
        <v>2354</v>
      </c>
    </row>
    <row r="295" spans="2:65" s="12" customFormat="1" ht="11.25" x14ac:dyDescent="0.2">
      <c r="B295" s="145"/>
      <c r="D295" s="146" t="s">
        <v>155</v>
      </c>
      <c r="E295" s="147" t="s">
        <v>1</v>
      </c>
      <c r="F295" s="148" t="s">
        <v>2355</v>
      </c>
      <c r="H295" s="147" t="s">
        <v>1</v>
      </c>
      <c r="I295" s="149"/>
      <c r="L295" s="145"/>
      <c r="M295" s="150"/>
      <c r="T295" s="151"/>
      <c r="AT295" s="147" t="s">
        <v>155</v>
      </c>
      <c r="AU295" s="147" t="s">
        <v>86</v>
      </c>
      <c r="AV295" s="12" t="s">
        <v>84</v>
      </c>
      <c r="AW295" s="12" t="s">
        <v>32</v>
      </c>
      <c r="AX295" s="12" t="s">
        <v>76</v>
      </c>
      <c r="AY295" s="147" t="s">
        <v>142</v>
      </c>
    </row>
    <row r="296" spans="2:65" s="13" customFormat="1" ht="11.25" x14ac:dyDescent="0.2">
      <c r="B296" s="152"/>
      <c r="D296" s="146" t="s">
        <v>155</v>
      </c>
      <c r="E296" s="153" t="s">
        <v>1</v>
      </c>
      <c r="F296" s="154" t="s">
        <v>2356</v>
      </c>
      <c r="H296" s="155">
        <v>1</v>
      </c>
      <c r="I296" s="156"/>
      <c r="L296" s="152"/>
      <c r="M296" s="157"/>
      <c r="T296" s="158"/>
      <c r="AT296" s="153" t="s">
        <v>155</v>
      </c>
      <c r="AU296" s="153" t="s">
        <v>86</v>
      </c>
      <c r="AV296" s="13" t="s">
        <v>86</v>
      </c>
      <c r="AW296" s="13" t="s">
        <v>32</v>
      </c>
      <c r="AX296" s="13" t="s">
        <v>84</v>
      </c>
      <c r="AY296" s="153" t="s">
        <v>142</v>
      </c>
    </row>
    <row r="297" spans="2:65" s="1" customFormat="1" ht="16.5" customHeight="1" x14ac:dyDescent="0.2">
      <c r="B297" s="32"/>
      <c r="C297" s="132" t="s">
        <v>513</v>
      </c>
      <c r="D297" s="132" t="s">
        <v>148</v>
      </c>
      <c r="E297" s="133" t="s">
        <v>2357</v>
      </c>
      <c r="F297" s="134" t="s">
        <v>2358</v>
      </c>
      <c r="G297" s="135" t="s">
        <v>590</v>
      </c>
      <c r="H297" s="136">
        <v>3</v>
      </c>
      <c r="I297" s="137"/>
      <c r="J297" s="138">
        <f>ROUND(I297*H297,2)</f>
        <v>0</v>
      </c>
      <c r="K297" s="134" t="s">
        <v>152</v>
      </c>
      <c r="L297" s="32"/>
      <c r="M297" s="139" t="s">
        <v>1</v>
      </c>
      <c r="N297" s="140" t="s">
        <v>41</v>
      </c>
      <c r="P297" s="141">
        <f>O297*H297</f>
        <v>0</v>
      </c>
      <c r="Q297" s="141">
        <v>8.8999999999999995E-4</v>
      </c>
      <c r="R297" s="141">
        <f>Q297*H297</f>
        <v>2.6699999999999996E-3</v>
      </c>
      <c r="S297" s="141">
        <v>0</v>
      </c>
      <c r="T297" s="142">
        <f>S297*H297</f>
        <v>0</v>
      </c>
      <c r="AR297" s="143" t="s">
        <v>141</v>
      </c>
      <c r="AT297" s="143" t="s">
        <v>148</v>
      </c>
      <c r="AU297" s="143" t="s">
        <v>86</v>
      </c>
      <c r="AY297" s="17" t="s">
        <v>142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84</v>
      </c>
      <c r="BK297" s="144">
        <f>ROUND(I297*H297,2)</f>
        <v>0</v>
      </c>
      <c r="BL297" s="17" t="s">
        <v>141</v>
      </c>
      <c r="BM297" s="143" t="s">
        <v>2359</v>
      </c>
    </row>
    <row r="298" spans="2:65" s="12" customFormat="1" ht="11.25" x14ac:dyDescent="0.2">
      <c r="B298" s="145"/>
      <c r="D298" s="146" t="s">
        <v>155</v>
      </c>
      <c r="E298" s="147" t="s">
        <v>1</v>
      </c>
      <c r="F298" s="148" t="s">
        <v>2360</v>
      </c>
      <c r="H298" s="147" t="s">
        <v>1</v>
      </c>
      <c r="I298" s="149"/>
      <c r="L298" s="145"/>
      <c r="M298" s="150"/>
      <c r="T298" s="151"/>
      <c r="AT298" s="147" t="s">
        <v>155</v>
      </c>
      <c r="AU298" s="147" t="s">
        <v>86</v>
      </c>
      <c r="AV298" s="12" t="s">
        <v>84</v>
      </c>
      <c r="AW298" s="12" t="s">
        <v>32</v>
      </c>
      <c r="AX298" s="12" t="s">
        <v>76</v>
      </c>
      <c r="AY298" s="147" t="s">
        <v>142</v>
      </c>
    </row>
    <row r="299" spans="2:65" s="13" customFormat="1" ht="11.25" x14ac:dyDescent="0.2">
      <c r="B299" s="152"/>
      <c r="D299" s="146" t="s">
        <v>155</v>
      </c>
      <c r="E299" s="153" t="s">
        <v>1</v>
      </c>
      <c r="F299" s="154" t="s">
        <v>2361</v>
      </c>
      <c r="H299" s="155">
        <v>3</v>
      </c>
      <c r="I299" s="156"/>
      <c r="L299" s="152"/>
      <c r="M299" s="157"/>
      <c r="T299" s="158"/>
      <c r="AT299" s="153" t="s">
        <v>155</v>
      </c>
      <c r="AU299" s="153" t="s">
        <v>86</v>
      </c>
      <c r="AV299" s="13" t="s">
        <v>86</v>
      </c>
      <c r="AW299" s="13" t="s">
        <v>32</v>
      </c>
      <c r="AX299" s="13" t="s">
        <v>84</v>
      </c>
      <c r="AY299" s="153" t="s">
        <v>142</v>
      </c>
    </row>
    <row r="300" spans="2:65" s="1" customFormat="1" ht="16.5" customHeight="1" x14ac:dyDescent="0.2">
      <c r="B300" s="32"/>
      <c r="C300" s="169" t="s">
        <v>518</v>
      </c>
      <c r="D300" s="169" t="s">
        <v>472</v>
      </c>
      <c r="E300" s="170" t="s">
        <v>2362</v>
      </c>
      <c r="F300" s="171" t="s">
        <v>2363</v>
      </c>
      <c r="G300" s="172" t="s">
        <v>590</v>
      </c>
      <c r="H300" s="173">
        <v>3</v>
      </c>
      <c r="I300" s="174"/>
      <c r="J300" s="175">
        <f>ROUND(I300*H300,2)</f>
        <v>0</v>
      </c>
      <c r="K300" s="171" t="s">
        <v>1</v>
      </c>
      <c r="L300" s="176"/>
      <c r="M300" s="177" t="s">
        <v>1</v>
      </c>
      <c r="N300" s="178" t="s">
        <v>41</v>
      </c>
      <c r="P300" s="141">
        <f>O300*H300</f>
        <v>0</v>
      </c>
      <c r="Q300" s="141">
        <v>4.8999999999999998E-4</v>
      </c>
      <c r="R300" s="141">
        <f>Q300*H300</f>
        <v>1.47E-3</v>
      </c>
      <c r="S300" s="141">
        <v>0</v>
      </c>
      <c r="T300" s="142">
        <f>S300*H300</f>
        <v>0</v>
      </c>
      <c r="AR300" s="143" t="s">
        <v>190</v>
      </c>
      <c r="AT300" s="143" t="s">
        <v>472</v>
      </c>
      <c r="AU300" s="143" t="s">
        <v>86</v>
      </c>
      <c r="AY300" s="17" t="s">
        <v>142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7" t="s">
        <v>84</v>
      </c>
      <c r="BK300" s="144">
        <f>ROUND(I300*H300,2)</f>
        <v>0</v>
      </c>
      <c r="BL300" s="17" t="s">
        <v>141</v>
      </c>
      <c r="BM300" s="143" t="s">
        <v>2364</v>
      </c>
    </row>
    <row r="301" spans="2:65" s="13" customFormat="1" ht="11.25" x14ac:dyDescent="0.2">
      <c r="B301" s="152"/>
      <c r="D301" s="146" t="s">
        <v>155</v>
      </c>
      <c r="E301" s="153" t="s">
        <v>1</v>
      </c>
      <c r="F301" s="154" t="s">
        <v>2365</v>
      </c>
      <c r="H301" s="155">
        <v>3</v>
      </c>
      <c r="I301" s="156"/>
      <c r="L301" s="152"/>
      <c r="M301" s="157"/>
      <c r="T301" s="158"/>
      <c r="AT301" s="153" t="s">
        <v>155</v>
      </c>
      <c r="AU301" s="153" t="s">
        <v>86</v>
      </c>
      <c r="AV301" s="13" t="s">
        <v>86</v>
      </c>
      <c r="AW301" s="13" t="s">
        <v>32</v>
      </c>
      <c r="AX301" s="13" t="s">
        <v>84</v>
      </c>
      <c r="AY301" s="153" t="s">
        <v>142</v>
      </c>
    </row>
    <row r="302" spans="2:65" s="1" customFormat="1" ht="24.2" customHeight="1" x14ac:dyDescent="0.2">
      <c r="B302" s="32"/>
      <c r="C302" s="132" t="s">
        <v>523</v>
      </c>
      <c r="D302" s="132" t="s">
        <v>148</v>
      </c>
      <c r="E302" s="133" t="s">
        <v>2366</v>
      </c>
      <c r="F302" s="134" t="s">
        <v>2367</v>
      </c>
      <c r="G302" s="135" t="s">
        <v>590</v>
      </c>
      <c r="H302" s="136">
        <v>3</v>
      </c>
      <c r="I302" s="137"/>
      <c r="J302" s="138">
        <f>ROUND(I302*H302,2)</f>
        <v>0</v>
      </c>
      <c r="K302" s="134" t="s">
        <v>152</v>
      </c>
      <c r="L302" s="32"/>
      <c r="M302" s="139" t="s">
        <v>1</v>
      </c>
      <c r="N302" s="140" t="s">
        <v>41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141</v>
      </c>
      <c r="AT302" s="143" t="s">
        <v>148</v>
      </c>
      <c r="AU302" s="143" t="s">
        <v>86</v>
      </c>
      <c r="AY302" s="17" t="s">
        <v>142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7" t="s">
        <v>84</v>
      </c>
      <c r="BK302" s="144">
        <f>ROUND(I302*H302,2)</f>
        <v>0</v>
      </c>
      <c r="BL302" s="17" t="s">
        <v>141</v>
      </c>
      <c r="BM302" s="143" t="s">
        <v>2368</v>
      </c>
    </row>
    <row r="303" spans="2:65" s="12" customFormat="1" ht="11.25" x14ac:dyDescent="0.2">
      <c r="B303" s="145"/>
      <c r="D303" s="146" t="s">
        <v>155</v>
      </c>
      <c r="E303" s="147" t="s">
        <v>1</v>
      </c>
      <c r="F303" s="148" t="s">
        <v>2369</v>
      </c>
      <c r="H303" s="147" t="s">
        <v>1</v>
      </c>
      <c r="I303" s="149"/>
      <c r="L303" s="145"/>
      <c r="M303" s="150"/>
      <c r="T303" s="151"/>
      <c r="AT303" s="147" t="s">
        <v>155</v>
      </c>
      <c r="AU303" s="147" t="s">
        <v>86</v>
      </c>
      <c r="AV303" s="12" t="s">
        <v>84</v>
      </c>
      <c r="AW303" s="12" t="s">
        <v>32</v>
      </c>
      <c r="AX303" s="12" t="s">
        <v>76</v>
      </c>
      <c r="AY303" s="147" t="s">
        <v>142</v>
      </c>
    </row>
    <row r="304" spans="2:65" s="13" customFormat="1" ht="11.25" x14ac:dyDescent="0.2">
      <c r="B304" s="152"/>
      <c r="D304" s="146" t="s">
        <v>155</v>
      </c>
      <c r="E304" s="153" t="s">
        <v>1</v>
      </c>
      <c r="F304" s="154" t="s">
        <v>2370</v>
      </c>
      <c r="H304" s="155">
        <v>3</v>
      </c>
      <c r="I304" s="156"/>
      <c r="L304" s="152"/>
      <c r="M304" s="157"/>
      <c r="T304" s="158"/>
      <c r="AT304" s="153" t="s">
        <v>155</v>
      </c>
      <c r="AU304" s="153" t="s">
        <v>86</v>
      </c>
      <c r="AV304" s="13" t="s">
        <v>86</v>
      </c>
      <c r="AW304" s="13" t="s">
        <v>32</v>
      </c>
      <c r="AX304" s="13" t="s">
        <v>84</v>
      </c>
      <c r="AY304" s="153" t="s">
        <v>142</v>
      </c>
    </row>
    <row r="305" spans="2:65" s="1" customFormat="1" ht="16.5" customHeight="1" x14ac:dyDescent="0.2">
      <c r="B305" s="32"/>
      <c r="C305" s="169" t="s">
        <v>528</v>
      </c>
      <c r="D305" s="169" t="s">
        <v>472</v>
      </c>
      <c r="E305" s="170" t="s">
        <v>2371</v>
      </c>
      <c r="F305" s="171" t="s">
        <v>2372</v>
      </c>
      <c r="G305" s="172" t="s">
        <v>590</v>
      </c>
      <c r="H305" s="173">
        <v>3</v>
      </c>
      <c r="I305" s="174"/>
      <c r="J305" s="175">
        <f>ROUND(I305*H305,2)</f>
        <v>0</v>
      </c>
      <c r="K305" s="171" t="s">
        <v>1</v>
      </c>
      <c r="L305" s="176"/>
      <c r="M305" s="177" t="s">
        <v>1</v>
      </c>
      <c r="N305" s="178" t="s">
        <v>41</v>
      </c>
      <c r="P305" s="141">
        <f>O305*H305</f>
        <v>0</v>
      </c>
      <c r="Q305" s="141">
        <v>3.7499999999999999E-3</v>
      </c>
      <c r="R305" s="141">
        <f>Q305*H305</f>
        <v>1.125E-2</v>
      </c>
      <c r="S305" s="141">
        <v>0</v>
      </c>
      <c r="T305" s="142">
        <f>S305*H305</f>
        <v>0</v>
      </c>
      <c r="AR305" s="143" t="s">
        <v>190</v>
      </c>
      <c r="AT305" s="143" t="s">
        <v>472</v>
      </c>
      <c r="AU305" s="143" t="s">
        <v>86</v>
      </c>
      <c r="AY305" s="17" t="s">
        <v>142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84</v>
      </c>
      <c r="BK305" s="144">
        <f>ROUND(I305*H305,2)</f>
        <v>0</v>
      </c>
      <c r="BL305" s="17" t="s">
        <v>141</v>
      </c>
      <c r="BM305" s="143" t="s">
        <v>2373</v>
      </c>
    </row>
    <row r="306" spans="2:65" s="12" customFormat="1" ht="11.25" x14ac:dyDescent="0.2">
      <c r="B306" s="145"/>
      <c r="D306" s="146" t="s">
        <v>155</v>
      </c>
      <c r="E306" s="147" t="s">
        <v>1</v>
      </c>
      <c r="F306" s="148" t="s">
        <v>2374</v>
      </c>
      <c r="H306" s="147" t="s">
        <v>1</v>
      </c>
      <c r="I306" s="149"/>
      <c r="L306" s="145"/>
      <c r="M306" s="150"/>
      <c r="T306" s="151"/>
      <c r="AT306" s="147" t="s">
        <v>155</v>
      </c>
      <c r="AU306" s="147" t="s">
        <v>86</v>
      </c>
      <c r="AV306" s="12" t="s">
        <v>84</v>
      </c>
      <c r="AW306" s="12" t="s">
        <v>32</v>
      </c>
      <c r="AX306" s="12" t="s">
        <v>76</v>
      </c>
      <c r="AY306" s="147" t="s">
        <v>142</v>
      </c>
    </row>
    <row r="307" spans="2:65" s="13" customFormat="1" ht="11.25" x14ac:dyDescent="0.2">
      <c r="B307" s="152"/>
      <c r="D307" s="146" t="s">
        <v>155</v>
      </c>
      <c r="E307" s="153" t="s">
        <v>1</v>
      </c>
      <c r="F307" s="154" t="s">
        <v>2375</v>
      </c>
      <c r="H307" s="155">
        <v>3</v>
      </c>
      <c r="I307" s="156"/>
      <c r="L307" s="152"/>
      <c r="M307" s="157"/>
      <c r="T307" s="158"/>
      <c r="AT307" s="153" t="s">
        <v>155</v>
      </c>
      <c r="AU307" s="153" t="s">
        <v>86</v>
      </c>
      <c r="AV307" s="13" t="s">
        <v>86</v>
      </c>
      <c r="AW307" s="13" t="s">
        <v>32</v>
      </c>
      <c r="AX307" s="13" t="s">
        <v>84</v>
      </c>
      <c r="AY307" s="153" t="s">
        <v>142</v>
      </c>
    </row>
    <row r="308" spans="2:65" s="1" customFormat="1" ht="16.5" customHeight="1" x14ac:dyDescent="0.2">
      <c r="B308" s="32"/>
      <c r="C308" s="169" t="s">
        <v>532</v>
      </c>
      <c r="D308" s="169" t="s">
        <v>472</v>
      </c>
      <c r="E308" s="170" t="s">
        <v>2376</v>
      </c>
      <c r="F308" s="171" t="s">
        <v>2377</v>
      </c>
      <c r="G308" s="172" t="s">
        <v>590</v>
      </c>
      <c r="H308" s="173">
        <v>3</v>
      </c>
      <c r="I308" s="174"/>
      <c r="J308" s="175">
        <f>ROUND(I308*H308,2)</f>
        <v>0</v>
      </c>
      <c r="K308" s="171" t="s">
        <v>1</v>
      </c>
      <c r="L308" s="176"/>
      <c r="M308" s="177" t="s">
        <v>1</v>
      </c>
      <c r="N308" s="178" t="s">
        <v>41</v>
      </c>
      <c r="P308" s="141">
        <f>O308*H308</f>
        <v>0</v>
      </c>
      <c r="Q308" s="141">
        <v>5.1999999999999998E-3</v>
      </c>
      <c r="R308" s="141">
        <f>Q308*H308</f>
        <v>1.5599999999999999E-2</v>
      </c>
      <c r="S308" s="141">
        <v>0</v>
      </c>
      <c r="T308" s="142">
        <f>S308*H308</f>
        <v>0</v>
      </c>
      <c r="AR308" s="143" t="s">
        <v>190</v>
      </c>
      <c r="AT308" s="143" t="s">
        <v>472</v>
      </c>
      <c r="AU308" s="143" t="s">
        <v>86</v>
      </c>
      <c r="AY308" s="17" t="s">
        <v>142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84</v>
      </c>
      <c r="BK308" s="144">
        <f>ROUND(I308*H308,2)</f>
        <v>0</v>
      </c>
      <c r="BL308" s="17" t="s">
        <v>141</v>
      </c>
      <c r="BM308" s="143" t="s">
        <v>2378</v>
      </c>
    </row>
    <row r="309" spans="2:65" s="13" customFormat="1" ht="11.25" x14ac:dyDescent="0.2">
      <c r="B309" s="152"/>
      <c r="D309" s="146" t="s">
        <v>155</v>
      </c>
      <c r="E309" s="153" t="s">
        <v>1</v>
      </c>
      <c r="F309" s="154" t="s">
        <v>2375</v>
      </c>
      <c r="H309" s="155">
        <v>3</v>
      </c>
      <c r="I309" s="156"/>
      <c r="L309" s="152"/>
      <c r="M309" s="157"/>
      <c r="T309" s="158"/>
      <c r="AT309" s="153" t="s">
        <v>155</v>
      </c>
      <c r="AU309" s="153" t="s">
        <v>86</v>
      </c>
      <c r="AV309" s="13" t="s">
        <v>86</v>
      </c>
      <c r="AW309" s="13" t="s">
        <v>32</v>
      </c>
      <c r="AX309" s="13" t="s">
        <v>84</v>
      </c>
      <c r="AY309" s="153" t="s">
        <v>142</v>
      </c>
    </row>
    <row r="310" spans="2:65" s="1" customFormat="1" ht="16.5" customHeight="1" x14ac:dyDescent="0.2">
      <c r="B310" s="32"/>
      <c r="C310" s="169" t="s">
        <v>539</v>
      </c>
      <c r="D310" s="169" t="s">
        <v>472</v>
      </c>
      <c r="E310" s="170" t="s">
        <v>2379</v>
      </c>
      <c r="F310" s="171" t="s">
        <v>2380</v>
      </c>
      <c r="G310" s="172" t="s">
        <v>590</v>
      </c>
      <c r="H310" s="173">
        <v>3</v>
      </c>
      <c r="I310" s="174"/>
      <c r="J310" s="175">
        <f>ROUND(I310*H310,2)</f>
        <v>0</v>
      </c>
      <c r="K310" s="171" t="s">
        <v>1</v>
      </c>
      <c r="L310" s="176"/>
      <c r="M310" s="177" t="s">
        <v>1</v>
      </c>
      <c r="N310" s="178" t="s">
        <v>41</v>
      </c>
      <c r="P310" s="141">
        <f>O310*H310</f>
        <v>0</v>
      </c>
      <c r="Q310" s="141">
        <v>3.3E-3</v>
      </c>
      <c r="R310" s="141">
        <f>Q310*H310</f>
        <v>9.8999999999999991E-3</v>
      </c>
      <c r="S310" s="141">
        <v>0</v>
      </c>
      <c r="T310" s="142">
        <f>S310*H310</f>
        <v>0</v>
      </c>
      <c r="AR310" s="143" t="s">
        <v>190</v>
      </c>
      <c r="AT310" s="143" t="s">
        <v>472</v>
      </c>
      <c r="AU310" s="143" t="s">
        <v>86</v>
      </c>
      <c r="AY310" s="17" t="s">
        <v>142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7" t="s">
        <v>84</v>
      </c>
      <c r="BK310" s="144">
        <f>ROUND(I310*H310,2)</f>
        <v>0</v>
      </c>
      <c r="BL310" s="17" t="s">
        <v>141</v>
      </c>
      <c r="BM310" s="143" t="s">
        <v>2381</v>
      </c>
    </row>
    <row r="311" spans="2:65" s="13" customFormat="1" ht="11.25" x14ac:dyDescent="0.2">
      <c r="B311" s="152"/>
      <c r="D311" s="146" t="s">
        <v>155</v>
      </c>
      <c r="E311" s="153" t="s">
        <v>1</v>
      </c>
      <c r="F311" s="154" t="s">
        <v>2382</v>
      </c>
      <c r="H311" s="155">
        <v>3</v>
      </c>
      <c r="I311" s="156"/>
      <c r="L311" s="152"/>
      <c r="M311" s="157"/>
      <c r="T311" s="158"/>
      <c r="AT311" s="153" t="s">
        <v>155</v>
      </c>
      <c r="AU311" s="153" t="s">
        <v>86</v>
      </c>
      <c r="AV311" s="13" t="s">
        <v>86</v>
      </c>
      <c r="AW311" s="13" t="s">
        <v>32</v>
      </c>
      <c r="AX311" s="13" t="s">
        <v>84</v>
      </c>
      <c r="AY311" s="153" t="s">
        <v>142</v>
      </c>
    </row>
    <row r="312" spans="2:65" s="1" customFormat="1" ht="16.5" customHeight="1" x14ac:dyDescent="0.2">
      <c r="B312" s="32"/>
      <c r="C312" s="132" t="s">
        <v>544</v>
      </c>
      <c r="D312" s="132" t="s">
        <v>148</v>
      </c>
      <c r="E312" s="133" t="s">
        <v>2383</v>
      </c>
      <c r="F312" s="134" t="s">
        <v>2384</v>
      </c>
      <c r="G312" s="135" t="s">
        <v>336</v>
      </c>
      <c r="H312" s="136">
        <v>15.4</v>
      </c>
      <c r="I312" s="137"/>
      <c r="J312" s="138">
        <f>ROUND(I312*H312,2)</f>
        <v>0</v>
      </c>
      <c r="K312" s="134" t="s">
        <v>152</v>
      </c>
      <c r="L312" s="32"/>
      <c r="M312" s="139" t="s">
        <v>1</v>
      </c>
      <c r="N312" s="140" t="s">
        <v>41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141</v>
      </c>
      <c r="AT312" s="143" t="s">
        <v>148</v>
      </c>
      <c r="AU312" s="143" t="s">
        <v>86</v>
      </c>
      <c r="AY312" s="17" t="s">
        <v>142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7" t="s">
        <v>84</v>
      </c>
      <c r="BK312" s="144">
        <f>ROUND(I312*H312,2)</f>
        <v>0</v>
      </c>
      <c r="BL312" s="17" t="s">
        <v>141</v>
      </c>
      <c r="BM312" s="143" t="s">
        <v>2385</v>
      </c>
    </row>
    <row r="313" spans="2:65" s="13" customFormat="1" ht="11.25" x14ac:dyDescent="0.2">
      <c r="B313" s="152"/>
      <c r="D313" s="146" t="s">
        <v>155</v>
      </c>
      <c r="E313" s="153" t="s">
        <v>1</v>
      </c>
      <c r="F313" s="154" t="s">
        <v>2308</v>
      </c>
      <c r="H313" s="155">
        <v>15.4</v>
      </c>
      <c r="I313" s="156"/>
      <c r="L313" s="152"/>
      <c r="M313" s="157"/>
      <c r="T313" s="158"/>
      <c r="AT313" s="153" t="s">
        <v>155</v>
      </c>
      <c r="AU313" s="153" t="s">
        <v>86</v>
      </c>
      <c r="AV313" s="13" t="s">
        <v>86</v>
      </c>
      <c r="AW313" s="13" t="s">
        <v>32</v>
      </c>
      <c r="AX313" s="13" t="s">
        <v>84</v>
      </c>
      <c r="AY313" s="153" t="s">
        <v>142</v>
      </c>
    </row>
    <row r="314" spans="2:65" s="1" customFormat="1" ht="16.5" customHeight="1" x14ac:dyDescent="0.2">
      <c r="B314" s="32"/>
      <c r="C314" s="132" t="s">
        <v>552</v>
      </c>
      <c r="D314" s="132" t="s">
        <v>148</v>
      </c>
      <c r="E314" s="133" t="s">
        <v>1849</v>
      </c>
      <c r="F314" s="134" t="s">
        <v>1850</v>
      </c>
      <c r="G314" s="135" t="s">
        <v>336</v>
      </c>
      <c r="H314" s="136">
        <v>6.5</v>
      </c>
      <c r="I314" s="137"/>
      <c r="J314" s="138">
        <f>ROUND(I314*H314,2)</f>
        <v>0</v>
      </c>
      <c r="K314" s="134" t="s">
        <v>152</v>
      </c>
      <c r="L314" s="32"/>
      <c r="M314" s="139" t="s">
        <v>1</v>
      </c>
      <c r="N314" s="140" t="s">
        <v>41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141</v>
      </c>
      <c r="AT314" s="143" t="s">
        <v>148</v>
      </c>
      <c r="AU314" s="143" t="s">
        <v>86</v>
      </c>
      <c r="AY314" s="17" t="s">
        <v>142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7" t="s">
        <v>84</v>
      </c>
      <c r="BK314" s="144">
        <f>ROUND(I314*H314,2)</f>
        <v>0</v>
      </c>
      <c r="BL314" s="17" t="s">
        <v>141</v>
      </c>
      <c r="BM314" s="143" t="s">
        <v>2386</v>
      </c>
    </row>
    <row r="315" spans="2:65" s="13" customFormat="1" ht="11.25" x14ac:dyDescent="0.2">
      <c r="B315" s="152"/>
      <c r="D315" s="146" t="s">
        <v>155</v>
      </c>
      <c r="E315" s="153" t="s">
        <v>1</v>
      </c>
      <c r="F315" s="154" t="s">
        <v>2387</v>
      </c>
      <c r="H315" s="155">
        <v>6.5</v>
      </c>
      <c r="I315" s="156"/>
      <c r="L315" s="152"/>
      <c r="M315" s="157"/>
      <c r="T315" s="158"/>
      <c r="AT315" s="153" t="s">
        <v>155</v>
      </c>
      <c r="AU315" s="153" t="s">
        <v>86</v>
      </c>
      <c r="AV315" s="13" t="s">
        <v>86</v>
      </c>
      <c r="AW315" s="13" t="s">
        <v>32</v>
      </c>
      <c r="AX315" s="13" t="s">
        <v>84</v>
      </c>
      <c r="AY315" s="153" t="s">
        <v>142</v>
      </c>
    </row>
    <row r="316" spans="2:65" s="1" customFormat="1" ht="16.5" customHeight="1" x14ac:dyDescent="0.2">
      <c r="B316" s="32"/>
      <c r="C316" s="132" t="s">
        <v>559</v>
      </c>
      <c r="D316" s="132" t="s">
        <v>148</v>
      </c>
      <c r="E316" s="133" t="s">
        <v>2388</v>
      </c>
      <c r="F316" s="134" t="s">
        <v>2389</v>
      </c>
      <c r="G316" s="135" t="s">
        <v>336</v>
      </c>
      <c r="H316" s="136">
        <v>21.9</v>
      </c>
      <c r="I316" s="137"/>
      <c r="J316" s="138">
        <f>ROUND(I316*H316,2)</f>
        <v>0</v>
      </c>
      <c r="K316" s="134" t="s">
        <v>152</v>
      </c>
      <c r="L316" s="32"/>
      <c r="M316" s="139" t="s">
        <v>1</v>
      </c>
      <c r="N316" s="140" t="s">
        <v>41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141</v>
      </c>
      <c r="AT316" s="143" t="s">
        <v>148</v>
      </c>
      <c r="AU316" s="143" t="s">
        <v>86</v>
      </c>
      <c r="AY316" s="17" t="s">
        <v>142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84</v>
      </c>
      <c r="BK316" s="144">
        <f>ROUND(I316*H316,2)</f>
        <v>0</v>
      </c>
      <c r="BL316" s="17" t="s">
        <v>141</v>
      </c>
      <c r="BM316" s="143" t="s">
        <v>2390</v>
      </c>
    </row>
    <row r="317" spans="2:65" s="13" customFormat="1" ht="11.25" x14ac:dyDescent="0.2">
      <c r="B317" s="152"/>
      <c r="D317" s="146" t="s">
        <v>155</v>
      </c>
      <c r="E317" s="153" t="s">
        <v>1</v>
      </c>
      <c r="F317" s="154" t="s">
        <v>2391</v>
      </c>
      <c r="H317" s="155">
        <v>21.9</v>
      </c>
      <c r="I317" s="156"/>
      <c r="L317" s="152"/>
      <c r="M317" s="157"/>
      <c r="T317" s="158"/>
      <c r="AT317" s="153" t="s">
        <v>155</v>
      </c>
      <c r="AU317" s="153" t="s">
        <v>86</v>
      </c>
      <c r="AV317" s="13" t="s">
        <v>86</v>
      </c>
      <c r="AW317" s="13" t="s">
        <v>32</v>
      </c>
      <c r="AX317" s="13" t="s">
        <v>84</v>
      </c>
      <c r="AY317" s="153" t="s">
        <v>142</v>
      </c>
    </row>
    <row r="318" spans="2:65" s="1" customFormat="1" ht="24.2" customHeight="1" x14ac:dyDescent="0.2">
      <c r="B318" s="32"/>
      <c r="C318" s="132" t="s">
        <v>568</v>
      </c>
      <c r="D318" s="132" t="s">
        <v>148</v>
      </c>
      <c r="E318" s="133" t="s">
        <v>2392</v>
      </c>
      <c r="F318" s="134" t="s">
        <v>2393</v>
      </c>
      <c r="G318" s="135" t="s">
        <v>590</v>
      </c>
      <c r="H318" s="136">
        <v>1</v>
      </c>
      <c r="I318" s="137"/>
      <c r="J318" s="138">
        <f>ROUND(I318*H318,2)</f>
        <v>0</v>
      </c>
      <c r="K318" s="134" t="s">
        <v>152</v>
      </c>
      <c r="L318" s="32"/>
      <c r="M318" s="139" t="s">
        <v>1</v>
      </c>
      <c r="N318" s="140" t="s">
        <v>41</v>
      </c>
      <c r="P318" s="141">
        <f>O318*H318</f>
        <v>0</v>
      </c>
      <c r="Q318" s="141">
        <v>1.42126</v>
      </c>
      <c r="R318" s="141">
        <f>Q318*H318</f>
        <v>1.42126</v>
      </c>
      <c r="S318" s="141">
        <v>0</v>
      </c>
      <c r="T318" s="142">
        <f>S318*H318</f>
        <v>0</v>
      </c>
      <c r="AR318" s="143" t="s">
        <v>141</v>
      </c>
      <c r="AT318" s="143" t="s">
        <v>148</v>
      </c>
      <c r="AU318" s="143" t="s">
        <v>86</v>
      </c>
      <c r="AY318" s="17" t="s">
        <v>142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84</v>
      </c>
      <c r="BK318" s="144">
        <f>ROUND(I318*H318,2)</f>
        <v>0</v>
      </c>
      <c r="BL318" s="17" t="s">
        <v>141</v>
      </c>
      <c r="BM318" s="143" t="s">
        <v>2394</v>
      </c>
    </row>
    <row r="319" spans="2:65" s="13" customFormat="1" ht="11.25" x14ac:dyDescent="0.2">
      <c r="B319" s="152"/>
      <c r="D319" s="146" t="s">
        <v>155</v>
      </c>
      <c r="E319" s="153" t="s">
        <v>1</v>
      </c>
      <c r="F319" s="154" t="s">
        <v>2395</v>
      </c>
      <c r="H319" s="155">
        <v>1</v>
      </c>
      <c r="I319" s="156"/>
      <c r="L319" s="152"/>
      <c r="M319" s="157"/>
      <c r="T319" s="158"/>
      <c r="AT319" s="153" t="s">
        <v>155</v>
      </c>
      <c r="AU319" s="153" t="s">
        <v>86</v>
      </c>
      <c r="AV319" s="13" t="s">
        <v>86</v>
      </c>
      <c r="AW319" s="13" t="s">
        <v>32</v>
      </c>
      <c r="AX319" s="13" t="s">
        <v>84</v>
      </c>
      <c r="AY319" s="153" t="s">
        <v>142</v>
      </c>
    </row>
    <row r="320" spans="2:65" s="1" customFormat="1" ht="24.2" customHeight="1" x14ac:dyDescent="0.2">
      <c r="B320" s="32"/>
      <c r="C320" s="132" t="s">
        <v>574</v>
      </c>
      <c r="D320" s="132" t="s">
        <v>148</v>
      </c>
      <c r="E320" s="133" t="s">
        <v>2120</v>
      </c>
      <c r="F320" s="134" t="s">
        <v>2121</v>
      </c>
      <c r="G320" s="135" t="s">
        <v>590</v>
      </c>
      <c r="H320" s="136">
        <v>1</v>
      </c>
      <c r="I320" s="137"/>
      <c r="J320" s="138">
        <f>ROUND(I320*H320,2)</f>
        <v>0</v>
      </c>
      <c r="K320" s="134" t="s">
        <v>152</v>
      </c>
      <c r="L320" s="32"/>
      <c r="M320" s="139" t="s">
        <v>1</v>
      </c>
      <c r="N320" s="140" t="s">
        <v>41</v>
      </c>
      <c r="P320" s="141">
        <f>O320*H320</f>
        <v>0</v>
      </c>
      <c r="Q320" s="141">
        <v>1.6859</v>
      </c>
      <c r="R320" s="141">
        <f>Q320*H320</f>
        <v>1.6859</v>
      </c>
      <c r="S320" s="141">
        <v>0</v>
      </c>
      <c r="T320" s="142">
        <f>S320*H320</f>
        <v>0</v>
      </c>
      <c r="AR320" s="143" t="s">
        <v>141</v>
      </c>
      <c r="AT320" s="143" t="s">
        <v>148</v>
      </c>
      <c r="AU320" s="143" t="s">
        <v>86</v>
      </c>
      <c r="AY320" s="17" t="s">
        <v>142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7" t="s">
        <v>84</v>
      </c>
      <c r="BK320" s="144">
        <f>ROUND(I320*H320,2)</f>
        <v>0</v>
      </c>
      <c r="BL320" s="17" t="s">
        <v>141</v>
      </c>
      <c r="BM320" s="143" t="s">
        <v>2396</v>
      </c>
    </row>
    <row r="321" spans="2:65" s="13" customFormat="1" ht="11.25" x14ac:dyDescent="0.2">
      <c r="B321" s="152"/>
      <c r="D321" s="146" t="s">
        <v>155</v>
      </c>
      <c r="E321" s="153" t="s">
        <v>1</v>
      </c>
      <c r="F321" s="154" t="s">
        <v>2397</v>
      </c>
      <c r="H321" s="155">
        <v>1</v>
      </c>
      <c r="I321" s="156"/>
      <c r="L321" s="152"/>
      <c r="M321" s="157"/>
      <c r="T321" s="158"/>
      <c r="AT321" s="153" t="s">
        <v>155</v>
      </c>
      <c r="AU321" s="153" t="s">
        <v>86</v>
      </c>
      <c r="AV321" s="13" t="s">
        <v>86</v>
      </c>
      <c r="AW321" s="13" t="s">
        <v>32</v>
      </c>
      <c r="AX321" s="13" t="s">
        <v>84</v>
      </c>
      <c r="AY321" s="153" t="s">
        <v>142</v>
      </c>
    </row>
    <row r="322" spans="2:65" s="1" customFormat="1" ht="16.5" customHeight="1" x14ac:dyDescent="0.2">
      <c r="B322" s="32"/>
      <c r="C322" s="169" t="s">
        <v>581</v>
      </c>
      <c r="D322" s="169" t="s">
        <v>472</v>
      </c>
      <c r="E322" s="170" t="s">
        <v>2162</v>
      </c>
      <c r="F322" s="171" t="s">
        <v>2163</v>
      </c>
      <c r="G322" s="172" t="s">
        <v>590</v>
      </c>
      <c r="H322" s="173">
        <v>2</v>
      </c>
      <c r="I322" s="174"/>
      <c r="J322" s="175">
        <f>ROUND(I322*H322,2)</f>
        <v>0</v>
      </c>
      <c r="K322" s="171" t="s">
        <v>152</v>
      </c>
      <c r="L322" s="176"/>
      <c r="M322" s="177" t="s">
        <v>1</v>
      </c>
      <c r="N322" s="178" t="s">
        <v>41</v>
      </c>
      <c r="P322" s="141">
        <f>O322*H322</f>
        <v>0</v>
      </c>
      <c r="Q322" s="141">
        <v>0.52600000000000002</v>
      </c>
      <c r="R322" s="141">
        <f>Q322*H322</f>
        <v>1.052</v>
      </c>
      <c r="S322" s="141">
        <v>0</v>
      </c>
      <c r="T322" s="142">
        <f>S322*H322</f>
        <v>0</v>
      </c>
      <c r="AR322" s="143" t="s">
        <v>190</v>
      </c>
      <c r="AT322" s="143" t="s">
        <v>472</v>
      </c>
      <c r="AU322" s="143" t="s">
        <v>86</v>
      </c>
      <c r="AY322" s="17" t="s">
        <v>142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7" t="s">
        <v>84</v>
      </c>
      <c r="BK322" s="144">
        <f>ROUND(I322*H322,2)</f>
        <v>0</v>
      </c>
      <c r="BL322" s="17" t="s">
        <v>141</v>
      </c>
      <c r="BM322" s="143" t="s">
        <v>2398</v>
      </c>
    </row>
    <row r="323" spans="2:65" s="13" customFormat="1" ht="11.25" x14ac:dyDescent="0.2">
      <c r="B323" s="152"/>
      <c r="D323" s="146" t="s">
        <v>155</v>
      </c>
      <c r="E323" s="153" t="s">
        <v>1</v>
      </c>
      <c r="F323" s="154" t="s">
        <v>2399</v>
      </c>
      <c r="H323" s="155">
        <v>2</v>
      </c>
      <c r="I323" s="156"/>
      <c r="L323" s="152"/>
      <c r="M323" s="157"/>
      <c r="T323" s="158"/>
      <c r="AT323" s="153" t="s">
        <v>155</v>
      </c>
      <c r="AU323" s="153" t="s">
        <v>86</v>
      </c>
      <c r="AV323" s="13" t="s">
        <v>86</v>
      </c>
      <c r="AW323" s="13" t="s">
        <v>32</v>
      </c>
      <c r="AX323" s="13" t="s">
        <v>84</v>
      </c>
      <c r="AY323" s="153" t="s">
        <v>142</v>
      </c>
    </row>
    <row r="324" spans="2:65" s="1" customFormat="1" ht="16.5" customHeight="1" x14ac:dyDescent="0.2">
      <c r="B324" s="32"/>
      <c r="C324" s="169" t="s">
        <v>587</v>
      </c>
      <c r="D324" s="169" t="s">
        <v>472</v>
      </c>
      <c r="E324" s="170" t="s">
        <v>2166</v>
      </c>
      <c r="F324" s="171" t="s">
        <v>2167</v>
      </c>
      <c r="G324" s="172" t="s">
        <v>590</v>
      </c>
      <c r="H324" s="173">
        <v>2</v>
      </c>
      <c r="I324" s="174"/>
      <c r="J324" s="175">
        <f>ROUND(I324*H324,2)</f>
        <v>0</v>
      </c>
      <c r="K324" s="171" t="s">
        <v>152</v>
      </c>
      <c r="L324" s="176"/>
      <c r="M324" s="177" t="s">
        <v>1</v>
      </c>
      <c r="N324" s="178" t="s">
        <v>41</v>
      </c>
      <c r="P324" s="141">
        <f>O324*H324</f>
        <v>0</v>
      </c>
      <c r="Q324" s="141">
        <v>1.054</v>
      </c>
      <c r="R324" s="141">
        <f>Q324*H324</f>
        <v>2.1080000000000001</v>
      </c>
      <c r="S324" s="141">
        <v>0</v>
      </c>
      <c r="T324" s="142">
        <f>S324*H324</f>
        <v>0</v>
      </c>
      <c r="AR324" s="143" t="s">
        <v>190</v>
      </c>
      <c r="AT324" s="143" t="s">
        <v>472</v>
      </c>
      <c r="AU324" s="143" t="s">
        <v>86</v>
      </c>
      <c r="AY324" s="17" t="s">
        <v>142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84</v>
      </c>
      <c r="BK324" s="144">
        <f>ROUND(I324*H324,2)</f>
        <v>0</v>
      </c>
      <c r="BL324" s="17" t="s">
        <v>141</v>
      </c>
      <c r="BM324" s="143" t="s">
        <v>2400</v>
      </c>
    </row>
    <row r="325" spans="2:65" s="13" customFormat="1" ht="11.25" x14ac:dyDescent="0.2">
      <c r="B325" s="152"/>
      <c r="D325" s="146" t="s">
        <v>155</v>
      </c>
      <c r="E325" s="153" t="s">
        <v>1</v>
      </c>
      <c r="F325" s="154" t="s">
        <v>2399</v>
      </c>
      <c r="H325" s="155">
        <v>2</v>
      </c>
      <c r="I325" s="156"/>
      <c r="L325" s="152"/>
      <c r="M325" s="157"/>
      <c r="T325" s="158"/>
      <c r="AT325" s="153" t="s">
        <v>155</v>
      </c>
      <c r="AU325" s="153" t="s">
        <v>86</v>
      </c>
      <c r="AV325" s="13" t="s">
        <v>86</v>
      </c>
      <c r="AW325" s="13" t="s">
        <v>32</v>
      </c>
      <c r="AX325" s="13" t="s">
        <v>84</v>
      </c>
      <c r="AY325" s="153" t="s">
        <v>142</v>
      </c>
    </row>
    <row r="326" spans="2:65" s="1" customFormat="1" ht="16.5" customHeight="1" x14ac:dyDescent="0.2">
      <c r="B326" s="32"/>
      <c r="C326" s="169" t="s">
        <v>594</v>
      </c>
      <c r="D326" s="169" t="s">
        <v>472</v>
      </c>
      <c r="E326" s="170" t="s">
        <v>2178</v>
      </c>
      <c r="F326" s="171" t="s">
        <v>2179</v>
      </c>
      <c r="G326" s="172" t="s">
        <v>590</v>
      </c>
      <c r="H326" s="173">
        <v>2</v>
      </c>
      <c r="I326" s="174"/>
      <c r="J326" s="175">
        <f>ROUND(I326*H326,2)</f>
        <v>0</v>
      </c>
      <c r="K326" s="171" t="s">
        <v>152</v>
      </c>
      <c r="L326" s="176"/>
      <c r="M326" s="177" t="s">
        <v>1</v>
      </c>
      <c r="N326" s="178" t="s">
        <v>41</v>
      </c>
      <c r="P326" s="141">
        <f>O326*H326</f>
        <v>0</v>
      </c>
      <c r="Q326" s="141">
        <v>0.56999999999999995</v>
      </c>
      <c r="R326" s="141">
        <f>Q326*H326</f>
        <v>1.1399999999999999</v>
      </c>
      <c r="S326" s="141">
        <v>0</v>
      </c>
      <c r="T326" s="142">
        <f>S326*H326</f>
        <v>0</v>
      </c>
      <c r="AR326" s="143" t="s">
        <v>190</v>
      </c>
      <c r="AT326" s="143" t="s">
        <v>472</v>
      </c>
      <c r="AU326" s="143" t="s">
        <v>86</v>
      </c>
      <c r="AY326" s="17" t="s">
        <v>142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7" t="s">
        <v>84</v>
      </c>
      <c r="BK326" s="144">
        <f>ROUND(I326*H326,2)</f>
        <v>0</v>
      </c>
      <c r="BL326" s="17" t="s">
        <v>141</v>
      </c>
      <c r="BM326" s="143" t="s">
        <v>2401</v>
      </c>
    </row>
    <row r="327" spans="2:65" s="13" customFormat="1" ht="11.25" x14ac:dyDescent="0.2">
      <c r="B327" s="152"/>
      <c r="D327" s="146" t="s">
        <v>155</v>
      </c>
      <c r="E327" s="153" t="s">
        <v>1</v>
      </c>
      <c r="F327" s="154" t="s">
        <v>2399</v>
      </c>
      <c r="H327" s="155">
        <v>2</v>
      </c>
      <c r="I327" s="156"/>
      <c r="L327" s="152"/>
      <c r="M327" s="157"/>
      <c r="T327" s="158"/>
      <c r="AT327" s="153" t="s">
        <v>155</v>
      </c>
      <c r="AU327" s="153" t="s">
        <v>86</v>
      </c>
      <c r="AV327" s="13" t="s">
        <v>86</v>
      </c>
      <c r="AW327" s="13" t="s">
        <v>32</v>
      </c>
      <c r="AX327" s="13" t="s">
        <v>84</v>
      </c>
      <c r="AY327" s="153" t="s">
        <v>142</v>
      </c>
    </row>
    <row r="328" spans="2:65" s="1" customFormat="1" ht="24.2" customHeight="1" x14ac:dyDescent="0.2">
      <c r="B328" s="32"/>
      <c r="C328" s="132" t="s">
        <v>599</v>
      </c>
      <c r="D328" s="132" t="s">
        <v>148</v>
      </c>
      <c r="E328" s="133" t="s">
        <v>2402</v>
      </c>
      <c r="F328" s="134" t="s">
        <v>2403</v>
      </c>
      <c r="G328" s="135" t="s">
        <v>590</v>
      </c>
      <c r="H328" s="136">
        <v>1</v>
      </c>
      <c r="I328" s="137"/>
      <c r="J328" s="138">
        <f>ROUND(I328*H328,2)</f>
        <v>0</v>
      </c>
      <c r="K328" s="134" t="s">
        <v>152</v>
      </c>
      <c r="L328" s="32"/>
      <c r="M328" s="139" t="s">
        <v>1</v>
      </c>
      <c r="N328" s="140" t="s">
        <v>41</v>
      </c>
      <c r="P328" s="141">
        <f>O328*H328</f>
        <v>0</v>
      </c>
      <c r="Q328" s="141">
        <v>0.1056</v>
      </c>
      <c r="R328" s="141">
        <f>Q328*H328</f>
        <v>0.1056</v>
      </c>
      <c r="S328" s="141">
        <v>0</v>
      </c>
      <c r="T328" s="142">
        <f>S328*H328</f>
        <v>0</v>
      </c>
      <c r="AR328" s="143" t="s">
        <v>141</v>
      </c>
      <c r="AT328" s="143" t="s">
        <v>148</v>
      </c>
      <c r="AU328" s="143" t="s">
        <v>86</v>
      </c>
      <c r="AY328" s="17" t="s">
        <v>142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84</v>
      </c>
      <c r="BK328" s="144">
        <f>ROUND(I328*H328,2)</f>
        <v>0</v>
      </c>
      <c r="BL328" s="17" t="s">
        <v>141</v>
      </c>
      <c r="BM328" s="143" t="s">
        <v>2404</v>
      </c>
    </row>
    <row r="329" spans="2:65" s="13" customFormat="1" ht="11.25" x14ac:dyDescent="0.2">
      <c r="B329" s="152"/>
      <c r="D329" s="146" t="s">
        <v>155</v>
      </c>
      <c r="E329" s="153" t="s">
        <v>1</v>
      </c>
      <c r="F329" s="154" t="s">
        <v>2405</v>
      </c>
      <c r="H329" s="155">
        <v>1</v>
      </c>
      <c r="I329" s="156"/>
      <c r="L329" s="152"/>
      <c r="M329" s="157"/>
      <c r="T329" s="158"/>
      <c r="AT329" s="153" t="s">
        <v>155</v>
      </c>
      <c r="AU329" s="153" t="s">
        <v>86</v>
      </c>
      <c r="AV329" s="13" t="s">
        <v>86</v>
      </c>
      <c r="AW329" s="13" t="s">
        <v>32</v>
      </c>
      <c r="AX329" s="13" t="s">
        <v>84</v>
      </c>
      <c r="AY329" s="153" t="s">
        <v>142</v>
      </c>
    </row>
    <row r="330" spans="2:65" s="1" customFormat="1" ht="24.2" customHeight="1" x14ac:dyDescent="0.2">
      <c r="B330" s="32"/>
      <c r="C330" s="132" t="s">
        <v>605</v>
      </c>
      <c r="D330" s="132" t="s">
        <v>148</v>
      </c>
      <c r="E330" s="133" t="s">
        <v>2406</v>
      </c>
      <c r="F330" s="134" t="s">
        <v>2407</v>
      </c>
      <c r="G330" s="135" t="s">
        <v>590</v>
      </c>
      <c r="H330" s="136">
        <v>1</v>
      </c>
      <c r="I330" s="137"/>
      <c r="J330" s="138">
        <f>ROUND(I330*H330,2)</f>
        <v>0</v>
      </c>
      <c r="K330" s="134" t="s">
        <v>152</v>
      </c>
      <c r="L330" s="32"/>
      <c r="M330" s="139" t="s">
        <v>1</v>
      </c>
      <c r="N330" s="140" t="s">
        <v>41</v>
      </c>
      <c r="P330" s="141">
        <f>O330*H330</f>
        <v>0</v>
      </c>
      <c r="Q330" s="141">
        <v>2.4240000000000001E-2</v>
      </c>
      <c r="R330" s="141">
        <f>Q330*H330</f>
        <v>2.4240000000000001E-2</v>
      </c>
      <c r="S330" s="141">
        <v>0</v>
      </c>
      <c r="T330" s="142">
        <f>S330*H330</f>
        <v>0</v>
      </c>
      <c r="AR330" s="143" t="s">
        <v>141</v>
      </c>
      <c r="AT330" s="143" t="s">
        <v>148</v>
      </c>
      <c r="AU330" s="143" t="s">
        <v>86</v>
      </c>
      <c r="AY330" s="17" t="s">
        <v>142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84</v>
      </c>
      <c r="BK330" s="144">
        <f>ROUND(I330*H330,2)</f>
        <v>0</v>
      </c>
      <c r="BL330" s="17" t="s">
        <v>141</v>
      </c>
      <c r="BM330" s="143" t="s">
        <v>2408</v>
      </c>
    </row>
    <row r="331" spans="2:65" s="13" customFormat="1" ht="11.25" x14ac:dyDescent="0.2">
      <c r="B331" s="152"/>
      <c r="D331" s="146" t="s">
        <v>155</v>
      </c>
      <c r="E331" s="153" t="s">
        <v>1</v>
      </c>
      <c r="F331" s="154" t="s">
        <v>2405</v>
      </c>
      <c r="H331" s="155">
        <v>1</v>
      </c>
      <c r="I331" s="156"/>
      <c r="L331" s="152"/>
      <c r="M331" s="157"/>
      <c r="T331" s="158"/>
      <c r="AT331" s="153" t="s">
        <v>155</v>
      </c>
      <c r="AU331" s="153" t="s">
        <v>86</v>
      </c>
      <c r="AV331" s="13" t="s">
        <v>86</v>
      </c>
      <c r="AW331" s="13" t="s">
        <v>32</v>
      </c>
      <c r="AX331" s="13" t="s">
        <v>84</v>
      </c>
      <c r="AY331" s="153" t="s">
        <v>142</v>
      </c>
    </row>
    <row r="332" spans="2:65" s="1" customFormat="1" ht="24.2" customHeight="1" x14ac:dyDescent="0.2">
      <c r="B332" s="32"/>
      <c r="C332" s="132" t="s">
        <v>612</v>
      </c>
      <c r="D332" s="132" t="s">
        <v>148</v>
      </c>
      <c r="E332" s="133" t="s">
        <v>2409</v>
      </c>
      <c r="F332" s="134" t="s">
        <v>2410</v>
      </c>
      <c r="G332" s="135" t="s">
        <v>590</v>
      </c>
      <c r="H332" s="136">
        <v>1</v>
      </c>
      <c r="I332" s="137"/>
      <c r="J332" s="138">
        <f>ROUND(I332*H332,2)</f>
        <v>0</v>
      </c>
      <c r="K332" s="134" t="s">
        <v>152</v>
      </c>
      <c r="L332" s="32"/>
      <c r="M332" s="139" t="s">
        <v>1</v>
      </c>
      <c r="N332" s="140" t="s">
        <v>41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141</v>
      </c>
      <c r="AT332" s="143" t="s">
        <v>148</v>
      </c>
      <c r="AU332" s="143" t="s">
        <v>86</v>
      </c>
      <c r="AY332" s="17" t="s">
        <v>142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84</v>
      </c>
      <c r="BK332" s="144">
        <f>ROUND(I332*H332,2)</f>
        <v>0</v>
      </c>
      <c r="BL332" s="17" t="s">
        <v>141</v>
      </c>
      <c r="BM332" s="143" t="s">
        <v>2411</v>
      </c>
    </row>
    <row r="333" spans="2:65" s="13" customFormat="1" ht="11.25" x14ac:dyDescent="0.2">
      <c r="B333" s="152"/>
      <c r="D333" s="146" t="s">
        <v>155</v>
      </c>
      <c r="E333" s="153" t="s">
        <v>1</v>
      </c>
      <c r="F333" s="154" t="s">
        <v>2405</v>
      </c>
      <c r="H333" s="155">
        <v>1</v>
      </c>
      <c r="I333" s="156"/>
      <c r="L333" s="152"/>
      <c r="M333" s="157"/>
      <c r="T333" s="158"/>
      <c r="AT333" s="153" t="s">
        <v>155</v>
      </c>
      <c r="AU333" s="153" t="s">
        <v>86</v>
      </c>
      <c r="AV333" s="13" t="s">
        <v>86</v>
      </c>
      <c r="AW333" s="13" t="s">
        <v>32</v>
      </c>
      <c r="AX333" s="13" t="s">
        <v>84</v>
      </c>
      <c r="AY333" s="153" t="s">
        <v>142</v>
      </c>
    </row>
    <row r="334" spans="2:65" s="1" customFormat="1" ht="24.2" customHeight="1" x14ac:dyDescent="0.2">
      <c r="B334" s="32"/>
      <c r="C334" s="132" t="s">
        <v>620</v>
      </c>
      <c r="D334" s="132" t="s">
        <v>148</v>
      </c>
      <c r="E334" s="133" t="s">
        <v>2412</v>
      </c>
      <c r="F334" s="134" t="s">
        <v>2413</v>
      </c>
      <c r="G334" s="135" t="s">
        <v>590</v>
      </c>
      <c r="H334" s="136">
        <v>1</v>
      </c>
      <c r="I334" s="137"/>
      <c r="J334" s="138">
        <f>ROUND(I334*H334,2)</f>
        <v>0</v>
      </c>
      <c r="K334" s="134" t="s">
        <v>152</v>
      </c>
      <c r="L334" s="32"/>
      <c r="M334" s="139" t="s">
        <v>1</v>
      </c>
      <c r="N334" s="140" t="s">
        <v>41</v>
      </c>
      <c r="P334" s="141">
        <f>O334*H334</f>
        <v>0</v>
      </c>
      <c r="Q334" s="141">
        <v>9.2920000000000003E-2</v>
      </c>
      <c r="R334" s="141">
        <f>Q334*H334</f>
        <v>9.2920000000000003E-2</v>
      </c>
      <c r="S334" s="141">
        <v>0</v>
      </c>
      <c r="T334" s="142">
        <f>S334*H334</f>
        <v>0</v>
      </c>
      <c r="AR334" s="143" t="s">
        <v>141</v>
      </c>
      <c r="AT334" s="143" t="s">
        <v>148</v>
      </c>
      <c r="AU334" s="143" t="s">
        <v>86</v>
      </c>
      <c r="AY334" s="17" t="s">
        <v>142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84</v>
      </c>
      <c r="BK334" s="144">
        <f>ROUND(I334*H334,2)</f>
        <v>0</v>
      </c>
      <c r="BL334" s="17" t="s">
        <v>141</v>
      </c>
      <c r="BM334" s="143" t="s">
        <v>2414</v>
      </c>
    </row>
    <row r="335" spans="2:65" s="13" customFormat="1" ht="11.25" x14ac:dyDescent="0.2">
      <c r="B335" s="152"/>
      <c r="D335" s="146" t="s">
        <v>155</v>
      </c>
      <c r="E335" s="153" t="s">
        <v>1</v>
      </c>
      <c r="F335" s="154" t="s">
        <v>2405</v>
      </c>
      <c r="H335" s="155">
        <v>1</v>
      </c>
      <c r="I335" s="156"/>
      <c r="L335" s="152"/>
      <c r="M335" s="157"/>
      <c r="T335" s="158"/>
      <c r="AT335" s="153" t="s">
        <v>155</v>
      </c>
      <c r="AU335" s="153" t="s">
        <v>86</v>
      </c>
      <c r="AV335" s="13" t="s">
        <v>86</v>
      </c>
      <c r="AW335" s="13" t="s">
        <v>32</v>
      </c>
      <c r="AX335" s="13" t="s">
        <v>84</v>
      </c>
      <c r="AY335" s="153" t="s">
        <v>142</v>
      </c>
    </row>
    <row r="336" spans="2:65" s="1" customFormat="1" ht="24.2" customHeight="1" x14ac:dyDescent="0.2">
      <c r="B336" s="32"/>
      <c r="C336" s="132" t="s">
        <v>626</v>
      </c>
      <c r="D336" s="132" t="s">
        <v>148</v>
      </c>
      <c r="E336" s="133" t="s">
        <v>2189</v>
      </c>
      <c r="F336" s="134" t="s">
        <v>2190</v>
      </c>
      <c r="G336" s="135" t="s">
        <v>590</v>
      </c>
      <c r="H336" s="136">
        <v>2</v>
      </c>
      <c r="I336" s="137"/>
      <c r="J336" s="138">
        <f>ROUND(I336*H336,2)</f>
        <v>0</v>
      </c>
      <c r="K336" s="134" t="s">
        <v>152</v>
      </c>
      <c r="L336" s="32"/>
      <c r="M336" s="139" t="s">
        <v>1</v>
      </c>
      <c r="N336" s="140" t="s">
        <v>41</v>
      </c>
      <c r="P336" s="141">
        <f>O336*H336</f>
        <v>0</v>
      </c>
      <c r="Q336" s="141">
        <v>0.09</v>
      </c>
      <c r="R336" s="141">
        <f>Q336*H336</f>
        <v>0.18</v>
      </c>
      <c r="S336" s="141">
        <v>0</v>
      </c>
      <c r="T336" s="142">
        <f>S336*H336</f>
        <v>0</v>
      </c>
      <c r="AR336" s="143" t="s">
        <v>141</v>
      </c>
      <c r="AT336" s="143" t="s">
        <v>148</v>
      </c>
      <c r="AU336" s="143" t="s">
        <v>86</v>
      </c>
      <c r="AY336" s="17" t="s">
        <v>142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84</v>
      </c>
      <c r="BK336" s="144">
        <f>ROUND(I336*H336,2)</f>
        <v>0</v>
      </c>
      <c r="BL336" s="17" t="s">
        <v>141</v>
      </c>
      <c r="BM336" s="143" t="s">
        <v>2415</v>
      </c>
    </row>
    <row r="337" spans="2:65" s="13" customFormat="1" ht="11.25" x14ac:dyDescent="0.2">
      <c r="B337" s="152"/>
      <c r="D337" s="146" t="s">
        <v>155</v>
      </c>
      <c r="E337" s="153" t="s">
        <v>1</v>
      </c>
      <c r="F337" s="154" t="s">
        <v>2416</v>
      </c>
      <c r="H337" s="155">
        <v>2</v>
      </c>
      <c r="I337" s="156"/>
      <c r="L337" s="152"/>
      <c r="M337" s="157"/>
      <c r="T337" s="158"/>
      <c r="AT337" s="153" t="s">
        <v>155</v>
      </c>
      <c r="AU337" s="153" t="s">
        <v>86</v>
      </c>
      <c r="AV337" s="13" t="s">
        <v>86</v>
      </c>
      <c r="AW337" s="13" t="s">
        <v>32</v>
      </c>
      <c r="AX337" s="13" t="s">
        <v>84</v>
      </c>
      <c r="AY337" s="153" t="s">
        <v>142</v>
      </c>
    </row>
    <row r="338" spans="2:65" s="12" customFormat="1" ht="11.25" x14ac:dyDescent="0.2">
      <c r="B338" s="145"/>
      <c r="D338" s="146" t="s">
        <v>155</v>
      </c>
      <c r="E338" s="147" t="s">
        <v>1</v>
      </c>
      <c r="F338" s="148" t="s">
        <v>2192</v>
      </c>
      <c r="H338" s="147" t="s">
        <v>1</v>
      </c>
      <c r="I338" s="149"/>
      <c r="L338" s="145"/>
      <c r="M338" s="150"/>
      <c r="T338" s="151"/>
      <c r="AT338" s="147" t="s">
        <v>155</v>
      </c>
      <c r="AU338" s="147" t="s">
        <v>86</v>
      </c>
      <c r="AV338" s="12" t="s">
        <v>84</v>
      </c>
      <c r="AW338" s="12" t="s">
        <v>32</v>
      </c>
      <c r="AX338" s="12" t="s">
        <v>76</v>
      </c>
      <c r="AY338" s="147" t="s">
        <v>142</v>
      </c>
    </row>
    <row r="339" spans="2:65" s="1" customFormat="1" ht="16.5" customHeight="1" x14ac:dyDescent="0.2">
      <c r="B339" s="32"/>
      <c r="C339" s="132" t="s">
        <v>633</v>
      </c>
      <c r="D339" s="132" t="s">
        <v>148</v>
      </c>
      <c r="E339" s="133" t="s">
        <v>2417</v>
      </c>
      <c r="F339" s="134" t="s">
        <v>2418</v>
      </c>
      <c r="G339" s="135" t="s">
        <v>590</v>
      </c>
      <c r="H339" s="136">
        <v>3</v>
      </c>
      <c r="I339" s="137"/>
      <c r="J339" s="138">
        <f>ROUND(I339*H339,2)</f>
        <v>0</v>
      </c>
      <c r="K339" s="134" t="s">
        <v>152</v>
      </c>
      <c r="L339" s="32"/>
      <c r="M339" s="139" t="s">
        <v>1</v>
      </c>
      <c r="N339" s="140" t="s">
        <v>41</v>
      </c>
      <c r="P339" s="141">
        <f>O339*H339</f>
        <v>0</v>
      </c>
      <c r="Q339" s="141">
        <v>0.04</v>
      </c>
      <c r="R339" s="141">
        <f>Q339*H339</f>
        <v>0.12</v>
      </c>
      <c r="S339" s="141">
        <v>0</v>
      </c>
      <c r="T339" s="142">
        <f>S339*H339</f>
        <v>0</v>
      </c>
      <c r="AR339" s="143" t="s">
        <v>141</v>
      </c>
      <c r="AT339" s="143" t="s">
        <v>148</v>
      </c>
      <c r="AU339" s="143" t="s">
        <v>86</v>
      </c>
      <c r="AY339" s="17" t="s">
        <v>142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7" t="s">
        <v>84</v>
      </c>
      <c r="BK339" s="144">
        <f>ROUND(I339*H339,2)</f>
        <v>0</v>
      </c>
      <c r="BL339" s="17" t="s">
        <v>141</v>
      </c>
      <c r="BM339" s="143" t="s">
        <v>2419</v>
      </c>
    </row>
    <row r="340" spans="2:65" s="13" customFormat="1" ht="11.25" x14ac:dyDescent="0.2">
      <c r="B340" s="152"/>
      <c r="D340" s="146" t="s">
        <v>155</v>
      </c>
      <c r="E340" s="153" t="s">
        <v>1</v>
      </c>
      <c r="F340" s="154" t="s">
        <v>2420</v>
      </c>
      <c r="H340" s="155">
        <v>3</v>
      </c>
      <c r="I340" s="156"/>
      <c r="L340" s="152"/>
      <c r="M340" s="157"/>
      <c r="T340" s="158"/>
      <c r="AT340" s="153" t="s">
        <v>155</v>
      </c>
      <c r="AU340" s="153" t="s">
        <v>86</v>
      </c>
      <c r="AV340" s="13" t="s">
        <v>86</v>
      </c>
      <c r="AW340" s="13" t="s">
        <v>32</v>
      </c>
      <c r="AX340" s="13" t="s">
        <v>84</v>
      </c>
      <c r="AY340" s="153" t="s">
        <v>142</v>
      </c>
    </row>
    <row r="341" spans="2:65" s="1" customFormat="1" ht="16.5" customHeight="1" x14ac:dyDescent="0.2">
      <c r="B341" s="32"/>
      <c r="C341" s="169" t="s">
        <v>640</v>
      </c>
      <c r="D341" s="169" t="s">
        <v>472</v>
      </c>
      <c r="E341" s="170" t="s">
        <v>2421</v>
      </c>
      <c r="F341" s="171" t="s">
        <v>2422</v>
      </c>
      <c r="G341" s="172" t="s">
        <v>590</v>
      </c>
      <c r="H341" s="173">
        <v>3</v>
      </c>
      <c r="I341" s="174"/>
      <c r="J341" s="175">
        <f>ROUND(I341*H341,2)</f>
        <v>0</v>
      </c>
      <c r="K341" s="171" t="s">
        <v>152</v>
      </c>
      <c r="L341" s="176"/>
      <c r="M341" s="177" t="s">
        <v>1</v>
      </c>
      <c r="N341" s="178" t="s">
        <v>41</v>
      </c>
      <c r="P341" s="141">
        <f>O341*H341</f>
        <v>0</v>
      </c>
      <c r="Q341" s="141">
        <v>7.9000000000000008E-3</v>
      </c>
      <c r="R341" s="141">
        <f>Q341*H341</f>
        <v>2.3700000000000002E-2</v>
      </c>
      <c r="S341" s="141">
        <v>0</v>
      </c>
      <c r="T341" s="142">
        <f>S341*H341</f>
        <v>0</v>
      </c>
      <c r="AR341" s="143" t="s">
        <v>190</v>
      </c>
      <c r="AT341" s="143" t="s">
        <v>472</v>
      </c>
      <c r="AU341" s="143" t="s">
        <v>86</v>
      </c>
      <c r="AY341" s="17" t="s">
        <v>142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7" t="s">
        <v>84</v>
      </c>
      <c r="BK341" s="144">
        <f>ROUND(I341*H341,2)</f>
        <v>0</v>
      </c>
      <c r="BL341" s="17" t="s">
        <v>141</v>
      </c>
      <c r="BM341" s="143" t="s">
        <v>2423</v>
      </c>
    </row>
    <row r="342" spans="2:65" s="13" customFormat="1" ht="11.25" x14ac:dyDescent="0.2">
      <c r="B342" s="152"/>
      <c r="D342" s="146" t="s">
        <v>155</v>
      </c>
      <c r="E342" s="153" t="s">
        <v>1</v>
      </c>
      <c r="F342" s="154" t="s">
        <v>2424</v>
      </c>
      <c r="H342" s="155">
        <v>3</v>
      </c>
      <c r="I342" s="156"/>
      <c r="L342" s="152"/>
      <c r="M342" s="157"/>
      <c r="T342" s="158"/>
      <c r="AT342" s="153" t="s">
        <v>155</v>
      </c>
      <c r="AU342" s="153" t="s">
        <v>86</v>
      </c>
      <c r="AV342" s="13" t="s">
        <v>86</v>
      </c>
      <c r="AW342" s="13" t="s">
        <v>32</v>
      </c>
      <c r="AX342" s="13" t="s">
        <v>84</v>
      </c>
      <c r="AY342" s="153" t="s">
        <v>142</v>
      </c>
    </row>
    <row r="343" spans="2:65" s="12" customFormat="1" ht="11.25" x14ac:dyDescent="0.2">
      <c r="B343" s="145"/>
      <c r="D343" s="146" t="s">
        <v>155</v>
      </c>
      <c r="E343" s="147" t="s">
        <v>1</v>
      </c>
      <c r="F343" s="148" t="s">
        <v>1879</v>
      </c>
      <c r="H343" s="147" t="s">
        <v>1</v>
      </c>
      <c r="I343" s="149"/>
      <c r="L343" s="145"/>
      <c r="M343" s="150"/>
      <c r="T343" s="151"/>
      <c r="AT343" s="147" t="s">
        <v>155</v>
      </c>
      <c r="AU343" s="147" t="s">
        <v>86</v>
      </c>
      <c r="AV343" s="12" t="s">
        <v>84</v>
      </c>
      <c r="AW343" s="12" t="s">
        <v>32</v>
      </c>
      <c r="AX343" s="12" t="s">
        <v>76</v>
      </c>
      <c r="AY343" s="147" t="s">
        <v>142</v>
      </c>
    </row>
    <row r="344" spans="2:65" s="1" customFormat="1" ht="16.5" customHeight="1" x14ac:dyDescent="0.2">
      <c r="B344" s="32"/>
      <c r="C344" s="169" t="s">
        <v>646</v>
      </c>
      <c r="D344" s="169" t="s">
        <v>472</v>
      </c>
      <c r="E344" s="170" t="s">
        <v>2425</v>
      </c>
      <c r="F344" s="171" t="s">
        <v>2426</v>
      </c>
      <c r="G344" s="172" t="s">
        <v>590</v>
      </c>
      <c r="H344" s="173">
        <v>3</v>
      </c>
      <c r="I344" s="174"/>
      <c r="J344" s="175">
        <f>ROUND(I344*H344,2)</f>
        <v>0</v>
      </c>
      <c r="K344" s="171" t="s">
        <v>152</v>
      </c>
      <c r="L344" s="176"/>
      <c r="M344" s="177" t="s">
        <v>1</v>
      </c>
      <c r="N344" s="178" t="s">
        <v>41</v>
      </c>
      <c r="P344" s="141">
        <f>O344*H344</f>
        <v>0</v>
      </c>
      <c r="Q344" s="141">
        <v>8.9999999999999998E-4</v>
      </c>
      <c r="R344" s="141">
        <f>Q344*H344</f>
        <v>2.7000000000000001E-3</v>
      </c>
      <c r="S344" s="141">
        <v>0</v>
      </c>
      <c r="T344" s="142">
        <f>S344*H344</f>
        <v>0</v>
      </c>
      <c r="AR344" s="143" t="s">
        <v>190</v>
      </c>
      <c r="AT344" s="143" t="s">
        <v>472</v>
      </c>
      <c r="AU344" s="143" t="s">
        <v>86</v>
      </c>
      <c r="AY344" s="17" t="s">
        <v>142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7" t="s">
        <v>84</v>
      </c>
      <c r="BK344" s="144">
        <f>ROUND(I344*H344,2)</f>
        <v>0</v>
      </c>
      <c r="BL344" s="17" t="s">
        <v>141</v>
      </c>
      <c r="BM344" s="143" t="s">
        <v>2427</v>
      </c>
    </row>
    <row r="345" spans="2:65" s="13" customFormat="1" ht="11.25" x14ac:dyDescent="0.2">
      <c r="B345" s="152"/>
      <c r="D345" s="146" t="s">
        <v>155</v>
      </c>
      <c r="E345" s="153" t="s">
        <v>1</v>
      </c>
      <c r="F345" s="154" t="s">
        <v>2424</v>
      </c>
      <c r="H345" s="155">
        <v>3</v>
      </c>
      <c r="I345" s="156"/>
      <c r="L345" s="152"/>
      <c r="M345" s="157"/>
      <c r="T345" s="158"/>
      <c r="AT345" s="153" t="s">
        <v>155</v>
      </c>
      <c r="AU345" s="153" t="s">
        <v>86</v>
      </c>
      <c r="AV345" s="13" t="s">
        <v>86</v>
      </c>
      <c r="AW345" s="13" t="s">
        <v>32</v>
      </c>
      <c r="AX345" s="13" t="s">
        <v>84</v>
      </c>
      <c r="AY345" s="153" t="s">
        <v>142</v>
      </c>
    </row>
    <row r="346" spans="2:65" s="12" customFormat="1" ht="11.25" x14ac:dyDescent="0.2">
      <c r="B346" s="145"/>
      <c r="D346" s="146" t="s">
        <v>155</v>
      </c>
      <c r="E346" s="147" t="s">
        <v>1</v>
      </c>
      <c r="F346" s="148" t="s">
        <v>1869</v>
      </c>
      <c r="H346" s="147" t="s">
        <v>1</v>
      </c>
      <c r="I346" s="149"/>
      <c r="L346" s="145"/>
      <c r="M346" s="150"/>
      <c r="T346" s="151"/>
      <c r="AT346" s="147" t="s">
        <v>155</v>
      </c>
      <c r="AU346" s="147" t="s">
        <v>86</v>
      </c>
      <c r="AV346" s="12" t="s">
        <v>84</v>
      </c>
      <c r="AW346" s="12" t="s">
        <v>32</v>
      </c>
      <c r="AX346" s="12" t="s">
        <v>76</v>
      </c>
      <c r="AY346" s="147" t="s">
        <v>142</v>
      </c>
    </row>
    <row r="347" spans="2:65" s="12" customFormat="1" ht="11.25" x14ac:dyDescent="0.2">
      <c r="B347" s="145"/>
      <c r="D347" s="146" t="s">
        <v>155</v>
      </c>
      <c r="E347" s="147" t="s">
        <v>1</v>
      </c>
      <c r="F347" s="148" t="s">
        <v>1870</v>
      </c>
      <c r="H347" s="147" t="s">
        <v>1</v>
      </c>
      <c r="I347" s="149"/>
      <c r="L347" s="145"/>
      <c r="M347" s="150"/>
      <c r="T347" s="151"/>
      <c r="AT347" s="147" t="s">
        <v>155</v>
      </c>
      <c r="AU347" s="147" t="s">
        <v>86</v>
      </c>
      <c r="AV347" s="12" t="s">
        <v>84</v>
      </c>
      <c r="AW347" s="12" t="s">
        <v>32</v>
      </c>
      <c r="AX347" s="12" t="s">
        <v>76</v>
      </c>
      <c r="AY347" s="147" t="s">
        <v>142</v>
      </c>
    </row>
    <row r="348" spans="2:65" s="1" customFormat="1" ht="16.5" customHeight="1" x14ac:dyDescent="0.2">
      <c r="B348" s="32"/>
      <c r="C348" s="132" t="s">
        <v>651</v>
      </c>
      <c r="D348" s="132" t="s">
        <v>148</v>
      </c>
      <c r="E348" s="133" t="s">
        <v>1857</v>
      </c>
      <c r="F348" s="134" t="s">
        <v>1858</v>
      </c>
      <c r="G348" s="135" t="s">
        <v>590</v>
      </c>
      <c r="H348" s="136">
        <v>1</v>
      </c>
      <c r="I348" s="137"/>
      <c r="J348" s="138">
        <f>ROUND(I348*H348,2)</f>
        <v>0</v>
      </c>
      <c r="K348" s="134" t="s">
        <v>152</v>
      </c>
      <c r="L348" s="32"/>
      <c r="M348" s="139" t="s">
        <v>1</v>
      </c>
      <c r="N348" s="140" t="s">
        <v>41</v>
      </c>
      <c r="P348" s="141">
        <f>O348*H348</f>
        <v>0</v>
      </c>
      <c r="Q348" s="141">
        <v>0.04</v>
      </c>
      <c r="R348" s="141">
        <f>Q348*H348</f>
        <v>0.04</v>
      </c>
      <c r="S348" s="141">
        <v>0</v>
      </c>
      <c r="T348" s="142">
        <f>S348*H348</f>
        <v>0</v>
      </c>
      <c r="AR348" s="143" t="s">
        <v>141</v>
      </c>
      <c r="AT348" s="143" t="s">
        <v>148</v>
      </c>
      <c r="AU348" s="143" t="s">
        <v>86</v>
      </c>
      <c r="AY348" s="17" t="s">
        <v>142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7" t="s">
        <v>84</v>
      </c>
      <c r="BK348" s="144">
        <f>ROUND(I348*H348,2)</f>
        <v>0</v>
      </c>
      <c r="BL348" s="17" t="s">
        <v>141</v>
      </c>
      <c r="BM348" s="143" t="s">
        <v>2428</v>
      </c>
    </row>
    <row r="349" spans="2:65" s="13" customFormat="1" ht="11.25" x14ac:dyDescent="0.2">
      <c r="B349" s="152"/>
      <c r="D349" s="146" t="s">
        <v>155</v>
      </c>
      <c r="E349" s="153" t="s">
        <v>1</v>
      </c>
      <c r="F349" s="154" t="s">
        <v>2429</v>
      </c>
      <c r="H349" s="155">
        <v>1</v>
      </c>
      <c r="I349" s="156"/>
      <c r="L349" s="152"/>
      <c r="M349" s="157"/>
      <c r="T349" s="158"/>
      <c r="AT349" s="153" t="s">
        <v>155</v>
      </c>
      <c r="AU349" s="153" t="s">
        <v>86</v>
      </c>
      <c r="AV349" s="13" t="s">
        <v>86</v>
      </c>
      <c r="AW349" s="13" t="s">
        <v>32</v>
      </c>
      <c r="AX349" s="13" t="s">
        <v>84</v>
      </c>
      <c r="AY349" s="153" t="s">
        <v>142</v>
      </c>
    </row>
    <row r="350" spans="2:65" s="1" customFormat="1" ht="16.5" customHeight="1" x14ac:dyDescent="0.2">
      <c r="B350" s="32"/>
      <c r="C350" s="169" t="s">
        <v>656</v>
      </c>
      <c r="D350" s="169" t="s">
        <v>472</v>
      </c>
      <c r="E350" s="170" t="s">
        <v>1861</v>
      </c>
      <c r="F350" s="171" t="s">
        <v>1862</v>
      </c>
      <c r="G350" s="172" t="s">
        <v>590</v>
      </c>
      <c r="H350" s="173">
        <v>1</v>
      </c>
      <c r="I350" s="174"/>
      <c r="J350" s="175">
        <f>ROUND(I350*H350,2)</f>
        <v>0</v>
      </c>
      <c r="K350" s="171" t="s">
        <v>152</v>
      </c>
      <c r="L350" s="176"/>
      <c r="M350" s="177" t="s">
        <v>1</v>
      </c>
      <c r="N350" s="178" t="s">
        <v>41</v>
      </c>
      <c r="P350" s="141">
        <f>O350*H350</f>
        <v>0</v>
      </c>
      <c r="Q350" s="141">
        <v>1.11E-2</v>
      </c>
      <c r="R350" s="141">
        <f>Q350*H350</f>
        <v>1.11E-2</v>
      </c>
      <c r="S350" s="141">
        <v>0</v>
      </c>
      <c r="T350" s="142">
        <f>S350*H350</f>
        <v>0</v>
      </c>
      <c r="AR350" s="143" t="s">
        <v>190</v>
      </c>
      <c r="AT350" s="143" t="s">
        <v>472</v>
      </c>
      <c r="AU350" s="143" t="s">
        <v>86</v>
      </c>
      <c r="AY350" s="17" t="s">
        <v>142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7" t="s">
        <v>84</v>
      </c>
      <c r="BK350" s="144">
        <f>ROUND(I350*H350,2)</f>
        <v>0</v>
      </c>
      <c r="BL350" s="17" t="s">
        <v>141</v>
      </c>
      <c r="BM350" s="143" t="s">
        <v>2430</v>
      </c>
    </row>
    <row r="351" spans="2:65" s="13" customFormat="1" ht="11.25" x14ac:dyDescent="0.2">
      <c r="B351" s="152"/>
      <c r="D351" s="146" t="s">
        <v>155</v>
      </c>
      <c r="E351" s="153" t="s">
        <v>1</v>
      </c>
      <c r="F351" s="154" t="s">
        <v>2431</v>
      </c>
      <c r="H351" s="155">
        <v>1</v>
      </c>
      <c r="I351" s="156"/>
      <c r="L351" s="152"/>
      <c r="M351" s="157"/>
      <c r="T351" s="158"/>
      <c r="AT351" s="153" t="s">
        <v>155</v>
      </c>
      <c r="AU351" s="153" t="s">
        <v>86</v>
      </c>
      <c r="AV351" s="13" t="s">
        <v>86</v>
      </c>
      <c r="AW351" s="13" t="s">
        <v>32</v>
      </c>
      <c r="AX351" s="13" t="s">
        <v>84</v>
      </c>
      <c r="AY351" s="153" t="s">
        <v>142</v>
      </c>
    </row>
    <row r="352" spans="2:65" s="12" customFormat="1" ht="11.25" x14ac:dyDescent="0.2">
      <c r="B352" s="145"/>
      <c r="D352" s="146" t="s">
        <v>155</v>
      </c>
      <c r="E352" s="147" t="s">
        <v>1</v>
      </c>
      <c r="F352" s="148" t="s">
        <v>1865</v>
      </c>
      <c r="H352" s="147" t="s">
        <v>1</v>
      </c>
      <c r="I352" s="149"/>
      <c r="L352" s="145"/>
      <c r="M352" s="150"/>
      <c r="T352" s="151"/>
      <c r="AT352" s="147" t="s">
        <v>155</v>
      </c>
      <c r="AU352" s="147" t="s">
        <v>86</v>
      </c>
      <c r="AV352" s="12" t="s">
        <v>84</v>
      </c>
      <c r="AW352" s="12" t="s">
        <v>32</v>
      </c>
      <c r="AX352" s="12" t="s">
        <v>76</v>
      </c>
      <c r="AY352" s="147" t="s">
        <v>142</v>
      </c>
    </row>
    <row r="353" spans="2:65" s="1" customFormat="1" ht="16.5" customHeight="1" x14ac:dyDescent="0.2">
      <c r="B353" s="32"/>
      <c r="C353" s="169" t="s">
        <v>661</v>
      </c>
      <c r="D353" s="169" t="s">
        <v>472</v>
      </c>
      <c r="E353" s="170" t="s">
        <v>1866</v>
      </c>
      <c r="F353" s="171" t="s">
        <v>1867</v>
      </c>
      <c r="G353" s="172" t="s">
        <v>1</v>
      </c>
      <c r="H353" s="173">
        <v>1</v>
      </c>
      <c r="I353" s="174"/>
      <c r="J353" s="175">
        <f>ROUND(I353*H353,2)</f>
        <v>0</v>
      </c>
      <c r="K353" s="171" t="s">
        <v>1</v>
      </c>
      <c r="L353" s="176"/>
      <c r="M353" s="177" t="s">
        <v>1</v>
      </c>
      <c r="N353" s="178" t="s">
        <v>41</v>
      </c>
      <c r="P353" s="141">
        <f>O353*H353</f>
        <v>0</v>
      </c>
      <c r="Q353" s="141">
        <v>0</v>
      </c>
      <c r="R353" s="141">
        <f>Q353*H353</f>
        <v>0</v>
      </c>
      <c r="S353" s="141">
        <v>0</v>
      </c>
      <c r="T353" s="142">
        <f>S353*H353</f>
        <v>0</v>
      </c>
      <c r="AR353" s="143" t="s">
        <v>190</v>
      </c>
      <c r="AT353" s="143" t="s">
        <v>472</v>
      </c>
      <c r="AU353" s="143" t="s">
        <v>86</v>
      </c>
      <c r="AY353" s="17" t="s">
        <v>142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84</v>
      </c>
      <c r="BK353" s="144">
        <f>ROUND(I353*H353,2)</f>
        <v>0</v>
      </c>
      <c r="BL353" s="17" t="s">
        <v>141</v>
      </c>
      <c r="BM353" s="143" t="s">
        <v>2432</v>
      </c>
    </row>
    <row r="354" spans="2:65" s="13" customFormat="1" ht="11.25" x14ac:dyDescent="0.2">
      <c r="B354" s="152"/>
      <c r="D354" s="146" t="s">
        <v>155</v>
      </c>
      <c r="E354" s="153" t="s">
        <v>1</v>
      </c>
      <c r="F354" s="154" t="s">
        <v>2431</v>
      </c>
      <c r="H354" s="155">
        <v>1</v>
      </c>
      <c r="I354" s="156"/>
      <c r="L354" s="152"/>
      <c r="M354" s="157"/>
      <c r="T354" s="158"/>
      <c r="AT354" s="153" t="s">
        <v>155</v>
      </c>
      <c r="AU354" s="153" t="s">
        <v>86</v>
      </c>
      <c r="AV354" s="13" t="s">
        <v>86</v>
      </c>
      <c r="AW354" s="13" t="s">
        <v>32</v>
      </c>
      <c r="AX354" s="13" t="s">
        <v>84</v>
      </c>
      <c r="AY354" s="153" t="s">
        <v>142</v>
      </c>
    </row>
    <row r="355" spans="2:65" s="12" customFormat="1" ht="11.25" x14ac:dyDescent="0.2">
      <c r="B355" s="145"/>
      <c r="D355" s="146" t="s">
        <v>155</v>
      </c>
      <c r="E355" s="147" t="s">
        <v>1</v>
      </c>
      <c r="F355" s="148" t="s">
        <v>1869</v>
      </c>
      <c r="H355" s="147" t="s">
        <v>1</v>
      </c>
      <c r="I355" s="149"/>
      <c r="L355" s="145"/>
      <c r="M355" s="150"/>
      <c r="T355" s="151"/>
      <c r="AT355" s="147" t="s">
        <v>155</v>
      </c>
      <c r="AU355" s="147" t="s">
        <v>86</v>
      </c>
      <c r="AV355" s="12" t="s">
        <v>84</v>
      </c>
      <c r="AW355" s="12" t="s">
        <v>32</v>
      </c>
      <c r="AX355" s="12" t="s">
        <v>76</v>
      </c>
      <c r="AY355" s="147" t="s">
        <v>142</v>
      </c>
    </row>
    <row r="356" spans="2:65" s="12" customFormat="1" ht="11.25" x14ac:dyDescent="0.2">
      <c r="B356" s="145"/>
      <c r="D356" s="146" t="s">
        <v>155</v>
      </c>
      <c r="E356" s="147" t="s">
        <v>1</v>
      </c>
      <c r="F356" s="148" t="s">
        <v>1870</v>
      </c>
      <c r="H356" s="147" t="s">
        <v>1</v>
      </c>
      <c r="I356" s="149"/>
      <c r="L356" s="145"/>
      <c r="M356" s="150"/>
      <c r="T356" s="151"/>
      <c r="AT356" s="147" t="s">
        <v>155</v>
      </c>
      <c r="AU356" s="147" t="s">
        <v>86</v>
      </c>
      <c r="AV356" s="12" t="s">
        <v>84</v>
      </c>
      <c r="AW356" s="12" t="s">
        <v>32</v>
      </c>
      <c r="AX356" s="12" t="s">
        <v>76</v>
      </c>
      <c r="AY356" s="147" t="s">
        <v>142</v>
      </c>
    </row>
    <row r="357" spans="2:65" s="1" customFormat="1" ht="16.5" customHeight="1" x14ac:dyDescent="0.2">
      <c r="B357" s="32"/>
      <c r="C357" s="132" t="s">
        <v>666</v>
      </c>
      <c r="D357" s="132" t="s">
        <v>148</v>
      </c>
      <c r="E357" s="133" t="s">
        <v>1889</v>
      </c>
      <c r="F357" s="134" t="s">
        <v>1890</v>
      </c>
      <c r="G357" s="135" t="s">
        <v>336</v>
      </c>
      <c r="H357" s="136">
        <v>26.7</v>
      </c>
      <c r="I357" s="137"/>
      <c r="J357" s="138">
        <f>ROUND(I357*H357,2)</f>
        <v>0</v>
      </c>
      <c r="K357" s="134" t="s">
        <v>152</v>
      </c>
      <c r="L357" s="32"/>
      <c r="M357" s="139" t="s">
        <v>1</v>
      </c>
      <c r="N357" s="140" t="s">
        <v>41</v>
      </c>
      <c r="P357" s="141">
        <f>O357*H357</f>
        <v>0</v>
      </c>
      <c r="Q357" s="141">
        <v>1.9000000000000001E-4</v>
      </c>
      <c r="R357" s="141">
        <f>Q357*H357</f>
        <v>5.0730000000000003E-3</v>
      </c>
      <c r="S357" s="141">
        <v>0</v>
      </c>
      <c r="T357" s="142">
        <f>S357*H357</f>
        <v>0</v>
      </c>
      <c r="AR357" s="143" t="s">
        <v>141</v>
      </c>
      <c r="AT357" s="143" t="s">
        <v>148</v>
      </c>
      <c r="AU357" s="143" t="s">
        <v>86</v>
      </c>
      <c r="AY357" s="17" t="s">
        <v>142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84</v>
      </c>
      <c r="BK357" s="144">
        <f>ROUND(I357*H357,2)</f>
        <v>0</v>
      </c>
      <c r="BL357" s="17" t="s">
        <v>141</v>
      </c>
      <c r="BM357" s="143" t="s">
        <v>2433</v>
      </c>
    </row>
    <row r="358" spans="2:65" s="12" customFormat="1" ht="11.25" x14ac:dyDescent="0.2">
      <c r="B358" s="145"/>
      <c r="D358" s="146" t="s">
        <v>155</v>
      </c>
      <c r="E358" s="147" t="s">
        <v>1</v>
      </c>
      <c r="F358" s="148" t="s">
        <v>2434</v>
      </c>
      <c r="H358" s="147" t="s">
        <v>1</v>
      </c>
      <c r="I358" s="149"/>
      <c r="L358" s="145"/>
      <c r="M358" s="150"/>
      <c r="T358" s="151"/>
      <c r="AT358" s="147" t="s">
        <v>155</v>
      </c>
      <c r="AU358" s="147" t="s">
        <v>86</v>
      </c>
      <c r="AV358" s="12" t="s">
        <v>84</v>
      </c>
      <c r="AW358" s="12" t="s">
        <v>32</v>
      </c>
      <c r="AX358" s="12" t="s">
        <v>76</v>
      </c>
      <c r="AY358" s="147" t="s">
        <v>142</v>
      </c>
    </row>
    <row r="359" spans="2:65" s="13" customFormat="1" ht="11.25" x14ac:dyDescent="0.2">
      <c r="B359" s="152"/>
      <c r="D359" s="146" t="s">
        <v>155</v>
      </c>
      <c r="E359" s="153" t="s">
        <v>1</v>
      </c>
      <c r="F359" s="154" t="s">
        <v>2435</v>
      </c>
      <c r="H359" s="155">
        <v>26.7</v>
      </c>
      <c r="I359" s="156"/>
      <c r="L359" s="152"/>
      <c r="M359" s="157"/>
      <c r="T359" s="158"/>
      <c r="AT359" s="153" t="s">
        <v>155</v>
      </c>
      <c r="AU359" s="153" t="s">
        <v>86</v>
      </c>
      <c r="AV359" s="13" t="s">
        <v>86</v>
      </c>
      <c r="AW359" s="13" t="s">
        <v>32</v>
      </c>
      <c r="AX359" s="13" t="s">
        <v>84</v>
      </c>
      <c r="AY359" s="153" t="s">
        <v>142</v>
      </c>
    </row>
    <row r="360" spans="2:65" s="12" customFormat="1" ht="11.25" x14ac:dyDescent="0.2">
      <c r="B360" s="145"/>
      <c r="D360" s="146" t="s">
        <v>155</v>
      </c>
      <c r="E360" s="147" t="s">
        <v>1</v>
      </c>
      <c r="F360" s="148" t="s">
        <v>2436</v>
      </c>
      <c r="H360" s="147" t="s">
        <v>1</v>
      </c>
      <c r="I360" s="149"/>
      <c r="L360" s="145"/>
      <c r="M360" s="150"/>
      <c r="T360" s="151"/>
      <c r="AT360" s="147" t="s">
        <v>155</v>
      </c>
      <c r="AU360" s="147" t="s">
        <v>86</v>
      </c>
      <c r="AV360" s="12" t="s">
        <v>84</v>
      </c>
      <c r="AW360" s="12" t="s">
        <v>32</v>
      </c>
      <c r="AX360" s="12" t="s">
        <v>76</v>
      </c>
      <c r="AY360" s="147" t="s">
        <v>142</v>
      </c>
    </row>
    <row r="361" spans="2:65" s="1" customFormat="1" ht="16.5" customHeight="1" x14ac:dyDescent="0.2">
      <c r="B361" s="32"/>
      <c r="C361" s="132" t="s">
        <v>670</v>
      </c>
      <c r="D361" s="132" t="s">
        <v>148</v>
      </c>
      <c r="E361" s="133" t="s">
        <v>1894</v>
      </c>
      <c r="F361" s="134" t="s">
        <v>1895</v>
      </c>
      <c r="G361" s="135" t="s">
        <v>336</v>
      </c>
      <c r="H361" s="136">
        <v>81.900000000000006</v>
      </c>
      <c r="I361" s="137"/>
      <c r="J361" s="138">
        <f>ROUND(I361*H361,2)</f>
        <v>0</v>
      </c>
      <c r="K361" s="134" t="s">
        <v>152</v>
      </c>
      <c r="L361" s="32"/>
      <c r="M361" s="139" t="s">
        <v>1</v>
      </c>
      <c r="N361" s="140" t="s">
        <v>41</v>
      </c>
      <c r="P361" s="141">
        <f>O361*H361</f>
        <v>0</v>
      </c>
      <c r="Q361" s="141">
        <v>9.0000000000000006E-5</v>
      </c>
      <c r="R361" s="141">
        <f>Q361*H361</f>
        <v>7.3710000000000008E-3</v>
      </c>
      <c r="S361" s="141">
        <v>0</v>
      </c>
      <c r="T361" s="142">
        <f>S361*H361</f>
        <v>0</v>
      </c>
      <c r="AR361" s="143" t="s">
        <v>141</v>
      </c>
      <c r="AT361" s="143" t="s">
        <v>148</v>
      </c>
      <c r="AU361" s="143" t="s">
        <v>86</v>
      </c>
      <c r="AY361" s="17" t="s">
        <v>142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7" t="s">
        <v>84</v>
      </c>
      <c r="BK361" s="144">
        <f>ROUND(I361*H361,2)</f>
        <v>0</v>
      </c>
      <c r="BL361" s="17" t="s">
        <v>141</v>
      </c>
      <c r="BM361" s="143" t="s">
        <v>2437</v>
      </c>
    </row>
    <row r="362" spans="2:65" s="13" customFormat="1" ht="11.25" x14ac:dyDescent="0.2">
      <c r="B362" s="152"/>
      <c r="D362" s="146" t="s">
        <v>155</v>
      </c>
      <c r="E362" s="153" t="s">
        <v>1</v>
      </c>
      <c r="F362" s="154" t="s">
        <v>2438</v>
      </c>
      <c r="H362" s="155">
        <v>21.9</v>
      </c>
      <c r="I362" s="156"/>
      <c r="L362" s="152"/>
      <c r="M362" s="157"/>
      <c r="T362" s="158"/>
      <c r="AT362" s="153" t="s">
        <v>155</v>
      </c>
      <c r="AU362" s="153" t="s">
        <v>86</v>
      </c>
      <c r="AV362" s="13" t="s">
        <v>86</v>
      </c>
      <c r="AW362" s="13" t="s">
        <v>32</v>
      </c>
      <c r="AX362" s="13" t="s">
        <v>76</v>
      </c>
      <c r="AY362" s="153" t="s">
        <v>142</v>
      </c>
    </row>
    <row r="363" spans="2:65" s="13" customFormat="1" ht="11.25" x14ac:dyDescent="0.2">
      <c r="B363" s="152"/>
      <c r="D363" s="146" t="s">
        <v>155</v>
      </c>
      <c r="E363" s="153" t="s">
        <v>1</v>
      </c>
      <c r="F363" s="154" t="s">
        <v>2439</v>
      </c>
      <c r="H363" s="155">
        <v>60</v>
      </c>
      <c r="I363" s="156"/>
      <c r="L363" s="152"/>
      <c r="M363" s="157"/>
      <c r="T363" s="158"/>
      <c r="AT363" s="153" t="s">
        <v>155</v>
      </c>
      <c r="AU363" s="153" t="s">
        <v>86</v>
      </c>
      <c r="AV363" s="13" t="s">
        <v>86</v>
      </c>
      <c r="AW363" s="13" t="s">
        <v>32</v>
      </c>
      <c r="AX363" s="13" t="s">
        <v>76</v>
      </c>
      <c r="AY363" s="153" t="s">
        <v>142</v>
      </c>
    </row>
    <row r="364" spans="2:65" s="14" customFormat="1" ht="11.25" x14ac:dyDescent="0.2">
      <c r="B364" s="162"/>
      <c r="D364" s="146" t="s">
        <v>155</v>
      </c>
      <c r="E364" s="163" t="s">
        <v>1</v>
      </c>
      <c r="F364" s="164" t="s">
        <v>278</v>
      </c>
      <c r="H364" s="165">
        <v>81.900000000000006</v>
      </c>
      <c r="I364" s="166"/>
      <c r="L364" s="162"/>
      <c r="M364" s="167"/>
      <c r="T364" s="168"/>
      <c r="AT364" s="163" t="s">
        <v>155</v>
      </c>
      <c r="AU364" s="163" t="s">
        <v>86</v>
      </c>
      <c r="AV364" s="14" t="s">
        <v>141</v>
      </c>
      <c r="AW364" s="14" t="s">
        <v>32</v>
      </c>
      <c r="AX364" s="14" t="s">
        <v>84</v>
      </c>
      <c r="AY364" s="163" t="s">
        <v>142</v>
      </c>
    </row>
    <row r="365" spans="2:65" s="11" customFormat="1" ht="22.9" customHeight="1" x14ac:dyDescent="0.2">
      <c r="B365" s="120"/>
      <c r="D365" s="121" t="s">
        <v>75</v>
      </c>
      <c r="E365" s="130" t="s">
        <v>1302</v>
      </c>
      <c r="F365" s="130" t="s">
        <v>1303</v>
      </c>
      <c r="I365" s="123"/>
      <c r="J365" s="131">
        <f>BK365</f>
        <v>0</v>
      </c>
      <c r="L365" s="120"/>
      <c r="M365" s="125"/>
      <c r="P365" s="126">
        <f>SUM(P366:P373)</f>
        <v>0</v>
      </c>
      <c r="R365" s="126">
        <f>SUM(R366:R373)</f>
        <v>0</v>
      </c>
      <c r="T365" s="127">
        <f>SUM(T366:T373)</f>
        <v>0</v>
      </c>
      <c r="AR365" s="121" t="s">
        <v>84</v>
      </c>
      <c r="AT365" s="128" t="s">
        <v>75</v>
      </c>
      <c r="AU365" s="128" t="s">
        <v>84</v>
      </c>
      <c r="AY365" s="121" t="s">
        <v>142</v>
      </c>
      <c r="BK365" s="129">
        <f>SUM(BK366:BK373)</f>
        <v>0</v>
      </c>
    </row>
    <row r="366" spans="2:65" s="1" customFormat="1" ht="24.2" customHeight="1" x14ac:dyDescent="0.2">
      <c r="B366" s="32"/>
      <c r="C366" s="132" t="s">
        <v>675</v>
      </c>
      <c r="D366" s="132" t="s">
        <v>148</v>
      </c>
      <c r="E366" s="133" t="s">
        <v>1327</v>
      </c>
      <c r="F366" s="134" t="s">
        <v>1328</v>
      </c>
      <c r="G366" s="135" t="s">
        <v>456</v>
      </c>
      <c r="H366" s="136">
        <v>1.8</v>
      </c>
      <c r="I366" s="137"/>
      <c r="J366" s="138">
        <f>ROUND(I366*H366,2)</f>
        <v>0</v>
      </c>
      <c r="K366" s="134" t="s">
        <v>152</v>
      </c>
      <c r="L366" s="32"/>
      <c r="M366" s="139" t="s">
        <v>1</v>
      </c>
      <c r="N366" s="140" t="s">
        <v>41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141</v>
      </c>
      <c r="AT366" s="143" t="s">
        <v>148</v>
      </c>
      <c r="AU366" s="143" t="s">
        <v>86</v>
      </c>
      <c r="AY366" s="17" t="s">
        <v>142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84</v>
      </c>
      <c r="BK366" s="144">
        <f>ROUND(I366*H366,2)</f>
        <v>0</v>
      </c>
      <c r="BL366" s="17" t="s">
        <v>141</v>
      </c>
      <c r="BM366" s="143" t="s">
        <v>2440</v>
      </c>
    </row>
    <row r="367" spans="2:65" s="12" customFormat="1" ht="11.25" x14ac:dyDescent="0.2">
      <c r="B367" s="145"/>
      <c r="D367" s="146" t="s">
        <v>155</v>
      </c>
      <c r="E367" s="147" t="s">
        <v>1</v>
      </c>
      <c r="F367" s="148" t="s">
        <v>1331</v>
      </c>
      <c r="H367" s="147" t="s">
        <v>1</v>
      </c>
      <c r="I367" s="149"/>
      <c r="L367" s="145"/>
      <c r="M367" s="150"/>
      <c r="T367" s="151"/>
      <c r="AT367" s="147" t="s">
        <v>155</v>
      </c>
      <c r="AU367" s="147" t="s">
        <v>86</v>
      </c>
      <c r="AV367" s="12" t="s">
        <v>84</v>
      </c>
      <c r="AW367" s="12" t="s">
        <v>32</v>
      </c>
      <c r="AX367" s="12" t="s">
        <v>76</v>
      </c>
      <c r="AY367" s="147" t="s">
        <v>142</v>
      </c>
    </row>
    <row r="368" spans="2:65" s="13" customFormat="1" ht="11.25" x14ac:dyDescent="0.2">
      <c r="B368" s="152"/>
      <c r="D368" s="146" t="s">
        <v>155</v>
      </c>
      <c r="E368" s="153" t="s">
        <v>1</v>
      </c>
      <c r="F368" s="154" t="s">
        <v>2441</v>
      </c>
      <c r="H368" s="155">
        <v>1.8</v>
      </c>
      <c r="I368" s="156"/>
      <c r="L368" s="152"/>
      <c r="M368" s="157"/>
      <c r="T368" s="158"/>
      <c r="AT368" s="153" t="s">
        <v>155</v>
      </c>
      <c r="AU368" s="153" t="s">
        <v>86</v>
      </c>
      <c r="AV368" s="13" t="s">
        <v>86</v>
      </c>
      <c r="AW368" s="13" t="s">
        <v>32</v>
      </c>
      <c r="AX368" s="13" t="s">
        <v>84</v>
      </c>
      <c r="AY368" s="153" t="s">
        <v>142</v>
      </c>
    </row>
    <row r="369" spans="2:65" s="1" customFormat="1" ht="24.2" customHeight="1" x14ac:dyDescent="0.2">
      <c r="B369" s="32"/>
      <c r="C369" s="132" t="s">
        <v>680</v>
      </c>
      <c r="D369" s="132" t="s">
        <v>148</v>
      </c>
      <c r="E369" s="133" t="s">
        <v>1341</v>
      </c>
      <c r="F369" s="134" t="s">
        <v>1342</v>
      </c>
      <c r="G369" s="135" t="s">
        <v>456</v>
      </c>
      <c r="H369" s="136">
        <v>3.6</v>
      </c>
      <c r="I369" s="137"/>
      <c r="J369" s="138">
        <f>ROUND(I369*H369,2)</f>
        <v>0</v>
      </c>
      <c r="K369" s="134" t="s">
        <v>152</v>
      </c>
      <c r="L369" s="32"/>
      <c r="M369" s="139" t="s">
        <v>1</v>
      </c>
      <c r="N369" s="140" t="s">
        <v>41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141</v>
      </c>
      <c r="AT369" s="143" t="s">
        <v>148</v>
      </c>
      <c r="AU369" s="143" t="s">
        <v>86</v>
      </c>
      <c r="AY369" s="17" t="s">
        <v>142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84</v>
      </c>
      <c r="BK369" s="144">
        <f>ROUND(I369*H369,2)</f>
        <v>0</v>
      </c>
      <c r="BL369" s="17" t="s">
        <v>141</v>
      </c>
      <c r="BM369" s="143" t="s">
        <v>2442</v>
      </c>
    </row>
    <row r="370" spans="2:65" s="12" customFormat="1" ht="11.25" x14ac:dyDescent="0.2">
      <c r="B370" s="145"/>
      <c r="D370" s="146" t="s">
        <v>155</v>
      </c>
      <c r="E370" s="147" t="s">
        <v>1</v>
      </c>
      <c r="F370" s="148" t="s">
        <v>1331</v>
      </c>
      <c r="H370" s="147" t="s">
        <v>1</v>
      </c>
      <c r="I370" s="149"/>
      <c r="L370" s="145"/>
      <c r="M370" s="150"/>
      <c r="T370" s="151"/>
      <c r="AT370" s="147" t="s">
        <v>155</v>
      </c>
      <c r="AU370" s="147" t="s">
        <v>86</v>
      </c>
      <c r="AV370" s="12" t="s">
        <v>84</v>
      </c>
      <c r="AW370" s="12" t="s">
        <v>32</v>
      </c>
      <c r="AX370" s="12" t="s">
        <v>76</v>
      </c>
      <c r="AY370" s="147" t="s">
        <v>142</v>
      </c>
    </row>
    <row r="371" spans="2:65" s="13" customFormat="1" ht="11.25" x14ac:dyDescent="0.2">
      <c r="B371" s="152"/>
      <c r="D371" s="146" t="s">
        <v>155</v>
      </c>
      <c r="E371" s="153" t="s">
        <v>1</v>
      </c>
      <c r="F371" s="154" t="s">
        <v>2443</v>
      </c>
      <c r="H371" s="155">
        <v>3.6</v>
      </c>
      <c r="I371" s="156"/>
      <c r="L371" s="152"/>
      <c r="M371" s="157"/>
      <c r="T371" s="158"/>
      <c r="AT371" s="153" t="s">
        <v>155</v>
      </c>
      <c r="AU371" s="153" t="s">
        <v>86</v>
      </c>
      <c r="AV371" s="13" t="s">
        <v>86</v>
      </c>
      <c r="AW371" s="13" t="s">
        <v>32</v>
      </c>
      <c r="AX371" s="13" t="s">
        <v>84</v>
      </c>
      <c r="AY371" s="153" t="s">
        <v>142</v>
      </c>
    </row>
    <row r="372" spans="2:65" s="1" customFormat="1" ht="24.2" customHeight="1" x14ac:dyDescent="0.2">
      <c r="B372" s="32"/>
      <c r="C372" s="132" t="s">
        <v>686</v>
      </c>
      <c r="D372" s="132" t="s">
        <v>148</v>
      </c>
      <c r="E372" s="133" t="s">
        <v>1384</v>
      </c>
      <c r="F372" s="134" t="s">
        <v>1385</v>
      </c>
      <c r="G372" s="135" t="s">
        <v>456</v>
      </c>
      <c r="H372" s="136">
        <v>1.8</v>
      </c>
      <c r="I372" s="137"/>
      <c r="J372" s="138">
        <f>ROUND(I372*H372,2)</f>
        <v>0</v>
      </c>
      <c r="K372" s="134" t="s">
        <v>152</v>
      </c>
      <c r="L372" s="32"/>
      <c r="M372" s="139" t="s">
        <v>1</v>
      </c>
      <c r="N372" s="140" t="s">
        <v>41</v>
      </c>
      <c r="P372" s="141">
        <f>O372*H372</f>
        <v>0</v>
      </c>
      <c r="Q372" s="141">
        <v>0</v>
      </c>
      <c r="R372" s="141">
        <f>Q372*H372</f>
        <v>0</v>
      </c>
      <c r="S372" s="141">
        <v>0</v>
      </c>
      <c r="T372" s="142">
        <f>S372*H372</f>
        <v>0</v>
      </c>
      <c r="AR372" s="143" t="s">
        <v>141</v>
      </c>
      <c r="AT372" s="143" t="s">
        <v>148</v>
      </c>
      <c r="AU372" s="143" t="s">
        <v>86</v>
      </c>
      <c r="AY372" s="17" t="s">
        <v>142</v>
      </c>
      <c r="BE372" s="144">
        <f>IF(N372="základní",J372,0)</f>
        <v>0</v>
      </c>
      <c r="BF372" s="144">
        <f>IF(N372="snížená",J372,0)</f>
        <v>0</v>
      </c>
      <c r="BG372" s="144">
        <f>IF(N372="zákl. přenesená",J372,0)</f>
        <v>0</v>
      </c>
      <c r="BH372" s="144">
        <f>IF(N372="sníž. přenesená",J372,0)</f>
        <v>0</v>
      </c>
      <c r="BI372" s="144">
        <f>IF(N372="nulová",J372,0)</f>
        <v>0</v>
      </c>
      <c r="BJ372" s="17" t="s">
        <v>84</v>
      </c>
      <c r="BK372" s="144">
        <f>ROUND(I372*H372,2)</f>
        <v>0</v>
      </c>
      <c r="BL372" s="17" t="s">
        <v>141</v>
      </c>
      <c r="BM372" s="143" t="s">
        <v>2444</v>
      </c>
    </row>
    <row r="373" spans="2:65" s="13" customFormat="1" ht="11.25" x14ac:dyDescent="0.2">
      <c r="B373" s="152"/>
      <c r="D373" s="146" t="s">
        <v>155</v>
      </c>
      <c r="E373" s="153" t="s">
        <v>1</v>
      </c>
      <c r="F373" s="154" t="s">
        <v>2441</v>
      </c>
      <c r="H373" s="155">
        <v>1.8</v>
      </c>
      <c r="I373" s="156"/>
      <c r="L373" s="152"/>
      <c r="M373" s="157"/>
      <c r="T373" s="158"/>
      <c r="AT373" s="153" t="s">
        <v>155</v>
      </c>
      <c r="AU373" s="153" t="s">
        <v>86</v>
      </c>
      <c r="AV373" s="13" t="s">
        <v>86</v>
      </c>
      <c r="AW373" s="13" t="s">
        <v>32</v>
      </c>
      <c r="AX373" s="13" t="s">
        <v>84</v>
      </c>
      <c r="AY373" s="153" t="s">
        <v>142</v>
      </c>
    </row>
    <row r="374" spans="2:65" s="11" customFormat="1" ht="22.9" customHeight="1" x14ac:dyDescent="0.2">
      <c r="B374" s="120"/>
      <c r="D374" s="121" t="s">
        <v>75</v>
      </c>
      <c r="E374" s="130" t="s">
        <v>1394</v>
      </c>
      <c r="F374" s="130" t="s">
        <v>1395</v>
      </c>
      <c r="I374" s="123"/>
      <c r="J374" s="131">
        <f>BK374</f>
        <v>0</v>
      </c>
      <c r="L374" s="120"/>
      <c r="M374" s="125"/>
      <c r="P374" s="126">
        <f>P375</f>
        <v>0</v>
      </c>
      <c r="R374" s="126">
        <f>R375</f>
        <v>0</v>
      </c>
      <c r="T374" s="127">
        <f>T375</f>
        <v>0</v>
      </c>
      <c r="AR374" s="121" t="s">
        <v>84</v>
      </c>
      <c r="AT374" s="128" t="s">
        <v>75</v>
      </c>
      <c r="AU374" s="128" t="s">
        <v>84</v>
      </c>
      <c r="AY374" s="121" t="s">
        <v>142</v>
      </c>
      <c r="BK374" s="129">
        <f>BK375</f>
        <v>0</v>
      </c>
    </row>
    <row r="375" spans="2:65" s="1" customFormat="1" ht="24.2" customHeight="1" x14ac:dyDescent="0.2">
      <c r="B375" s="32"/>
      <c r="C375" s="132" t="s">
        <v>691</v>
      </c>
      <c r="D375" s="132" t="s">
        <v>148</v>
      </c>
      <c r="E375" s="133" t="s">
        <v>1906</v>
      </c>
      <c r="F375" s="134" t="s">
        <v>1907</v>
      </c>
      <c r="G375" s="135" t="s">
        <v>456</v>
      </c>
      <c r="H375" s="136">
        <v>42.042999999999999</v>
      </c>
      <c r="I375" s="137"/>
      <c r="J375" s="138">
        <f>ROUND(I375*H375,2)</f>
        <v>0</v>
      </c>
      <c r="K375" s="134" t="s">
        <v>152</v>
      </c>
      <c r="L375" s="32"/>
      <c r="M375" s="186" t="s">
        <v>1</v>
      </c>
      <c r="N375" s="187" t="s">
        <v>41</v>
      </c>
      <c r="O375" s="188"/>
      <c r="P375" s="189">
        <f>O375*H375</f>
        <v>0</v>
      </c>
      <c r="Q375" s="189">
        <v>0</v>
      </c>
      <c r="R375" s="189">
        <f>Q375*H375</f>
        <v>0</v>
      </c>
      <c r="S375" s="189">
        <v>0</v>
      </c>
      <c r="T375" s="190">
        <f>S375*H375</f>
        <v>0</v>
      </c>
      <c r="AR375" s="143" t="s">
        <v>141</v>
      </c>
      <c r="AT375" s="143" t="s">
        <v>148</v>
      </c>
      <c r="AU375" s="143" t="s">
        <v>86</v>
      </c>
      <c r="AY375" s="17" t="s">
        <v>142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7" t="s">
        <v>84</v>
      </c>
      <c r="BK375" s="144">
        <f>ROUND(I375*H375,2)</f>
        <v>0</v>
      </c>
      <c r="BL375" s="17" t="s">
        <v>141</v>
      </c>
      <c r="BM375" s="143" t="s">
        <v>2445</v>
      </c>
    </row>
    <row r="376" spans="2:65" s="1" customFormat="1" ht="6.95" customHeight="1" x14ac:dyDescent="0.2">
      <c r="B376" s="44"/>
      <c r="C376" s="45"/>
      <c r="D376" s="45"/>
      <c r="E376" s="45"/>
      <c r="F376" s="45"/>
      <c r="G376" s="45"/>
      <c r="H376" s="45"/>
      <c r="I376" s="45"/>
      <c r="J376" s="45"/>
      <c r="K376" s="45"/>
      <c r="L376" s="32"/>
    </row>
  </sheetData>
  <sheetProtection algorithmName="SHA-512" hashValue="HFtBlEyUxjR/DHcjpu4AYt8t9nY9Oc1b6Pqre/aotdTPymkBKUwFV437rOpawa7k78tEJmh+NHoWUKUGp+gPZg==" saltValue="sAIdpQpLfpKLZALN4R35CuzbGd4qNcYNgTxRCdZsIF+OR6gEjZeJjQxvgMGky27h5ljkuLEiFgreqIdPDaReHA==" spinCount="100000" sheet="1" objects="1" scenarios="1" formatColumns="0" formatRows="0" autoFilter="0"/>
  <autoFilter ref="C122:K375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9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2446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 x14ac:dyDescent="0.2">
      <c r="B24" s="32"/>
      <c r="E24" s="25" t="s">
        <v>2447</v>
      </c>
      <c r="I24" s="27" t="s">
        <v>27</v>
      </c>
      <c r="J24" s="25" t="s">
        <v>1</v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ROUND(J124,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ROUND((SUM(BE124:BE293)),  2)</f>
        <v>0</v>
      </c>
      <c r="I33" s="92">
        <v>0.21</v>
      </c>
      <c r="J33" s="91">
        <f>ROUND(((SUM(BE124:BE293))*I33),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ROUND((SUM(BF124:BF293)),  2)</f>
        <v>0</v>
      </c>
      <c r="I34" s="92">
        <v>0.12</v>
      </c>
      <c r="J34" s="91">
        <f>ROUND(((SUM(BF124:BF293))*I34),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ROUND((SUM(BG124:BG293)),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ROUND((SUM(BH124:BH293)),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ROUND((SUM(BI124:BI293)),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401 - Veřejné osvětlení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Ing.Jakub Kašparů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J124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259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 x14ac:dyDescent="0.2">
      <c r="B98" s="108"/>
      <c r="D98" s="109" t="s">
        <v>2448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8" customFormat="1" ht="24.95" customHeight="1" x14ac:dyDescent="0.2">
      <c r="B99" s="104"/>
      <c r="D99" s="105" t="s">
        <v>2449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9" customFormat="1" ht="19.899999999999999" customHeight="1" x14ac:dyDescent="0.2">
      <c r="B100" s="108"/>
      <c r="D100" s="109" t="s">
        <v>2450</v>
      </c>
      <c r="E100" s="110"/>
      <c r="F100" s="110"/>
      <c r="G100" s="110"/>
      <c r="H100" s="110"/>
      <c r="I100" s="110"/>
      <c r="J100" s="111">
        <f>J139</f>
        <v>0</v>
      </c>
      <c r="L100" s="108"/>
    </row>
    <row r="101" spans="2:12" s="9" customFormat="1" ht="19.899999999999999" customHeight="1" x14ac:dyDescent="0.2">
      <c r="B101" s="108"/>
      <c r="D101" s="109" t="s">
        <v>2451</v>
      </c>
      <c r="E101" s="110"/>
      <c r="F101" s="110"/>
      <c r="G101" s="110"/>
      <c r="H101" s="110"/>
      <c r="I101" s="110"/>
      <c r="J101" s="111">
        <f>J223</f>
        <v>0</v>
      </c>
      <c r="L101" s="108"/>
    </row>
    <row r="102" spans="2:12" s="9" customFormat="1" ht="19.899999999999999" customHeight="1" x14ac:dyDescent="0.2">
      <c r="B102" s="108"/>
      <c r="D102" s="109" t="s">
        <v>257</v>
      </c>
      <c r="E102" s="110"/>
      <c r="F102" s="110"/>
      <c r="G102" s="110"/>
      <c r="H102" s="110"/>
      <c r="I102" s="110"/>
      <c r="J102" s="111">
        <f>J277</f>
        <v>0</v>
      </c>
      <c r="L102" s="108"/>
    </row>
    <row r="103" spans="2:12" s="8" customFormat="1" ht="24.95" customHeight="1" x14ac:dyDescent="0.2">
      <c r="B103" s="104"/>
      <c r="D103" s="105" t="s">
        <v>120</v>
      </c>
      <c r="E103" s="106"/>
      <c r="F103" s="106"/>
      <c r="G103" s="106"/>
      <c r="H103" s="106"/>
      <c r="I103" s="106"/>
      <c r="J103" s="107">
        <f>J286</f>
        <v>0</v>
      </c>
      <c r="L103" s="104"/>
    </row>
    <row r="104" spans="2:12" s="9" customFormat="1" ht="19.899999999999999" customHeight="1" x14ac:dyDescent="0.2">
      <c r="B104" s="108"/>
      <c r="D104" s="109" t="s">
        <v>121</v>
      </c>
      <c r="E104" s="110"/>
      <c r="F104" s="110"/>
      <c r="G104" s="110"/>
      <c r="H104" s="110"/>
      <c r="I104" s="110"/>
      <c r="J104" s="111">
        <f>J287</f>
        <v>0</v>
      </c>
      <c r="L104" s="108"/>
    </row>
    <row r="105" spans="2:12" s="1" customFormat="1" ht="21.75" customHeight="1" x14ac:dyDescent="0.2">
      <c r="B105" s="32"/>
      <c r="L105" s="32"/>
    </row>
    <row r="106" spans="2:12" s="1" customFormat="1" ht="6.95" customHeight="1" x14ac:dyDescent="0.2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 x14ac:dyDescent="0.2">
      <c r="B111" s="32"/>
      <c r="C111" s="21" t="s">
        <v>126</v>
      </c>
      <c r="L111" s="32"/>
    </row>
    <row r="112" spans="2:12" s="1" customFormat="1" ht="6.95" customHeight="1" x14ac:dyDescent="0.2">
      <c r="B112" s="32"/>
      <c r="L112" s="32"/>
    </row>
    <row r="113" spans="2:65" s="1" customFormat="1" ht="12" customHeight="1" x14ac:dyDescent="0.2">
      <c r="B113" s="32"/>
      <c r="C113" s="27" t="s">
        <v>16</v>
      </c>
      <c r="L113" s="32"/>
    </row>
    <row r="114" spans="2:65" s="1" customFormat="1" ht="16.5" customHeight="1" x14ac:dyDescent="0.2">
      <c r="B114" s="32"/>
      <c r="E114" s="232" t="str">
        <f>E7</f>
        <v>Rekonstrukce ul. Požárnická, Pelhřimov</v>
      </c>
      <c r="F114" s="233"/>
      <c r="G114" s="233"/>
      <c r="H114" s="233"/>
      <c r="L114" s="32"/>
    </row>
    <row r="115" spans="2:65" s="1" customFormat="1" ht="12" customHeight="1" x14ac:dyDescent="0.2">
      <c r="B115" s="32"/>
      <c r="C115" s="27" t="s">
        <v>112</v>
      </c>
      <c r="L115" s="32"/>
    </row>
    <row r="116" spans="2:65" s="1" customFormat="1" ht="16.5" customHeight="1" x14ac:dyDescent="0.2">
      <c r="B116" s="32"/>
      <c r="E116" s="194" t="str">
        <f>E9</f>
        <v>401 - Veřejné osvětlení</v>
      </c>
      <c r="F116" s="234"/>
      <c r="G116" s="234"/>
      <c r="H116" s="234"/>
      <c r="L116" s="32"/>
    </row>
    <row r="117" spans="2:65" s="1" customFormat="1" ht="6.95" customHeight="1" x14ac:dyDescent="0.2">
      <c r="B117" s="32"/>
      <c r="L117" s="32"/>
    </row>
    <row r="118" spans="2:65" s="1" customFormat="1" ht="12" customHeight="1" x14ac:dyDescent="0.2">
      <c r="B118" s="32"/>
      <c r="C118" s="27" t="s">
        <v>20</v>
      </c>
      <c r="F118" s="25" t="str">
        <f>F12</f>
        <v>Pelhřimov</v>
      </c>
      <c r="I118" s="27" t="s">
        <v>22</v>
      </c>
      <c r="J118" s="52" t="str">
        <f>IF(J12="","",J12)</f>
        <v>16. 12. 2025</v>
      </c>
      <c r="L118" s="32"/>
    </row>
    <row r="119" spans="2:65" s="1" customFormat="1" ht="6.95" customHeight="1" x14ac:dyDescent="0.2">
      <c r="B119" s="32"/>
      <c r="L119" s="32"/>
    </row>
    <row r="120" spans="2:65" s="1" customFormat="1" ht="15.2" customHeight="1" x14ac:dyDescent="0.2">
      <c r="B120" s="32"/>
      <c r="C120" s="27" t="s">
        <v>24</v>
      </c>
      <c r="F120" s="25" t="str">
        <f>E15</f>
        <v>Město Pelhřimov</v>
      </c>
      <c r="I120" s="27" t="s">
        <v>30</v>
      </c>
      <c r="J120" s="30" t="str">
        <f>E21</f>
        <v>WAY project s.r.o.</v>
      </c>
      <c r="L120" s="32"/>
    </row>
    <row r="121" spans="2:65" s="1" customFormat="1" ht="15.2" customHeight="1" x14ac:dyDescent="0.2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Ing.Jakub Kašparů</v>
      </c>
      <c r="L121" s="32"/>
    </row>
    <row r="122" spans="2:65" s="1" customFormat="1" ht="10.35" customHeight="1" x14ac:dyDescent="0.2">
      <c r="B122" s="32"/>
      <c r="L122" s="32"/>
    </row>
    <row r="123" spans="2:65" s="10" customFormat="1" ht="29.25" customHeight="1" x14ac:dyDescent="0.2">
      <c r="B123" s="112"/>
      <c r="C123" s="113" t="s">
        <v>127</v>
      </c>
      <c r="D123" s="114" t="s">
        <v>61</v>
      </c>
      <c r="E123" s="114" t="s">
        <v>57</v>
      </c>
      <c r="F123" s="114" t="s">
        <v>58</v>
      </c>
      <c r="G123" s="114" t="s">
        <v>128</v>
      </c>
      <c r="H123" s="114" t="s">
        <v>129</v>
      </c>
      <c r="I123" s="114" t="s">
        <v>130</v>
      </c>
      <c r="J123" s="114" t="s">
        <v>116</v>
      </c>
      <c r="K123" s="115" t="s">
        <v>131</v>
      </c>
      <c r="L123" s="112"/>
      <c r="M123" s="59" t="s">
        <v>1</v>
      </c>
      <c r="N123" s="60" t="s">
        <v>40</v>
      </c>
      <c r="O123" s="60" t="s">
        <v>132</v>
      </c>
      <c r="P123" s="60" t="s">
        <v>133</v>
      </c>
      <c r="Q123" s="60" t="s">
        <v>134</v>
      </c>
      <c r="R123" s="60" t="s">
        <v>135</v>
      </c>
      <c r="S123" s="60" t="s">
        <v>136</v>
      </c>
      <c r="T123" s="61" t="s">
        <v>137</v>
      </c>
    </row>
    <row r="124" spans="2:65" s="1" customFormat="1" ht="22.9" customHeight="1" x14ac:dyDescent="0.25">
      <c r="B124" s="32"/>
      <c r="C124" s="64" t="s">
        <v>138</v>
      </c>
      <c r="J124" s="116">
        <f>BK124</f>
        <v>0</v>
      </c>
      <c r="L124" s="32"/>
      <c r="M124" s="62"/>
      <c r="N124" s="53"/>
      <c r="O124" s="53"/>
      <c r="P124" s="117">
        <f>P125+P138+P286</f>
        <v>0</v>
      </c>
      <c r="Q124" s="53"/>
      <c r="R124" s="117">
        <f>R125+R138+R286</f>
        <v>27.905476599999997</v>
      </c>
      <c r="S124" s="53"/>
      <c r="T124" s="118">
        <f>T125+T138+T286</f>
        <v>0</v>
      </c>
      <c r="AT124" s="17" t="s">
        <v>75</v>
      </c>
      <c r="AU124" s="17" t="s">
        <v>118</v>
      </c>
      <c r="BK124" s="119">
        <f>BK125+BK138+BK286</f>
        <v>0</v>
      </c>
    </row>
    <row r="125" spans="2:65" s="11" customFormat="1" ht="25.9" customHeight="1" x14ac:dyDescent="0.2">
      <c r="B125" s="120"/>
      <c r="D125" s="121" t="s">
        <v>75</v>
      </c>
      <c r="E125" s="122" t="s">
        <v>1416</v>
      </c>
      <c r="F125" s="122" t="s">
        <v>1417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0.19295999999999999</v>
      </c>
      <c r="T125" s="127">
        <f>T126</f>
        <v>0</v>
      </c>
      <c r="AR125" s="121" t="s">
        <v>86</v>
      </c>
      <c r="AT125" s="128" t="s">
        <v>75</v>
      </c>
      <c r="AU125" s="128" t="s">
        <v>76</v>
      </c>
      <c r="AY125" s="121" t="s">
        <v>142</v>
      </c>
      <c r="BK125" s="129">
        <f>BK126</f>
        <v>0</v>
      </c>
    </row>
    <row r="126" spans="2:65" s="11" customFormat="1" ht="22.9" customHeight="1" x14ac:dyDescent="0.2">
      <c r="B126" s="120"/>
      <c r="D126" s="121" t="s">
        <v>75</v>
      </c>
      <c r="E126" s="130" t="s">
        <v>2452</v>
      </c>
      <c r="F126" s="130" t="s">
        <v>2453</v>
      </c>
      <c r="I126" s="123"/>
      <c r="J126" s="131">
        <f>BK126</f>
        <v>0</v>
      </c>
      <c r="L126" s="120"/>
      <c r="M126" s="125"/>
      <c r="P126" s="126">
        <f>SUM(P127:P137)</f>
        <v>0</v>
      </c>
      <c r="R126" s="126">
        <f>SUM(R127:R137)</f>
        <v>0.19295999999999999</v>
      </c>
      <c r="T126" s="127">
        <f>SUM(T127:T137)</f>
        <v>0</v>
      </c>
      <c r="AR126" s="121" t="s">
        <v>86</v>
      </c>
      <c r="AT126" s="128" t="s">
        <v>75</v>
      </c>
      <c r="AU126" s="128" t="s">
        <v>84</v>
      </c>
      <c r="AY126" s="121" t="s">
        <v>142</v>
      </c>
      <c r="BK126" s="129">
        <f>SUM(BK127:BK137)</f>
        <v>0</v>
      </c>
    </row>
    <row r="127" spans="2:65" s="1" customFormat="1" ht="21.75" customHeight="1" x14ac:dyDescent="0.2">
      <c r="B127" s="32"/>
      <c r="C127" s="132" t="s">
        <v>84</v>
      </c>
      <c r="D127" s="132" t="s">
        <v>148</v>
      </c>
      <c r="E127" s="133" t="s">
        <v>2454</v>
      </c>
      <c r="F127" s="134" t="s">
        <v>2455</v>
      </c>
      <c r="G127" s="135" t="s">
        <v>336</v>
      </c>
      <c r="H127" s="136">
        <v>1134</v>
      </c>
      <c r="I127" s="137"/>
      <c r="J127" s="138">
        <f>ROUND(I127*H127,2)</f>
        <v>0</v>
      </c>
      <c r="K127" s="134" t="s">
        <v>152</v>
      </c>
      <c r="L127" s="32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245</v>
      </c>
      <c r="AT127" s="143" t="s">
        <v>148</v>
      </c>
      <c r="AU127" s="143" t="s">
        <v>86</v>
      </c>
      <c r="AY127" s="17" t="s">
        <v>142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84</v>
      </c>
      <c r="BK127" s="144">
        <f>ROUND(I127*H127,2)</f>
        <v>0</v>
      </c>
      <c r="BL127" s="17" t="s">
        <v>245</v>
      </c>
      <c r="BM127" s="143" t="s">
        <v>86</v>
      </c>
    </row>
    <row r="128" spans="2:65" s="13" customFormat="1" ht="11.25" x14ac:dyDescent="0.2">
      <c r="B128" s="152"/>
      <c r="D128" s="146" t="s">
        <v>155</v>
      </c>
      <c r="E128" s="153" t="s">
        <v>1</v>
      </c>
      <c r="F128" s="154" t="s">
        <v>2456</v>
      </c>
      <c r="H128" s="155">
        <v>567</v>
      </c>
      <c r="I128" s="156"/>
      <c r="L128" s="152"/>
      <c r="M128" s="157"/>
      <c r="T128" s="158"/>
      <c r="AT128" s="153" t="s">
        <v>155</v>
      </c>
      <c r="AU128" s="153" t="s">
        <v>86</v>
      </c>
      <c r="AV128" s="13" t="s">
        <v>86</v>
      </c>
      <c r="AW128" s="13" t="s">
        <v>32</v>
      </c>
      <c r="AX128" s="13" t="s">
        <v>76</v>
      </c>
      <c r="AY128" s="153" t="s">
        <v>142</v>
      </c>
    </row>
    <row r="129" spans="2:65" s="12" customFormat="1" ht="11.25" x14ac:dyDescent="0.2">
      <c r="B129" s="145"/>
      <c r="D129" s="146" t="s">
        <v>155</v>
      </c>
      <c r="E129" s="147" t="s">
        <v>1</v>
      </c>
      <c r="F129" s="148" t="s">
        <v>2457</v>
      </c>
      <c r="H129" s="147" t="s">
        <v>1</v>
      </c>
      <c r="I129" s="149"/>
      <c r="L129" s="145"/>
      <c r="M129" s="150"/>
      <c r="T129" s="151"/>
      <c r="AT129" s="147" t="s">
        <v>155</v>
      </c>
      <c r="AU129" s="147" t="s">
        <v>86</v>
      </c>
      <c r="AV129" s="12" t="s">
        <v>84</v>
      </c>
      <c r="AW129" s="12" t="s">
        <v>32</v>
      </c>
      <c r="AX129" s="12" t="s">
        <v>76</v>
      </c>
      <c r="AY129" s="147" t="s">
        <v>142</v>
      </c>
    </row>
    <row r="130" spans="2:65" s="13" customFormat="1" ht="11.25" x14ac:dyDescent="0.2">
      <c r="B130" s="152"/>
      <c r="D130" s="146" t="s">
        <v>155</v>
      </c>
      <c r="E130" s="153" t="s">
        <v>1</v>
      </c>
      <c r="F130" s="154" t="s">
        <v>2458</v>
      </c>
      <c r="H130" s="155">
        <v>567</v>
      </c>
      <c r="I130" s="156"/>
      <c r="L130" s="152"/>
      <c r="M130" s="157"/>
      <c r="T130" s="158"/>
      <c r="AT130" s="153" t="s">
        <v>155</v>
      </c>
      <c r="AU130" s="153" t="s">
        <v>86</v>
      </c>
      <c r="AV130" s="13" t="s">
        <v>86</v>
      </c>
      <c r="AW130" s="13" t="s">
        <v>32</v>
      </c>
      <c r="AX130" s="13" t="s">
        <v>76</v>
      </c>
      <c r="AY130" s="153" t="s">
        <v>142</v>
      </c>
    </row>
    <row r="131" spans="2:65" s="14" customFormat="1" ht="11.25" x14ac:dyDescent="0.2">
      <c r="B131" s="162"/>
      <c r="D131" s="146" t="s">
        <v>155</v>
      </c>
      <c r="E131" s="163" t="s">
        <v>1</v>
      </c>
      <c r="F131" s="164" t="s">
        <v>278</v>
      </c>
      <c r="H131" s="165">
        <v>1134</v>
      </c>
      <c r="I131" s="166"/>
      <c r="L131" s="162"/>
      <c r="M131" s="167"/>
      <c r="T131" s="168"/>
      <c r="AT131" s="163" t="s">
        <v>155</v>
      </c>
      <c r="AU131" s="163" t="s">
        <v>86</v>
      </c>
      <c r="AV131" s="14" t="s">
        <v>141</v>
      </c>
      <c r="AW131" s="14" t="s">
        <v>32</v>
      </c>
      <c r="AX131" s="14" t="s">
        <v>84</v>
      </c>
      <c r="AY131" s="163" t="s">
        <v>142</v>
      </c>
    </row>
    <row r="132" spans="2:65" s="1" customFormat="1" ht="16.5" customHeight="1" x14ac:dyDescent="0.2">
      <c r="B132" s="32"/>
      <c r="C132" s="169" t="s">
        <v>86</v>
      </c>
      <c r="D132" s="169" t="s">
        <v>472</v>
      </c>
      <c r="E132" s="170" t="s">
        <v>2459</v>
      </c>
      <c r="F132" s="171" t="s">
        <v>2460</v>
      </c>
      <c r="G132" s="172" t="s">
        <v>336</v>
      </c>
      <c r="H132" s="173">
        <v>567</v>
      </c>
      <c r="I132" s="174"/>
      <c r="J132" s="175">
        <f>ROUND(I132*H132,2)</f>
        <v>0</v>
      </c>
      <c r="K132" s="171" t="s">
        <v>152</v>
      </c>
      <c r="L132" s="176"/>
      <c r="M132" s="177" t="s">
        <v>1</v>
      </c>
      <c r="N132" s="178" t="s">
        <v>41</v>
      </c>
      <c r="P132" s="141">
        <f>O132*H132</f>
        <v>0</v>
      </c>
      <c r="Q132" s="141">
        <v>2.5999999999999998E-4</v>
      </c>
      <c r="R132" s="141">
        <f>Q132*H132</f>
        <v>0.14742</v>
      </c>
      <c r="S132" s="141">
        <v>0</v>
      </c>
      <c r="T132" s="142">
        <f>S132*H132</f>
        <v>0</v>
      </c>
      <c r="AR132" s="143" t="s">
        <v>426</v>
      </c>
      <c r="AT132" s="143" t="s">
        <v>472</v>
      </c>
      <c r="AU132" s="143" t="s">
        <v>86</v>
      </c>
      <c r="AY132" s="17" t="s">
        <v>142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84</v>
      </c>
      <c r="BK132" s="144">
        <f>ROUND(I132*H132,2)</f>
        <v>0</v>
      </c>
      <c r="BL132" s="17" t="s">
        <v>245</v>
      </c>
      <c r="BM132" s="143" t="s">
        <v>141</v>
      </c>
    </row>
    <row r="133" spans="2:65" s="13" customFormat="1" ht="11.25" x14ac:dyDescent="0.2">
      <c r="B133" s="152"/>
      <c r="D133" s="146" t="s">
        <v>155</v>
      </c>
      <c r="E133" s="153" t="s">
        <v>1</v>
      </c>
      <c r="F133" s="154" t="s">
        <v>2461</v>
      </c>
      <c r="H133" s="155">
        <v>567</v>
      </c>
      <c r="I133" s="156"/>
      <c r="L133" s="152"/>
      <c r="M133" s="157"/>
      <c r="T133" s="158"/>
      <c r="AT133" s="153" t="s">
        <v>155</v>
      </c>
      <c r="AU133" s="153" t="s">
        <v>86</v>
      </c>
      <c r="AV133" s="13" t="s">
        <v>86</v>
      </c>
      <c r="AW133" s="13" t="s">
        <v>32</v>
      </c>
      <c r="AX133" s="13" t="s">
        <v>84</v>
      </c>
      <c r="AY133" s="153" t="s">
        <v>142</v>
      </c>
    </row>
    <row r="134" spans="2:65" s="1" customFormat="1" ht="21.75" customHeight="1" x14ac:dyDescent="0.2">
      <c r="B134" s="32"/>
      <c r="C134" s="132" t="s">
        <v>164</v>
      </c>
      <c r="D134" s="132" t="s">
        <v>148</v>
      </c>
      <c r="E134" s="133" t="s">
        <v>2462</v>
      </c>
      <c r="F134" s="134" t="s">
        <v>2463</v>
      </c>
      <c r="G134" s="135" t="s">
        <v>336</v>
      </c>
      <c r="H134" s="136">
        <v>66</v>
      </c>
      <c r="I134" s="137"/>
      <c r="J134" s="138">
        <f>ROUND(I134*H134,2)</f>
        <v>0</v>
      </c>
      <c r="K134" s="134" t="s">
        <v>152</v>
      </c>
      <c r="L134" s="32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245</v>
      </c>
      <c r="AT134" s="143" t="s">
        <v>148</v>
      </c>
      <c r="AU134" s="143" t="s">
        <v>86</v>
      </c>
      <c r="AY134" s="17" t="s">
        <v>142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84</v>
      </c>
      <c r="BK134" s="144">
        <f>ROUND(I134*H134,2)</f>
        <v>0</v>
      </c>
      <c r="BL134" s="17" t="s">
        <v>245</v>
      </c>
      <c r="BM134" s="143" t="s">
        <v>178</v>
      </c>
    </row>
    <row r="135" spans="2:65" s="13" customFormat="1" ht="11.25" x14ac:dyDescent="0.2">
      <c r="B135" s="152"/>
      <c r="D135" s="146" t="s">
        <v>155</v>
      </c>
      <c r="E135" s="153" t="s">
        <v>1</v>
      </c>
      <c r="F135" s="154" t="s">
        <v>2464</v>
      </c>
      <c r="H135" s="155">
        <v>66</v>
      </c>
      <c r="I135" s="156"/>
      <c r="L135" s="152"/>
      <c r="M135" s="157"/>
      <c r="T135" s="158"/>
      <c r="AT135" s="153" t="s">
        <v>155</v>
      </c>
      <c r="AU135" s="153" t="s">
        <v>86</v>
      </c>
      <c r="AV135" s="13" t="s">
        <v>86</v>
      </c>
      <c r="AW135" s="13" t="s">
        <v>32</v>
      </c>
      <c r="AX135" s="13" t="s">
        <v>84</v>
      </c>
      <c r="AY135" s="153" t="s">
        <v>142</v>
      </c>
    </row>
    <row r="136" spans="2:65" s="1" customFormat="1" ht="16.5" customHeight="1" x14ac:dyDescent="0.2">
      <c r="B136" s="32"/>
      <c r="C136" s="169" t="s">
        <v>141</v>
      </c>
      <c r="D136" s="169" t="s">
        <v>472</v>
      </c>
      <c r="E136" s="170" t="s">
        <v>2465</v>
      </c>
      <c r="F136" s="171" t="s">
        <v>2466</v>
      </c>
      <c r="G136" s="172" t="s">
        <v>336</v>
      </c>
      <c r="H136" s="173">
        <v>66</v>
      </c>
      <c r="I136" s="174"/>
      <c r="J136" s="175">
        <f>ROUND(I136*H136,2)</f>
        <v>0</v>
      </c>
      <c r="K136" s="171" t="s">
        <v>152</v>
      </c>
      <c r="L136" s="176"/>
      <c r="M136" s="177" t="s">
        <v>1</v>
      </c>
      <c r="N136" s="178" t="s">
        <v>41</v>
      </c>
      <c r="P136" s="141">
        <f>O136*H136</f>
        <v>0</v>
      </c>
      <c r="Q136" s="141">
        <v>6.8999999999999997E-4</v>
      </c>
      <c r="R136" s="141">
        <f>Q136*H136</f>
        <v>4.5539999999999997E-2</v>
      </c>
      <c r="S136" s="141">
        <v>0</v>
      </c>
      <c r="T136" s="142">
        <f>S136*H136</f>
        <v>0</v>
      </c>
      <c r="AR136" s="143" t="s">
        <v>426</v>
      </c>
      <c r="AT136" s="143" t="s">
        <v>472</v>
      </c>
      <c r="AU136" s="143" t="s">
        <v>86</v>
      </c>
      <c r="AY136" s="17" t="s">
        <v>142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84</v>
      </c>
      <c r="BK136" s="144">
        <f>ROUND(I136*H136,2)</f>
        <v>0</v>
      </c>
      <c r="BL136" s="17" t="s">
        <v>245</v>
      </c>
      <c r="BM136" s="143" t="s">
        <v>190</v>
      </c>
    </row>
    <row r="137" spans="2:65" s="13" customFormat="1" ht="11.25" x14ac:dyDescent="0.2">
      <c r="B137" s="152"/>
      <c r="D137" s="146" t="s">
        <v>155</v>
      </c>
      <c r="E137" s="153" t="s">
        <v>1</v>
      </c>
      <c r="F137" s="154" t="s">
        <v>2467</v>
      </c>
      <c r="H137" s="155">
        <v>66</v>
      </c>
      <c r="I137" s="156"/>
      <c r="L137" s="152"/>
      <c r="M137" s="157"/>
      <c r="T137" s="158"/>
      <c r="AT137" s="153" t="s">
        <v>155</v>
      </c>
      <c r="AU137" s="153" t="s">
        <v>86</v>
      </c>
      <c r="AV137" s="13" t="s">
        <v>86</v>
      </c>
      <c r="AW137" s="13" t="s">
        <v>32</v>
      </c>
      <c r="AX137" s="13" t="s">
        <v>84</v>
      </c>
      <c r="AY137" s="153" t="s">
        <v>142</v>
      </c>
    </row>
    <row r="138" spans="2:65" s="11" customFormat="1" ht="25.9" customHeight="1" x14ac:dyDescent="0.2">
      <c r="B138" s="120"/>
      <c r="D138" s="121" t="s">
        <v>75</v>
      </c>
      <c r="E138" s="122" t="s">
        <v>472</v>
      </c>
      <c r="F138" s="122" t="s">
        <v>2468</v>
      </c>
      <c r="I138" s="123"/>
      <c r="J138" s="124">
        <f>BK138</f>
        <v>0</v>
      </c>
      <c r="L138" s="120"/>
      <c r="M138" s="125"/>
      <c r="P138" s="126">
        <f>P139+P223+P277</f>
        <v>0</v>
      </c>
      <c r="R138" s="126">
        <f>R139+R223+R277</f>
        <v>27.712516599999997</v>
      </c>
      <c r="T138" s="127">
        <f>T139+T223+T277</f>
        <v>0</v>
      </c>
      <c r="AR138" s="121" t="s">
        <v>164</v>
      </c>
      <c r="AT138" s="128" t="s">
        <v>75</v>
      </c>
      <c r="AU138" s="128" t="s">
        <v>76</v>
      </c>
      <c r="AY138" s="121" t="s">
        <v>142</v>
      </c>
      <c r="BK138" s="129">
        <f>BK139+BK223+BK277</f>
        <v>0</v>
      </c>
    </row>
    <row r="139" spans="2:65" s="11" customFormat="1" ht="22.9" customHeight="1" x14ac:dyDescent="0.2">
      <c r="B139" s="120"/>
      <c r="D139" s="121" t="s">
        <v>75</v>
      </c>
      <c r="E139" s="130" t="s">
        <v>2469</v>
      </c>
      <c r="F139" s="130" t="s">
        <v>2470</v>
      </c>
      <c r="I139" s="123"/>
      <c r="J139" s="131">
        <f>BK139</f>
        <v>0</v>
      </c>
      <c r="L139" s="120"/>
      <c r="M139" s="125"/>
      <c r="P139" s="126">
        <f>SUM(P140:P222)</f>
        <v>0</v>
      </c>
      <c r="R139" s="126">
        <f>SUM(R140:R222)</f>
        <v>3.2543399999999996</v>
      </c>
      <c r="T139" s="127">
        <f>SUM(T140:T222)</f>
        <v>0</v>
      </c>
      <c r="AR139" s="121" t="s">
        <v>164</v>
      </c>
      <c r="AT139" s="128" t="s">
        <v>75</v>
      </c>
      <c r="AU139" s="128" t="s">
        <v>84</v>
      </c>
      <c r="AY139" s="121" t="s">
        <v>142</v>
      </c>
      <c r="BK139" s="129">
        <f>SUM(BK140:BK222)</f>
        <v>0</v>
      </c>
    </row>
    <row r="140" spans="2:65" s="1" customFormat="1" ht="24.2" customHeight="1" x14ac:dyDescent="0.2">
      <c r="B140" s="32"/>
      <c r="C140" s="132" t="s">
        <v>145</v>
      </c>
      <c r="D140" s="132" t="s">
        <v>148</v>
      </c>
      <c r="E140" s="133" t="s">
        <v>2471</v>
      </c>
      <c r="F140" s="134" t="s">
        <v>2472</v>
      </c>
      <c r="G140" s="135" t="s">
        <v>590</v>
      </c>
      <c r="H140" s="136">
        <v>1</v>
      </c>
      <c r="I140" s="137"/>
      <c r="J140" s="138">
        <f>ROUND(I140*H140,2)</f>
        <v>0</v>
      </c>
      <c r="K140" s="134" t="s">
        <v>152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646</v>
      </c>
      <c r="AT140" s="143" t="s">
        <v>148</v>
      </c>
      <c r="AU140" s="143" t="s">
        <v>86</v>
      </c>
      <c r="AY140" s="17" t="s">
        <v>142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646</v>
      </c>
      <c r="BM140" s="143" t="s">
        <v>2473</v>
      </c>
    </row>
    <row r="141" spans="2:65" s="13" customFormat="1" ht="11.25" x14ac:dyDescent="0.2">
      <c r="B141" s="152"/>
      <c r="D141" s="146" t="s">
        <v>155</v>
      </c>
      <c r="E141" s="153" t="s">
        <v>1</v>
      </c>
      <c r="F141" s="154" t="s">
        <v>2474</v>
      </c>
      <c r="H141" s="155">
        <v>1</v>
      </c>
      <c r="I141" s="156"/>
      <c r="L141" s="152"/>
      <c r="M141" s="157"/>
      <c r="T141" s="158"/>
      <c r="AT141" s="153" t="s">
        <v>155</v>
      </c>
      <c r="AU141" s="153" t="s">
        <v>86</v>
      </c>
      <c r="AV141" s="13" t="s">
        <v>86</v>
      </c>
      <c r="AW141" s="13" t="s">
        <v>32</v>
      </c>
      <c r="AX141" s="13" t="s">
        <v>84</v>
      </c>
      <c r="AY141" s="153" t="s">
        <v>142</v>
      </c>
    </row>
    <row r="142" spans="2:65" s="1" customFormat="1" ht="16.5" customHeight="1" x14ac:dyDescent="0.2">
      <c r="B142" s="32"/>
      <c r="C142" s="169" t="s">
        <v>178</v>
      </c>
      <c r="D142" s="169" t="s">
        <v>472</v>
      </c>
      <c r="E142" s="170" t="s">
        <v>2475</v>
      </c>
      <c r="F142" s="171" t="s">
        <v>2476</v>
      </c>
      <c r="G142" s="172" t="s">
        <v>590</v>
      </c>
      <c r="H142" s="173">
        <v>1</v>
      </c>
      <c r="I142" s="174"/>
      <c r="J142" s="175">
        <f>ROUND(I142*H142,2)</f>
        <v>0</v>
      </c>
      <c r="K142" s="171" t="s">
        <v>1</v>
      </c>
      <c r="L142" s="176"/>
      <c r="M142" s="177" t="s">
        <v>1</v>
      </c>
      <c r="N142" s="178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1005</v>
      </c>
      <c r="AT142" s="143" t="s">
        <v>472</v>
      </c>
      <c r="AU142" s="143" t="s">
        <v>86</v>
      </c>
      <c r="AY142" s="17" t="s">
        <v>142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84</v>
      </c>
      <c r="BK142" s="144">
        <f>ROUND(I142*H142,2)</f>
        <v>0</v>
      </c>
      <c r="BL142" s="17" t="s">
        <v>1005</v>
      </c>
      <c r="BM142" s="143" t="s">
        <v>2477</v>
      </c>
    </row>
    <row r="143" spans="2:65" s="13" customFormat="1" ht="11.25" x14ac:dyDescent="0.2">
      <c r="B143" s="152"/>
      <c r="D143" s="146" t="s">
        <v>155</v>
      </c>
      <c r="E143" s="153" t="s">
        <v>1</v>
      </c>
      <c r="F143" s="154" t="s">
        <v>1549</v>
      </c>
      <c r="H143" s="155">
        <v>1</v>
      </c>
      <c r="I143" s="156"/>
      <c r="L143" s="152"/>
      <c r="M143" s="157"/>
      <c r="T143" s="158"/>
      <c r="AT143" s="153" t="s">
        <v>155</v>
      </c>
      <c r="AU143" s="153" t="s">
        <v>86</v>
      </c>
      <c r="AV143" s="13" t="s">
        <v>86</v>
      </c>
      <c r="AW143" s="13" t="s">
        <v>32</v>
      </c>
      <c r="AX143" s="13" t="s">
        <v>84</v>
      </c>
      <c r="AY143" s="153" t="s">
        <v>142</v>
      </c>
    </row>
    <row r="144" spans="2:65" s="1" customFormat="1" ht="16.5" customHeight="1" x14ac:dyDescent="0.2">
      <c r="B144" s="32"/>
      <c r="C144" s="132" t="s">
        <v>183</v>
      </c>
      <c r="D144" s="132" t="s">
        <v>148</v>
      </c>
      <c r="E144" s="133" t="s">
        <v>2478</v>
      </c>
      <c r="F144" s="134" t="s">
        <v>2479</v>
      </c>
      <c r="G144" s="135" t="s">
        <v>590</v>
      </c>
      <c r="H144" s="136">
        <v>26</v>
      </c>
      <c r="I144" s="137"/>
      <c r="J144" s="138">
        <f>ROUND(I144*H144,2)</f>
        <v>0</v>
      </c>
      <c r="K144" s="134" t="s">
        <v>152</v>
      </c>
      <c r="L144" s="32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646</v>
      </c>
      <c r="AT144" s="143" t="s">
        <v>148</v>
      </c>
      <c r="AU144" s="143" t="s">
        <v>86</v>
      </c>
      <c r="AY144" s="17" t="s">
        <v>142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84</v>
      </c>
      <c r="BK144" s="144">
        <f>ROUND(I144*H144,2)</f>
        <v>0</v>
      </c>
      <c r="BL144" s="17" t="s">
        <v>646</v>
      </c>
      <c r="BM144" s="143" t="s">
        <v>201</v>
      </c>
    </row>
    <row r="145" spans="2:65" s="13" customFormat="1" ht="11.25" x14ac:dyDescent="0.2">
      <c r="B145" s="152"/>
      <c r="D145" s="146" t="s">
        <v>155</v>
      </c>
      <c r="E145" s="153" t="s">
        <v>1</v>
      </c>
      <c r="F145" s="154" t="s">
        <v>2480</v>
      </c>
      <c r="H145" s="155">
        <v>16</v>
      </c>
      <c r="I145" s="156"/>
      <c r="L145" s="152"/>
      <c r="M145" s="157"/>
      <c r="T145" s="158"/>
      <c r="AT145" s="153" t="s">
        <v>155</v>
      </c>
      <c r="AU145" s="153" t="s">
        <v>86</v>
      </c>
      <c r="AV145" s="13" t="s">
        <v>86</v>
      </c>
      <c r="AW145" s="13" t="s">
        <v>32</v>
      </c>
      <c r="AX145" s="13" t="s">
        <v>76</v>
      </c>
      <c r="AY145" s="153" t="s">
        <v>142</v>
      </c>
    </row>
    <row r="146" spans="2:65" s="13" customFormat="1" ht="11.25" x14ac:dyDescent="0.2">
      <c r="B146" s="152"/>
      <c r="D146" s="146" t="s">
        <v>155</v>
      </c>
      <c r="E146" s="153" t="s">
        <v>1</v>
      </c>
      <c r="F146" s="154" t="s">
        <v>2481</v>
      </c>
      <c r="H146" s="155">
        <v>4</v>
      </c>
      <c r="I146" s="156"/>
      <c r="L146" s="152"/>
      <c r="M146" s="157"/>
      <c r="T146" s="158"/>
      <c r="AT146" s="153" t="s">
        <v>155</v>
      </c>
      <c r="AU146" s="153" t="s">
        <v>86</v>
      </c>
      <c r="AV146" s="13" t="s">
        <v>86</v>
      </c>
      <c r="AW146" s="13" t="s">
        <v>32</v>
      </c>
      <c r="AX146" s="13" t="s">
        <v>76</v>
      </c>
      <c r="AY146" s="153" t="s">
        <v>142</v>
      </c>
    </row>
    <row r="147" spans="2:65" s="13" customFormat="1" ht="11.25" x14ac:dyDescent="0.2">
      <c r="B147" s="152"/>
      <c r="D147" s="146" t="s">
        <v>155</v>
      </c>
      <c r="E147" s="153" t="s">
        <v>1</v>
      </c>
      <c r="F147" s="154" t="s">
        <v>2482</v>
      </c>
      <c r="H147" s="155">
        <v>6</v>
      </c>
      <c r="I147" s="156"/>
      <c r="L147" s="152"/>
      <c r="M147" s="157"/>
      <c r="T147" s="158"/>
      <c r="AT147" s="153" t="s">
        <v>155</v>
      </c>
      <c r="AU147" s="153" t="s">
        <v>86</v>
      </c>
      <c r="AV147" s="13" t="s">
        <v>86</v>
      </c>
      <c r="AW147" s="13" t="s">
        <v>32</v>
      </c>
      <c r="AX147" s="13" t="s">
        <v>76</v>
      </c>
      <c r="AY147" s="153" t="s">
        <v>142</v>
      </c>
    </row>
    <row r="148" spans="2:65" s="14" customFormat="1" ht="11.25" x14ac:dyDescent="0.2">
      <c r="B148" s="162"/>
      <c r="D148" s="146" t="s">
        <v>155</v>
      </c>
      <c r="E148" s="163" t="s">
        <v>1</v>
      </c>
      <c r="F148" s="164" t="s">
        <v>278</v>
      </c>
      <c r="H148" s="165">
        <v>26</v>
      </c>
      <c r="I148" s="166"/>
      <c r="L148" s="162"/>
      <c r="M148" s="167"/>
      <c r="T148" s="168"/>
      <c r="AT148" s="163" t="s">
        <v>155</v>
      </c>
      <c r="AU148" s="163" t="s">
        <v>86</v>
      </c>
      <c r="AV148" s="14" t="s">
        <v>141</v>
      </c>
      <c r="AW148" s="14" t="s">
        <v>32</v>
      </c>
      <c r="AX148" s="14" t="s">
        <v>84</v>
      </c>
      <c r="AY148" s="163" t="s">
        <v>142</v>
      </c>
    </row>
    <row r="149" spans="2:65" s="1" customFormat="1" ht="16.5" customHeight="1" x14ac:dyDescent="0.2">
      <c r="B149" s="32"/>
      <c r="C149" s="169" t="s">
        <v>190</v>
      </c>
      <c r="D149" s="169" t="s">
        <v>472</v>
      </c>
      <c r="E149" s="170" t="s">
        <v>2483</v>
      </c>
      <c r="F149" s="171" t="s">
        <v>2484</v>
      </c>
      <c r="G149" s="172" t="s">
        <v>590</v>
      </c>
      <c r="H149" s="173">
        <v>4</v>
      </c>
      <c r="I149" s="174"/>
      <c r="J149" s="175">
        <f>ROUND(I149*H149,2)</f>
        <v>0</v>
      </c>
      <c r="K149" s="171" t="s">
        <v>152</v>
      </c>
      <c r="L149" s="176"/>
      <c r="M149" s="177" t="s">
        <v>1</v>
      </c>
      <c r="N149" s="178" t="s">
        <v>41</v>
      </c>
      <c r="P149" s="141">
        <f>O149*H149</f>
        <v>0</v>
      </c>
      <c r="Q149" s="141">
        <v>1.0999999999999999E-2</v>
      </c>
      <c r="R149" s="141">
        <f>Q149*H149</f>
        <v>4.3999999999999997E-2</v>
      </c>
      <c r="S149" s="141">
        <v>0</v>
      </c>
      <c r="T149" s="142">
        <f>S149*H149</f>
        <v>0</v>
      </c>
      <c r="AR149" s="143" t="s">
        <v>2485</v>
      </c>
      <c r="AT149" s="143" t="s">
        <v>472</v>
      </c>
      <c r="AU149" s="143" t="s">
        <v>86</v>
      </c>
      <c r="AY149" s="17" t="s">
        <v>142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84</v>
      </c>
      <c r="BK149" s="144">
        <f>ROUND(I149*H149,2)</f>
        <v>0</v>
      </c>
      <c r="BL149" s="17" t="s">
        <v>646</v>
      </c>
      <c r="BM149" s="143" t="s">
        <v>8</v>
      </c>
    </row>
    <row r="150" spans="2:65" s="13" customFormat="1" ht="11.25" x14ac:dyDescent="0.2">
      <c r="B150" s="152"/>
      <c r="D150" s="146" t="s">
        <v>155</v>
      </c>
      <c r="E150" s="153" t="s">
        <v>1</v>
      </c>
      <c r="F150" s="154" t="s">
        <v>2486</v>
      </c>
      <c r="H150" s="155">
        <v>4</v>
      </c>
      <c r="I150" s="156"/>
      <c r="L150" s="152"/>
      <c r="M150" s="157"/>
      <c r="T150" s="158"/>
      <c r="AT150" s="153" t="s">
        <v>155</v>
      </c>
      <c r="AU150" s="153" t="s">
        <v>86</v>
      </c>
      <c r="AV150" s="13" t="s">
        <v>86</v>
      </c>
      <c r="AW150" s="13" t="s">
        <v>32</v>
      </c>
      <c r="AX150" s="13" t="s">
        <v>84</v>
      </c>
      <c r="AY150" s="153" t="s">
        <v>142</v>
      </c>
    </row>
    <row r="151" spans="2:65" s="1" customFormat="1" ht="16.5" customHeight="1" x14ac:dyDescent="0.2">
      <c r="B151" s="32"/>
      <c r="C151" s="169" t="s">
        <v>196</v>
      </c>
      <c r="D151" s="169" t="s">
        <v>472</v>
      </c>
      <c r="E151" s="170" t="s">
        <v>2487</v>
      </c>
      <c r="F151" s="171" t="s">
        <v>2488</v>
      </c>
      <c r="G151" s="172" t="s">
        <v>590</v>
      </c>
      <c r="H151" s="173">
        <v>16</v>
      </c>
      <c r="I151" s="174"/>
      <c r="J151" s="175">
        <f>ROUND(I151*H151,2)</f>
        <v>0</v>
      </c>
      <c r="K151" s="171" t="s">
        <v>152</v>
      </c>
      <c r="L151" s="176"/>
      <c r="M151" s="177" t="s">
        <v>1</v>
      </c>
      <c r="N151" s="178" t="s">
        <v>41</v>
      </c>
      <c r="P151" s="141">
        <f>O151*H151</f>
        <v>0</v>
      </c>
      <c r="Q151" s="141">
        <v>1.14E-2</v>
      </c>
      <c r="R151" s="141">
        <f>Q151*H151</f>
        <v>0.18240000000000001</v>
      </c>
      <c r="S151" s="141">
        <v>0</v>
      </c>
      <c r="T151" s="142">
        <f>S151*H151</f>
        <v>0</v>
      </c>
      <c r="AR151" s="143" t="s">
        <v>2485</v>
      </c>
      <c r="AT151" s="143" t="s">
        <v>472</v>
      </c>
      <c r="AU151" s="143" t="s">
        <v>86</v>
      </c>
      <c r="AY151" s="17" t="s">
        <v>142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84</v>
      </c>
      <c r="BK151" s="144">
        <f>ROUND(I151*H151,2)</f>
        <v>0</v>
      </c>
      <c r="BL151" s="17" t="s">
        <v>646</v>
      </c>
      <c r="BM151" s="143" t="s">
        <v>2489</v>
      </c>
    </row>
    <row r="152" spans="2:65" s="13" customFormat="1" ht="11.25" x14ac:dyDescent="0.2">
      <c r="B152" s="152"/>
      <c r="D152" s="146" t="s">
        <v>155</v>
      </c>
      <c r="E152" s="153" t="s">
        <v>1</v>
      </c>
      <c r="F152" s="154" t="s">
        <v>2490</v>
      </c>
      <c r="H152" s="155">
        <v>16</v>
      </c>
      <c r="I152" s="156"/>
      <c r="L152" s="152"/>
      <c r="M152" s="157"/>
      <c r="T152" s="158"/>
      <c r="AT152" s="153" t="s">
        <v>155</v>
      </c>
      <c r="AU152" s="153" t="s">
        <v>86</v>
      </c>
      <c r="AV152" s="13" t="s">
        <v>86</v>
      </c>
      <c r="AW152" s="13" t="s">
        <v>32</v>
      </c>
      <c r="AX152" s="13" t="s">
        <v>84</v>
      </c>
      <c r="AY152" s="153" t="s">
        <v>142</v>
      </c>
    </row>
    <row r="153" spans="2:65" s="1" customFormat="1" ht="16.5" customHeight="1" x14ac:dyDescent="0.2">
      <c r="B153" s="32"/>
      <c r="C153" s="169" t="s">
        <v>201</v>
      </c>
      <c r="D153" s="169" t="s">
        <v>472</v>
      </c>
      <c r="E153" s="170" t="s">
        <v>2491</v>
      </c>
      <c r="F153" s="171" t="s">
        <v>2492</v>
      </c>
      <c r="G153" s="172" t="s">
        <v>590</v>
      </c>
      <c r="H153" s="173">
        <v>6</v>
      </c>
      <c r="I153" s="174"/>
      <c r="J153" s="175">
        <f>ROUND(I153*H153,2)</f>
        <v>0</v>
      </c>
      <c r="K153" s="171" t="s">
        <v>152</v>
      </c>
      <c r="L153" s="176"/>
      <c r="M153" s="177" t="s">
        <v>1</v>
      </c>
      <c r="N153" s="178" t="s">
        <v>41</v>
      </c>
      <c r="P153" s="141">
        <f>O153*H153</f>
        <v>0</v>
      </c>
      <c r="Q153" s="141">
        <v>1.1599999999999999E-2</v>
      </c>
      <c r="R153" s="141">
        <f>Q153*H153</f>
        <v>6.9599999999999995E-2</v>
      </c>
      <c r="S153" s="141">
        <v>0</v>
      </c>
      <c r="T153" s="142">
        <f>S153*H153</f>
        <v>0</v>
      </c>
      <c r="AR153" s="143" t="s">
        <v>2485</v>
      </c>
      <c r="AT153" s="143" t="s">
        <v>472</v>
      </c>
      <c r="AU153" s="143" t="s">
        <v>86</v>
      </c>
      <c r="AY153" s="17" t="s">
        <v>142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84</v>
      </c>
      <c r="BK153" s="144">
        <f>ROUND(I153*H153,2)</f>
        <v>0</v>
      </c>
      <c r="BL153" s="17" t="s">
        <v>646</v>
      </c>
      <c r="BM153" s="143" t="s">
        <v>2493</v>
      </c>
    </row>
    <row r="154" spans="2:65" s="13" customFormat="1" ht="11.25" x14ac:dyDescent="0.2">
      <c r="B154" s="152"/>
      <c r="D154" s="146" t="s">
        <v>155</v>
      </c>
      <c r="E154" s="153" t="s">
        <v>1</v>
      </c>
      <c r="F154" s="154" t="s">
        <v>2494</v>
      </c>
      <c r="H154" s="155">
        <v>6</v>
      </c>
      <c r="I154" s="156"/>
      <c r="L154" s="152"/>
      <c r="M154" s="157"/>
      <c r="T154" s="158"/>
      <c r="AT154" s="153" t="s">
        <v>155</v>
      </c>
      <c r="AU154" s="153" t="s">
        <v>86</v>
      </c>
      <c r="AV154" s="13" t="s">
        <v>86</v>
      </c>
      <c r="AW154" s="13" t="s">
        <v>32</v>
      </c>
      <c r="AX154" s="13" t="s">
        <v>84</v>
      </c>
      <c r="AY154" s="153" t="s">
        <v>142</v>
      </c>
    </row>
    <row r="155" spans="2:65" s="1" customFormat="1" ht="16.5" customHeight="1" x14ac:dyDescent="0.2">
      <c r="B155" s="32"/>
      <c r="C155" s="132" t="s">
        <v>209</v>
      </c>
      <c r="D155" s="132" t="s">
        <v>148</v>
      </c>
      <c r="E155" s="133" t="s">
        <v>2495</v>
      </c>
      <c r="F155" s="134" t="s">
        <v>2496</v>
      </c>
      <c r="G155" s="135" t="s">
        <v>590</v>
      </c>
      <c r="H155" s="136">
        <v>26</v>
      </c>
      <c r="I155" s="137"/>
      <c r="J155" s="138">
        <f>ROUND(I155*H155,2)</f>
        <v>0</v>
      </c>
      <c r="K155" s="134" t="s">
        <v>152</v>
      </c>
      <c r="L155" s="32"/>
      <c r="M155" s="139" t="s">
        <v>1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646</v>
      </c>
      <c r="AT155" s="143" t="s">
        <v>148</v>
      </c>
      <c r="AU155" s="143" t="s">
        <v>86</v>
      </c>
      <c r="AY155" s="17" t="s">
        <v>142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7" t="s">
        <v>84</v>
      </c>
      <c r="BK155" s="144">
        <f>ROUND(I155*H155,2)</f>
        <v>0</v>
      </c>
      <c r="BL155" s="17" t="s">
        <v>646</v>
      </c>
      <c r="BM155" s="143" t="s">
        <v>230</v>
      </c>
    </row>
    <row r="156" spans="2:65" s="13" customFormat="1" ht="11.25" x14ac:dyDescent="0.2">
      <c r="B156" s="152"/>
      <c r="D156" s="146" t="s">
        <v>155</v>
      </c>
      <c r="E156" s="153" t="s">
        <v>1</v>
      </c>
      <c r="F156" s="154" t="s">
        <v>2497</v>
      </c>
      <c r="H156" s="155">
        <v>20</v>
      </c>
      <c r="I156" s="156"/>
      <c r="L156" s="152"/>
      <c r="M156" s="157"/>
      <c r="T156" s="158"/>
      <c r="AT156" s="153" t="s">
        <v>155</v>
      </c>
      <c r="AU156" s="153" t="s">
        <v>86</v>
      </c>
      <c r="AV156" s="13" t="s">
        <v>86</v>
      </c>
      <c r="AW156" s="13" t="s">
        <v>32</v>
      </c>
      <c r="AX156" s="13" t="s">
        <v>76</v>
      </c>
      <c r="AY156" s="153" t="s">
        <v>142</v>
      </c>
    </row>
    <row r="157" spans="2:65" s="13" customFormat="1" ht="11.25" x14ac:dyDescent="0.2">
      <c r="B157" s="152"/>
      <c r="D157" s="146" t="s">
        <v>155</v>
      </c>
      <c r="E157" s="153" t="s">
        <v>1</v>
      </c>
      <c r="F157" s="154" t="s">
        <v>2498</v>
      </c>
      <c r="H157" s="155">
        <v>6</v>
      </c>
      <c r="I157" s="156"/>
      <c r="L157" s="152"/>
      <c r="M157" s="157"/>
      <c r="T157" s="158"/>
      <c r="AT157" s="153" t="s">
        <v>155</v>
      </c>
      <c r="AU157" s="153" t="s">
        <v>86</v>
      </c>
      <c r="AV157" s="13" t="s">
        <v>86</v>
      </c>
      <c r="AW157" s="13" t="s">
        <v>32</v>
      </c>
      <c r="AX157" s="13" t="s">
        <v>76</v>
      </c>
      <c r="AY157" s="153" t="s">
        <v>142</v>
      </c>
    </row>
    <row r="158" spans="2:65" s="14" customFormat="1" ht="11.25" x14ac:dyDescent="0.2">
      <c r="B158" s="162"/>
      <c r="D158" s="146" t="s">
        <v>155</v>
      </c>
      <c r="E158" s="163" t="s">
        <v>1</v>
      </c>
      <c r="F158" s="164" t="s">
        <v>278</v>
      </c>
      <c r="H158" s="165">
        <v>26</v>
      </c>
      <c r="I158" s="166"/>
      <c r="L158" s="162"/>
      <c r="M158" s="167"/>
      <c r="T158" s="168"/>
      <c r="AT158" s="163" t="s">
        <v>155</v>
      </c>
      <c r="AU158" s="163" t="s">
        <v>86</v>
      </c>
      <c r="AV158" s="14" t="s">
        <v>141</v>
      </c>
      <c r="AW158" s="14" t="s">
        <v>32</v>
      </c>
      <c r="AX158" s="14" t="s">
        <v>84</v>
      </c>
      <c r="AY158" s="163" t="s">
        <v>142</v>
      </c>
    </row>
    <row r="159" spans="2:65" s="1" customFormat="1" ht="16.5" customHeight="1" x14ac:dyDescent="0.2">
      <c r="B159" s="32"/>
      <c r="C159" s="169" t="s">
        <v>8</v>
      </c>
      <c r="D159" s="169" t="s">
        <v>472</v>
      </c>
      <c r="E159" s="170" t="s">
        <v>2499</v>
      </c>
      <c r="F159" s="171" t="s">
        <v>2500</v>
      </c>
      <c r="G159" s="172" t="s">
        <v>590</v>
      </c>
      <c r="H159" s="173">
        <v>20</v>
      </c>
      <c r="I159" s="174"/>
      <c r="J159" s="175">
        <f>ROUND(I159*H159,2)</f>
        <v>0</v>
      </c>
      <c r="K159" s="171" t="s">
        <v>152</v>
      </c>
      <c r="L159" s="176"/>
      <c r="M159" s="177" t="s">
        <v>1</v>
      </c>
      <c r="N159" s="178" t="s">
        <v>41</v>
      </c>
      <c r="P159" s="141">
        <f>O159*H159</f>
        <v>0</v>
      </c>
      <c r="Q159" s="141">
        <v>6.2E-2</v>
      </c>
      <c r="R159" s="141">
        <f>Q159*H159</f>
        <v>1.24</v>
      </c>
      <c r="S159" s="141">
        <v>0</v>
      </c>
      <c r="T159" s="142">
        <f>S159*H159</f>
        <v>0</v>
      </c>
      <c r="AR159" s="143" t="s">
        <v>2485</v>
      </c>
      <c r="AT159" s="143" t="s">
        <v>472</v>
      </c>
      <c r="AU159" s="143" t="s">
        <v>86</v>
      </c>
      <c r="AY159" s="17" t="s">
        <v>142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84</v>
      </c>
      <c r="BK159" s="144">
        <f>ROUND(I159*H159,2)</f>
        <v>0</v>
      </c>
      <c r="BL159" s="17" t="s">
        <v>646</v>
      </c>
      <c r="BM159" s="143" t="s">
        <v>2501</v>
      </c>
    </row>
    <row r="160" spans="2:65" s="13" customFormat="1" ht="11.25" x14ac:dyDescent="0.2">
      <c r="B160" s="152"/>
      <c r="D160" s="146" t="s">
        <v>155</v>
      </c>
      <c r="E160" s="153" t="s">
        <v>1</v>
      </c>
      <c r="F160" s="154" t="s">
        <v>2502</v>
      </c>
      <c r="H160" s="155">
        <v>20</v>
      </c>
      <c r="I160" s="156"/>
      <c r="L160" s="152"/>
      <c r="M160" s="157"/>
      <c r="T160" s="158"/>
      <c r="AT160" s="153" t="s">
        <v>155</v>
      </c>
      <c r="AU160" s="153" t="s">
        <v>86</v>
      </c>
      <c r="AV160" s="13" t="s">
        <v>86</v>
      </c>
      <c r="AW160" s="13" t="s">
        <v>32</v>
      </c>
      <c r="AX160" s="13" t="s">
        <v>84</v>
      </c>
      <c r="AY160" s="153" t="s">
        <v>142</v>
      </c>
    </row>
    <row r="161" spans="2:65" s="1" customFormat="1" ht="16.5" customHeight="1" x14ac:dyDescent="0.2">
      <c r="B161" s="32"/>
      <c r="C161" s="169" t="s">
        <v>224</v>
      </c>
      <c r="D161" s="169" t="s">
        <v>472</v>
      </c>
      <c r="E161" s="170" t="s">
        <v>2503</v>
      </c>
      <c r="F161" s="171" t="s">
        <v>2504</v>
      </c>
      <c r="G161" s="172" t="s">
        <v>590</v>
      </c>
      <c r="H161" s="173">
        <v>1</v>
      </c>
      <c r="I161" s="174"/>
      <c r="J161" s="175">
        <f>ROUND(I161*H161,2)</f>
        <v>0</v>
      </c>
      <c r="K161" s="171" t="s">
        <v>1</v>
      </c>
      <c r="L161" s="176"/>
      <c r="M161" s="177" t="s">
        <v>1</v>
      </c>
      <c r="N161" s="178" t="s">
        <v>41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2485</v>
      </c>
      <c r="AT161" s="143" t="s">
        <v>472</v>
      </c>
      <c r="AU161" s="143" t="s">
        <v>86</v>
      </c>
      <c r="AY161" s="17" t="s">
        <v>142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84</v>
      </c>
      <c r="BK161" s="144">
        <f>ROUND(I161*H161,2)</f>
        <v>0</v>
      </c>
      <c r="BL161" s="17" t="s">
        <v>646</v>
      </c>
      <c r="BM161" s="143" t="s">
        <v>2505</v>
      </c>
    </row>
    <row r="162" spans="2:65" s="13" customFormat="1" ht="11.25" x14ac:dyDescent="0.2">
      <c r="B162" s="152"/>
      <c r="D162" s="146" t="s">
        <v>155</v>
      </c>
      <c r="E162" s="153" t="s">
        <v>1</v>
      </c>
      <c r="F162" s="154" t="s">
        <v>2506</v>
      </c>
      <c r="H162" s="155">
        <v>1</v>
      </c>
      <c r="I162" s="156"/>
      <c r="L162" s="152"/>
      <c r="M162" s="157"/>
      <c r="T162" s="158"/>
      <c r="AT162" s="153" t="s">
        <v>155</v>
      </c>
      <c r="AU162" s="153" t="s">
        <v>86</v>
      </c>
      <c r="AV162" s="13" t="s">
        <v>86</v>
      </c>
      <c r="AW162" s="13" t="s">
        <v>32</v>
      </c>
      <c r="AX162" s="13" t="s">
        <v>84</v>
      </c>
      <c r="AY162" s="153" t="s">
        <v>142</v>
      </c>
    </row>
    <row r="163" spans="2:65" s="1" customFormat="1" ht="16.5" customHeight="1" x14ac:dyDescent="0.2">
      <c r="B163" s="32"/>
      <c r="C163" s="169" t="s">
        <v>230</v>
      </c>
      <c r="D163" s="169" t="s">
        <v>472</v>
      </c>
      <c r="E163" s="170" t="s">
        <v>2507</v>
      </c>
      <c r="F163" s="171" t="s">
        <v>2508</v>
      </c>
      <c r="G163" s="172" t="s">
        <v>590</v>
      </c>
      <c r="H163" s="173">
        <v>2</v>
      </c>
      <c r="I163" s="174"/>
      <c r="J163" s="175">
        <f>ROUND(I163*H163,2)</f>
        <v>0</v>
      </c>
      <c r="K163" s="171" t="s">
        <v>1</v>
      </c>
      <c r="L163" s="176"/>
      <c r="M163" s="177" t="s">
        <v>1</v>
      </c>
      <c r="N163" s="178" t="s">
        <v>41</v>
      </c>
      <c r="P163" s="141">
        <f>O163*H163</f>
        <v>0</v>
      </c>
      <c r="Q163" s="141">
        <v>6.4000000000000001E-2</v>
      </c>
      <c r="R163" s="141">
        <f>Q163*H163</f>
        <v>0.128</v>
      </c>
      <c r="S163" s="141">
        <v>0</v>
      </c>
      <c r="T163" s="142">
        <f>S163*H163</f>
        <v>0</v>
      </c>
      <c r="AR163" s="143" t="s">
        <v>2485</v>
      </c>
      <c r="AT163" s="143" t="s">
        <v>472</v>
      </c>
      <c r="AU163" s="143" t="s">
        <v>86</v>
      </c>
      <c r="AY163" s="17" t="s">
        <v>142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84</v>
      </c>
      <c r="BK163" s="144">
        <f>ROUND(I163*H163,2)</f>
        <v>0</v>
      </c>
      <c r="BL163" s="17" t="s">
        <v>646</v>
      </c>
      <c r="BM163" s="143" t="s">
        <v>2509</v>
      </c>
    </row>
    <row r="164" spans="2:65" s="13" customFormat="1" ht="11.25" x14ac:dyDescent="0.2">
      <c r="B164" s="152"/>
      <c r="D164" s="146" t="s">
        <v>155</v>
      </c>
      <c r="E164" s="153" t="s">
        <v>1</v>
      </c>
      <c r="F164" s="154" t="s">
        <v>2510</v>
      </c>
      <c r="H164" s="155">
        <v>2</v>
      </c>
      <c r="I164" s="156"/>
      <c r="L164" s="152"/>
      <c r="M164" s="157"/>
      <c r="T164" s="158"/>
      <c r="AT164" s="153" t="s">
        <v>155</v>
      </c>
      <c r="AU164" s="153" t="s">
        <v>86</v>
      </c>
      <c r="AV164" s="13" t="s">
        <v>86</v>
      </c>
      <c r="AW164" s="13" t="s">
        <v>32</v>
      </c>
      <c r="AX164" s="13" t="s">
        <v>84</v>
      </c>
      <c r="AY164" s="153" t="s">
        <v>142</v>
      </c>
    </row>
    <row r="165" spans="2:65" s="1" customFormat="1" ht="16.5" customHeight="1" x14ac:dyDescent="0.2">
      <c r="B165" s="32"/>
      <c r="C165" s="169" t="s">
        <v>237</v>
      </c>
      <c r="D165" s="169" t="s">
        <v>472</v>
      </c>
      <c r="E165" s="170" t="s">
        <v>2511</v>
      </c>
      <c r="F165" s="171" t="s">
        <v>2512</v>
      </c>
      <c r="G165" s="172" t="s">
        <v>590</v>
      </c>
      <c r="H165" s="173">
        <v>3</v>
      </c>
      <c r="I165" s="174"/>
      <c r="J165" s="175">
        <f>ROUND(I165*H165,2)</f>
        <v>0</v>
      </c>
      <c r="K165" s="171" t="s">
        <v>1</v>
      </c>
      <c r="L165" s="176"/>
      <c r="M165" s="177" t="s">
        <v>1</v>
      </c>
      <c r="N165" s="178" t="s">
        <v>41</v>
      </c>
      <c r="P165" s="141">
        <f>O165*H165</f>
        <v>0</v>
      </c>
      <c r="Q165" s="141">
        <v>0.06</v>
      </c>
      <c r="R165" s="141">
        <f>Q165*H165</f>
        <v>0.18</v>
      </c>
      <c r="S165" s="141">
        <v>0</v>
      </c>
      <c r="T165" s="142">
        <f>S165*H165</f>
        <v>0</v>
      </c>
      <c r="AR165" s="143" t="s">
        <v>2485</v>
      </c>
      <c r="AT165" s="143" t="s">
        <v>472</v>
      </c>
      <c r="AU165" s="143" t="s">
        <v>86</v>
      </c>
      <c r="AY165" s="17" t="s">
        <v>142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84</v>
      </c>
      <c r="BK165" s="144">
        <f>ROUND(I165*H165,2)</f>
        <v>0</v>
      </c>
      <c r="BL165" s="17" t="s">
        <v>646</v>
      </c>
      <c r="BM165" s="143" t="s">
        <v>2513</v>
      </c>
    </row>
    <row r="166" spans="2:65" s="13" customFormat="1" ht="11.25" x14ac:dyDescent="0.2">
      <c r="B166" s="152"/>
      <c r="D166" s="146" t="s">
        <v>155</v>
      </c>
      <c r="E166" s="153" t="s">
        <v>1</v>
      </c>
      <c r="F166" s="154" t="s">
        <v>2514</v>
      </c>
      <c r="H166" s="155">
        <v>3</v>
      </c>
      <c r="I166" s="156"/>
      <c r="L166" s="152"/>
      <c r="M166" s="157"/>
      <c r="T166" s="158"/>
      <c r="AT166" s="153" t="s">
        <v>155</v>
      </c>
      <c r="AU166" s="153" t="s">
        <v>86</v>
      </c>
      <c r="AV166" s="13" t="s">
        <v>86</v>
      </c>
      <c r="AW166" s="13" t="s">
        <v>32</v>
      </c>
      <c r="AX166" s="13" t="s">
        <v>84</v>
      </c>
      <c r="AY166" s="153" t="s">
        <v>142</v>
      </c>
    </row>
    <row r="167" spans="2:65" s="1" customFormat="1" ht="16.5" customHeight="1" x14ac:dyDescent="0.2">
      <c r="B167" s="32"/>
      <c r="C167" s="132" t="s">
        <v>245</v>
      </c>
      <c r="D167" s="132" t="s">
        <v>148</v>
      </c>
      <c r="E167" s="133" t="s">
        <v>2515</v>
      </c>
      <c r="F167" s="134" t="s">
        <v>2516</v>
      </c>
      <c r="G167" s="135" t="s">
        <v>590</v>
      </c>
      <c r="H167" s="136">
        <v>7</v>
      </c>
      <c r="I167" s="137"/>
      <c r="J167" s="138">
        <f>ROUND(I167*H167,2)</f>
        <v>0</v>
      </c>
      <c r="K167" s="134" t="s">
        <v>152</v>
      </c>
      <c r="L167" s="32"/>
      <c r="M167" s="139" t="s">
        <v>1</v>
      </c>
      <c r="N167" s="140" t="s">
        <v>41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646</v>
      </c>
      <c r="AT167" s="143" t="s">
        <v>148</v>
      </c>
      <c r="AU167" s="143" t="s">
        <v>86</v>
      </c>
      <c r="AY167" s="17" t="s">
        <v>142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84</v>
      </c>
      <c r="BK167" s="144">
        <f>ROUND(I167*H167,2)</f>
        <v>0</v>
      </c>
      <c r="BL167" s="17" t="s">
        <v>646</v>
      </c>
      <c r="BM167" s="143" t="s">
        <v>2517</v>
      </c>
    </row>
    <row r="168" spans="2:65" s="13" customFormat="1" ht="11.25" x14ac:dyDescent="0.2">
      <c r="B168" s="152"/>
      <c r="D168" s="146" t="s">
        <v>155</v>
      </c>
      <c r="E168" s="153" t="s">
        <v>1</v>
      </c>
      <c r="F168" s="154" t="s">
        <v>2518</v>
      </c>
      <c r="H168" s="155">
        <v>3</v>
      </c>
      <c r="I168" s="156"/>
      <c r="L168" s="152"/>
      <c r="M168" s="157"/>
      <c r="T168" s="158"/>
      <c r="AT168" s="153" t="s">
        <v>155</v>
      </c>
      <c r="AU168" s="153" t="s">
        <v>86</v>
      </c>
      <c r="AV168" s="13" t="s">
        <v>86</v>
      </c>
      <c r="AW168" s="13" t="s">
        <v>32</v>
      </c>
      <c r="AX168" s="13" t="s">
        <v>76</v>
      </c>
      <c r="AY168" s="153" t="s">
        <v>142</v>
      </c>
    </row>
    <row r="169" spans="2:65" s="13" customFormat="1" ht="11.25" x14ac:dyDescent="0.2">
      <c r="B169" s="152"/>
      <c r="D169" s="146" t="s">
        <v>155</v>
      </c>
      <c r="E169" s="153" t="s">
        <v>1</v>
      </c>
      <c r="F169" s="154" t="s">
        <v>2519</v>
      </c>
      <c r="H169" s="155">
        <v>1</v>
      </c>
      <c r="I169" s="156"/>
      <c r="L169" s="152"/>
      <c r="M169" s="157"/>
      <c r="T169" s="158"/>
      <c r="AT169" s="153" t="s">
        <v>155</v>
      </c>
      <c r="AU169" s="153" t="s">
        <v>86</v>
      </c>
      <c r="AV169" s="13" t="s">
        <v>86</v>
      </c>
      <c r="AW169" s="13" t="s">
        <v>32</v>
      </c>
      <c r="AX169" s="13" t="s">
        <v>76</v>
      </c>
      <c r="AY169" s="153" t="s">
        <v>142</v>
      </c>
    </row>
    <row r="170" spans="2:65" s="13" customFormat="1" ht="11.25" x14ac:dyDescent="0.2">
      <c r="B170" s="152"/>
      <c r="D170" s="146" t="s">
        <v>155</v>
      </c>
      <c r="E170" s="153" t="s">
        <v>1</v>
      </c>
      <c r="F170" s="154" t="s">
        <v>2520</v>
      </c>
      <c r="H170" s="155">
        <v>2</v>
      </c>
      <c r="I170" s="156"/>
      <c r="L170" s="152"/>
      <c r="M170" s="157"/>
      <c r="T170" s="158"/>
      <c r="AT170" s="153" t="s">
        <v>155</v>
      </c>
      <c r="AU170" s="153" t="s">
        <v>86</v>
      </c>
      <c r="AV170" s="13" t="s">
        <v>86</v>
      </c>
      <c r="AW170" s="13" t="s">
        <v>32</v>
      </c>
      <c r="AX170" s="13" t="s">
        <v>76</v>
      </c>
      <c r="AY170" s="153" t="s">
        <v>142</v>
      </c>
    </row>
    <row r="171" spans="2:65" s="13" customFormat="1" ht="11.25" x14ac:dyDescent="0.2">
      <c r="B171" s="152"/>
      <c r="D171" s="146" t="s">
        <v>155</v>
      </c>
      <c r="E171" s="153" t="s">
        <v>1</v>
      </c>
      <c r="F171" s="154" t="s">
        <v>2521</v>
      </c>
      <c r="H171" s="155">
        <v>1</v>
      </c>
      <c r="I171" s="156"/>
      <c r="L171" s="152"/>
      <c r="M171" s="157"/>
      <c r="T171" s="158"/>
      <c r="AT171" s="153" t="s">
        <v>155</v>
      </c>
      <c r="AU171" s="153" t="s">
        <v>86</v>
      </c>
      <c r="AV171" s="13" t="s">
        <v>86</v>
      </c>
      <c r="AW171" s="13" t="s">
        <v>32</v>
      </c>
      <c r="AX171" s="13" t="s">
        <v>76</v>
      </c>
      <c r="AY171" s="153" t="s">
        <v>142</v>
      </c>
    </row>
    <row r="172" spans="2:65" s="12" customFormat="1" ht="11.25" x14ac:dyDescent="0.2">
      <c r="B172" s="145"/>
      <c r="D172" s="146" t="s">
        <v>155</v>
      </c>
      <c r="E172" s="147" t="s">
        <v>1</v>
      </c>
      <c r="F172" s="148" t="s">
        <v>2522</v>
      </c>
      <c r="H172" s="147" t="s">
        <v>1</v>
      </c>
      <c r="I172" s="149"/>
      <c r="L172" s="145"/>
      <c r="M172" s="150"/>
      <c r="T172" s="151"/>
      <c r="AT172" s="147" t="s">
        <v>155</v>
      </c>
      <c r="AU172" s="147" t="s">
        <v>86</v>
      </c>
      <c r="AV172" s="12" t="s">
        <v>84</v>
      </c>
      <c r="AW172" s="12" t="s">
        <v>32</v>
      </c>
      <c r="AX172" s="12" t="s">
        <v>76</v>
      </c>
      <c r="AY172" s="147" t="s">
        <v>142</v>
      </c>
    </row>
    <row r="173" spans="2:65" s="14" customFormat="1" ht="11.25" x14ac:dyDescent="0.2">
      <c r="B173" s="162"/>
      <c r="D173" s="146" t="s">
        <v>155</v>
      </c>
      <c r="E173" s="163" t="s">
        <v>1</v>
      </c>
      <c r="F173" s="164" t="s">
        <v>278</v>
      </c>
      <c r="H173" s="165">
        <v>7</v>
      </c>
      <c r="I173" s="166"/>
      <c r="L173" s="162"/>
      <c r="M173" s="167"/>
      <c r="T173" s="168"/>
      <c r="AT173" s="163" t="s">
        <v>155</v>
      </c>
      <c r="AU173" s="163" t="s">
        <v>86</v>
      </c>
      <c r="AV173" s="14" t="s">
        <v>141</v>
      </c>
      <c r="AW173" s="14" t="s">
        <v>32</v>
      </c>
      <c r="AX173" s="14" t="s">
        <v>84</v>
      </c>
      <c r="AY173" s="163" t="s">
        <v>142</v>
      </c>
    </row>
    <row r="174" spans="2:65" s="1" customFormat="1" ht="16.5" customHeight="1" x14ac:dyDescent="0.2">
      <c r="B174" s="32"/>
      <c r="C174" s="169" t="s">
        <v>344</v>
      </c>
      <c r="D174" s="169" t="s">
        <v>472</v>
      </c>
      <c r="E174" s="170" t="s">
        <v>2523</v>
      </c>
      <c r="F174" s="171" t="s">
        <v>2524</v>
      </c>
      <c r="G174" s="172" t="s">
        <v>590</v>
      </c>
      <c r="H174" s="173">
        <v>1</v>
      </c>
      <c r="I174" s="174"/>
      <c r="J174" s="175">
        <f>ROUND(I174*H174,2)</f>
        <v>0</v>
      </c>
      <c r="K174" s="171" t="s">
        <v>1</v>
      </c>
      <c r="L174" s="176"/>
      <c r="M174" s="177" t="s">
        <v>1</v>
      </c>
      <c r="N174" s="178" t="s">
        <v>41</v>
      </c>
      <c r="P174" s="141">
        <f>O174*H174</f>
        <v>0</v>
      </c>
      <c r="Q174" s="141">
        <v>6.0000000000000001E-3</v>
      </c>
      <c r="R174" s="141">
        <f>Q174*H174</f>
        <v>6.0000000000000001E-3</v>
      </c>
      <c r="S174" s="141">
        <v>0</v>
      </c>
      <c r="T174" s="142">
        <f>S174*H174</f>
        <v>0</v>
      </c>
      <c r="AR174" s="143" t="s">
        <v>1005</v>
      </c>
      <c r="AT174" s="143" t="s">
        <v>472</v>
      </c>
      <c r="AU174" s="143" t="s">
        <v>86</v>
      </c>
      <c r="AY174" s="17" t="s">
        <v>142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84</v>
      </c>
      <c r="BK174" s="144">
        <f>ROUND(I174*H174,2)</f>
        <v>0</v>
      </c>
      <c r="BL174" s="17" t="s">
        <v>1005</v>
      </c>
      <c r="BM174" s="143" t="s">
        <v>2525</v>
      </c>
    </row>
    <row r="175" spans="2:65" s="13" customFormat="1" ht="11.25" x14ac:dyDescent="0.2">
      <c r="B175" s="152"/>
      <c r="D175" s="146" t="s">
        <v>155</v>
      </c>
      <c r="E175" s="153" t="s">
        <v>1</v>
      </c>
      <c r="F175" s="154" t="s">
        <v>2526</v>
      </c>
      <c r="H175" s="155">
        <v>1</v>
      </c>
      <c r="I175" s="156"/>
      <c r="L175" s="152"/>
      <c r="M175" s="157"/>
      <c r="T175" s="158"/>
      <c r="AT175" s="153" t="s">
        <v>155</v>
      </c>
      <c r="AU175" s="153" t="s">
        <v>86</v>
      </c>
      <c r="AV175" s="13" t="s">
        <v>86</v>
      </c>
      <c r="AW175" s="13" t="s">
        <v>32</v>
      </c>
      <c r="AX175" s="13" t="s">
        <v>84</v>
      </c>
      <c r="AY175" s="153" t="s">
        <v>142</v>
      </c>
    </row>
    <row r="176" spans="2:65" s="1" customFormat="1" ht="16.5" customHeight="1" x14ac:dyDescent="0.2">
      <c r="B176" s="32"/>
      <c r="C176" s="169" t="s">
        <v>349</v>
      </c>
      <c r="D176" s="169" t="s">
        <v>472</v>
      </c>
      <c r="E176" s="170" t="s">
        <v>2527</v>
      </c>
      <c r="F176" s="171" t="s">
        <v>2528</v>
      </c>
      <c r="G176" s="172" t="s">
        <v>590</v>
      </c>
      <c r="H176" s="173">
        <v>1</v>
      </c>
      <c r="I176" s="174"/>
      <c r="J176" s="175">
        <f>ROUND(I176*H176,2)</f>
        <v>0</v>
      </c>
      <c r="K176" s="171" t="s">
        <v>1</v>
      </c>
      <c r="L176" s="176"/>
      <c r="M176" s="177" t="s">
        <v>1</v>
      </c>
      <c r="N176" s="178" t="s">
        <v>41</v>
      </c>
      <c r="P176" s="141">
        <f>O176*H176</f>
        <v>0</v>
      </c>
      <c r="Q176" s="141">
        <v>2.7E-2</v>
      </c>
      <c r="R176" s="141">
        <f>Q176*H176</f>
        <v>2.7E-2</v>
      </c>
      <c r="S176" s="141">
        <v>0</v>
      </c>
      <c r="T176" s="142">
        <f>S176*H176</f>
        <v>0</v>
      </c>
      <c r="AR176" s="143" t="s">
        <v>1005</v>
      </c>
      <c r="AT176" s="143" t="s">
        <v>472</v>
      </c>
      <c r="AU176" s="143" t="s">
        <v>86</v>
      </c>
      <c r="AY176" s="17" t="s">
        <v>142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84</v>
      </c>
      <c r="BK176" s="144">
        <f>ROUND(I176*H176,2)</f>
        <v>0</v>
      </c>
      <c r="BL176" s="17" t="s">
        <v>1005</v>
      </c>
      <c r="BM176" s="143" t="s">
        <v>2529</v>
      </c>
    </row>
    <row r="177" spans="2:65" s="13" customFormat="1" ht="11.25" x14ac:dyDescent="0.2">
      <c r="B177" s="152"/>
      <c r="D177" s="146" t="s">
        <v>155</v>
      </c>
      <c r="E177" s="153" t="s">
        <v>1</v>
      </c>
      <c r="F177" s="154" t="s">
        <v>1549</v>
      </c>
      <c r="H177" s="155">
        <v>1</v>
      </c>
      <c r="I177" s="156"/>
      <c r="L177" s="152"/>
      <c r="M177" s="157"/>
      <c r="T177" s="158"/>
      <c r="AT177" s="153" t="s">
        <v>155</v>
      </c>
      <c r="AU177" s="153" t="s">
        <v>86</v>
      </c>
      <c r="AV177" s="13" t="s">
        <v>86</v>
      </c>
      <c r="AW177" s="13" t="s">
        <v>32</v>
      </c>
      <c r="AX177" s="13" t="s">
        <v>84</v>
      </c>
      <c r="AY177" s="153" t="s">
        <v>142</v>
      </c>
    </row>
    <row r="178" spans="2:65" s="1" customFormat="1" ht="16.5" customHeight="1" x14ac:dyDescent="0.2">
      <c r="B178" s="32"/>
      <c r="C178" s="169" t="s">
        <v>354</v>
      </c>
      <c r="D178" s="169" t="s">
        <v>472</v>
      </c>
      <c r="E178" s="170" t="s">
        <v>2530</v>
      </c>
      <c r="F178" s="171" t="s">
        <v>2531</v>
      </c>
      <c r="G178" s="172" t="s">
        <v>590</v>
      </c>
      <c r="H178" s="173">
        <v>2</v>
      </c>
      <c r="I178" s="174"/>
      <c r="J178" s="175">
        <f>ROUND(I178*H178,2)</f>
        <v>0</v>
      </c>
      <c r="K178" s="171" t="s">
        <v>1</v>
      </c>
      <c r="L178" s="176"/>
      <c r="M178" s="177" t="s">
        <v>1</v>
      </c>
      <c r="N178" s="178" t="s">
        <v>41</v>
      </c>
      <c r="P178" s="141">
        <f>O178*H178</f>
        <v>0</v>
      </c>
      <c r="Q178" s="141">
        <v>8.0000000000000002E-3</v>
      </c>
      <c r="R178" s="141">
        <f>Q178*H178</f>
        <v>1.6E-2</v>
      </c>
      <c r="S178" s="141">
        <v>0</v>
      </c>
      <c r="T178" s="142">
        <f>S178*H178</f>
        <v>0</v>
      </c>
      <c r="AR178" s="143" t="s">
        <v>1005</v>
      </c>
      <c r="AT178" s="143" t="s">
        <v>472</v>
      </c>
      <c r="AU178" s="143" t="s">
        <v>86</v>
      </c>
      <c r="AY178" s="17" t="s">
        <v>142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84</v>
      </c>
      <c r="BK178" s="144">
        <f>ROUND(I178*H178,2)</f>
        <v>0</v>
      </c>
      <c r="BL178" s="17" t="s">
        <v>1005</v>
      </c>
      <c r="BM178" s="143" t="s">
        <v>2532</v>
      </c>
    </row>
    <row r="179" spans="2:65" s="13" customFormat="1" ht="11.25" x14ac:dyDescent="0.2">
      <c r="B179" s="152"/>
      <c r="D179" s="146" t="s">
        <v>155</v>
      </c>
      <c r="E179" s="153" t="s">
        <v>1</v>
      </c>
      <c r="F179" s="154" t="s">
        <v>1814</v>
      </c>
      <c r="H179" s="155">
        <v>2</v>
      </c>
      <c r="I179" s="156"/>
      <c r="L179" s="152"/>
      <c r="M179" s="157"/>
      <c r="T179" s="158"/>
      <c r="AT179" s="153" t="s">
        <v>155</v>
      </c>
      <c r="AU179" s="153" t="s">
        <v>86</v>
      </c>
      <c r="AV179" s="13" t="s">
        <v>86</v>
      </c>
      <c r="AW179" s="13" t="s">
        <v>32</v>
      </c>
      <c r="AX179" s="13" t="s">
        <v>84</v>
      </c>
      <c r="AY179" s="153" t="s">
        <v>142</v>
      </c>
    </row>
    <row r="180" spans="2:65" s="1" customFormat="1" ht="16.5" customHeight="1" x14ac:dyDescent="0.2">
      <c r="B180" s="32"/>
      <c r="C180" s="169" t="s">
        <v>361</v>
      </c>
      <c r="D180" s="169" t="s">
        <v>472</v>
      </c>
      <c r="E180" s="170" t="s">
        <v>2533</v>
      </c>
      <c r="F180" s="171" t="s">
        <v>2534</v>
      </c>
      <c r="G180" s="172" t="s">
        <v>590</v>
      </c>
      <c r="H180" s="173">
        <v>2</v>
      </c>
      <c r="I180" s="174"/>
      <c r="J180" s="175">
        <f>ROUND(I180*H180,2)</f>
        <v>0</v>
      </c>
      <c r="K180" s="171" t="s">
        <v>1</v>
      </c>
      <c r="L180" s="176"/>
      <c r="M180" s="177" t="s">
        <v>1</v>
      </c>
      <c r="N180" s="178" t="s">
        <v>41</v>
      </c>
      <c r="P180" s="141">
        <f>O180*H180</f>
        <v>0</v>
      </c>
      <c r="Q180" s="141">
        <v>1.2999999999999999E-2</v>
      </c>
      <c r="R180" s="141">
        <f>Q180*H180</f>
        <v>2.5999999999999999E-2</v>
      </c>
      <c r="S180" s="141">
        <v>0</v>
      </c>
      <c r="T180" s="142">
        <f>S180*H180</f>
        <v>0</v>
      </c>
      <c r="AR180" s="143" t="s">
        <v>1005</v>
      </c>
      <c r="AT180" s="143" t="s">
        <v>472</v>
      </c>
      <c r="AU180" s="143" t="s">
        <v>86</v>
      </c>
      <c r="AY180" s="17" t="s">
        <v>142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84</v>
      </c>
      <c r="BK180" s="144">
        <f>ROUND(I180*H180,2)</f>
        <v>0</v>
      </c>
      <c r="BL180" s="17" t="s">
        <v>1005</v>
      </c>
      <c r="BM180" s="143" t="s">
        <v>2535</v>
      </c>
    </row>
    <row r="181" spans="2:65" s="13" customFormat="1" ht="11.25" x14ac:dyDescent="0.2">
      <c r="B181" s="152"/>
      <c r="D181" s="146" t="s">
        <v>155</v>
      </c>
      <c r="E181" s="153" t="s">
        <v>1</v>
      </c>
      <c r="F181" s="154" t="s">
        <v>1814</v>
      </c>
      <c r="H181" s="155">
        <v>2</v>
      </c>
      <c r="I181" s="156"/>
      <c r="L181" s="152"/>
      <c r="M181" s="157"/>
      <c r="T181" s="158"/>
      <c r="AT181" s="153" t="s">
        <v>155</v>
      </c>
      <c r="AU181" s="153" t="s">
        <v>86</v>
      </c>
      <c r="AV181" s="13" t="s">
        <v>86</v>
      </c>
      <c r="AW181" s="13" t="s">
        <v>32</v>
      </c>
      <c r="AX181" s="13" t="s">
        <v>84</v>
      </c>
      <c r="AY181" s="153" t="s">
        <v>142</v>
      </c>
    </row>
    <row r="182" spans="2:65" s="1" customFormat="1" ht="16.5" customHeight="1" x14ac:dyDescent="0.2">
      <c r="B182" s="32"/>
      <c r="C182" s="169" t="s">
        <v>7</v>
      </c>
      <c r="D182" s="169" t="s">
        <v>472</v>
      </c>
      <c r="E182" s="170" t="s">
        <v>2536</v>
      </c>
      <c r="F182" s="171" t="s">
        <v>2537</v>
      </c>
      <c r="G182" s="172" t="s">
        <v>590</v>
      </c>
      <c r="H182" s="173">
        <v>1</v>
      </c>
      <c r="I182" s="174"/>
      <c r="J182" s="175">
        <f>ROUND(I182*H182,2)</f>
        <v>0</v>
      </c>
      <c r="K182" s="171" t="s">
        <v>1</v>
      </c>
      <c r="L182" s="176"/>
      <c r="M182" s="177" t="s">
        <v>1</v>
      </c>
      <c r="N182" s="178" t="s">
        <v>41</v>
      </c>
      <c r="P182" s="141">
        <f>O182*H182</f>
        <v>0</v>
      </c>
      <c r="Q182" s="141">
        <v>1.0999999999999999E-2</v>
      </c>
      <c r="R182" s="141">
        <f>Q182*H182</f>
        <v>1.0999999999999999E-2</v>
      </c>
      <c r="S182" s="141">
        <v>0</v>
      </c>
      <c r="T182" s="142">
        <f>S182*H182</f>
        <v>0</v>
      </c>
      <c r="AR182" s="143" t="s">
        <v>1005</v>
      </c>
      <c r="AT182" s="143" t="s">
        <v>472</v>
      </c>
      <c r="AU182" s="143" t="s">
        <v>86</v>
      </c>
      <c r="AY182" s="17" t="s">
        <v>142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84</v>
      </c>
      <c r="BK182" s="144">
        <f>ROUND(I182*H182,2)</f>
        <v>0</v>
      </c>
      <c r="BL182" s="17" t="s">
        <v>1005</v>
      </c>
      <c r="BM182" s="143" t="s">
        <v>2538</v>
      </c>
    </row>
    <row r="183" spans="2:65" s="13" customFormat="1" ht="11.25" x14ac:dyDescent="0.2">
      <c r="B183" s="152"/>
      <c r="D183" s="146" t="s">
        <v>155</v>
      </c>
      <c r="E183" s="153" t="s">
        <v>1</v>
      </c>
      <c r="F183" s="154" t="s">
        <v>1549</v>
      </c>
      <c r="H183" s="155">
        <v>1</v>
      </c>
      <c r="I183" s="156"/>
      <c r="L183" s="152"/>
      <c r="M183" s="157"/>
      <c r="T183" s="158"/>
      <c r="AT183" s="153" t="s">
        <v>155</v>
      </c>
      <c r="AU183" s="153" t="s">
        <v>86</v>
      </c>
      <c r="AV183" s="13" t="s">
        <v>86</v>
      </c>
      <c r="AW183" s="13" t="s">
        <v>32</v>
      </c>
      <c r="AX183" s="13" t="s">
        <v>84</v>
      </c>
      <c r="AY183" s="153" t="s">
        <v>142</v>
      </c>
    </row>
    <row r="184" spans="2:65" s="1" customFormat="1" ht="16.5" customHeight="1" x14ac:dyDescent="0.2">
      <c r="B184" s="32"/>
      <c r="C184" s="169" t="s">
        <v>370</v>
      </c>
      <c r="D184" s="169" t="s">
        <v>472</v>
      </c>
      <c r="E184" s="170" t="s">
        <v>2539</v>
      </c>
      <c r="F184" s="171" t="s">
        <v>2540</v>
      </c>
      <c r="G184" s="172" t="s">
        <v>590</v>
      </c>
      <c r="H184" s="173">
        <v>2</v>
      </c>
      <c r="I184" s="174"/>
      <c r="J184" s="175">
        <f>ROUND(I184*H184,2)</f>
        <v>0</v>
      </c>
      <c r="K184" s="171" t="s">
        <v>1</v>
      </c>
      <c r="L184" s="176"/>
      <c r="M184" s="177" t="s">
        <v>1</v>
      </c>
      <c r="N184" s="178" t="s">
        <v>41</v>
      </c>
      <c r="P184" s="141">
        <f>O184*H184</f>
        <v>0</v>
      </c>
      <c r="Q184" s="141">
        <v>2E-3</v>
      </c>
      <c r="R184" s="141">
        <f>Q184*H184</f>
        <v>4.0000000000000001E-3</v>
      </c>
      <c r="S184" s="141">
        <v>0</v>
      </c>
      <c r="T184" s="142">
        <f>S184*H184</f>
        <v>0</v>
      </c>
      <c r="AR184" s="143" t="s">
        <v>1005</v>
      </c>
      <c r="AT184" s="143" t="s">
        <v>472</v>
      </c>
      <c r="AU184" s="143" t="s">
        <v>86</v>
      </c>
      <c r="AY184" s="17" t="s">
        <v>142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84</v>
      </c>
      <c r="BK184" s="144">
        <f>ROUND(I184*H184,2)</f>
        <v>0</v>
      </c>
      <c r="BL184" s="17" t="s">
        <v>1005</v>
      </c>
      <c r="BM184" s="143" t="s">
        <v>2541</v>
      </c>
    </row>
    <row r="185" spans="2:65" s="13" customFormat="1" ht="11.25" x14ac:dyDescent="0.2">
      <c r="B185" s="152"/>
      <c r="D185" s="146" t="s">
        <v>155</v>
      </c>
      <c r="E185" s="153" t="s">
        <v>1</v>
      </c>
      <c r="F185" s="154" t="s">
        <v>2542</v>
      </c>
      <c r="H185" s="155">
        <v>2</v>
      </c>
      <c r="I185" s="156"/>
      <c r="L185" s="152"/>
      <c r="M185" s="157"/>
      <c r="T185" s="158"/>
      <c r="AT185" s="153" t="s">
        <v>155</v>
      </c>
      <c r="AU185" s="153" t="s">
        <v>86</v>
      </c>
      <c r="AV185" s="13" t="s">
        <v>86</v>
      </c>
      <c r="AW185" s="13" t="s">
        <v>32</v>
      </c>
      <c r="AX185" s="13" t="s">
        <v>84</v>
      </c>
      <c r="AY185" s="153" t="s">
        <v>142</v>
      </c>
    </row>
    <row r="186" spans="2:65" s="1" customFormat="1" ht="16.5" customHeight="1" x14ac:dyDescent="0.2">
      <c r="B186" s="32"/>
      <c r="C186" s="132" t="s">
        <v>377</v>
      </c>
      <c r="D186" s="132" t="s">
        <v>148</v>
      </c>
      <c r="E186" s="133" t="s">
        <v>2543</v>
      </c>
      <c r="F186" s="134" t="s">
        <v>2544</v>
      </c>
      <c r="G186" s="135" t="s">
        <v>590</v>
      </c>
      <c r="H186" s="136">
        <v>1</v>
      </c>
      <c r="I186" s="137"/>
      <c r="J186" s="138">
        <f>ROUND(I186*H186,2)</f>
        <v>0</v>
      </c>
      <c r="K186" s="134" t="s">
        <v>152</v>
      </c>
      <c r="L186" s="32"/>
      <c r="M186" s="139" t="s">
        <v>1</v>
      </c>
      <c r="N186" s="140" t="s">
        <v>41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646</v>
      </c>
      <c r="AT186" s="143" t="s">
        <v>148</v>
      </c>
      <c r="AU186" s="143" t="s">
        <v>86</v>
      </c>
      <c r="AY186" s="17" t="s">
        <v>142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84</v>
      </c>
      <c r="BK186" s="144">
        <f>ROUND(I186*H186,2)</f>
        <v>0</v>
      </c>
      <c r="BL186" s="17" t="s">
        <v>646</v>
      </c>
      <c r="BM186" s="143" t="s">
        <v>2545</v>
      </c>
    </row>
    <row r="187" spans="2:65" s="13" customFormat="1" ht="11.25" x14ac:dyDescent="0.2">
      <c r="B187" s="152"/>
      <c r="D187" s="146" t="s">
        <v>155</v>
      </c>
      <c r="E187" s="153" t="s">
        <v>1</v>
      </c>
      <c r="F187" s="154" t="s">
        <v>2546</v>
      </c>
      <c r="H187" s="155">
        <v>1</v>
      </c>
      <c r="I187" s="156"/>
      <c r="L187" s="152"/>
      <c r="M187" s="157"/>
      <c r="T187" s="158"/>
      <c r="AT187" s="153" t="s">
        <v>155</v>
      </c>
      <c r="AU187" s="153" t="s">
        <v>86</v>
      </c>
      <c r="AV187" s="13" t="s">
        <v>86</v>
      </c>
      <c r="AW187" s="13" t="s">
        <v>32</v>
      </c>
      <c r="AX187" s="13" t="s">
        <v>84</v>
      </c>
      <c r="AY187" s="153" t="s">
        <v>142</v>
      </c>
    </row>
    <row r="188" spans="2:65" s="1" customFormat="1" ht="16.5" customHeight="1" x14ac:dyDescent="0.2">
      <c r="B188" s="32"/>
      <c r="C188" s="169" t="s">
        <v>384</v>
      </c>
      <c r="D188" s="169" t="s">
        <v>472</v>
      </c>
      <c r="E188" s="170" t="s">
        <v>2547</v>
      </c>
      <c r="F188" s="171" t="s">
        <v>2548</v>
      </c>
      <c r="G188" s="172" t="s">
        <v>590</v>
      </c>
      <c r="H188" s="173">
        <v>1</v>
      </c>
      <c r="I188" s="174"/>
      <c r="J188" s="175">
        <f>ROUND(I188*H188,2)</f>
        <v>0</v>
      </c>
      <c r="K188" s="171" t="s">
        <v>1</v>
      </c>
      <c r="L188" s="176"/>
      <c r="M188" s="177" t="s">
        <v>1</v>
      </c>
      <c r="N188" s="178" t="s">
        <v>41</v>
      </c>
      <c r="P188" s="141">
        <f>O188*H188</f>
        <v>0</v>
      </c>
      <c r="Q188" s="141">
        <v>1.0999999999999999E-2</v>
      </c>
      <c r="R188" s="141">
        <f>Q188*H188</f>
        <v>1.0999999999999999E-2</v>
      </c>
      <c r="S188" s="141">
        <v>0</v>
      </c>
      <c r="T188" s="142">
        <f>S188*H188</f>
        <v>0</v>
      </c>
      <c r="AR188" s="143" t="s">
        <v>2485</v>
      </c>
      <c r="AT188" s="143" t="s">
        <v>472</v>
      </c>
      <c r="AU188" s="143" t="s">
        <v>86</v>
      </c>
      <c r="AY188" s="17" t="s">
        <v>142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84</v>
      </c>
      <c r="BK188" s="144">
        <f>ROUND(I188*H188,2)</f>
        <v>0</v>
      </c>
      <c r="BL188" s="17" t="s">
        <v>646</v>
      </c>
      <c r="BM188" s="143" t="s">
        <v>2549</v>
      </c>
    </row>
    <row r="189" spans="2:65" s="13" customFormat="1" ht="11.25" x14ac:dyDescent="0.2">
      <c r="B189" s="152"/>
      <c r="D189" s="146" t="s">
        <v>155</v>
      </c>
      <c r="E189" s="153" t="s">
        <v>1</v>
      </c>
      <c r="F189" s="154" t="s">
        <v>1549</v>
      </c>
      <c r="H189" s="155">
        <v>1</v>
      </c>
      <c r="I189" s="156"/>
      <c r="L189" s="152"/>
      <c r="M189" s="157"/>
      <c r="T189" s="158"/>
      <c r="AT189" s="153" t="s">
        <v>155</v>
      </c>
      <c r="AU189" s="153" t="s">
        <v>86</v>
      </c>
      <c r="AV189" s="13" t="s">
        <v>86</v>
      </c>
      <c r="AW189" s="13" t="s">
        <v>32</v>
      </c>
      <c r="AX189" s="13" t="s">
        <v>84</v>
      </c>
      <c r="AY189" s="153" t="s">
        <v>142</v>
      </c>
    </row>
    <row r="190" spans="2:65" s="1" customFormat="1" ht="16.5" customHeight="1" x14ac:dyDescent="0.2">
      <c r="B190" s="32"/>
      <c r="C190" s="132" t="s">
        <v>389</v>
      </c>
      <c r="D190" s="132" t="s">
        <v>148</v>
      </c>
      <c r="E190" s="133" t="s">
        <v>2550</v>
      </c>
      <c r="F190" s="134" t="s">
        <v>2551</v>
      </c>
      <c r="G190" s="135" t="s">
        <v>590</v>
      </c>
      <c r="H190" s="136">
        <v>26</v>
      </c>
      <c r="I190" s="137"/>
      <c r="J190" s="138">
        <f>ROUND(I190*H190,2)</f>
        <v>0</v>
      </c>
      <c r="K190" s="134" t="s">
        <v>152</v>
      </c>
      <c r="L190" s="32"/>
      <c r="M190" s="139" t="s">
        <v>1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646</v>
      </c>
      <c r="AT190" s="143" t="s">
        <v>148</v>
      </c>
      <c r="AU190" s="143" t="s">
        <v>86</v>
      </c>
      <c r="AY190" s="17" t="s">
        <v>142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84</v>
      </c>
      <c r="BK190" s="144">
        <f>ROUND(I190*H190,2)</f>
        <v>0</v>
      </c>
      <c r="BL190" s="17" t="s">
        <v>646</v>
      </c>
      <c r="BM190" s="143" t="s">
        <v>384</v>
      </c>
    </row>
    <row r="191" spans="2:65" s="13" customFormat="1" ht="11.25" x14ac:dyDescent="0.2">
      <c r="B191" s="152"/>
      <c r="D191" s="146" t="s">
        <v>155</v>
      </c>
      <c r="E191" s="153" t="s">
        <v>1</v>
      </c>
      <c r="F191" s="154" t="s">
        <v>2552</v>
      </c>
      <c r="H191" s="155">
        <v>26</v>
      </c>
      <c r="I191" s="156"/>
      <c r="L191" s="152"/>
      <c r="M191" s="157"/>
      <c r="T191" s="158"/>
      <c r="AT191" s="153" t="s">
        <v>155</v>
      </c>
      <c r="AU191" s="153" t="s">
        <v>86</v>
      </c>
      <c r="AV191" s="13" t="s">
        <v>86</v>
      </c>
      <c r="AW191" s="13" t="s">
        <v>32</v>
      </c>
      <c r="AX191" s="13" t="s">
        <v>84</v>
      </c>
      <c r="AY191" s="153" t="s">
        <v>142</v>
      </c>
    </row>
    <row r="192" spans="2:65" s="1" customFormat="1" ht="16.5" customHeight="1" x14ac:dyDescent="0.2">
      <c r="B192" s="32"/>
      <c r="C192" s="169" t="s">
        <v>395</v>
      </c>
      <c r="D192" s="169" t="s">
        <v>472</v>
      </c>
      <c r="E192" s="170" t="s">
        <v>2553</v>
      </c>
      <c r="F192" s="171" t="s">
        <v>2554</v>
      </c>
      <c r="G192" s="172" t="s">
        <v>590</v>
      </c>
      <c r="H192" s="173">
        <v>26</v>
      </c>
      <c r="I192" s="174"/>
      <c r="J192" s="175">
        <f>ROUND(I192*H192,2)</f>
        <v>0</v>
      </c>
      <c r="K192" s="171" t="s">
        <v>1</v>
      </c>
      <c r="L192" s="176"/>
      <c r="M192" s="177" t="s">
        <v>1</v>
      </c>
      <c r="N192" s="178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2485</v>
      </c>
      <c r="AT192" s="143" t="s">
        <v>472</v>
      </c>
      <c r="AU192" s="143" t="s">
        <v>86</v>
      </c>
      <c r="AY192" s="17" t="s">
        <v>142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84</v>
      </c>
      <c r="BK192" s="144">
        <f>ROUND(I192*H192,2)</f>
        <v>0</v>
      </c>
      <c r="BL192" s="17" t="s">
        <v>646</v>
      </c>
      <c r="BM192" s="143" t="s">
        <v>2555</v>
      </c>
    </row>
    <row r="193" spans="2:65" s="13" customFormat="1" ht="11.25" x14ac:dyDescent="0.2">
      <c r="B193" s="152"/>
      <c r="D193" s="146" t="s">
        <v>155</v>
      </c>
      <c r="E193" s="153" t="s">
        <v>1</v>
      </c>
      <c r="F193" s="154" t="s">
        <v>2556</v>
      </c>
      <c r="H193" s="155">
        <v>26</v>
      </c>
      <c r="I193" s="156"/>
      <c r="L193" s="152"/>
      <c r="M193" s="157"/>
      <c r="T193" s="158"/>
      <c r="AT193" s="153" t="s">
        <v>155</v>
      </c>
      <c r="AU193" s="153" t="s">
        <v>86</v>
      </c>
      <c r="AV193" s="13" t="s">
        <v>86</v>
      </c>
      <c r="AW193" s="13" t="s">
        <v>32</v>
      </c>
      <c r="AX193" s="13" t="s">
        <v>84</v>
      </c>
      <c r="AY193" s="153" t="s">
        <v>142</v>
      </c>
    </row>
    <row r="194" spans="2:65" s="1" customFormat="1" ht="24.2" customHeight="1" x14ac:dyDescent="0.2">
      <c r="B194" s="32"/>
      <c r="C194" s="132" t="s">
        <v>401</v>
      </c>
      <c r="D194" s="132" t="s">
        <v>148</v>
      </c>
      <c r="E194" s="133" t="s">
        <v>2557</v>
      </c>
      <c r="F194" s="134" t="s">
        <v>2558</v>
      </c>
      <c r="G194" s="135" t="s">
        <v>336</v>
      </c>
      <c r="H194" s="136">
        <v>623</v>
      </c>
      <c r="I194" s="137"/>
      <c r="J194" s="138">
        <f>ROUND(I194*H194,2)</f>
        <v>0</v>
      </c>
      <c r="K194" s="134" t="s">
        <v>152</v>
      </c>
      <c r="L194" s="32"/>
      <c r="M194" s="139" t="s">
        <v>1</v>
      </c>
      <c r="N194" s="140" t="s">
        <v>41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646</v>
      </c>
      <c r="AT194" s="143" t="s">
        <v>148</v>
      </c>
      <c r="AU194" s="143" t="s">
        <v>86</v>
      </c>
      <c r="AY194" s="17" t="s">
        <v>142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7" t="s">
        <v>84</v>
      </c>
      <c r="BK194" s="144">
        <f>ROUND(I194*H194,2)</f>
        <v>0</v>
      </c>
      <c r="BL194" s="17" t="s">
        <v>646</v>
      </c>
      <c r="BM194" s="143" t="s">
        <v>405</v>
      </c>
    </row>
    <row r="195" spans="2:65" s="13" customFormat="1" ht="11.25" x14ac:dyDescent="0.2">
      <c r="B195" s="152"/>
      <c r="D195" s="146" t="s">
        <v>155</v>
      </c>
      <c r="E195" s="153" t="s">
        <v>1</v>
      </c>
      <c r="F195" s="154" t="s">
        <v>2559</v>
      </c>
      <c r="H195" s="155">
        <v>623</v>
      </c>
      <c r="I195" s="156"/>
      <c r="L195" s="152"/>
      <c r="M195" s="157"/>
      <c r="T195" s="158"/>
      <c r="AT195" s="153" t="s">
        <v>155</v>
      </c>
      <c r="AU195" s="153" t="s">
        <v>86</v>
      </c>
      <c r="AV195" s="13" t="s">
        <v>86</v>
      </c>
      <c r="AW195" s="13" t="s">
        <v>32</v>
      </c>
      <c r="AX195" s="13" t="s">
        <v>84</v>
      </c>
      <c r="AY195" s="153" t="s">
        <v>142</v>
      </c>
    </row>
    <row r="196" spans="2:65" s="12" customFormat="1" ht="11.25" x14ac:dyDescent="0.2">
      <c r="B196" s="145"/>
      <c r="D196" s="146" t="s">
        <v>155</v>
      </c>
      <c r="E196" s="147" t="s">
        <v>1</v>
      </c>
      <c r="F196" s="148" t="s">
        <v>2560</v>
      </c>
      <c r="H196" s="147" t="s">
        <v>1</v>
      </c>
      <c r="I196" s="149"/>
      <c r="L196" s="145"/>
      <c r="M196" s="150"/>
      <c r="T196" s="151"/>
      <c r="AT196" s="147" t="s">
        <v>155</v>
      </c>
      <c r="AU196" s="147" t="s">
        <v>86</v>
      </c>
      <c r="AV196" s="12" t="s">
        <v>84</v>
      </c>
      <c r="AW196" s="12" t="s">
        <v>32</v>
      </c>
      <c r="AX196" s="12" t="s">
        <v>76</v>
      </c>
      <c r="AY196" s="147" t="s">
        <v>142</v>
      </c>
    </row>
    <row r="197" spans="2:65" s="1" customFormat="1" ht="16.5" customHeight="1" x14ac:dyDescent="0.2">
      <c r="B197" s="32"/>
      <c r="C197" s="169" t="s">
        <v>405</v>
      </c>
      <c r="D197" s="169" t="s">
        <v>472</v>
      </c>
      <c r="E197" s="170" t="s">
        <v>2561</v>
      </c>
      <c r="F197" s="171" t="s">
        <v>2562</v>
      </c>
      <c r="G197" s="172" t="s">
        <v>590</v>
      </c>
      <c r="H197" s="173">
        <v>26</v>
      </c>
      <c r="I197" s="174"/>
      <c r="J197" s="175">
        <f>ROUND(I197*H197,2)</f>
        <v>0</v>
      </c>
      <c r="K197" s="171" t="s">
        <v>1</v>
      </c>
      <c r="L197" s="176"/>
      <c r="M197" s="177" t="s">
        <v>1</v>
      </c>
      <c r="N197" s="178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2485</v>
      </c>
      <c r="AT197" s="143" t="s">
        <v>472</v>
      </c>
      <c r="AU197" s="143" t="s">
        <v>86</v>
      </c>
      <c r="AY197" s="17" t="s">
        <v>142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84</v>
      </c>
      <c r="BK197" s="144">
        <f>ROUND(I197*H197,2)</f>
        <v>0</v>
      </c>
      <c r="BL197" s="17" t="s">
        <v>646</v>
      </c>
      <c r="BM197" s="143" t="s">
        <v>415</v>
      </c>
    </row>
    <row r="198" spans="2:65" s="13" customFormat="1" ht="11.25" x14ac:dyDescent="0.2">
      <c r="B198" s="152"/>
      <c r="D198" s="146" t="s">
        <v>155</v>
      </c>
      <c r="E198" s="153" t="s">
        <v>1</v>
      </c>
      <c r="F198" s="154" t="s">
        <v>2563</v>
      </c>
      <c r="H198" s="155">
        <v>26</v>
      </c>
      <c r="I198" s="156"/>
      <c r="L198" s="152"/>
      <c r="M198" s="157"/>
      <c r="T198" s="158"/>
      <c r="AT198" s="153" t="s">
        <v>155</v>
      </c>
      <c r="AU198" s="153" t="s">
        <v>86</v>
      </c>
      <c r="AV198" s="13" t="s">
        <v>86</v>
      </c>
      <c r="AW198" s="13" t="s">
        <v>32</v>
      </c>
      <c r="AX198" s="13" t="s">
        <v>84</v>
      </c>
      <c r="AY198" s="153" t="s">
        <v>142</v>
      </c>
    </row>
    <row r="199" spans="2:65" s="1" customFormat="1" ht="16.5" customHeight="1" x14ac:dyDescent="0.2">
      <c r="B199" s="32"/>
      <c r="C199" s="169" t="s">
        <v>410</v>
      </c>
      <c r="D199" s="169" t="s">
        <v>472</v>
      </c>
      <c r="E199" s="170" t="s">
        <v>2564</v>
      </c>
      <c r="F199" s="171" t="s">
        <v>2565</v>
      </c>
      <c r="G199" s="172" t="s">
        <v>535</v>
      </c>
      <c r="H199" s="173">
        <v>623</v>
      </c>
      <c r="I199" s="174"/>
      <c r="J199" s="175">
        <f>ROUND(I199*H199,2)</f>
        <v>0</v>
      </c>
      <c r="K199" s="171" t="s">
        <v>152</v>
      </c>
      <c r="L199" s="176"/>
      <c r="M199" s="177" t="s">
        <v>1</v>
      </c>
      <c r="N199" s="178" t="s">
        <v>41</v>
      </c>
      <c r="P199" s="141">
        <f>O199*H199</f>
        <v>0</v>
      </c>
      <c r="Q199" s="141">
        <v>1E-3</v>
      </c>
      <c r="R199" s="141">
        <f>Q199*H199</f>
        <v>0.623</v>
      </c>
      <c r="S199" s="141">
        <v>0</v>
      </c>
      <c r="T199" s="142">
        <f>S199*H199</f>
        <v>0</v>
      </c>
      <c r="AR199" s="143" t="s">
        <v>2485</v>
      </c>
      <c r="AT199" s="143" t="s">
        <v>472</v>
      </c>
      <c r="AU199" s="143" t="s">
        <v>86</v>
      </c>
      <c r="AY199" s="17" t="s">
        <v>142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84</v>
      </c>
      <c r="BK199" s="144">
        <f>ROUND(I199*H199,2)</f>
        <v>0</v>
      </c>
      <c r="BL199" s="17" t="s">
        <v>646</v>
      </c>
      <c r="BM199" s="143" t="s">
        <v>426</v>
      </c>
    </row>
    <row r="200" spans="2:65" s="13" customFormat="1" ht="11.25" x14ac:dyDescent="0.2">
      <c r="B200" s="152"/>
      <c r="D200" s="146" t="s">
        <v>155</v>
      </c>
      <c r="E200" s="153" t="s">
        <v>1</v>
      </c>
      <c r="F200" s="154" t="s">
        <v>2566</v>
      </c>
      <c r="H200" s="155">
        <v>623</v>
      </c>
      <c r="I200" s="156"/>
      <c r="L200" s="152"/>
      <c r="M200" s="157"/>
      <c r="T200" s="158"/>
      <c r="AT200" s="153" t="s">
        <v>155</v>
      </c>
      <c r="AU200" s="153" t="s">
        <v>86</v>
      </c>
      <c r="AV200" s="13" t="s">
        <v>86</v>
      </c>
      <c r="AW200" s="13" t="s">
        <v>32</v>
      </c>
      <c r="AX200" s="13" t="s">
        <v>84</v>
      </c>
      <c r="AY200" s="153" t="s">
        <v>142</v>
      </c>
    </row>
    <row r="201" spans="2:65" s="1" customFormat="1" ht="16.5" customHeight="1" x14ac:dyDescent="0.2">
      <c r="B201" s="32"/>
      <c r="C201" s="132" t="s">
        <v>415</v>
      </c>
      <c r="D201" s="132" t="s">
        <v>148</v>
      </c>
      <c r="E201" s="133" t="s">
        <v>2567</v>
      </c>
      <c r="F201" s="134" t="s">
        <v>2568</v>
      </c>
      <c r="G201" s="135" t="s">
        <v>590</v>
      </c>
      <c r="H201" s="136">
        <v>78</v>
      </c>
      <c r="I201" s="137"/>
      <c r="J201" s="138">
        <f>ROUND(I201*H201,2)</f>
        <v>0</v>
      </c>
      <c r="K201" s="134" t="s">
        <v>152</v>
      </c>
      <c r="L201" s="32"/>
      <c r="M201" s="139" t="s">
        <v>1</v>
      </c>
      <c r="N201" s="140" t="s">
        <v>41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646</v>
      </c>
      <c r="AT201" s="143" t="s">
        <v>148</v>
      </c>
      <c r="AU201" s="143" t="s">
        <v>86</v>
      </c>
      <c r="AY201" s="17" t="s">
        <v>142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84</v>
      </c>
      <c r="BK201" s="144">
        <f>ROUND(I201*H201,2)</f>
        <v>0</v>
      </c>
      <c r="BL201" s="17" t="s">
        <v>646</v>
      </c>
      <c r="BM201" s="143" t="s">
        <v>441</v>
      </c>
    </row>
    <row r="202" spans="2:65" s="13" customFormat="1" ht="11.25" x14ac:dyDescent="0.2">
      <c r="B202" s="152"/>
      <c r="D202" s="146" t="s">
        <v>155</v>
      </c>
      <c r="E202" s="153" t="s">
        <v>1</v>
      </c>
      <c r="F202" s="154" t="s">
        <v>2569</v>
      </c>
      <c r="H202" s="155">
        <v>78</v>
      </c>
      <c r="I202" s="156"/>
      <c r="L202" s="152"/>
      <c r="M202" s="157"/>
      <c r="T202" s="158"/>
      <c r="AT202" s="153" t="s">
        <v>155</v>
      </c>
      <c r="AU202" s="153" t="s">
        <v>86</v>
      </c>
      <c r="AV202" s="13" t="s">
        <v>86</v>
      </c>
      <c r="AW202" s="13" t="s">
        <v>32</v>
      </c>
      <c r="AX202" s="13" t="s">
        <v>84</v>
      </c>
      <c r="AY202" s="153" t="s">
        <v>142</v>
      </c>
    </row>
    <row r="203" spans="2:65" s="1" customFormat="1" ht="16.5" customHeight="1" x14ac:dyDescent="0.2">
      <c r="B203" s="32"/>
      <c r="C203" s="169" t="s">
        <v>421</v>
      </c>
      <c r="D203" s="169" t="s">
        <v>472</v>
      </c>
      <c r="E203" s="170" t="s">
        <v>2570</v>
      </c>
      <c r="F203" s="171" t="s">
        <v>2571</v>
      </c>
      <c r="G203" s="172" t="s">
        <v>590</v>
      </c>
      <c r="H203" s="173">
        <v>78</v>
      </c>
      <c r="I203" s="174"/>
      <c r="J203" s="175">
        <f>ROUND(I203*H203,2)</f>
        <v>0</v>
      </c>
      <c r="K203" s="171" t="s">
        <v>152</v>
      </c>
      <c r="L203" s="176"/>
      <c r="M203" s="177" t="s">
        <v>1</v>
      </c>
      <c r="N203" s="178" t="s">
        <v>41</v>
      </c>
      <c r="P203" s="141">
        <f>O203*H203</f>
        <v>0</v>
      </c>
      <c r="Q203" s="141">
        <v>6.9999999999999999E-4</v>
      </c>
      <c r="R203" s="141">
        <f>Q203*H203</f>
        <v>5.4600000000000003E-2</v>
      </c>
      <c r="S203" s="141">
        <v>0</v>
      </c>
      <c r="T203" s="142">
        <f>S203*H203</f>
        <v>0</v>
      </c>
      <c r="AR203" s="143" t="s">
        <v>2485</v>
      </c>
      <c r="AT203" s="143" t="s">
        <v>472</v>
      </c>
      <c r="AU203" s="143" t="s">
        <v>86</v>
      </c>
      <c r="AY203" s="17" t="s">
        <v>142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84</v>
      </c>
      <c r="BK203" s="144">
        <f>ROUND(I203*H203,2)</f>
        <v>0</v>
      </c>
      <c r="BL203" s="17" t="s">
        <v>646</v>
      </c>
      <c r="BM203" s="143" t="s">
        <v>453</v>
      </c>
    </row>
    <row r="204" spans="2:65" s="13" customFormat="1" ht="11.25" x14ac:dyDescent="0.2">
      <c r="B204" s="152"/>
      <c r="D204" s="146" t="s">
        <v>155</v>
      </c>
      <c r="E204" s="153" t="s">
        <v>1</v>
      </c>
      <c r="F204" s="154" t="s">
        <v>2572</v>
      </c>
      <c r="H204" s="155">
        <v>78</v>
      </c>
      <c r="I204" s="156"/>
      <c r="L204" s="152"/>
      <c r="M204" s="157"/>
      <c r="T204" s="158"/>
      <c r="AT204" s="153" t="s">
        <v>155</v>
      </c>
      <c r="AU204" s="153" t="s">
        <v>86</v>
      </c>
      <c r="AV204" s="13" t="s">
        <v>86</v>
      </c>
      <c r="AW204" s="13" t="s">
        <v>32</v>
      </c>
      <c r="AX204" s="13" t="s">
        <v>84</v>
      </c>
      <c r="AY204" s="153" t="s">
        <v>142</v>
      </c>
    </row>
    <row r="205" spans="2:65" s="1" customFormat="1" ht="24.2" customHeight="1" x14ac:dyDescent="0.2">
      <c r="B205" s="32"/>
      <c r="C205" s="132" t="s">
        <v>426</v>
      </c>
      <c r="D205" s="132" t="s">
        <v>148</v>
      </c>
      <c r="E205" s="133" t="s">
        <v>2573</v>
      </c>
      <c r="F205" s="134" t="s">
        <v>2574</v>
      </c>
      <c r="G205" s="135" t="s">
        <v>336</v>
      </c>
      <c r="H205" s="136">
        <v>174</v>
      </c>
      <c r="I205" s="137"/>
      <c r="J205" s="138">
        <f>ROUND(I205*H205,2)</f>
        <v>0</v>
      </c>
      <c r="K205" s="134" t="s">
        <v>152</v>
      </c>
      <c r="L205" s="32"/>
      <c r="M205" s="139" t="s">
        <v>1</v>
      </c>
      <c r="N205" s="140" t="s">
        <v>41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646</v>
      </c>
      <c r="AT205" s="143" t="s">
        <v>148</v>
      </c>
      <c r="AU205" s="143" t="s">
        <v>86</v>
      </c>
      <c r="AY205" s="17" t="s">
        <v>142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84</v>
      </c>
      <c r="BK205" s="144">
        <f>ROUND(I205*H205,2)</f>
        <v>0</v>
      </c>
      <c r="BL205" s="17" t="s">
        <v>646</v>
      </c>
      <c r="BM205" s="143" t="s">
        <v>465</v>
      </c>
    </row>
    <row r="206" spans="2:65" s="13" customFormat="1" ht="11.25" x14ac:dyDescent="0.2">
      <c r="B206" s="152"/>
      <c r="D206" s="146" t="s">
        <v>155</v>
      </c>
      <c r="E206" s="153" t="s">
        <v>1</v>
      </c>
      <c r="F206" s="154" t="s">
        <v>2575</v>
      </c>
      <c r="H206" s="155">
        <v>174</v>
      </c>
      <c r="I206" s="156"/>
      <c r="L206" s="152"/>
      <c r="M206" s="157"/>
      <c r="T206" s="158"/>
      <c r="AT206" s="153" t="s">
        <v>155</v>
      </c>
      <c r="AU206" s="153" t="s">
        <v>86</v>
      </c>
      <c r="AV206" s="13" t="s">
        <v>86</v>
      </c>
      <c r="AW206" s="13" t="s">
        <v>32</v>
      </c>
      <c r="AX206" s="13" t="s">
        <v>84</v>
      </c>
      <c r="AY206" s="153" t="s">
        <v>142</v>
      </c>
    </row>
    <row r="207" spans="2:65" s="1" customFormat="1" ht="16.5" customHeight="1" x14ac:dyDescent="0.2">
      <c r="B207" s="32"/>
      <c r="C207" s="169" t="s">
        <v>436</v>
      </c>
      <c r="D207" s="169" t="s">
        <v>472</v>
      </c>
      <c r="E207" s="170" t="s">
        <v>2576</v>
      </c>
      <c r="F207" s="171" t="s">
        <v>2577</v>
      </c>
      <c r="G207" s="172" t="s">
        <v>336</v>
      </c>
      <c r="H207" s="173">
        <v>174</v>
      </c>
      <c r="I207" s="174"/>
      <c r="J207" s="175">
        <f>ROUND(I207*H207,2)</f>
        <v>0</v>
      </c>
      <c r="K207" s="171" t="s">
        <v>152</v>
      </c>
      <c r="L207" s="176"/>
      <c r="M207" s="177" t="s">
        <v>1</v>
      </c>
      <c r="N207" s="178" t="s">
        <v>41</v>
      </c>
      <c r="P207" s="141">
        <f>O207*H207</f>
        <v>0</v>
      </c>
      <c r="Q207" s="141">
        <v>1.6000000000000001E-4</v>
      </c>
      <c r="R207" s="141">
        <f>Q207*H207</f>
        <v>2.7840000000000004E-2</v>
      </c>
      <c r="S207" s="141">
        <v>0</v>
      </c>
      <c r="T207" s="142">
        <f>S207*H207</f>
        <v>0</v>
      </c>
      <c r="AR207" s="143" t="s">
        <v>2485</v>
      </c>
      <c r="AT207" s="143" t="s">
        <v>472</v>
      </c>
      <c r="AU207" s="143" t="s">
        <v>86</v>
      </c>
      <c r="AY207" s="17" t="s">
        <v>142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84</v>
      </c>
      <c r="BK207" s="144">
        <f>ROUND(I207*H207,2)</f>
        <v>0</v>
      </c>
      <c r="BL207" s="17" t="s">
        <v>646</v>
      </c>
      <c r="BM207" s="143" t="s">
        <v>482</v>
      </c>
    </row>
    <row r="208" spans="2:65" s="13" customFormat="1" ht="11.25" x14ac:dyDescent="0.2">
      <c r="B208" s="152"/>
      <c r="D208" s="146" t="s">
        <v>155</v>
      </c>
      <c r="E208" s="153" t="s">
        <v>1</v>
      </c>
      <c r="F208" s="154" t="s">
        <v>2578</v>
      </c>
      <c r="H208" s="155">
        <v>174</v>
      </c>
      <c r="I208" s="156"/>
      <c r="L208" s="152"/>
      <c r="M208" s="157"/>
      <c r="T208" s="158"/>
      <c r="AT208" s="153" t="s">
        <v>155</v>
      </c>
      <c r="AU208" s="153" t="s">
        <v>86</v>
      </c>
      <c r="AV208" s="13" t="s">
        <v>86</v>
      </c>
      <c r="AW208" s="13" t="s">
        <v>32</v>
      </c>
      <c r="AX208" s="13" t="s">
        <v>84</v>
      </c>
      <c r="AY208" s="153" t="s">
        <v>142</v>
      </c>
    </row>
    <row r="209" spans="2:65" s="1" customFormat="1" ht="24.2" customHeight="1" x14ac:dyDescent="0.2">
      <c r="B209" s="32"/>
      <c r="C209" s="132" t="s">
        <v>441</v>
      </c>
      <c r="D209" s="132" t="s">
        <v>148</v>
      </c>
      <c r="E209" s="133" t="s">
        <v>2579</v>
      </c>
      <c r="F209" s="134" t="s">
        <v>2580</v>
      </c>
      <c r="G209" s="135" t="s">
        <v>336</v>
      </c>
      <c r="H209" s="136">
        <v>671</v>
      </c>
      <c r="I209" s="137"/>
      <c r="J209" s="138">
        <f>ROUND(I209*H209,2)</f>
        <v>0</v>
      </c>
      <c r="K209" s="134" t="s">
        <v>152</v>
      </c>
      <c r="L209" s="32"/>
      <c r="M209" s="139" t="s">
        <v>1</v>
      </c>
      <c r="N209" s="140" t="s">
        <v>41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646</v>
      </c>
      <c r="AT209" s="143" t="s">
        <v>148</v>
      </c>
      <c r="AU209" s="143" t="s">
        <v>86</v>
      </c>
      <c r="AY209" s="17" t="s">
        <v>142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84</v>
      </c>
      <c r="BK209" s="144">
        <f>ROUND(I209*H209,2)</f>
        <v>0</v>
      </c>
      <c r="BL209" s="17" t="s">
        <v>646</v>
      </c>
      <c r="BM209" s="143" t="s">
        <v>508</v>
      </c>
    </row>
    <row r="210" spans="2:65" s="13" customFormat="1" ht="11.25" x14ac:dyDescent="0.2">
      <c r="B210" s="152"/>
      <c r="D210" s="146" t="s">
        <v>155</v>
      </c>
      <c r="E210" s="153" t="s">
        <v>1</v>
      </c>
      <c r="F210" s="154" t="s">
        <v>2581</v>
      </c>
      <c r="H210" s="155">
        <v>671</v>
      </c>
      <c r="I210" s="156"/>
      <c r="L210" s="152"/>
      <c r="M210" s="157"/>
      <c r="T210" s="158"/>
      <c r="AT210" s="153" t="s">
        <v>155</v>
      </c>
      <c r="AU210" s="153" t="s">
        <v>86</v>
      </c>
      <c r="AV210" s="13" t="s">
        <v>86</v>
      </c>
      <c r="AW210" s="13" t="s">
        <v>32</v>
      </c>
      <c r="AX210" s="13" t="s">
        <v>84</v>
      </c>
      <c r="AY210" s="153" t="s">
        <v>142</v>
      </c>
    </row>
    <row r="211" spans="2:65" s="1" customFormat="1" ht="16.5" customHeight="1" x14ac:dyDescent="0.2">
      <c r="B211" s="32"/>
      <c r="C211" s="169" t="s">
        <v>448</v>
      </c>
      <c r="D211" s="169" t="s">
        <v>472</v>
      </c>
      <c r="E211" s="170" t="s">
        <v>2582</v>
      </c>
      <c r="F211" s="171" t="s">
        <v>2583</v>
      </c>
      <c r="G211" s="172" t="s">
        <v>336</v>
      </c>
      <c r="H211" s="173">
        <v>671</v>
      </c>
      <c r="I211" s="174"/>
      <c r="J211" s="175">
        <f>ROUND(I211*H211,2)</f>
        <v>0</v>
      </c>
      <c r="K211" s="171" t="s">
        <v>152</v>
      </c>
      <c r="L211" s="176"/>
      <c r="M211" s="177" t="s">
        <v>1</v>
      </c>
      <c r="N211" s="178" t="s">
        <v>41</v>
      </c>
      <c r="P211" s="141">
        <f>O211*H211</f>
        <v>0</v>
      </c>
      <c r="Q211" s="141">
        <v>8.9999999999999998E-4</v>
      </c>
      <c r="R211" s="141">
        <f>Q211*H211</f>
        <v>0.60389999999999999</v>
      </c>
      <c r="S211" s="141">
        <v>0</v>
      </c>
      <c r="T211" s="142">
        <f>S211*H211</f>
        <v>0</v>
      </c>
      <c r="AR211" s="143" t="s">
        <v>2485</v>
      </c>
      <c r="AT211" s="143" t="s">
        <v>472</v>
      </c>
      <c r="AU211" s="143" t="s">
        <v>86</v>
      </c>
      <c r="AY211" s="17" t="s">
        <v>142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7" t="s">
        <v>84</v>
      </c>
      <c r="BK211" s="144">
        <f>ROUND(I211*H211,2)</f>
        <v>0</v>
      </c>
      <c r="BL211" s="17" t="s">
        <v>646</v>
      </c>
      <c r="BM211" s="143" t="s">
        <v>518</v>
      </c>
    </row>
    <row r="212" spans="2:65" s="13" customFormat="1" ht="11.25" x14ac:dyDescent="0.2">
      <c r="B212" s="152"/>
      <c r="D212" s="146" t="s">
        <v>155</v>
      </c>
      <c r="E212" s="153" t="s">
        <v>1</v>
      </c>
      <c r="F212" s="154" t="s">
        <v>2584</v>
      </c>
      <c r="H212" s="155">
        <v>671</v>
      </c>
      <c r="I212" s="156"/>
      <c r="L212" s="152"/>
      <c r="M212" s="157"/>
      <c r="T212" s="158"/>
      <c r="AT212" s="153" t="s">
        <v>155</v>
      </c>
      <c r="AU212" s="153" t="s">
        <v>86</v>
      </c>
      <c r="AV212" s="13" t="s">
        <v>86</v>
      </c>
      <c r="AW212" s="13" t="s">
        <v>32</v>
      </c>
      <c r="AX212" s="13" t="s">
        <v>84</v>
      </c>
      <c r="AY212" s="153" t="s">
        <v>142</v>
      </c>
    </row>
    <row r="213" spans="2:65" s="1" customFormat="1" ht="24.2" customHeight="1" x14ac:dyDescent="0.2">
      <c r="B213" s="32"/>
      <c r="C213" s="132" t="s">
        <v>453</v>
      </c>
      <c r="D213" s="132" t="s">
        <v>148</v>
      </c>
      <c r="E213" s="133" t="s">
        <v>2585</v>
      </c>
      <c r="F213" s="134" t="s">
        <v>2586</v>
      </c>
      <c r="G213" s="135" t="s">
        <v>590</v>
      </c>
      <c r="H213" s="136">
        <v>52</v>
      </c>
      <c r="I213" s="137"/>
      <c r="J213" s="138">
        <f>ROUND(I213*H213,2)</f>
        <v>0</v>
      </c>
      <c r="K213" s="134" t="s">
        <v>152</v>
      </c>
      <c r="L213" s="32"/>
      <c r="M213" s="139" t="s">
        <v>1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646</v>
      </c>
      <c r="AT213" s="143" t="s">
        <v>148</v>
      </c>
      <c r="AU213" s="143" t="s">
        <v>86</v>
      </c>
      <c r="AY213" s="17" t="s">
        <v>142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7" t="s">
        <v>84</v>
      </c>
      <c r="BK213" s="144">
        <f>ROUND(I213*H213,2)</f>
        <v>0</v>
      </c>
      <c r="BL213" s="17" t="s">
        <v>646</v>
      </c>
      <c r="BM213" s="143" t="s">
        <v>528</v>
      </c>
    </row>
    <row r="214" spans="2:65" s="13" customFormat="1" ht="11.25" x14ac:dyDescent="0.2">
      <c r="B214" s="152"/>
      <c r="D214" s="146" t="s">
        <v>155</v>
      </c>
      <c r="E214" s="153" t="s">
        <v>1</v>
      </c>
      <c r="F214" s="154" t="s">
        <v>2587</v>
      </c>
      <c r="H214" s="155">
        <v>52</v>
      </c>
      <c r="I214" s="156"/>
      <c r="L214" s="152"/>
      <c r="M214" s="157"/>
      <c r="T214" s="158"/>
      <c r="AT214" s="153" t="s">
        <v>155</v>
      </c>
      <c r="AU214" s="153" t="s">
        <v>86</v>
      </c>
      <c r="AV214" s="13" t="s">
        <v>86</v>
      </c>
      <c r="AW214" s="13" t="s">
        <v>32</v>
      </c>
      <c r="AX214" s="13" t="s">
        <v>84</v>
      </c>
      <c r="AY214" s="153" t="s">
        <v>142</v>
      </c>
    </row>
    <row r="215" spans="2:65" s="1" customFormat="1" ht="24.2" customHeight="1" x14ac:dyDescent="0.2">
      <c r="B215" s="32"/>
      <c r="C215" s="132" t="s">
        <v>459</v>
      </c>
      <c r="D215" s="132" t="s">
        <v>148</v>
      </c>
      <c r="E215" s="133" t="s">
        <v>2588</v>
      </c>
      <c r="F215" s="134" t="s">
        <v>2589</v>
      </c>
      <c r="G215" s="135" t="s">
        <v>336</v>
      </c>
      <c r="H215" s="136">
        <v>567</v>
      </c>
      <c r="I215" s="137"/>
      <c r="J215" s="138">
        <f>ROUND(I215*H215,2)</f>
        <v>0</v>
      </c>
      <c r="K215" s="134" t="s">
        <v>152</v>
      </c>
      <c r="L215" s="32"/>
      <c r="M215" s="139" t="s">
        <v>1</v>
      </c>
      <c r="N215" s="140" t="s">
        <v>41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646</v>
      </c>
      <c r="AT215" s="143" t="s">
        <v>148</v>
      </c>
      <c r="AU215" s="143" t="s">
        <v>86</v>
      </c>
      <c r="AY215" s="17" t="s">
        <v>142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84</v>
      </c>
      <c r="BK215" s="144">
        <f>ROUND(I215*H215,2)</f>
        <v>0</v>
      </c>
      <c r="BL215" s="17" t="s">
        <v>646</v>
      </c>
      <c r="BM215" s="143" t="s">
        <v>539</v>
      </c>
    </row>
    <row r="216" spans="2:65" s="13" customFormat="1" ht="11.25" x14ac:dyDescent="0.2">
      <c r="B216" s="152"/>
      <c r="D216" s="146" t="s">
        <v>155</v>
      </c>
      <c r="E216" s="153" t="s">
        <v>1</v>
      </c>
      <c r="F216" s="154" t="s">
        <v>2590</v>
      </c>
      <c r="H216" s="155">
        <v>567</v>
      </c>
      <c r="I216" s="156"/>
      <c r="L216" s="152"/>
      <c r="M216" s="157"/>
      <c r="T216" s="158"/>
      <c r="AT216" s="153" t="s">
        <v>155</v>
      </c>
      <c r="AU216" s="153" t="s">
        <v>86</v>
      </c>
      <c r="AV216" s="13" t="s">
        <v>86</v>
      </c>
      <c r="AW216" s="13" t="s">
        <v>32</v>
      </c>
      <c r="AX216" s="13" t="s">
        <v>84</v>
      </c>
      <c r="AY216" s="153" t="s">
        <v>142</v>
      </c>
    </row>
    <row r="217" spans="2:65" s="1" customFormat="1" ht="16.5" customHeight="1" x14ac:dyDescent="0.2">
      <c r="B217" s="32"/>
      <c r="C217" s="132" t="s">
        <v>465</v>
      </c>
      <c r="D217" s="132" t="s">
        <v>148</v>
      </c>
      <c r="E217" s="133" t="s">
        <v>2591</v>
      </c>
      <c r="F217" s="134" t="s">
        <v>2592</v>
      </c>
      <c r="G217" s="135" t="s">
        <v>590</v>
      </c>
      <c r="H217" s="136">
        <v>3</v>
      </c>
      <c r="I217" s="137"/>
      <c r="J217" s="138">
        <f>ROUND(I217*H217,2)</f>
        <v>0</v>
      </c>
      <c r="K217" s="134" t="s">
        <v>1</v>
      </c>
      <c r="L217" s="32"/>
      <c r="M217" s="139" t="s">
        <v>1</v>
      </c>
      <c r="N217" s="140" t="s">
        <v>41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646</v>
      </c>
      <c r="AT217" s="143" t="s">
        <v>148</v>
      </c>
      <c r="AU217" s="143" t="s">
        <v>86</v>
      </c>
      <c r="AY217" s="17" t="s">
        <v>142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84</v>
      </c>
      <c r="BK217" s="144">
        <f>ROUND(I217*H217,2)</f>
        <v>0</v>
      </c>
      <c r="BL217" s="17" t="s">
        <v>646</v>
      </c>
      <c r="BM217" s="143" t="s">
        <v>568</v>
      </c>
    </row>
    <row r="218" spans="2:65" s="13" customFormat="1" ht="11.25" x14ac:dyDescent="0.2">
      <c r="B218" s="152"/>
      <c r="D218" s="146" t="s">
        <v>155</v>
      </c>
      <c r="E218" s="153" t="s">
        <v>1</v>
      </c>
      <c r="F218" s="154" t="s">
        <v>2593</v>
      </c>
      <c r="H218" s="155">
        <v>3</v>
      </c>
      <c r="I218" s="156"/>
      <c r="L218" s="152"/>
      <c r="M218" s="157"/>
      <c r="T218" s="158"/>
      <c r="AT218" s="153" t="s">
        <v>155</v>
      </c>
      <c r="AU218" s="153" t="s">
        <v>86</v>
      </c>
      <c r="AV218" s="13" t="s">
        <v>86</v>
      </c>
      <c r="AW218" s="13" t="s">
        <v>32</v>
      </c>
      <c r="AX218" s="13" t="s">
        <v>84</v>
      </c>
      <c r="AY218" s="153" t="s">
        <v>142</v>
      </c>
    </row>
    <row r="219" spans="2:65" s="1" customFormat="1" ht="16.5" customHeight="1" x14ac:dyDescent="0.2">
      <c r="B219" s="32"/>
      <c r="C219" s="169" t="s">
        <v>471</v>
      </c>
      <c r="D219" s="169" t="s">
        <v>472</v>
      </c>
      <c r="E219" s="170" t="s">
        <v>2594</v>
      </c>
      <c r="F219" s="171" t="s">
        <v>2595</v>
      </c>
      <c r="G219" s="172" t="s">
        <v>151</v>
      </c>
      <c r="H219" s="173">
        <v>1</v>
      </c>
      <c r="I219" s="174"/>
      <c r="J219" s="175">
        <f>ROUND(I219*H219,2)</f>
        <v>0</v>
      </c>
      <c r="K219" s="171" t="s">
        <v>1</v>
      </c>
      <c r="L219" s="176"/>
      <c r="M219" s="177" t="s">
        <v>1</v>
      </c>
      <c r="N219" s="178" t="s">
        <v>41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2485</v>
      </c>
      <c r="AT219" s="143" t="s">
        <v>472</v>
      </c>
      <c r="AU219" s="143" t="s">
        <v>86</v>
      </c>
      <c r="AY219" s="17" t="s">
        <v>142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84</v>
      </c>
      <c r="BK219" s="144">
        <f>ROUND(I219*H219,2)</f>
        <v>0</v>
      </c>
      <c r="BL219" s="17" t="s">
        <v>646</v>
      </c>
      <c r="BM219" s="143" t="s">
        <v>581</v>
      </c>
    </row>
    <row r="220" spans="2:65" s="13" customFormat="1" ht="11.25" x14ac:dyDescent="0.2">
      <c r="B220" s="152"/>
      <c r="D220" s="146" t="s">
        <v>155</v>
      </c>
      <c r="E220" s="153" t="s">
        <v>1</v>
      </c>
      <c r="F220" s="154" t="s">
        <v>2596</v>
      </c>
      <c r="H220" s="155">
        <v>1</v>
      </c>
      <c r="I220" s="156"/>
      <c r="L220" s="152"/>
      <c r="M220" s="157"/>
      <c r="T220" s="158"/>
      <c r="AT220" s="153" t="s">
        <v>155</v>
      </c>
      <c r="AU220" s="153" t="s">
        <v>86</v>
      </c>
      <c r="AV220" s="13" t="s">
        <v>86</v>
      </c>
      <c r="AW220" s="13" t="s">
        <v>32</v>
      </c>
      <c r="AX220" s="13" t="s">
        <v>84</v>
      </c>
      <c r="AY220" s="153" t="s">
        <v>142</v>
      </c>
    </row>
    <row r="221" spans="2:65" s="1" customFormat="1" ht="24.2" customHeight="1" x14ac:dyDescent="0.2">
      <c r="B221" s="32"/>
      <c r="C221" s="132" t="s">
        <v>482</v>
      </c>
      <c r="D221" s="132" t="s">
        <v>148</v>
      </c>
      <c r="E221" s="133" t="s">
        <v>2597</v>
      </c>
      <c r="F221" s="134" t="s">
        <v>2598</v>
      </c>
      <c r="G221" s="135" t="s">
        <v>590</v>
      </c>
      <c r="H221" s="136">
        <v>1</v>
      </c>
      <c r="I221" s="137"/>
      <c r="J221" s="138">
        <f>ROUND(I221*H221,2)</f>
        <v>0</v>
      </c>
      <c r="K221" s="134" t="s">
        <v>152</v>
      </c>
      <c r="L221" s="32"/>
      <c r="M221" s="139" t="s">
        <v>1</v>
      </c>
      <c r="N221" s="140" t="s">
        <v>41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646</v>
      </c>
      <c r="AT221" s="143" t="s">
        <v>148</v>
      </c>
      <c r="AU221" s="143" t="s">
        <v>86</v>
      </c>
      <c r="AY221" s="17" t="s">
        <v>142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84</v>
      </c>
      <c r="BK221" s="144">
        <f>ROUND(I221*H221,2)</f>
        <v>0</v>
      </c>
      <c r="BL221" s="17" t="s">
        <v>646</v>
      </c>
      <c r="BM221" s="143" t="s">
        <v>594</v>
      </c>
    </row>
    <row r="222" spans="2:65" s="13" customFormat="1" ht="11.25" x14ac:dyDescent="0.2">
      <c r="B222" s="152"/>
      <c r="D222" s="146" t="s">
        <v>155</v>
      </c>
      <c r="E222" s="153" t="s">
        <v>1</v>
      </c>
      <c r="F222" s="154" t="s">
        <v>2599</v>
      </c>
      <c r="H222" s="155">
        <v>1</v>
      </c>
      <c r="I222" s="156"/>
      <c r="L222" s="152"/>
      <c r="M222" s="157"/>
      <c r="T222" s="158"/>
      <c r="AT222" s="153" t="s">
        <v>155</v>
      </c>
      <c r="AU222" s="153" t="s">
        <v>86</v>
      </c>
      <c r="AV222" s="13" t="s">
        <v>86</v>
      </c>
      <c r="AW222" s="13" t="s">
        <v>32</v>
      </c>
      <c r="AX222" s="13" t="s">
        <v>84</v>
      </c>
      <c r="AY222" s="153" t="s">
        <v>142</v>
      </c>
    </row>
    <row r="223" spans="2:65" s="11" customFormat="1" ht="22.9" customHeight="1" x14ac:dyDescent="0.2">
      <c r="B223" s="120"/>
      <c r="D223" s="121" t="s">
        <v>75</v>
      </c>
      <c r="E223" s="130" t="s">
        <v>2600</v>
      </c>
      <c r="F223" s="130" t="s">
        <v>2601</v>
      </c>
      <c r="I223" s="123"/>
      <c r="J223" s="131">
        <f>BK223</f>
        <v>0</v>
      </c>
      <c r="L223" s="120"/>
      <c r="M223" s="125"/>
      <c r="P223" s="126">
        <f>SUM(P224:P276)</f>
        <v>0</v>
      </c>
      <c r="R223" s="126">
        <f>SUM(R224:R276)</f>
        <v>24.458176599999998</v>
      </c>
      <c r="T223" s="127">
        <f>SUM(T224:T276)</f>
        <v>0</v>
      </c>
      <c r="AR223" s="121" t="s">
        <v>164</v>
      </c>
      <c r="AT223" s="128" t="s">
        <v>75</v>
      </c>
      <c r="AU223" s="128" t="s">
        <v>84</v>
      </c>
      <c r="AY223" s="121" t="s">
        <v>142</v>
      </c>
      <c r="BK223" s="129">
        <f>SUM(BK224:BK276)</f>
        <v>0</v>
      </c>
    </row>
    <row r="224" spans="2:65" s="1" customFormat="1" ht="16.5" customHeight="1" x14ac:dyDescent="0.2">
      <c r="B224" s="32"/>
      <c r="C224" s="132" t="s">
        <v>498</v>
      </c>
      <c r="D224" s="132" t="s">
        <v>148</v>
      </c>
      <c r="E224" s="133" t="s">
        <v>2602</v>
      </c>
      <c r="F224" s="134" t="s">
        <v>2603</v>
      </c>
      <c r="G224" s="135" t="s">
        <v>2604</v>
      </c>
      <c r="H224" s="136">
        <v>0.56699999999999995</v>
      </c>
      <c r="I224" s="137"/>
      <c r="J224" s="138">
        <f>ROUND(I224*H224,2)</f>
        <v>0</v>
      </c>
      <c r="K224" s="134" t="s">
        <v>152</v>
      </c>
      <c r="L224" s="32"/>
      <c r="M224" s="139" t="s">
        <v>1</v>
      </c>
      <c r="N224" s="140" t="s">
        <v>41</v>
      </c>
      <c r="P224" s="141">
        <f>O224*H224</f>
        <v>0</v>
      </c>
      <c r="Q224" s="141">
        <v>8.8000000000000005E-3</v>
      </c>
      <c r="R224" s="141">
        <f>Q224*H224</f>
        <v>4.9895999999999994E-3</v>
      </c>
      <c r="S224" s="141">
        <v>0</v>
      </c>
      <c r="T224" s="142">
        <f>S224*H224</f>
        <v>0</v>
      </c>
      <c r="AR224" s="143" t="s">
        <v>646</v>
      </c>
      <c r="AT224" s="143" t="s">
        <v>148</v>
      </c>
      <c r="AU224" s="143" t="s">
        <v>86</v>
      </c>
      <c r="AY224" s="17" t="s">
        <v>142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7" t="s">
        <v>84</v>
      </c>
      <c r="BK224" s="144">
        <f>ROUND(I224*H224,2)</f>
        <v>0</v>
      </c>
      <c r="BL224" s="17" t="s">
        <v>646</v>
      </c>
      <c r="BM224" s="143" t="s">
        <v>605</v>
      </c>
    </row>
    <row r="225" spans="2:65" s="13" customFormat="1" ht="11.25" x14ac:dyDescent="0.2">
      <c r="B225" s="152"/>
      <c r="D225" s="146" t="s">
        <v>155</v>
      </c>
      <c r="E225" s="153" t="s">
        <v>1</v>
      </c>
      <c r="F225" s="154" t="s">
        <v>2605</v>
      </c>
      <c r="H225" s="155">
        <v>0.56699999999999995</v>
      </c>
      <c r="I225" s="156"/>
      <c r="L225" s="152"/>
      <c r="M225" s="157"/>
      <c r="T225" s="158"/>
      <c r="AT225" s="153" t="s">
        <v>155</v>
      </c>
      <c r="AU225" s="153" t="s">
        <v>86</v>
      </c>
      <c r="AV225" s="13" t="s">
        <v>86</v>
      </c>
      <c r="AW225" s="13" t="s">
        <v>32</v>
      </c>
      <c r="AX225" s="13" t="s">
        <v>84</v>
      </c>
      <c r="AY225" s="153" t="s">
        <v>142</v>
      </c>
    </row>
    <row r="226" spans="2:65" s="1" customFormat="1" ht="24.2" customHeight="1" x14ac:dyDescent="0.2">
      <c r="B226" s="32"/>
      <c r="C226" s="132" t="s">
        <v>508</v>
      </c>
      <c r="D226" s="132" t="s">
        <v>148</v>
      </c>
      <c r="E226" s="133" t="s">
        <v>2606</v>
      </c>
      <c r="F226" s="134" t="s">
        <v>2607</v>
      </c>
      <c r="G226" s="135" t="s">
        <v>357</v>
      </c>
      <c r="H226" s="136">
        <v>25.26</v>
      </c>
      <c r="I226" s="137"/>
      <c r="J226" s="138">
        <f>ROUND(I226*H226,2)</f>
        <v>0</v>
      </c>
      <c r="K226" s="134" t="s">
        <v>152</v>
      </c>
      <c r="L226" s="32"/>
      <c r="M226" s="139" t="s">
        <v>1</v>
      </c>
      <c r="N226" s="140" t="s">
        <v>41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646</v>
      </c>
      <c r="AT226" s="143" t="s">
        <v>148</v>
      </c>
      <c r="AU226" s="143" t="s">
        <v>86</v>
      </c>
      <c r="AY226" s="17" t="s">
        <v>142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84</v>
      </c>
      <c r="BK226" s="144">
        <f>ROUND(I226*H226,2)</f>
        <v>0</v>
      </c>
      <c r="BL226" s="17" t="s">
        <v>646</v>
      </c>
      <c r="BM226" s="143" t="s">
        <v>620</v>
      </c>
    </row>
    <row r="227" spans="2:65" s="13" customFormat="1" ht="11.25" x14ac:dyDescent="0.2">
      <c r="B227" s="152"/>
      <c r="D227" s="146" t="s">
        <v>155</v>
      </c>
      <c r="E227" s="153" t="s">
        <v>1</v>
      </c>
      <c r="F227" s="154" t="s">
        <v>2608</v>
      </c>
      <c r="H227" s="155">
        <v>25.26</v>
      </c>
      <c r="I227" s="156"/>
      <c r="L227" s="152"/>
      <c r="M227" s="157"/>
      <c r="T227" s="158"/>
      <c r="AT227" s="153" t="s">
        <v>155</v>
      </c>
      <c r="AU227" s="153" t="s">
        <v>86</v>
      </c>
      <c r="AV227" s="13" t="s">
        <v>86</v>
      </c>
      <c r="AW227" s="13" t="s">
        <v>32</v>
      </c>
      <c r="AX227" s="13" t="s">
        <v>84</v>
      </c>
      <c r="AY227" s="153" t="s">
        <v>142</v>
      </c>
    </row>
    <row r="228" spans="2:65" s="1" customFormat="1" ht="16.5" customHeight="1" x14ac:dyDescent="0.2">
      <c r="B228" s="32"/>
      <c r="C228" s="132" t="s">
        <v>513</v>
      </c>
      <c r="D228" s="132" t="s">
        <v>148</v>
      </c>
      <c r="E228" s="133" t="s">
        <v>2609</v>
      </c>
      <c r="F228" s="134" t="s">
        <v>2610</v>
      </c>
      <c r="G228" s="135" t="s">
        <v>357</v>
      </c>
      <c r="H228" s="136">
        <v>10.4</v>
      </c>
      <c r="I228" s="137"/>
      <c r="J228" s="138">
        <f>ROUND(I228*H228,2)</f>
        <v>0</v>
      </c>
      <c r="K228" s="134" t="s">
        <v>152</v>
      </c>
      <c r="L228" s="32"/>
      <c r="M228" s="139" t="s">
        <v>1</v>
      </c>
      <c r="N228" s="140" t="s">
        <v>41</v>
      </c>
      <c r="P228" s="141">
        <f>O228*H228</f>
        <v>0</v>
      </c>
      <c r="Q228" s="141">
        <v>2.3010199999999998</v>
      </c>
      <c r="R228" s="141">
        <f>Q228*H228</f>
        <v>23.930607999999999</v>
      </c>
      <c r="S228" s="141">
        <v>0</v>
      </c>
      <c r="T228" s="142">
        <f>S228*H228</f>
        <v>0</v>
      </c>
      <c r="AR228" s="143" t="s">
        <v>646</v>
      </c>
      <c r="AT228" s="143" t="s">
        <v>148</v>
      </c>
      <c r="AU228" s="143" t="s">
        <v>86</v>
      </c>
      <c r="AY228" s="17" t="s">
        <v>142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84</v>
      </c>
      <c r="BK228" s="144">
        <f>ROUND(I228*H228,2)</f>
        <v>0</v>
      </c>
      <c r="BL228" s="17" t="s">
        <v>646</v>
      </c>
      <c r="BM228" s="143" t="s">
        <v>633</v>
      </c>
    </row>
    <row r="229" spans="2:65" s="13" customFormat="1" ht="11.25" x14ac:dyDescent="0.2">
      <c r="B229" s="152"/>
      <c r="D229" s="146" t="s">
        <v>155</v>
      </c>
      <c r="E229" s="153" t="s">
        <v>1</v>
      </c>
      <c r="F229" s="154" t="s">
        <v>2611</v>
      </c>
      <c r="H229" s="155">
        <v>10.4</v>
      </c>
      <c r="I229" s="156"/>
      <c r="L229" s="152"/>
      <c r="M229" s="157"/>
      <c r="T229" s="158"/>
      <c r="AT229" s="153" t="s">
        <v>155</v>
      </c>
      <c r="AU229" s="153" t="s">
        <v>86</v>
      </c>
      <c r="AV229" s="13" t="s">
        <v>86</v>
      </c>
      <c r="AW229" s="13" t="s">
        <v>32</v>
      </c>
      <c r="AX229" s="13" t="s">
        <v>84</v>
      </c>
      <c r="AY229" s="153" t="s">
        <v>142</v>
      </c>
    </row>
    <row r="230" spans="2:65" s="12" customFormat="1" ht="11.25" x14ac:dyDescent="0.2">
      <c r="B230" s="145"/>
      <c r="D230" s="146" t="s">
        <v>155</v>
      </c>
      <c r="E230" s="147" t="s">
        <v>1</v>
      </c>
      <c r="F230" s="148" t="s">
        <v>2612</v>
      </c>
      <c r="H230" s="147" t="s">
        <v>1</v>
      </c>
      <c r="I230" s="149"/>
      <c r="L230" s="145"/>
      <c r="M230" s="150"/>
      <c r="T230" s="151"/>
      <c r="AT230" s="147" t="s">
        <v>155</v>
      </c>
      <c r="AU230" s="147" t="s">
        <v>86</v>
      </c>
      <c r="AV230" s="12" t="s">
        <v>84</v>
      </c>
      <c r="AW230" s="12" t="s">
        <v>32</v>
      </c>
      <c r="AX230" s="12" t="s">
        <v>76</v>
      </c>
      <c r="AY230" s="147" t="s">
        <v>142</v>
      </c>
    </row>
    <row r="231" spans="2:65" s="1" customFormat="1" ht="16.5" customHeight="1" x14ac:dyDescent="0.2">
      <c r="B231" s="32"/>
      <c r="C231" s="169" t="s">
        <v>518</v>
      </c>
      <c r="D231" s="169" t="s">
        <v>472</v>
      </c>
      <c r="E231" s="170" t="s">
        <v>2613</v>
      </c>
      <c r="F231" s="171" t="s">
        <v>2614</v>
      </c>
      <c r="G231" s="172" t="s">
        <v>590</v>
      </c>
      <c r="H231" s="173">
        <v>26</v>
      </c>
      <c r="I231" s="174"/>
      <c r="J231" s="175">
        <f>ROUND(I231*H231,2)</f>
        <v>0</v>
      </c>
      <c r="K231" s="171" t="s">
        <v>1</v>
      </c>
      <c r="L231" s="176"/>
      <c r="M231" s="177" t="s">
        <v>1</v>
      </c>
      <c r="N231" s="178" t="s">
        <v>41</v>
      </c>
      <c r="P231" s="141">
        <f>O231*H231</f>
        <v>0</v>
      </c>
      <c r="Q231" s="141">
        <v>1.311E-2</v>
      </c>
      <c r="R231" s="141">
        <f>Q231*H231</f>
        <v>0.34086</v>
      </c>
      <c r="S231" s="141">
        <v>0</v>
      </c>
      <c r="T231" s="142">
        <f>S231*H231</f>
        <v>0</v>
      </c>
      <c r="AR231" s="143" t="s">
        <v>2485</v>
      </c>
      <c r="AT231" s="143" t="s">
        <v>472</v>
      </c>
      <c r="AU231" s="143" t="s">
        <v>86</v>
      </c>
      <c r="AY231" s="17" t="s">
        <v>142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646</v>
      </c>
      <c r="BM231" s="143" t="s">
        <v>2615</v>
      </c>
    </row>
    <row r="232" spans="2:65" s="13" customFormat="1" ht="11.25" x14ac:dyDescent="0.2">
      <c r="B232" s="152"/>
      <c r="D232" s="146" t="s">
        <v>155</v>
      </c>
      <c r="E232" s="153" t="s">
        <v>1</v>
      </c>
      <c r="F232" s="154" t="s">
        <v>2616</v>
      </c>
      <c r="H232" s="155">
        <v>26</v>
      </c>
      <c r="I232" s="156"/>
      <c r="L232" s="152"/>
      <c r="M232" s="157"/>
      <c r="T232" s="158"/>
      <c r="AT232" s="153" t="s">
        <v>155</v>
      </c>
      <c r="AU232" s="153" t="s">
        <v>86</v>
      </c>
      <c r="AV232" s="13" t="s">
        <v>86</v>
      </c>
      <c r="AW232" s="13" t="s">
        <v>32</v>
      </c>
      <c r="AX232" s="13" t="s">
        <v>84</v>
      </c>
      <c r="AY232" s="153" t="s">
        <v>142</v>
      </c>
    </row>
    <row r="233" spans="2:65" s="1" customFormat="1" ht="16.5" customHeight="1" x14ac:dyDescent="0.2">
      <c r="B233" s="32"/>
      <c r="C233" s="132" t="s">
        <v>523</v>
      </c>
      <c r="D233" s="132" t="s">
        <v>148</v>
      </c>
      <c r="E233" s="133" t="s">
        <v>2617</v>
      </c>
      <c r="F233" s="134" t="s">
        <v>2618</v>
      </c>
      <c r="G233" s="135" t="s">
        <v>357</v>
      </c>
      <c r="H233" s="136">
        <v>43.76</v>
      </c>
      <c r="I233" s="137"/>
      <c r="J233" s="138">
        <f>ROUND(I233*H233,2)</f>
        <v>0</v>
      </c>
      <c r="K233" s="134" t="s">
        <v>152</v>
      </c>
      <c r="L233" s="32"/>
      <c r="M233" s="139" t="s">
        <v>1</v>
      </c>
      <c r="N233" s="140" t="s">
        <v>41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646</v>
      </c>
      <c r="AT233" s="143" t="s">
        <v>148</v>
      </c>
      <c r="AU233" s="143" t="s">
        <v>86</v>
      </c>
      <c r="AY233" s="17" t="s">
        <v>142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84</v>
      </c>
      <c r="BK233" s="144">
        <f>ROUND(I233*H233,2)</f>
        <v>0</v>
      </c>
      <c r="BL233" s="17" t="s">
        <v>646</v>
      </c>
      <c r="BM233" s="143" t="s">
        <v>646</v>
      </c>
    </row>
    <row r="234" spans="2:65" s="12" customFormat="1" ht="11.25" x14ac:dyDescent="0.2">
      <c r="B234" s="145"/>
      <c r="D234" s="146" t="s">
        <v>155</v>
      </c>
      <c r="E234" s="147" t="s">
        <v>1</v>
      </c>
      <c r="F234" s="148" t="s">
        <v>2619</v>
      </c>
      <c r="H234" s="147" t="s">
        <v>1</v>
      </c>
      <c r="I234" s="149"/>
      <c r="L234" s="145"/>
      <c r="M234" s="150"/>
      <c r="T234" s="151"/>
      <c r="AT234" s="147" t="s">
        <v>155</v>
      </c>
      <c r="AU234" s="147" t="s">
        <v>86</v>
      </c>
      <c r="AV234" s="12" t="s">
        <v>84</v>
      </c>
      <c r="AW234" s="12" t="s">
        <v>32</v>
      </c>
      <c r="AX234" s="12" t="s">
        <v>76</v>
      </c>
      <c r="AY234" s="147" t="s">
        <v>142</v>
      </c>
    </row>
    <row r="235" spans="2:65" s="13" customFormat="1" ht="11.25" x14ac:dyDescent="0.2">
      <c r="B235" s="152"/>
      <c r="D235" s="146" t="s">
        <v>155</v>
      </c>
      <c r="E235" s="153" t="s">
        <v>1</v>
      </c>
      <c r="F235" s="154" t="s">
        <v>2620</v>
      </c>
      <c r="H235" s="155">
        <v>18.760000000000002</v>
      </c>
      <c r="I235" s="156"/>
      <c r="L235" s="152"/>
      <c r="M235" s="157"/>
      <c r="T235" s="158"/>
      <c r="AT235" s="153" t="s">
        <v>155</v>
      </c>
      <c r="AU235" s="153" t="s">
        <v>86</v>
      </c>
      <c r="AV235" s="13" t="s">
        <v>86</v>
      </c>
      <c r="AW235" s="13" t="s">
        <v>32</v>
      </c>
      <c r="AX235" s="13" t="s">
        <v>76</v>
      </c>
      <c r="AY235" s="153" t="s">
        <v>142</v>
      </c>
    </row>
    <row r="236" spans="2:65" s="12" customFormat="1" ht="11.25" x14ac:dyDescent="0.2">
      <c r="B236" s="145"/>
      <c r="D236" s="146" t="s">
        <v>155</v>
      </c>
      <c r="E236" s="147" t="s">
        <v>1</v>
      </c>
      <c r="F236" s="148" t="s">
        <v>2621</v>
      </c>
      <c r="H236" s="147" t="s">
        <v>1</v>
      </c>
      <c r="I236" s="149"/>
      <c r="L236" s="145"/>
      <c r="M236" s="150"/>
      <c r="T236" s="151"/>
      <c r="AT236" s="147" t="s">
        <v>155</v>
      </c>
      <c r="AU236" s="147" t="s">
        <v>86</v>
      </c>
      <c r="AV236" s="12" t="s">
        <v>84</v>
      </c>
      <c r="AW236" s="12" t="s">
        <v>32</v>
      </c>
      <c r="AX236" s="12" t="s">
        <v>76</v>
      </c>
      <c r="AY236" s="147" t="s">
        <v>142</v>
      </c>
    </row>
    <row r="237" spans="2:65" s="13" customFormat="1" ht="11.25" x14ac:dyDescent="0.2">
      <c r="B237" s="152"/>
      <c r="D237" s="146" t="s">
        <v>155</v>
      </c>
      <c r="E237" s="153" t="s">
        <v>1</v>
      </c>
      <c r="F237" s="154" t="s">
        <v>2622</v>
      </c>
      <c r="H237" s="155">
        <v>25</v>
      </c>
      <c r="I237" s="156"/>
      <c r="L237" s="152"/>
      <c r="M237" s="157"/>
      <c r="T237" s="158"/>
      <c r="AT237" s="153" t="s">
        <v>155</v>
      </c>
      <c r="AU237" s="153" t="s">
        <v>86</v>
      </c>
      <c r="AV237" s="13" t="s">
        <v>86</v>
      </c>
      <c r="AW237" s="13" t="s">
        <v>32</v>
      </c>
      <c r="AX237" s="13" t="s">
        <v>76</v>
      </c>
      <c r="AY237" s="153" t="s">
        <v>142</v>
      </c>
    </row>
    <row r="238" spans="2:65" s="14" customFormat="1" ht="11.25" x14ac:dyDescent="0.2">
      <c r="B238" s="162"/>
      <c r="D238" s="146" t="s">
        <v>155</v>
      </c>
      <c r="E238" s="163" t="s">
        <v>1</v>
      </c>
      <c r="F238" s="164" t="s">
        <v>278</v>
      </c>
      <c r="H238" s="165">
        <v>43.76</v>
      </c>
      <c r="I238" s="166"/>
      <c r="L238" s="162"/>
      <c r="M238" s="167"/>
      <c r="T238" s="168"/>
      <c r="AT238" s="163" t="s">
        <v>155</v>
      </c>
      <c r="AU238" s="163" t="s">
        <v>86</v>
      </c>
      <c r="AV238" s="14" t="s">
        <v>141</v>
      </c>
      <c r="AW238" s="14" t="s">
        <v>32</v>
      </c>
      <c r="AX238" s="14" t="s">
        <v>84</v>
      </c>
      <c r="AY238" s="163" t="s">
        <v>142</v>
      </c>
    </row>
    <row r="239" spans="2:65" s="1" customFormat="1" ht="33" customHeight="1" x14ac:dyDescent="0.2">
      <c r="B239" s="32"/>
      <c r="C239" s="132" t="s">
        <v>528</v>
      </c>
      <c r="D239" s="132" t="s">
        <v>148</v>
      </c>
      <c r="E239" s="133" t="s">
        <v>2623</v>
      </c>
      <c r="F239" s="134" t="s">
        <v>2624</v>
      </c>
      <c r="G239" s="135" t="s">
        <v>336</v>
      </c>
      <c r="H239" s="136">
        <v>444</v>
      </c>
      <c r="I239" s="137"/>
      <c r="J239" s="138">
        <f>ROUND(I239*H239,2)</f>
        <v>0</v>
      </c>
      <c r="K239" s="134" t="s">
        <v>152</v>
      </c>
      <c r="L239" s="32"/>
      <c r="M239" s="139" t="s">
        <v>1</v>
      </c>
      <c r="N239" s="140" t="s">
        <v>41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646</v>
      </c>
      <c r="AT239" s="143" t="s">
        <v>148</v>
      </c>
      <c r="AU239" s="143" t="s">
        <v>86</v>
      </c>
      <c r="AY239" s="17" t="s">
        <v>142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84</v>
      </c>
      <c r="BK239" s="144">
        <f>ROUND(I239*H239,2)</f>
        <v>0</v>
      </c>
      <c r="BL239" s="17" t="s">
        <v>646</v>
      </c>
      <c r="BM239" s="143" t="s">
        <v>656</v>
      </c>
    </row>
    <row r="240" spans="2:65" s="13" customFormat="1" ht="11.25" x14ac:dyDescent="0.2">
      <c r="B240" s="152"/>
      <c r="D240" s="146" t="s">
        <v>155</v>
      </c>
      <c r="E240" s="153" t="s">
        <v>1</v>
      </c>
      <c r="F240" s="154" t="s">
        <v>2625</v>
      </c>
      <c r="H240" s="155">
        <v>444</v>
      </c>
      <c r="I240" s="156"/>
      <c r="L240" s="152"/>
      <c r="M240" s="157"/>
      <c r="T240" s="158"/>
      <c r="AT240" s="153" t="s">
        <v>155</v>
      </c>
      <c r="AU240" s="153" t="s">
        <v>86</v>
      </c>
      <c r="AV240" s="13" t="s">
        <v>86</v>
      </c>
      <c r="AW240" s="13" t="s">
        <v>32</v>
      </c>
      <c r="AX240" s="13" t="s">
        <v>84</v>
      </c>
      <c r="AY240" s="153" t="s">
        <v>142</v>
      </c>
    </row>
    <row r="241" spans="2:65" s="12" customFormat="1" ht="11.25" x14ac:dyDescent="0.2">
      <c r="B241" s="145"/>
      <c r="D241" s="146" t="s">
        <v>155</v>
      </c>
      <c r="E241" s="147" t="s">
        <v>1</v>
      </c>
      <c r="F241" s="148" t="s">
        <v>2626</v>
      </c>
      <c r="H241" s="147" t="s">
        <v>1</v>
      </c>
      <c r="I241" s="149"/>
      <c r="L241" s="145"/>
      <c r="M241" s="150"/>
      <c r="T241" s="151"/>
      <c r="AT241" s="147" t="s">
        <v>155</v>
      </c>
      <c r="AU241" s="147" t="s">
        <v>86</v>
      </c>
      <c r="AV241" s="12" t="s">
        <v>84</v>
      </c>
      <c r="AW241" s="12" t="s">
        <v>32</v>
      </c>
      <c r="AX241" s="12" t="s">
        <v>76</v>
      </c>
      <c r="AY241" s="147" t="s">
        <v>142</v>
      </c>
    </row>
    <row r="242" spans="2:65" s="1" customFormat="1" ht="33" customHeight="1" x14ac:dyDescent="0.2">
      <c r="B242" s="32"/>
      <c r="C242" s="132" t="s">
        <v>532</v>
      </c>
      <c r="D242" s="132" t="s">
        <v>148</v>
      </c>
      <c r="E242" s="133" t="s">
        <v>2627</v>
      </c>
      <c r="F242" s="134" t="s">
        <v>2628</v>
      </c>
      <c r="G242" s="135" t="s">
        <v>336</v>
      </c>
      <c r="H242" s="136">
        <v>56</v>
      </c>
      <c r="I242" s="137"/>
      <c r="J242" s="138">
        <f>ROUND(I242*H242,2)</f>
        <v>0</v>
      </c>
      <c r="K242" s="134" t="s">
        <v>152</v>
      </c>
      <c r="L242" s="32"/>
      <c r="M242" s="139" t="s">
        <v>1</v>
      </c>
      <c r="N242" s="140" t="s">
        <v>41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646</v>
      </c>
      <c r="AT242" s="143" t="s">
        <v>148</v>
      </c>
      <c r="AU242" s="143" t="s">
        <v>86</v>
      </c>
      <c r="AY242" s="17" t="s">
        <v>142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84</v>
      </c>
      <c r="BK242" s="144">
        <f>ROUND(I242*H242,2)</f>
        <v>0</v>
      </c>
      <c r="BL242" s="17" t="s">
        <v>646</v>
      </c>
      <c r="BM242" s="143" t="s">
        <v>2629</v>
      </c>
    </row>
    <row r="243" spans="2:65" s="13" customFormat="1" ht="11.25" x14ac:dyDescent="0.2">
      <c r="B243" s="152"/>
      <c r="D243" s="146" t="s">
        <v>155</v>
      </c>
      <c r="E243" s="153" t="s">
        <v>1</v>
      </c>
      <c r="F243" s="154" t="s">
        <v>2630</v>
      </c>
      <c r="H243" s="155">
        <v>56</v>
      </c>
      <c r="I243" s="156"/>
      <c r="L243" s="152"/>
      <c r="M243" s="157"/>
      <c r="T243" s="158"/>
      <c r="AT243" s="153" t="s">
        <v>155</v>
      </c>
      <c r="AU243" s="153" t="s">
        <v>86</v>
      </c>
      <c r="AV243" s="13" t="s">
        <v>86</v>
      </c>
      <c r="AW243" s="13" t="s">
        <v>32</v>
      </c>
      <c r="AX243" s="13" t="s">
        <v>84</v>
      </c>
      <c r="AY243" s="153" t="s">
        <v>142</v>
      </c>
    </row>
    <row r="244" spans="2:65" s="1" customFormat="1" ht="24.2" customHeight="1" x14ac:dyDescent="0.2">
      <c r="B244" s="32"/>
      <c r="C244" s="132" t="s">
        <v>539</v>
      </c>
      <c r="D244" s="132" t="s">
        <v>148</v>
      </c>
      <c r="E244" s="133" t="s">
        <v>2631</v>
      </c>
      <c r="F244" s="134" t="s">
        <v>2632</v>
      </c>
      <c r="G244" s="135" t="s">
        <v>357</v>
      </c>
      <c r="H244" s="136">
        <v>6.5</v>
      </c>
      <c r="I244" s="137"/>
      <c r="J244" s="138">
        <f>ROUND(I244*H244,2)</f>
        <v>0</v>
      </c>
      <c r="K244" s="134" t="s">
        <v>152</v>
      </c>
      <c r="L244" s="32"/>
      <c r="M244" s="139" t="s">
        <v>1</v>
      </c>
      <c r="N244" s="140" t="s">
        <v>41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646</v>
      </c>
      <c r="AT244" s="143" t="s">
        <v>148</v>
      </c>
      <c r="AU244" s="143" t="s">
        <v>86</v>
      </c>
      <c r="AY244" s="17" t="s">
        <v>142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84</v>
      </c>
      <c r="BK244" s="144">
        <f>ROUND(I244*H244,2)</f>
        <v>0</v>
      </c>
      <c r="BL244" s="17" t="s">
        <v>646</v>
      </c>
      <c r="BM244" s="143" t="s">
        <v>2633</v>
      </c>
    </row>
    <row r="245" spans="2:65" s="13" customFormat="1" ht="11.25" x14ac:dyDescent="0.2">
      <c r="B245" s="152"/>
      <c r="D245" s="146" t="s">
        <v>155</v>
      </c>
      <c r="E245" s="153" t="s">
        <v>1</v>
      </c>
      <c r="F245" s="154" t="s">
        <v>2634</v>
      </c>
      <c r="H245" s="155">
        <v>6.5</v>
      </c>
      <c r="I245" s="156"/>
      <c r="L245" s="152"/>
      <c r="M245" s="157"/>
      <c r="T245" s="158"/>
      <c r="AT245" s="153" t="s">
        <v>155</v>
      </c>
      <c r="AU245" s="153" t="s">
        <v>86</v>
      </c>
      <c r="AV245" s="13" t="s">
        <v>86</v>
      </c>
      <c r="AW245" s="13" t="s">
        <v>32</v>
      </c>
      <c r="AX245" s="13" t="s">
        <v>84</v>
      </c>
      <c r="AY245" s="153" t="s">
        <v>142</v>
      </c>
    </row>
    <row r="246" spans="2:65" s="1" customFormat="1" ht="33" customHeight="1" x14ac:dyDescent="0.2">
      <c r="B246" s="32"/>
      <c r="C246" s="132" t="s">
        <v>544</v>
      </c>
      <c r="D246" s="132" t="s">
        <v>148</v>
      </c>
      <c r="E246" s="133" t="s">
        <v>2635</v>
      </c>
      <c r="F246" s="134" t="s">
        <v>2636</v>
      </c>
      <c r="G246" s="135" t="s">
        <v>336</v>
      </c>
      <c r="H246" s="136">
        <v>444</v>
      </c>
      <c r="I246" s="137"/>
      <c r="J246" s="138">
        <f>ROUND(I246*H246,2)</f>
        <v>0</v>
      </c>
      <c r="K246" s="134" t="s">
        <v>152</v>
      </c>
      <c r="L246" s="32"/>
      <c r="M246" s="139" t="s">
        <v>1</v>
      </c>
      <c r="N246" s="140" t="s">
        <v>41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646</v>
      </c>
      <c r="AT246" s="143" t="s">
        <v>148</v>
      </c>
      <c r="AU246" s="143" t="s">
        <v>86</v>
      </c>
      <c r="AY246" s="17" t="s">
        <v>142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7" t="s">
        <v>84</v>
      </c>
      <c r="BK246" s="144">
        <f>ROUND(I246*H246,2)</f>
        <v>0</v>
      </c>
      <c r="BL246" s="17" t="s">
        <v>646</v>
      </c>
      <c r="BM246" s="143" t="s">
        <v>2637</v>
      </c>
    </row>
    <row r="247" spans="2:65" s="13" customFormat="1" ht="11.25" x14ac:dyDescent="0.2">
      <c r="B247" s="152"/>
      <c r="D247" s="146" t="s">
        <v>155</v>
      </c>
      <c r="E247" s="153" t="s">
        <v>1</v>
      </c>
      <c r="F247" s="154" t="s">
        <v>2638</v>
      </c>
      <c r="H247" s="155">
        <v>444</v>
      </c>
      <c r="I247" s="156"/>
      <c r="L247" s="152"/>
      <c r="M247" s="157"/>
      <c r="T247" s="158"/>
      <c r="AT247" s="153" t="s">
        <v>155</v>
      </c>
      <c r="AU247" s="153" t="s">
        <v>86</v>
      </c>
      <c r="AV247" s="13" t="s">
        <v>86</v>
      </c>
      <c r="AW247" s="13" t="s">
        <v>32</v>
      </c>
      <c r="AX247" s="13" t="s">
        <v>84</v>
      </c>
      <c r="AY247" s="153" t="s">
        <v>142</v>
      </c>
    </row>
    <row r="248" spans="2:65" s="1" customFormat="1" ht="33" customHeight="1" x14ac:dyDescent="0.2">
      <c r="B248" s="32"/>
      <c r="C248" s="132" t="s">
        <v>552</v>
      </c>
      <c r="D248" s="132" t="s">
        <v>148</v>
      </c>
      <c r="E248" s="133" t="s">
        <v>2639</v>
      </c>
      <c r="F248" s="134" t="s">
        <v>2640</v>
      </c>
      <c r="G248" s="135" t="s">
        <v>336</v>
      </c>
      <c r="H248" s="136">
        <v>56</v>
      </c>
      <c r="I248" s="137"/>
      <c r="J248" s="138">
        <f>ROUND(I248*H248,2)</f>
        <v>0</v>
      </c>
      <c r="K248" s="134" t="s">
        <v>152</v>
      </c>
      <c r="L248" s="32"/>
      <c r="M248" s="139" t="s">
        <v>1</v>
      </c>
      <c r="N248" s="140" t="s">
        <v>41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646</v>
      </c>
      <c r="AT248" s="143" t="s">
        <v>148</v>
      </c>
      <c r="AU248" s="143" t="s">
        <v>86</v>
      </c>
      <c r="AY248" s="17" t="s">
        <v>142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84</v>
      </c>
      <c r="BK248" s="144">
        <f>ROUND(I248*H248,2)</f>
        <v>0</v>
      </c>
      <c r="BL248" s="17" t="s">
        <v>646</v>
      </c>
      <c r="BM248" s="143" t="s">
        <v>2641</v>
      </c>
    </row>
    <row r="249" spans="2:65" s="13" customFormat="1" ht="11.25" x14ac:dyDescent="0.2">
      <c r="B249" s="152"/>
      <c r="D249" s="146" t="s">
        <v>155</v>
      </c>
      <c r="E249" s="153" t="s">
        <v>1</v>
      </c>
      <c r="F249" s="154" t="s">
        <v>2642</v>
      </c>
      <c r="H249" s="155">
        <v>56</v>
      </c>
      <c r="I249" s="156"/>
      <c r="L249" s="152"/>
      <c r="M249" s="157"/>
      <c r="T249" s="158"/>
      <c r="AT249" s="153" t="s">
        <v>155</v>
      </c>
      <c r="AU249" s="153" t="s">
        <v>86</v>
      </c>
      <c r="AV249" s="13" t="s">
        <v>86</v>
      </c>
      <c r="AW249" s="13" t="s">
        <v>32</v>
      </c>
      <c r="AX249" s="13" t="s">
        <v>84</v>
      </c>
      <c r="AY249" s="153" t="s">
        <v>142</v>
      </c>
    </row>
    <row r="250" spans="2:65" s="1" customFormat="1" ht="24.2" customHeight="1" x14ac:dyDescent="0.2">
      <c r="B250" s="32"/>
      <c r="C250" s="132" t="s">
        <v>559</v>
      </c>
      <c r="D250" s="132" t="s">
        <v>148</v>
      </c>
      <c r="E250" s="133" t="s">
        <v>2643</v>
      </c>
      <c r="F250" s="134" t="s">
        <v>2644</v>
      </c>
      <c r="G250" s="135" t="s">
        <v>336</v>
      </c>
      <c r="H250" s="136">
        <v>10</v>
      </c>
      <c r="I250" s="137"/>
      <c r="J250" s="138">
        <f>ROUND(I250*H250,2)</f>
        <v>0</v>
      </c>
      <c r="K250" s="134" t="s">
        <v>152</v>
      </c>
      <c r="L250" s="32"/>
      <c r="M250" s="139" t="s">
        <v>1</v>
      </c>
      <c r="N250" s="140" t="s">
        <v>41</v>
      </c>
      <c r="P250" s="141">
        <f>O250*H250</f>
        <v>0</v>
      </c>
      <c r="Q250" s="141">
        <v>6.0000000000000002E-5</v>
      </c>
      <c r="R250" s="141">
        <f>Q250*H250</f>
        <v>6.0000000000000006E-4</v>
      </c>
      <c r="S250" s="141">
        <v>0</v>
      </c>
      <c r="T250" s="142">
        <f>S250*H250</f>
        <v>0</v>
      </c>
      <c r="AR250" s="143" t="s">
        <v>646</v>
      </c>
      <c r="AT250" s="143" t="s">
        <v>148</v>
      </c>
      <c r="AU250" s="143" t="s">
        <v>86</v>
      </c>
      <c r="AY250" s="17" t="s">
        <v>142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7" t="s">
        <v>84</v>
      </c>
      <c r="BK250" s="144">
        <f>ROUND(I250*H250,2)</f>
        <v>0</v>
      </c>
      <c r="BL250" s="17" t="s">
        <v>646</v>
      </c>
      <c r="BM250" s="143" t="s">
        <v>2645</v>
      </c>
    </row>
    <row r="251" spans="2:65" s="13" customFormat="1" ht="11.25" x14ac:dyDescent="0.2">
      <c r="B251" s="152"/>
      <c r="D251" s="146" t="s">
        <v>155</v>
      </c>
      <c r="E251" s="153" t="s">
        <v>1</v>
      </c>
      <c r="F251" s="154" t="s">
        <v>2646</v>
      </c>
      <c r="H251" s="155">
        <v>10</v>
      </c>
      <c r="I251" s="156"/>
      <c r="L251" s="152"/>
      <c r="M251" s="157"/>
      <c r="T251" s="158"/>
      <c r="AT251" s="153" t="s">
        <v>155</v>
      </c>
      <c r="AU251" s="153" t="s">
        <v>86</v>
      </c>
      <c r="AV251" s="13" t="s">
        <v>86</v>
      </c>
      <c r="AW251" s="13" t="s">
        <v>32</v>
      </c>
      <c r="AX251" s="13" t="s">
        <v>84</v>
      </c>
      <c r="AY251" s="153" t="s">
        <v>142</v>
      </c>
    </row>
    <row r="252" spans="2:65" s="1" customFormat="1" ht="16.5" customHeight="1" x14ac:dyDescent="0.2">
      <c r="B252" s="32"/>
      <c r="C252" s="169" t="s">
        <v>568</v>
      </c>
      <c r="D252" s="169" t="s">
        <v>472</v>
      </c>
      <c r="E252" s="170" t="s">
        <v>2647</v>
      </c>
      <c r="F252" s="171" t="s">
        <v>2648</v>
      </c>
      <c r="G252" s="172" t="s">
        <v>336</v>
      </c>
      <c r="H252" s="173">
        <v>10.3</v>
      </c>
      <c r="I252" s="174"/>
      <c r="J252" s="175">
        <f>ROUND(I252*H252,2)</f>
        <v>0</v>
      </c>
      <c r="K252" s="171" t="s">
        <v>152</v>
      </c>
      <c r="L252" s="176"/>
      <c r="M252" s="177" t="s">
        <v>1</v>
      </c>
      <c r="N252" s="178" t="s">
        <v>41</v>
      </c>
      <c r="P252" s="141">
        <f>O252*H252</f>
        <v>0</v>
      </c>
      <c r="Q252" s="141">
        <v>1.273E-2</v>
      </c>
      <c r="R252" s="141">
        <f>Q252*H252</f>
        <v>0.13111900000000001</v>
      </c>
      <c r="S252" s="141">
        <v>0</v>
      </c>
      <c r="T252" s="142">
        <f>S252*H252</f>
        <v>0</v>
      </c>
      <c r="AR252" s="143" t="s">
        <v>1005</v>
      </c>
      <c r="AT252" s="143" t="s">
        <v>472</v>
      </c>
      <c r="AU252" s="143" t="s">
        <v>86</v>
      </c>
      <c r="AY252" s="17" t="s">
        <v>142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84</v>
      </c>
      <c r="BK252" s="144">
        <f>ROUND(I252*H252,2)</f>
        <v>0</v>
      </c>
      <c r="BL252" s="17" t="s">
        <v>1005</v>
      </c>
      <c r="BM252" s="143" t="s">
        <v>2649</v>
      </c>
    </row>
    <row r="253" spans="2:65" s="13" customFormat="1" ht="11.25" x14ac:dyDescent="0.2">
      <c r="B253" s="152"/>
      <c r="D253" s="146" t="s">
        <v>155</v>
      </c>
      <c r="E253" s="153" t="s">
        <v>1</v>
      </c>
      <c r="F253" s="154" t="s">
        <v>2650</v>
      </c>
      <c r="H253" s="155">
        <v>10</v>
      </c>
      <c r="I253" s="156"/>
      <c r="L253" s="152"/>
      <c r="M253" s="157"/>
      <c r="T253" s="158"/>
      <c r="AT253" s="153" t="s">
        <v>155</v>
      </c>
      <c r="AU253" s="153" t="s">
        <v>86</v>
      </c>
      <c r="AV253" s="13" t="s">
        <v>86</v>
      </c>
      <c r="AW253" s="13" t="s">
        <v>32</v>
      </c>
      <c r="AX253" s="13" t="s">
        <v>84</v>
      </c>
      <c r="AY253" s="153" t="s">
        <v>142</v>
      </c>
    </row>
    <row r="254" spans="2:65" s="13" customFormat="1" ht="11.25" x14ac:dyDescent="0.2">
      <c r="B254" s="152"/>
      <c r="D254" s="146" t="s">
        <v>155</v>
      </c>
      <c r="F254" s="154" t="s">
        <v>2651</v>
      </c>
      <c r="H254" s="155">
        <v>10.3</v>
      </c>
      <c r="I254" s="156"/>
      <c r="L254" s="152"/>
      <c r="M254" s="157"/>
      <c r="T254" s="158"/>
      <c r="AT254" s="153" t="s">
        <v>155</v>
      </c>
      <c r="AU254" s="153" t="s">
        <v>86</v>
      </c>
      <c r="AV254" s="13" t="s">
        <v>86</v>
      </c>
      <c r="AW254" s="13" t="s">
        <v>4</v>
      </c>
      <c r="AX254" s="13" t="s">
        <v>84</v>
      </c>
      <c r="AY254" s="153" t="s">
        <v>142</v>
      </c>
    </row>
    <row r="255" spans="2:65" s="1" customFormat="1" ht="24.2" customHeight="1" x14ac:dyDescent="0.2">
      <c r="B255" s="32"/>
      <c r="C255" s="132" t="s">
        <v>574</v>
      </c>
      <c r="D255" s="132" t="s">
        <v>148</v>
      </c>
      <c r="E255" s="133" t="s">
        <v>2652</v>
      </c>
      <c r="F255" s="134" t="s">
        <v>2653</v>
      </c>
      <c r="G255" s="135" t="s">
        <v>590</v>
      </c>
      <c r="H255" s="136">
        <v>1</v>
      </c>
      <c r="I255" s="137"/>
      <c r="J255" s="138">
        <f>ROUND(I255*H255,2)</f>
        <v>0</v>
      </c>
      <c r="K255" s="134" t="s">
        <v>152</v>
      </c>
      <c r="L255" s="32"/>
      <c r="M255" s="139" t="s">
        <v>1</v>
      </c>
      <c r="N255" s="140" t="s">
        <v>41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646</v>
      </c>
      <c r="AT255" s="143" t="s">
        <v>148</v>
      </c>
      <c r="AU255" s="143" t="s">
        <v>86</v>
      </c>
      <c r="AY255" s="17" t="s">
        <v>142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84</v>
      </c>
      <c r="BK255" s="144">
        <f>ROUND(I255*H255,2)</f>
        <v>0</v>
      </c>
      <c r="BL255" s="17" t="s">
        <v>646</v>
      </c>
      <c r="BM255" s="143" t="s">
        <v>2654</v>
      </c>
    </row>
    <row r="256" spans="2:65" s="13" customFormat="1" ht="11.25" x14ac:dyDescent="0.2">
      <c r="B256" s="152"/>
      <c r="D256" s="146" t="s">
        <v>155</v>
      </c>
      <c r="E256" s="153" t="s">
        <v>1</v>
      </c>
      <c r="F256" s="154" t="s">
        <v>2655</v>
      </c>
      <c r="H256" s="155">
        <v>1</v>
      </c>
      <c r="I256" s="156"/>
      <c r="L256" s="152"/>
      <c r="M256" s="157"/>
      <c r="T256" s="158"/>
      <c r="AT256" s="153" t="s">
        <v>155</v>
      </c>
      <c r="AU256" s="153" t="s">
        <v>86</v>
      </c>
      <c r="AV256" s="13" t="s">
        <v>86</v>
      </c>
      <c r="AW256" s="13" t="s">
        <v>32</v>
      </c>
      <c r="AX256" s="13" t="s">
        <v>84</v>
      </c>
      <c r="AY256" s="153" t="s">
        <v>142</v>
      </c>
    </row>
    <row r="257" spans="2:65" s="1" customFormat="1" ht="24.2" customHeight="1" x14ac:dyDescent="0.2">
      <c r="B257" s="32"/>
      <c r="C257" s="132" t="s">
        <v>581</v>
      </c>
      <c r="D257" s="132" t="s">
        <v>148</v>
      </c>
      <c r="E257" s="133" t="s">
        <v>2656</v>
      </c>
      <c r="F257" s="134" t="s">
        <v>2657</v>
      </c>
      <c r="G257" s="135" t="s">
        <v>590</v>
      </c>
      <c r="H257" s="136">
        <v>1</v>
      </c>
      <c r="I257" s="137"/>
      <c r="J257" s="138">
        <f>ROUND(I257*H257,2)</f>
        <v>0</v>
      </c>
      <c r="K257" s="134" t="s">
        <v>152</v>
      </c>
      <c r="L257" s="32"/>
      <c r="M257" s="139" t="s">
        <v>1</v>
      </c>
      <c r="N257" s="140" t="s">
        <v>41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646</v>
      </c>
      <c r="AT257" s="143" t="s">
        <v>148</v>
      </c>
      <c r="AU257" s="143" t="s">
        <v>86</v>
      </c>
      <c r="AY257" s="17" t="s">
        <v>142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7" t="s">
        <v>84</v>
      </c>
      <c r="BK257" s="144">
        <f>ROUND(I257*H257,2)</f>
        <v>0</v>
      </c>
      <c r="BL257" s="17" t="s">
        <v>646</v>
      </c>
      <c r="BM257" s="143" t="s">
        <v>2658</v>
      </c>
    </row>
    <row r="258" spans="2:65" s="13" customFormat="1" ht="11.25" x14ac:dyDescent="0.2">
      <c r="B258" s="152"/>
      <c r="D258" s="146" t="s">
        <v>155</v>
      </c>
      <c r="E258" s="153" t="s">
        <v>1</v>
      </c>
      <c r="F258" s="154" t="s">
        <v>2655</v>
      </c>
      <c r="H258" s="155">
        <v>1</v>
      </c>
      <c r="I258" s="156"/>
      <c r="L258" s="152"/>
      <c r="M258" s="157"/>
      <c r="T258" s="158"/>
      <c r="AT258" s="153" t="s">
        <v>155</v>
      </c>
      <c r="AU258" s="153" t="s">
        <v>86</v>
      </c>
      <c r="AV258" s="13" t="s">
        <v>86</v>
      </c>
      <c r="AW258" s="13" t="s">
        <v>32</v>
      </c>
      <c r="AX258" s="13" t="s">
        <v>84</v>
      </c>
      <c r="AY258" s="153" t="s">
        <v>142</v>
      </c>
    </row>
    <row r="259" spans="2:65" s="1" customFormat="1" ht="24.2" customHeight="1" x14ac:dyDescent="0.2">
      <c r="B259" s="32"/>
      <c r="C259" s="132" t="s">
        <v>587</v>
      </c>
      <c r="D259" s="132" t="s">
        <v>148</v>
      </c>
      <c r="E259" s="133" t="s">
        <v>2659</v>
      </c>
      <c r="F259" s="134" t="s">
        <v>2660</v>
      </c>
      <c r="G259" s="135" t="s">
        <v>336</v>
      </c>
      <c r="H259" s="136">
        <v>500</v>
      </c>
      <c r="I259" s="137"/>
      <c r="J259" s="138">
        <f>ROUND(I259*H259,2)</f>
        <v>0</v>
      </c>
      <c r="K259" s="134" t="s">
        <v>152</v>
      </c>
      <c r="L259" s="32"/>
      <c r="M259" s="139" t="s">
        <v>1</v>
      </c>
      <c r="N259" s="140" t="s">
        <v>41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646</v>
      </c>
      <c r="AT259" s="143" t="s">
        <v>148</v>
      </c>
      <c r="AU259" s="143" t="s">
        <v>86</v>
      </c>
      <c r="AY259" s="17" t="s">
        <v>142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84</v>
      </c>
      <c r="BK259" s="144">
        <f>ROUND(I259*H259,2)</f>
        <v>0</v>
      </c>
      <c r="BL259" s="17" t="s">
        <v>646</v>
      </c>
      <c r="BM259" s="143" t="s">
        <v>2661</v>
      </c>
    </row>
    <row r="260" spans="2:65" s="12" customFormat="1" ht="11.25" x14ac:dyDescent="0.2">
      <c r="B260" s="145"/>
      <c r="D260" s="146" t="s">
        <v>155</v>
      </c>
      <c r="E260" s="147" t="s">
        <v>1</v>
      </c>
      <c r="F260" s="148" t="s">
        <v>2662</v>
      </c>
      <c r="H260" s="147" t="s">
        <v>1</v>
      </c>
      <c r="I260" s="149"/>
      <c r="L260" s="145"/>
      <c r="M260" s="150"/>
      <c r="T260" s="151"/>
      <c r="AT260" s="147" t="s">
        <v>155</v>
      </c>
      <c r="AU260" s="147" t="s">
        <v>86</v>
      </c>
      <c r="AV260" s="12" t="s">
        <v>84</v>
      </c>
      <c r="AW260" s="12" t="s">
        <v>32</v>
      </c>
      <c r="AX260" s="12" t="s">
        <v>76</v>
      </c>
      <c r="AY260" s="147" t="s">
        <v>142</v>
      </c>
    </row>
    <row r="261" spans="2:65" s="13" customFormat="1" ht="11.25" x14ac:dyDescent="0.2">
      <c r="B261" s="152"/>
      <c r="D261" s="146" t="s">
        <v>155</v>
      </c>
      <c r="E261" s="153" t="s">
        <v>1</v>
      </c>
      <c r="F261" s="154" t="s">
        <v>2663</v>
      </c>
      <c r="H261" s="155">
        <v>500</v>
      </c>
      <c r="I261" s="156"/>
      <c r="L261" s="152"/>
      <c r="M261" s="157"/>
      <c r="T261" s="158"/>
      <c r="AT261" s="153" t="s">
        <v>155</v>
      </c>
      <c r="AU261" s="153" t="s">
        <v>86</v>
      </c>
      <c r="AV261" s="13" t="s">
        <v>86</v>
      </c>
      <c r="AW261" s="13" t="s">
        <v>32</v>
      </c>
      <c r="AX261" s="13" t="s">
        <v>84</v>
      </c>
      <c r="AY261" s="153" t="s">
        <v>142</v>
      </c>
    </row>
    <row r="262" spans="2:65" s="1" customFormat="1" ht="21.75" customHeight="1" x14ac:dyDescent="0.2">
      <c r="B262" s="32"/>
      <c r="C262" s="132" t="s">
        <v>594</v>
      </c>
      <c r="D262" s="132" t="s">
        <v>148</v>
      </c>
      <c r="E262" s="133" t="s">
        <v>2664</v>
      </c>
      <c r="F262" s="134" t="s">
        <v>2665</v>
      </c>
      <c r="G262" s="135" t="s">
        <v>336</v>
      </c>
      <c r="H262" s="136">
        <v>500</v>
      </c>
      <c r="I262" s="137"/>
      <c r="J262" s="138">
        <f>ROUND(I262*H262,2)</f>
        <v>0</v>
      </c>
      <c r="K262" s="134" t="s">
        <v>152</v>
      </c>
      <c r="L262" s="32"/>
      <c r="M262" s="139" t="s">
        <v>1</v>
      </c>
      <c r="N262" s="140" t="s">
        <v>41</v>
      </c>
      <c r="P262" s="141">
        <f>O262*H262</f>
        <v>0</v>
      </c>
      <c r="Q262" s="141">
        <v>9.0000000000000006E-5</v>
      </c>
      <c r="R262" s="141">
        <f>Q262*H262</f>
        <v>4.5000000000000005E-2</v>
      </c>
      <c r="S262" s="141">
        <v>0</v>
      </c>
      <c r="T262" s="142">
        <f>S262*H262</f>
        <v>0</v>
      </c>
      <c r="AR262" s="143" t="s">
        <v>646</v>
      </c>
      <c r="AT262" s="143" t="s">
        <v>148</v>
      </c>
      <c r="AU262" s="143" t="s">
        <v>86</v>
      </c>
      <c r="AY262" s="17" t="s">
        <v>142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7" t="s">
        <v>84</v>
      </c>
      <c r="BK262" s="144">
        <f>ROUND(I262*H262,2)</f>
        <v>0</v>
      </c>
      <c r="BL262" s="17" t="s">
        <v>646</v>
      </c>
      <c r="BM262" s="143" t="s">
        <v>686</v>
      </c>
    </row>
    <row r="263" spans="2:65" s="13" customFormat="1" ht="11.25" x14ac:dyDescent="0.2">
      <c r="B263" s="152"/>
      <c r="D263" s="146" t="s">
        <v>155</v>
      </c>
      <c r="E263" s="153" t="s">
        <v>1</v>
      </c>
      <c r="F263" s="154" t="s">
        <v>2666</v>
      </c>
      <c r="H263" s="155">
        <v>500</v>
      </c>
      <c r="I263" s="156"/>
      <c r="L263" s="152"/>
      <c r="M263" s="157"/>
      <c r="T263" s="158"/>
      <c r="AT263" s="153" t="s">
        <v>155</v>
      </c>
      <c r="AU263" s="153" t="s">
        <v>86</v>
      </c>
      <c r="AV263" s="13" t="s">
        <v>86</v>
      </c>
      <c r="AW263" s="13" t="s">
        <v>32</v>
      </c>
      <c r="AX263" s="13" t="s">
        <v>84</v>
      </c>
      <c r="AY263" s="153" t="s">
        <v>142</v>
      </c>
    </row>
    <row r="264" spans="2:65" s="1" customFormat="1" ht="24.2" customHeight="1" x14ac:dyDescent="0.2">
      <c r="B264" s="32"/>
      <c r="C264" s="132" t="s">
        <v>599</v>
      </c>
      <c r="D264" s="132" t="s">
        <v>148</v>
      </c>
      <c r="E264" s="133" t="s">
        <v>2667</v>
      </c>
      <c r="F264" s="134" t="s">
        <v>2668</v>
      </c>
      <c r="G264" s="135" t="s">
        <v>357</v>
      </c>
      <c r="H264" s="136">
        <v>43.76</v>
      </c>
      <c r="I264" s="137"/>
      <c r="J264" s="138">
        <f>ROUND(I264*H264,2)</f>
        <v>0</v>
      </c>
      <c r="K264" s="134" t="s">
        <v>152</v>
      </c>
      <c r="L264" s="32"/>
      <c r="M264" s="139" t="s">
        <v>1</v>
      </c>
      <c r="N264" s="140" t="s">
        <v>41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646</v>
      </c>
      <c r="AT264" s="143" t="s">
        <v>148</v>
      </c>
      <c r="AU264" s="143" t="s">
        <v>86</v>
      </c>
      <c r="AY264" s="17" t="s">
        <v>142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84</v>
      </c>
      <c r="BK264" s="144">
        <f>ROUND(I264*H264,2)</f>
        <v>0</v>
      </c>
      <c r="BL264" s="17" t="s">
        <v>646</v>
      </c>
      <c r="BM264" s="143" t="s">
        <v>708</v>
      </c>
    </row>
    <row r="265" spans="2:65" s="12" customFormat="1" ht="11.25" x14ac:dyDescent="0.2">
      <c r="B265" s="145"/>
      <c r="D265" s="146" t="s">
        <v>155</v>
      </c>
      <c r="E265" s="147" t="s">
        <v>1</v>
      </c>
      <c r="F265" s="148" t="s">
        <v>430</v>
      </c>
      <c r="H265" s="147" t="s">
        <v>1</v>
      </c>
      <c r="I265" s="149"/>
      <c r="L265" s="145"/>
      <c r="M265" s="150"/>
      <c r="T265" s="151"/>
      <c r="AT265" s="147" t="s">
        <v>155</v>
      </c>
      <c r="AU265" s="147" t="s">
        <v>86</v>
      </c>
      <c r="AV265" s="12" t="s">
        <v>84</v>
      </c>
      <c r="AW265" s="12" t="s">
        <v>32</v>
      </c>
      <c r="AX265" s="12" t="s">
        <v>76</v>
      </c>
      <c r="AY265" s="147" t="s">
        <v>142</v>
      </c>
    </row>
    <row r="266" spans="2:65" s="12" customFormat="1" ht="11.25" x14ac:dyDescent="0.2">
      <c r="B266" s="145"/>
      <c r="D266" s="146" t="s">
        <v>155</v>
      </c>
      <c r="E266" s="147" t="s">
        <v>1</v>
      </c>
      <c r="F266" s="148" t="s">
        <v>2669</v>
      </c>
      <c r="H266" s="147" t="s">
        <v>1</v>
      </c>
      <c r="I266" s="149"/>
      <c r="L266" s="145"/>
      <c r="M266" s="150"/>
      <c r="T266" s="151"/>
      <c r="AT266" s="147" t="s">
        <v>155</v>
      </c>
      <c r="AU266" s="147" t="s">
        <v>86</v>
      </c>
      <c r="AV266" s="12" t="s">
        <v>84</v>
      </c>
      <c r="AW266" s="12" t="s">
        <v>32</v>
      </c>
      <c r="AX266" s="12" t="s">
        <v>76</v>
      </c>
      <c r="AY266" s="147" t="s">
        <v>142</v>
      </c>
    </row>
    <row r="267" spans="2:65" s="13" customFormat="1" ht="11.25" x14ac:dyDescent="0.2">
      <c r="B267" s="152"/>
      <c r="D267" s="146" t="s">
        <v>155</v>
      </c>
      <c r="E267" s="153" t="s">
        <v>1</v>
      </c>
      <c r="F267" s="154" t="s">
        <v>2670</v>
      </c>
      <c r="H267" s="155">
        <v>43.76</v>
      </c>
      <c r="I267" s="156"/>
      <c r="L267" s="152"/>
      <c r="M267" s="157"/>
      <c r="T267" s="158"/>
      <c r="AT267" s="153" t="s">
        <v>155</v>
      </c>
      <c r="AU267" s="153" t="s">
        <v>86</v>
      </c>
      <c r="AV267" s="13" t="s">
        <v>86</v>
      </c>
      <c r="AW267" s="13" t="s">
        <v>32</v>
      </c>
      <c r="AX267" s="13" t="s">
        <v>84</v>
      </c>
      <c r="AY267" s="153" t="s">
        <v>142</v>
      </c>
    </row>
    <row r="268" spans="2:65" s="1" customFormat="1" ht="33" customHeight="1" x14ac:dyDescent="0.2">
      <c r="B268" s="32"/>
      <c r="C268" s="132" t="s">
        <v>605</v>
      </c>
      <c r="D268" s="132" t="s">
        <v>148</v>
      </c>
      <c r="E268" s="133" t="s">
        <v>2671</v>
      </c>
      <c r="F268" s="134" t="s">
        <v>2672</v>
      </c>
      <c r="G268" s="135" t="s">
        <v>357</v>
      </c>
      <c r="H268" s="136">
        <v>1050.24</v>
      </c>
      <c r="I268" s="137"/>
      <c r="J268" s="138">
        <f>ROUND(I268*H268,2)</f>
        <v>0</v>
      </c>
      <c r="K268" s="134" t="s">
        <v>152</v>
      </c>
      <c r="L268" s="32"/>
      <c r="M268" s="139" t="s">
        <v>1</v>
      </c>
      <c r="N268" s="140" t="s">
        <v>41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646</v>
      </c>
      <c r="AT268" s="143" t="s">
        <v>148</v>
      </c>
      <c r="AU268" s="143" t="s">
        <v>86</v>
      </c>
      <c r="AY268" s="17" t="s">
        <v>142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84</v>
      </c>
      <c r="BK268" s="144">
        <f>ROUND(I268*H268,2)</f>
        <v>0</v>
      </c>
      <c r="BL268" s="17" t="s">
        <v>646</v>
      </c>
      <c r="BM268" s="143" t="s">
        <v>724</v>
      </c>
    </row>
    <row r="269" spans="2:65" s="12" customFormat="1" ht="11.25" x14ac:dyDescent="0.2">
      <c r="B269" s="145"/>
      <c r="D269" s="146" t="s">
        <v>155</v>
      </c>
      <c r="E269" s="147" t="s">
        <v>1</v>
      </c>
      <c r="F269" s="148" t="s">
        <v>431</v>
      </c>
      <c r="H269" s="147" t="s">
        <v>1</v>
      </c>
      <c r="I269" s="149"/>
      <c r="L269" s="145"/>
      <c r="M269" s="150"/>
      <c r="T269" s="151"/>
      <c r="AT269" s="147" t="s">
        <v>155</v>
      </c>
      <c r="AU269" s="147" t="s">
        <v>86</v>
      </c>
      <c r="AV269" s="12" t="s">
        <v>84</v>
      </c>
      <c r="AW269" s="12" t="s">
        <v>32</v>
      </c>
      <c r="AX269" s="12" t="s">
        <v>76</v>
      </c>
      <c r="AY269" s="147" t="s">
        <v>142</v>
      </c>
    </row>
    <row r="270" spans="2:65" s="13" customFormat="1" ht="11.25" x14ac:dyDescent="0.2">
      <c r="B270" s="152"/>
      <c r="D270" s="146" t="s">
        <v>155</v>
      </c>
      <c r="E270" s="153" t="s">
        <v>1</v>
      </c>
      <c r="F270" s="154" t="s">
        <v>2673</v>
      </c>
      <c r="H270" s="155">
        <v>1050.24</v>
      </c>
      <c r="I270" s="156"/>
      <c r="L270" s="152"/>
      <c r="M270" s="157"/>
      <c r="T270" s="158"/>
      <c r="AT270" s="153" t="s">
        <v>155</v>
      </c>
      <c r="AU270" s="153" t="s">
        <v>86</v>
      </c>
      <c r="AV270" s="13" t="s">
        <v>86</v>
      </c>
      <c r="AW270" s="13" t="s">
        <v>32</v>
      </c>
      <c r="AX270" s="13" t="s">
        <v>84</v>
      </c>
      <c r="AY270" s="153" t="s">
        <v>142</v>
      </c>
    </row>
    <row r="271" spans="2:65" s="1" customFormat="1" ht="21.75" customHeight="1" x14ac:dyDescent="0.2">
      <c r="B271" s="32"/>
      <c r="C271" s="132" t="s">
        <v>612</v>
      </c>
      <c r="D271" s="132" t="s">
        <v>148</v>
      </c>
      <c r="E271" s="133" t="s">
        <v>2674</v>
      </c>
      <c r="F271" s="134" t="s">
        <v>2675</v>
      </c>
      <c r="G271" s="135" t="s">
        <v>456</v>
      </c>
      <c r="H271" s="136">
        <v>78.768000000000001</v>
      </c>
      <c r="I271" s="137"/>
      <c r="J271" s="138">
        <f>ROUND(I271*H271,2)</f>
        <v>0</v>
      </c>
      <c r="K271" s="134" t="s">
        <v>152</v>
      </c>
      <c r="L271" s="32"/>
      <c r="M271" s="139" t="s">
        <v>1</v>
      </c>
      <c r="N271" s="140" t="s">
        <v>41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646</v>
      </c>
      <c r="AT271" s="143" t="s">
        <v>148</v>
      </c>
      <c r="AU271" s="143" t="s">
        <v>86</v>
      </c>
      <c r="AY271" s="17" t="s">
        <v>142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84</v>
      </c>
      <c r="BK271" s="144">
        <f>ROUND(I271*H271,2)</f>
        <v>0</v>
      </c>
      <c r="BL271" s="17" t="s">
        <v>646</v>
      </c>
      <c r="BM271" s="143" t="s">
        <v>2676</v>
      </c>
    </row>
    <row r="272" spans="2:65" s="13" customFormat="1" ht="11.25" x14ac:dyDescent="0.2">
      <c r="B272" s="152"/>
      <c r="D272" s="146" t="s">
        <v>155</v>
      </c>
      <c r="E272" s="153" t="s">
        <v>1</v>
      </c>
      <c r="F272" s="154" t="s">
        <v>2677</v>
      </c>
      <c r="H272" s="155">
        <v>78.768000000000001</v>
      </c>
      <c r="I272" s="156"/>
      <c r="L272" s="152"/>
      <c r="M272" s="157"/>
      <c r="T272" s="158"/>
      <c r="AT272" s="153" t="s">
        <v>155</v>
      </c>
      <c r="AU272" s="153" t="s">
        <v>86</v>
      </c>
      <c r="AV272" s="13" t="s">
        <v>86</v>
      </c>
      <c r="AW272" s="13" t="s">
        <v>32</v>
      </c>
      <c r="AX272" s="13" t="s">
        <v>84</v>
      </c>
      <c r="AY272" s="153" t="s">
        <v>142</v>
      </c>
    </row>
    <row r="273" spans="2:65" s="1" customFormat="1" ht="24.2" customHeight="1" x14ac:dyDescent="0.2">
      <c r="B273" s="32"/>
      <c r="C273" s="132" t="s">
        <v>620</v>
      </c>
      <c r="D273" s="132" t="s">
        <v>148</v>
      </c>
      <c r="E273" s="133" t="s">
        <v>2678</v>
      </c>
      <c r="F273" s="134" t="s">
        <v>2679</v>
      </c>
      <c r="G273" s="135" t="s">
        <v>266</v>
      </c>
      <c r="H273" s="136">
        <v>250</v>
      </c>
      <c r="I273" s="137"/>
      <c r="J273" s="138">
        <f>ROUND(I273*H273,2)</f>
        <v>0</v>
      </c>
      <c r="K273" s="134" t="s">
        <v>152</v>
      </c>
      <c r="L273" s="32"/>
      <c r="M273" s="139" t="s">
        <v>1</v>
      </c>
      <c r="N273" s="140" t="s">
        <v>41</v>
      </c>
      <c r="P273" s="141">
        <f>O273*H273</f>
        <v>0</v>
      </c>
      <c r="Q273" s="141">
        <v>2.0000000000000002E-5</v>
      </c>
      <c r="R273" s="141">
        <f>Q273*H273</f>
        <v>5.0000000000000001E-3</v>
      </c>
      <c r="S273" s="141">
        <v>0</v>
      </c>
      <c r="T273" s="142">
        <f>S273*H273</f>
        <v>0</v>
      </c>
      <c r="AR273" s="143" t="s">
        <v>646</v>
      </c>
      <c r="AT273" s="143" t="s">
        <v>148</v>
      </c>
      <c r="AU273" s="143" t="s">
        <v>86</v>
      </c>
      <c r="AY273" s="17" t="s">
        <v>142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84</v>
      </c>
      <c r="BK273" s="144">
        <f>ROUND(I273*H273,2)</f>
        <v>0</v>
      </c>
      <c r="BL273" s="17" t="s">
        <v>646</v>
      </c>
      <c r="BM273" s="143" t="s">
        <v>2680</v>
      </c>
    </row>
    <row r="274" spans="2:65" s="12" customFormat="1" ht="11.25" x14ac:dyDescent="0.2">
      <c r="B274" s="145"/>
      <c r="D274" s="146" t="s">
        <v>155</v>
      </c>
      <c r="E274" s="147" t="s">
        <v>1</v>
      </c>
      <c r="F274" s="148" t="s">
        <v>2681</v>
      </c>
      <c r="H274" s="147" t="s">
        <v>1</v>
      </c>
      <c r="I274" s="149"/>
      <c r="L274" s="145"/>
      <c r="M274" s="150"/>
      <c r="T274" s="151"/>
      <c r="AT274" s="147" t="s">
        <v>155</v>
      </c>
      <c r="AU274" s="147" t="s">
        <v>86</v>
      </c>
      <c r="AV274" s="12" t="s">
        <v>84</v>
      </c>
      <c r="AW274" s="12" t="s">
        <v>32</v>
      </c>
      <c r="AX274" s="12" t="s">
        <v>76</v>
      </c>
      <c r="AY274" s="147" t="s">
        <v>142</v>
      </c>
    </row>
    <row r="275" spans="2:65" s="12" customFormat="1" ht="11.25" x14ac:dyDescent="0.2">
      <c r="B275" s="145"/>
      <c r="D275" s="146" t="s">
        <v>155</v>
      </c>
      <c r="E275" s="147" t="s">
        <v>1</v>
      </c>
      <c r="F275" s="148" t="s">
        <v>2682</v>
      </c>
      <c r="H275" s="147" t="s">
        <v>1</v>
      </c>
      <c r="I275" s="149"/>
      <c r="L275" s="145"/>
      <c r="M275" s="150"/>
      <c r="T275" s="151"/>
      <c r="AT275" s="147" t="s">
        <v>155</v>
      </c>
      <c r="AU275" s="147" t="s">
        <v>86</v>
      </c>
      <c r="AV275" s="12" t="s">
        <v>84</v>
      </c>
      <c r="AW275" s="12" t="s">
        <v>32</v>
      </c>
      <c r="AX275" s="12" t="s">
        <v>76</v>
      </c>
      <c r="AY275" s="147" t="s">
        <v>142</v>
      </c>
    </row>
    <row r="276" spans="2:65" s="13" customFormat="1" ht="11.25" x14ac:dyDescent="0.2">
      <c r="B276" s="152"/>
      <c r="D276" s="146" t="s">
        <v>155</v>
      </c>
      <c r="E276" s="153" t="s">
        <v>1</v>
      </c>
      <c r="F276" s="154" t="s">
        <v>2683</v>
      </c>
      <c r="H276" s="155">
        <v>250</v>
      </c>
      <c r="I276" s="156"/>
      <c r="L276" s="152"/>
      <c r="M276" s="157"/>
      <c r="T276" s="158"/>
      <c r="AT276" s="153" t="s">
        <v>155</v>
      </c>
      <c r="AU276" s="153" t="s">
        <v>86</v>
      </c>
      <c r="AV276" s="13" t="s">
        <v>86</v>
      </c>
      <c r="AW276" s="13" t="s">
        <v>32</v>
      </c>
      <c r="AX276" s="13" t="s">
        <v>84</v>
      </c>
      <c r="AY276" s="153" t="s">
        <v>142</v>
      </c>
    </row>
    <row r="277" spans="2:65" s="11" customFormat="1" ht="22.9" customHeight="1" x14ac:dyDescent="0.2">
      <c r="B277" s="120"/>
      <c r="D277" s="121" t="s">
        <v>75</v>
      </c>
      <c r="E277" s="130" t="s">
        <v>1302</v>
      </c>
      <c r="F277" s="130" t="s">
        <v>1303</v>
      </c>
      <c r="I277" s="123"/>
      <c r="J277" s="131">
        <f>BK277</f>
        <v>0</v>
      </c>
      <c r="L277" s="120"/>
      <c r="M277" s="125"/>
      <c r="P277" s="126">
        <f>SUM(P278:P285)</f>
        <v>0</v>
      </c>
      <c r="R277" s="126">
        <f>SUM(R278:R285)</f>
        <v>0</v>
      </c>
      <c r="T277" s="127">
        <f>SUM(T278:T285)</f>
        <v>0</v>
      </c>
      <c r="AR277" s="121" t="s">
        <v>84</v>
      </c>
      <c r="AT277" s="128" t="s">
        <v>75</v>
      </c>
      <c r="AU277" s="128" t="s">
        <v>84</v>
      </c>
      <c r="AY277" s="121" t="s">
        <v>142</v>
      </c>
      <c r="BK277" s="129">
        <f>SUM(BK278:BK285)</f>
        <v>0</v>
      </c>
    </row>
    <row r="278" spans="2:65" s="1" customFormat="1" ht="24.2" customHeight="1" x14ac:dyDescent="0.2">
      <c r="B278" s="32"/>
      <c r="C278" s="132" t="s">
        <v>626</v>
      </c>
      <c r="D278" s="132" t="s">
        <v>148</v>
      </c>
      <c r="E278" s="133" t="s">
        <v>1353</v>
      </c>
      <c r="F278" s="134" t="s">
        <v>1354</v>
      </c>
      <c r="G278" s="135" t="s">
        <v>456</v>
      </c>
      <c r="H278" s="136">
        <v>3.25</v>
      </c>
      <c r="I278" s="137"/>
      <c r="J278" s="138">
        <f>ROUND(I278*H278,2)</f>
        <v>0</v>
      </c>
      <c r="K278" s="134" t="s">
        <v>152</v>
      </c>
      <c r="L278" s="32"/>
      <c r="M278" s="139" t="s">
        <v>1</v>
      </c>
      <c r="N278" s="140" t="s">
        <v>41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141</v>
      </c>
      <c r="AT278" s="143" t="s">
        <v>148</v>
      </c>
      <c r="AU278" s="143" t="s">
        <v>86</v>
      </c>
      <c r="AY278" s="17" t="s">
        <v>142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7" t="s">
        <v>84</v>
      </c>
      <c r="BK278" s="144">
        <f>ROUND(I278*H278,2)</f>
        <v>0</v>
      </c>
      <c r="BL278" s="17" t="s">
        <v>141</v>
      </c>
      <c r="BM278" s="143" t="s">
        <v>765</v>
      </c>
    </row>
    <row r="279" spans="2:65" s="12" customFormat="1" ht="11.25" x14ac:dyDescent="0.2">
      <c r="B279" s="145"/>
      <c r="D279" s="146" t="s">
        <v>155</v>
      </c>
      <c r="E279" s="147" t="s">
        <v>1</v>
      </c>
      <c r="F279" s="148" t="s">
        <v>2684</v>
      </c>
      <c r="H279" s="147" t="s">
        <v>1</v>
      </c>
      <c r="I279" s="149"/>
      <c r="L279" s="145"/>
      <c r="M279" s="150"/>
      <c r="T279" s="151"/>
      <c r="AT279" s="147" t="s">
        <v>155</v>
      </c>
      <c r="AU279" s="147" t="s">
        <v>86</v>
      </c>
      <c r="AV279" s="12" t="s">
        <v>84</v>
      </c>
      <c r="AW279" s="12" t="s">
        <v>32</v>
      </c>
      <c r="AX279" s="12" t="s">
        <v>76</v>
      </c>
      <c r="AY279" s="147" t="s">
        <v>142</v>
      </c>
    </row>
    <row r="280" spans="2:65" s="13" customFormat="1" ht="11.25" x14ac:dyDescent="0.2">
      <c r="B280" s="152"/>
      <c r="D280" s="146" t="s">
        <v>155</v>
      </c>
      <c r="E280" s="153" t="s">
        <v>1</v>
      </c>
      <c r="F280" s="154" t="s">
        <v>2685</v>
      </c>
      <c r="H280" s="155">
        <v>3.25</v>
      </c>
      <c r="I280" s="156"/>
      <c r="L280" s="152"/>
      <c r="M280" s="157"/>
      <c r="T280" s="158"/>
      <c r="AT280" s="153" t="s">
        <v>155</v>
      </c>
      <c r="AU280" s="153" t="s">
        <v>86</v>
      </c>
      <c r="AV280" s="13" t="s">
        <v>86</v>
      </c>
      <c r="AW280" s="13" t="s">
        <v>32</v>
      </c>
      <c r="AX280" s="13" t="s">
        <v>84</v>
      </c>
      <c r="AY280" s="153" t="s">
        <v>142</v>
      </c>
    </row>
    <row r="281" spans="2:65" s="1" customFormat="1" ht="24.2" customHeight="1" x14ac:dyDescent="0.2">
      <c r="B281" s="32"/>
      <c r="C281" s="132" t="s">
        <v>633</v>
      </c>
      <c r="D281" s="132" t="s">
        <v>148</v>
      </c>
      <c r="E281" s="133" t="s">
        <v>1365</v>
      </c>
      <c r="F281" s="134" t="s">
        <v>1366</v>
      </c>
      <c r="G281" s="135" t="s">
        <v>456</v>
      </c>
      <c r="H281" s="136">
        <v>6.5</v>
      </c>
      <c r="I281" s="137"/>
      <c r="J281" s="138">
        <f>ROUND(I281*H281,2)</f>
        <v>0</v>
      </c>
      <c r="K281" s="134" t="s">
        <v>152</v>
      </c>
      <c r="L281" s="32"/>
      <c r="M281" s="139" t="s">
        <v>1</v>
      </c>
      <c r="N281" s="140" t="s">
        <v>41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141</v>
      </c>
      <c r="AT281" s="143" t="s">
        <v>148</v>
      </c>
      <c r="AU281" s="143" t="s">
        <v>86</v>
      </c>
      <c r="AY281" s="17" t="s">
        <v>142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7" t="s">
        <v>84</v>
      </c>
      <c r="BK281" s="144">
        <f>ROUND(I281*H281,2)</f>
        <v>0</v>
      </c>
      <c r="BL281" s="17" t="s">
        <v>141</v>
      </c>
      <c r="BM281" s="143" t="s">
        <v>2686</v>
      </c>
    </row>
    <row r="282" spans="2:65" s="12" customFormat="1" ht="11.25" x14ac:dyDescent="0.2">
      <c r="B282" s="145"/>
      <c r="D282" s="146" t="s">
        <v>155</v>
      </c>
      <c r="E282" s="147" t="s">
        <v>1</v>
      </c>
      <c r="F282" s="148" t="s">
        <v>2684</v>
      </c>
      <c r="H282" s="147" t="s">
        <v>1</v>
      </c>
      <c r="I282" s="149"/>
      <c r="L282" s="145"/>
      <c r="M282" s="150"/>
      <c r="T282" s="151"/>
      <c r="AT282" s="147" t="s">
        <v>155</v>
      </c>
      <c r="AU282" s="147" t="s">
        <v>86</v>
      </c>
      <c r="AV282" s="12" t="s">
        <v>84</v>
      </c>
      <c r="AW282" s="12" t="s">
        <v>32</v>
      </c>
      <c r="AX282" s="12" t="s">
        <v>76</v>
      </c>
      <c r="AY282" s="147" t="s">
        <v>142</v>
      </c>
    </row>
    <row r="283" spans="2:65" s="13" customFormat="1" ht="11.25" x14ac:dyDescent="0.2">
      <c r="B283" s="152"/>
      <c r="D283" s="146" t="s">
        <v>155</v>
      </c>
      <c r="E283" s="153" t="s">
        <v>1</v>
      </c>
      <c r="F283" s="154" t="s">
        <v>2687</v>
      </c>
      <c r="H283" s="155">
        <v>6.5</v>
      </c>
      <c r="I283" s="156"/>
      <c r="L283" s="152"/>
      <c r="M283" s="157"/>
      <c r="T283" s="158"/>
      <c r="AT283" s="153" t="s">
        <v>155</v>
      </c>
      <c r="AU283" s="153" t="s">
        <v>86</v>
      </c>
      <c r="AV283" s="13" t="s">
        <v>86</v>
      </c>
      <c r="AW283" s="13" t="s">
        <v>32</v>
      </c>
      <c r="AX283" s="13" t="s">
        <v>84</v>
      </c>
      <c r="AY283" s="153" t="s">
        <v>142</v>
      </c>
    </row>
    <row r="284" spans="2:65" s="1" customFormat="1" ht="16.5" customHeight="1" x14ac:dyDescent="0.2">
      <c r="B284" s="32"/>
      <c r="C284" s="132" t="s">
        <v>640</v>
      </c>
      <c r="D284" s="132" t="s">
        <v>148</v>
      </c>
      <c r="E284" s="133" t="s">
        <v>2688</v>
      </c>
      <c r="F284" s="134" t="s">
        <v>2689</v>
      </c>
      <c r="G284" s="135" t="s">
        <v>590</v>
      </c>
      <c r="H284" s="136">
        <v>13</v>
      </c>
      <c r="I284" s="137"/>
      <c r="J284" s="138">
        <f>ROUND(I284*H284,2)</f>
        <v>0</v>
      </c>
      <c r="K284" s="134" t="s">
        <v>1</v>
      </c>
      <c r="L284" s="32"/>
      <c r="M284" s="139" t="s">
        <v>1</v>
      </c>
      <c r="N284" s="140" t="s">
        <v>41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141</v>
      </c>
      <c r="AT284" s="143" t="s">
        <v>148</v>
      </c>
      <c r="AU284" s="143" t="s">
        <v>86</v>
      </c>
      <c r="AY284" s="17" t="s">
        <v>142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7" t="s">
        <v>84</v>
      </c>
      <c r="BK284" s="144">
        <f>ROUND(I284*H284,2)</f>
        <v>0</v>
      </c>
      <c r="BL284" s="17" t="s">
        <v>141</v>
      </c>
      <c r="BM284" s="143" t="s">
        <v>789</v>
      </c>
    </row>
    <row r="285" spans="2:65" s="13" customFormat="1" ht="11.25" x14ac:dyDescent="0.2">
      <c r="B285" s="152"/>
      <c r="D285" s="146" t="s">
        <v>155</v>
      </c>
      <c r="E285" s="153" t="s">
        <v>1</v>
      </c>
      <c r="F285" s="154" t="s">
        <v>2690</v>
      </c>
      <c r="H285" s="155">
        <v>13</v>
      </c>
      <c r="I285" s="156"/>
      <c r="L285" s="152"/>
      <c r="M285" s="157"/>
      <c r="T285" s="158"/>
      <c r="AT285" s="153" t="s">
        <v>155</v>
      </c>
      <c r="AU285" s="153" t="s">
        <v>86</v>
      </c>
      <c r="AV285" s="13" t="s">
        <v>86</v>
      </c>
      <c r="AW285" s="13" t="s">
        <v>32</v>
      </c>
      <c r="AX285" s="13" t="s">
        <v>84</v>
      </c>
      <c r="AY285" s="153" t="s">
        <v>142</v>
      </c>
    </row>
    <row r="286" spans="2:65" s="11" customFormat="1" ht="25.9" customHeight="1" x14ac:dyDescent="0.2">
      <c r="B286" s="120"/>
      <c r="D286" s="121" t="s">
        <v>75</v>
      </c>
      <c r="E286" s="122" t="s">
        <v>143</v>
      </c>
      <c r="F286" s="122" t="s">
        <v>144</v>
      </c>
      <c r="I286" s="123"/>
      <c r="J286" s="124">
        <f>BK286</f>
        <v>0</v>
      </c>
      <c r="L286" s="120"/>
      <c r="M286" s="125"/>
      <c r="P286" s="126">
        <f>P287</f>
        <v>0</v>
      </c>
      <c r="R286" s="126">
        <f>R287</f>
        <v>0</v>
      </c>
      <c r="T286" s="127">
        <f>T287</f>
        <v>0</v>
      </c>
      <c r="AR286" s="121" t="s">
        <v>145</v>
      </c>
      <c r="AT286" s="128" t="s">
        <v>75</v>
      </c>
      <c r="AU286" s="128" t="s">
        <v>76</v>
      </c>
      <c r="AY286" s="121" t="s">
        <v>142</v>
      </c>
      <c r="BK286" s="129">
        <f>BK287</f>
        <v>0</v>
      </c>
    </row>
    <row r="287" spans="2:65" s="11" customFormat="1" ht="22.9" customHeight="1" x14ac:dyDescent="0.2">
      <c r="B287" s="120"/>
      <c r="D287" s="121" t="s">
        <v>75</v>
      </c>
      <c r="E287" s="130" t="s">
        <v>146</v>
      </c>
      <c r="F287" s="130" t="s">
        <v>147</v>
      </c>
      <c r="I287" s="123"/>
      <c r="J287" s="131">
        <f>BK287</f>
        <v>0</v>
      </c>
      <c r="L287" s="120"/>
      <c r="M287" s="125"/>
      <c r="P287" s="126">
        <f>SUM(P288:P293)</f>
        <v>0</v>
      </c>
      <c r="R287" s="126">
        <f>SUM(R288:R293)</f>
        <v>0</v>
      </c>
      <c r="T287" s="127">
        <f>SUM(T288:T293)</f>
        <v>0</v>
      </c>
      <c r="AR287" s="121" t="s">
        <v>145</v>
      </c>
      <c r="AT287" s="128" t="s">
        <v>75</v>
      </c>
      <c r="AU287" s="128" t="s">
        <v>84</v>
      </c>
      <c r="AY287" s="121" t="s">
        <v>142</v>
      </c>
      <c r="BK287" s="129">
        <f>SUM(BK288:BK293)</f>
        <v>0</v>
      </c>
    </row>
    <row r="288" spans="2:65" s="1" customFormat="1" ht="16.5" customHeight="1" x14ac:dyDescent="0.2">
      <c r="B288" s="32"/>
      <c r="C288" s="132" t="s">
        <v>646</v>
      </c>
      <c r="D288" s="132" t="s">
        <v>148</v>
      </c>
      <c r="E288" s="133" t="s">
        <v>165</v>
      </c>
      <c r="F288" s="134" t="s">
        <v>166</v>
      </c>
      <c r="G288" s="135" t="s">
        <v>151</v>
      </c>
      <c r="H288" s="136">
        <v>1</v>
      </c>
      <c r="I288" s="137"/>
      <c r="J288" s="138">
        <f>ROUND(I288*H288,2)</f>
        <v>0</v>
      </c>
      <c r="K288" s="134" t="s">
        <v>152</v>
      </c>
      <c r="L288" s="32"/>
      <c r="M288" s="139" t="s">
        <v>1</v>
      </c>
      <c r="N288" s="140" t="s">
        <v>41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153</v>
      </c>
      <c r="AT288" s="143" t="s">
        <v>148</v>
      </c>
      <c r="AU288" s="143" t="s">
        <v>86</v>
      </c>
      <c r="AY288" s="17" t="s">
        <v>142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84</v>
      </c>
      <c r="BK288" s="144">
        <f>ROUND(I288*H288,2)</f>
        <v>0</v>
      </c>
      <c r="BL288" s="17" t="s">
        <v>153</v>
      </c>
      <c r="BM288" s="143" t="s">
        <v>2691</v>
      </c>
    </row>
    <row r="289" spans="2:65" s="12" customFormat="1" ht="11.25" x14ac:dyDescent="0.2">
      <c r="B289" s="145"/>
      <c r="D289" s="146" t="s">
        <v>155</v>
      </c>
      <c r="E289" s="147" t="s">
        <v>1</v>
      </c>
      <c r="F289" s="148" t="s">
        <v>2692</v>
      </c>
      <c r="H289" s="147" t="s">
        <v>1</v>
      </c>
      <c r="I289" s="149"/>
      <c r="L289" s="145"/>
      <c r="M289" s="150"/>
      <c r="T289" s="151"/>
      <c r="AT289" s="147" t="s">
        <v>155</v>
      </c>
      <c r="AU289" s="147" t="s">
        <v>86</v>
      </c>
      <c r="AV289" s="12" t="s">
        <v>84</v>
      </c>
      <c r="AW289" s="12" t="s">
        <v>32</v>
      </c>
      <c r="AX289" s="12" t="s">
        <v>76</v>
      </c>
      <c r="AY289" s="147" t="s">
        <v>142</v>
      </c>
    </row>
    <row r="290" spans="2:65" s="13" customFormat="1" ht="11.25" x14ac:dyDescent="0.2">
      <c r="B290" s="152"/>
      <c r="D290" s="146" t="s">
        <v>155</v>
      </c>
      <c r="E290" s="153" t="s">
        <v>1</v>
      </c>
      <c r="F290" s="154" t="s">
        <v>2693</v>
      </c>
      <c r="H290" s="155">
        <v>1</v>
      </c>
      <c r="I290" s="156"/>
      <c r="L290" s="152"/>
      <c r="M290" s="157"/>
      <c r="T290" s="158"/>
      <c r="AT290" s="153" t="s">
        <v>155</v>
      </c>
      <c r="AU290" s="153" t="s">
        <v>86</v>
      </c>
      <c r="AV290" s="13" t="s">
        <v>86</v>
      </c>
      <c r="AW290" s="13" t="s">
        <v>32</v>
      </c>
      <c r="AX290" s="13" t="s">
        <v>84</v>
      </c>
      <c r="AY290" s="153" t="s">
        <v>142</v>
      </c>
    </row>
    <row r="291" spans="2:65" s="1" customFormat="1" ht="16.5" customHeight="1" x14ac:dyDescent="0.2">
      <c r="B291" s="32"/>
      <c r="C291" s="132" t="s">
        <v>651</v>
      </c>
      <c r="D291" s="132" t="s">
        <v>148</v>
      </c>
      <c r="E291" s="133" t="s">
        <v>170</v>
      </c>
      <c r="F291" s="134" t="s">
        <v>171</v>
      </c>
      <c r="G291" s="135" t="s">
        <v>151</v>
      </c>
      <c r="H291" s="136">
        <v>1</v>
      </c>
      <c r="I291" s="137"/>
      <c r="J291" s="138">
        <f>ROUND(I291*H291,2)</f>
        <v>0</v>
      </c>
      <c r="K291" s="134" t="s">
        <v>152</v>
      </c>
      <c r="L291" s="32"/>
      <c r="M291" s="139" t="s">
        <v>1</v>
      </c>
      <c r="N291" s="140" t="s">
        <v>41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153</v>
      </c>
      <c r="AT291" s="143" t="s">
        <v>148</v>
      </c>
      <c r="AU291" s="143" t="s">
        <v>86</v>
      </c>
      <c r="AY291" s="17" t="s">
        <v>142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84</v>
      </c>
      <c r="BK291" s="144">
        <f>ROUND(I291*H291,2)</f>
        <v>0</v>
      </c>
      <c r="BL291" s="17" t="s">
        <v>153</v>
      </c>
      <c r="BM291" s="143" t="s">
        <v>2694</v>
      </c>
    </row>
    <row r="292" spans="2:65" s="12" customFormat="1" ht="11.25" x14ac:dyDescent="0.2">
      <c r="B292" s="145"/>
      <c r="D292" s="146" t="s">
        <v>155</v>
      </c>
      <c r="E292" s="147" t="s">
        <v>1</v>
      </c>
      <c r="F292" s="148" t="s">
        <v>173</v>
      </c>
      <c r="H292" s="147" t="s">
        <v>1</v>
      </c>
      <c r="I292" s="149"/>
      <c r="L292" s="145"/>
      <c r="M292" s="150"/>
      <c r="T292" s="151"/>
      <c r="AT292" s="147" t="s">
        <v>155</v>
      </c>
      <c r="AU292" s="147" t="s">
        <v>86</v>
      </c>
      <c r="AV292" s="12" t="s">
        <v>84</v>
      </c>
      <c r="AW292" s="12" t="s">
        <v>32</v>
      </c>
      <c r="AX292" s="12" t="s">
        <v>76</v>
      </c>
      <c r="AY292" s="147" t="s">
        <v>142</v>
      </c>
    </row>
    <row r="293" spans="2:65" s="13" customFormat="1" ht="11.25" x14ac:dyDescent="0.2">
      <c r="B293" s="152"/>
      <c r="D293" s="146" t="s">
        <v>155</v>
      </c>
      <c r="E293" s="153" t="s">
        <v>1</v>
      </c>
      <c r="F293" s="154" t="s">
        <v>2695</v>
      </c>
      <c r="H293" s="155">
        <v>1</v>
      </c>
      <c r="I293" s="156"/>
      <c r="L293" s="152"/>
      <c r="M293" s="159"/>
      <c r="N293" s="160"/>
      <c r="O293" s="160"/>
      <c r="P293" s="160"/>
      <c r="Q293" s="160"/>
      <c r="R293" s="160"/>
      <c r="S293" s="160"/>
      <c r="T293" s="161"/>
      <c r="AT293" s="153" t="s">
        <v>155</v>
      </c>
      <c r="AU293" s="153" t="s">
        <v>86</v>
      </c>
      <c r="AV293" s="13" t="s">
        <v>86</v>
      </c>
      <c r="AW293" s="13" t="s">
        <v>32</v>
      </c>
      <c r="AX293" s="13" t="s">
        <v>84</v>
      </c>
      <c r="AY293" s="153" t="s">
        <v>142</v>
      </c>
    </row>
    <row r="294" spans="2:65" s="1" customFormat="1" ht="6.95" customHeight="1" x14ac:dyDescent="0.2">
      <c r="B294" s="44"/>
      <c r="C294" s="45"/>
      <c r="D294" s="45"/>
      <c r="E294" s="45"/>
      <c r="F294" s="45"/>
      <c r="G294" s="45"/>
      <c r="H294" s="45"/>
      <c r="I294" s="45"/>
      <c r="J294" s="45"/>
      <c r="K294" s="45"/>
      <c r="L294" s="32"/>
    </row>
  </sheetData>
  <sheetProtection algorithmName="SHA-512" hashValue="zY/sliXdmS036h08GRz0SpQdlqw/GYfgBkYKD1AbsoIBZYMjwS60MRfHdNCBxBcuw0dke1+xY+R04qPBRvsB1w==" saltValue="30dJSPYLLr/DXe42Fy+FnDGawVFX+pURZ6qOo460NibwLJR6QNF1qI/Ke8IGbn4Y63YpH+sEm2z8+pMRFh4PWw==" spinCount="100000" sheet="1" objects="1" scenarios="1" formatColumns="0" formatRows="0" autoFilter="0"/>
  <autoFilter ref="C123:K293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4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110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 x14ac:dyDescent="0.2">
      <c r="B4" s="20"/>
      <c r="D4" s="21" t="s">
        <v>111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2" t="str">
        <f>'Rekapitulace stavby'!K6</f>
        <v>Rekonstrukce ul. Požárnická, Pelhřimov</v>
      </c>
      <c r="F7" s="233"/>
      <c r="G7" s="233"/>
      <c r="H7" s="233"/>
      <c r="L7" s="20"/>
    </row>
    <row r="8" spans="2:46" s="1" customFormat="1" ht="12" customHeight="1" x14ac:dyDescent="0.2">
      <c r="B8" s="32"/>
      <c r="D8" s="27" t="s">
        <v>112</v>
      </c>
      <c r="L8" s="32"/>
    </row>
    <row r="9" spans="2:46" s="1" customFormat="1" ht="16.5" customHeight="1" x14ac:dyDescent="0.2">
      <c r="B9" s="32"/>
      <c r="E9" s="194" t="s">
        <v>2696</v>
      </c>
      <c r="F9" s="234"/>
      <c r="G9" s="234"/>
      <c r="H9" s="234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90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16. 12. 2025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5" t="str">
        <f>'Rekapitulace stavby'!E14</f>
        <v>Vyplň údaj</v>
      </c>
      <c r="F18" s="216"/>
      <c r="G18" s="216"/>
      <c r="H18" s="21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 x14ac:dyDescent="0.2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35</v>
      </c>
      <c r="L26" s="32"/>
    </row>
    <row r="27" spans="2:12" s="7" customFormat="1" ht="16.5" customHeight="1" x14ac:dyDescent="0.2">
      <c r="B27" s="89"/>
      <c r="E27" s="221" t="s">
        <v>1</v>
      </c>
      <c r="F27" s="221"/>
      <c r="G27" s="221"/>
      <c r="H27" s="221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36</v>
      </c>
      <c r="J30" s="66">
        <f>ROUND(J119,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 x14ac:dyDescent="0.2">
      <c r="B33" s="32"/>
      <c r="D33" s="55" t="s">
        <v>40</v>
      </c>
      <c r="E33" s="27" t="s">
        <v>41</v>
      </c>
      <c r="F33" s="91">
        <f>ROUND((SUM(BE119:BE244)),  2)</f>
        <v>0</v>
      </c>
      <c r="I33" s="92">
        <v>0.21</v>
      </c>
      <c r="J33" s="91">
        <f>ROUND(((SUM(BE119:BE244))*I33),  2)</f>
        <v>0</v>
      </c>
      <c r="L33" s="32"/>
    </row>
    <row r="34" spans="2:12" s="1" customFormat="1" ht="14.45" customHeight="1" x14ac:dyDescent="0.2">
      <c r="B34" s="32"/>
      <c r="E34" s="27" t="s">
        <v>42</v>
      </c>
      <c r="F34" s="91">
        <f>ROUND((SUM(BF119:BF244)),  2)</f>
        <v>0</v>
      </c>
      <c r="I34" s="92">
        <v>0.12</v>
      </c>
      <c r="J34" s="91">
        <f>ROUND(((SUM(BF119:BF244))*I34),  2)</f>
        <v>0</v>
      </c>
      <c r="L34" s="32"/>
    </row>
    <row r="35" spans="2:12" s="1" customFormat="1" ht="14.45" hidden="1" customHeight="1" x14ac:dyDescent="0.2">
      <c r="B35" s="32"/>
      <c r="E35" s="27" t="s">
        <v>43</v>
      </c>
      <c r="F35" s="91">
        <f>ROUND((SUM(BG119:BG244)),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44</v>
      </c>
      <c r="F36" s="91">
        <f>ROUND((SUM(BH119:BH244)),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45</v>
      </c>
      <c r="F37" s="91">
        <f>ROUND((SUM(BI119:BI244)),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46</v>
      </c>
      <c r="E39" s="57"/>
      <c r="F39" s="57"/>
      <c r="G39" s="95" t="s">
        <v>47</v>
      </c>
      <c r="H39" s="96" t="s">
        <v>48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51</v>
      </c>
      <c r="E61" s="34"/>
      <c r="F61" s="99" t="s">
        <v>52</v>
      </c>
      <c r="G61" s="43" t="s">
        <v>51</v>
      </c>
      <c r="H61" s="34"/>
      <c r="I61" s="34"/>
      <c r="J61" s="100" t="s">
        <v>52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51</v>
      </c>
      <c r="E76" s="34"/>
      <c r="F76" s="99" t="s">
        <v>52</v>
      </c>
      <c r="G76" s="43" t="s">
        <v>51</v>
      </c>
      <c r="H76" s="34"/>
      <c r="I76" s="34"/>
      <c r="J76" s="100" t="s">
        <v>52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114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2" t="str">
        <f>E7</f>
        <v>Rekonstrukce ul. Požárnická, Pelhřimov</v>
      </c>
      <c r="F85" s="233"/>
      <c r="G85" s="233"/>
      <c r="H85" s="233"/>
      <c r="L85" s="32"/>
    </row>
    <row r="86" spans="2:47" s="1" customFormat="1" ht="12" customHeight="1" x14ac:dyDescent="0.2">
      <c r="B86" s="32"/>
      <c r="C86" s="27" t="s">
        <v>112</v>
      </c>
      <c r="L86" s="32"/>
    </row>
    <row r="87" spans="2:47" s="1" customFormat="1" ht="16.5" customHeight="1" x14ac:dyDescent="0.2">
      <c r="B87" s="32"/>
      <c r="E87" s="194" t="str">
        <f>E9</f>
        <v>801 - Výsadba</v>
      </c>
      <c r="F87" s="234"/>
      <c r="G87" s="234"/>
      <c r="H87" s="234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Pelhřimov</v>
      </c>
      <c r="I89" s="27" t="s">
        <v>22</v>
      </c>
      <c r="J89" s="52" t="str">
        <f>IF(J12="","",J12)</f>
        <v>16. 12. 2025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Město Pelhřimov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115</v>
      </c>
      <c r="D94" s="93"/>
      <c r="E94" s="93"/>
      <c r="F94" s="93"/>
      <c r="G94" s="93"/>
      <c r="H94" s="93"/>
      <c r="I94" s="93"/>
      <c r="J94" s="102" t="s">
        <v>116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117</v>
      </c>
      <c r="J96" s="66">
        <f>J119</f>
        <v>0</v>
      </c>
      <c r="L96" s="32"/>
      <c r="AU96" s="17" t="s">
        <v>118</v>
      </c>
    </row>
    <row r="97" spans="2:12" s="8" customFormat="1" ht="24.95" customHeight="1" x14ac:dyDescent="0.2">
      <c r="B97" s="104"/>
      <c r="D97" s="105" t="s">
        <v>250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 x14ac:dyDescent="0.2">
      <c r="B98" s="108"/>
      <c r="D98" s="109" t="s">
        <v>251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 x14ac:dyDescent="0.2">
      <c r="B99" s="108"/>
      <c r="D99" s="109" t="s">
        <v>258</v>
      </c>
      <c r="E99" s="110"/>
      <c r="F99" s="110"/>
      <c r="G99" s="110"/>
      <c r="H99" s="110"/>
      <c r="I99" s="110"/>
      <c r="J99" s="111">
        <f>J243</f>
        <v>0</v>
      </c>
      <c r="L99" s="108"/>
    </row>
    <row r="100" spans="2:12" s="1" customFormat="1" ht="21.75" customHeight="1" x14ac:dyDescent="0.2">
      <c r="B100" s="32"/>
      <c r="L100" s="32"/>
    </row>
    <row r="101" spans="2:12" s="1" customFormat="1" ht="6.95" customHeight="1" x14ac:dyDescent="0.2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 x14ac:dyDescent="0.2">
      <c r="B106" s="32"/>
      <c r="C106" s="21" t="s">
        <v>126</v>
      </c>
      <c r="L106" s="32"/>
    </row>
    <row r="107" spans="2:12" s="1" customFormat="1" ht="6.95" customHeight="1" x14ac:dyDescent="0.2">
      <c r="B107" s="32"/>
      <c r="L107" s="32"/>
    </row>
    <row r="108" spans="2:12" s="1" customFormat="1" ht="12" customHeight="1" x14ac:dyDescent="0.2">
      <c r="B108" s="32"/>
      <c r="C108" s="27" t="s">
        <v>16</v>
      </c>
      <c r="L108" s="32"/>
    </row>
    <row r="109" spans="2:12" s="1" customFormat="1" ht="16.5" customHeight="1" x14ac:dyDescent="0.2">
      <c r="B109" s="32"/>
      <c r="E109" s="232" t="str">
        <f>E7</f>
        <v>Rekonstrukce ul. Požárnická, Pelhřimov</v>
      </c>
      <c r="F109" s="233"/>
      <c r="G109" s="233"/>
      <c r="H109" s="233"/>
      <c r="L109" s="32"/>
    </row>
    <row r="110" spans="2:12" s="1" customFormat="1" ht="12" customHeight="1" x14ac:dyDescent="0.2">
      <c r="B110" s="32"/>
      <c r="C110" s="27" t="s">
        <v>112</v>
      </c>
      <c r="L110" s="32"/>
    </row>
    <row r="111" spans="2:12" s="1" customFormat="1" ht="16.5" customHeight="1" x14ac:dyDescent="0.2">
      <c r="B111" s="32"/>
      <c r="E111" s="194" t="str">
        <f>E9</f>
        <v>801 - Výsadba</v>
      </c>
      <c r="F111" s="234"/>
      <c r="G111" s="234"/>
      <c r="H111" s="234"/>
      <c r="L111" s="32"/>
    </row>
    <row r="112" spans="2:12" s="1" customFormat="1" ht="6.95" customHeight="1" x14ac:dyDescent="0.2">
      <c r="B112" s="32"/>
      <c r="L112" s="32"/>
    </row>
    <row r="113" spans="2:65" s="1" customFormat="1" ht="12" customHeight="1" x14ac:dyDescent="0.2">
      <c r="B113" s="32"/>
      <c r="C113" s="27" t="s">
        <v>20</v>
      </c>
      <c r="F113" s="25" t="str">
        <f>F12</f>
        <v>Pelhřimov</v>
      </c>
      <c r="I113" s="27" t="s">
        <v>22</v>
      </c>
      <c r="J113" s="52" t="str">
        <f>IF(J12="","",J12)</f>
        <v>16. 12. 2025</v>
      </c>
      <c r="L113" s="32"/>
    </row>
    <row r="114" spans="2:65" s="1" customFormat="1" ht="6.95" customHeight="1" x14ac:dyDescent="0.2">
      <c r="B114" s="32"/>
      <c r="L114" s="32"/>
    </row>
    <row r="115" spans="2:65" s="1" customFormat="1" ht="15.2" customHeight="1" x14ac:dyDescent="0.2">
      <c r="B115" s="32"/>
      <c r="C115" s="27" t="s">
        <v>24</v>
      </c>
      <c r="F115" s="25" t="str">
        <f>E15</f>
        <v>Město Pelhřimov</v>
      </c>
      <c r="I115" s="27" t="s">
        <v>30</v>
      </c>
      <c r="J115" s="30" t="str">
        <f>E21</f>
        <v>WAY project s.r.o.</v>
      </c>
      <c r="L115" s="32"/>
    </row>
    <row r="116" spans="2:65" s="1" customFormat="1" ht="15.2" customHeight="1" x14ac:dyDescent="0.2">
      <c r="B116" s="32"/>
      <c r="C116" s="27" t="s">
        <v>28</v>
      </c>
      <c r="F116" s="25" t="str">
        <f>IF(E18="","",E18)</f>
        <v>Vyplň údaj</v>
      </c>
      <c r="I116" s="27" t="s">
        <v>33</v>
      </c>
      <c r="J116" s="30" t="str">
        <f>E24</f>
        <v xml:space="preserve"> </v>
      </c>
      <c r="L116" s="32"/>
    </row>
    <row r="117" spans="2:65" s="1" customFormat="1" ht="10.35" customHeight="1" x14ac:dyDescent="0.2">
      <c r="B117" s="32"/>
      <c r="L117" s="32"/>
    </row>
    <row r="118" spans="2:65" s="10" customFormat="1" ht="29.25" customHeight="1" x14ac:dyDescent="0.2">
      <c r="B118" s="112"/>
      <c r="C118" s="113" t="s">
        <v>127</v>
      </c>
      <c r="D118" s="114" t="s">
        <v>61</v>
      </c>
      <c r="E118" s="114" t="s">
        <v>57</v>
      </c>
      <c r="F118" s="114" t="s">
        <v>58</v>
      </c>
      <c r="G118" s="114" t="s">
        <v>128</v>
      </c>
      <c r="H118" s="114" t="s">
        <v>129</v>
      </c>
      <c r="I118" s="114" t="s">
        <v>130</v>
      </c>
      <c r="J118" s="114" t="s">
        <v>116</v>
      </c>
      <c r="K118" s="115" t="s">
        <v>131</v>
      </c>
      <c r="L118" s="112"/>
      <c r="M118" s="59" t="s">
        <v>1</v>
      </c>
      <c r="N118" s="60" t="s">
        <v>40</v>
      </c>
      <c r="O118" s="60" t="s">
        <v>132</v>
      </c>
      <c r="P118" s="60" t="s">
        <v>133</v>
      </c>
      <c r="Q118" s="60" t="s">
        <v>134</v>
      </c>
      <c r="R118" s="60" t="s">
        <v>135</v>
      </c>
      <c r="S118" s="60" t="s">
        <v>136</v>
      </c>
      <c r="T118" s="61" t="s">
        <v>137</v>
      </c>
    </row>
    <row r="119" spans="2:65" s="1" customFormat="1" ht="22.9" customHeight="1" x14ac:dyDescent="0.25">
      <c r="B119" s="32"/>
      <c r="C119" s="64" t="s">
        <v>138</v>
      </c>
      <c r="J119" s="116">
        <f>BK119</f>
        <v>0</v>
      </c>
      <c r="L119" s="32"/>
      <c r="M119" s="62"/>
      <c r="N119" s="53"/>
      <c r="O119" s="53"/>
      <c r="P119" s="117">
        <f>P120</f>
        <v>0</v>
      </c>
      <c r="Q119" s="53"/>
      <c r="R119" s="117">
        <f>R120</f>
        <v>4.3548879999999999</v>
      </c>
      <c r="S119" s="53"/>
      <c r="T119" s="118">
        <f>T120</f>
        <v>0</v>
      </c>
      <c r="AT119" s="17" t="s">
        <v>75</v>
      </c>
      <c r="AU119" s="17" t="s">
        <v>118</v>
      </c>
      <c r="BK119" s="119">
        <f>BK120</f>
        <v>0</v>
      </c>
    </row>
    <row r="120" spans="2:65" s="11" customFormat="1" ht="25.9" customHeight="1" x14ac:dyDescent="0.2">
      <c r="B120" s="120"/>
      <c r="D120" s="121" t="s">
        <v>75</v>
      </c>
      <c r="E120" s="122" t="s">
        <v>261</v>
      </c>
      <c r="F120" s="122" t="s">
        <v>262</v>
      </c>
      <c r="I120" s="123"/>
      <c r="J120" s="124">
        <f>BK120</f>
        <v>0</v>
      </c>
      <c r="L120" s="120"/>
      <c r="M120" s="125"/>
      <c r="P120" s="126">
        <f>P121+P243</f>
        <v>0</v>
      </c>
      <c r="R120" s="126">
        <f>R121+R243</f>
        <v>4.3548879999999999</v>
      </c>
      <c r="T120" s="127">
        <f>T121+T243</f>
        <v>0</v>
      </c>
      <c r="AR120" s="121" t="s">
        <v>84</v>
      </c>
      <c r="AT120" s="128" t="s">
        <v>75</v>
      </c>
      <c r="AU120" s="128" t="s">
        <v>76</v>
      </c>
      <c r="AY120" s="121" t="s">
        <v>142</v>
      </c>
      <c r="BK120" s="129">
        <f>BK121+BK243</f>
        <v>0</v>
      </c>
    </row>
    <row r="121" spans="2:65" s="11" customFormat="1" ht="22.9" customHeight="1" x14ac:dyDescent="0.2">
      <c r="B121" s="120"/>
      <c r="D121" s="121" t="s">
        <v>75</v>
      </c>
      <c r="E121" s="130" t="s">
        <v>84</v>
      </c>
      <c r="F121" s="130" t="s">
        <v>263</v>
      </c>
      <c r="I121" s="123"/>
      <c r="J121" s="131">
        <f>BK121</f>
        <v>0</v>
      </c>
      <c r="L121" s="120"/>
      <c r="M121" s="125"/>
      <c r="P121" s="126">
        <f>SUM(P122:P242)</f>
        <v>0</v>
      </c>
      <c r="R121" s="126">
        <f>SUM(R122:R242)</f>
        <v>4.3548879999999999</v>
      </c>
      <c r="T121" s="127">
        <f>SUM(T122:T242)</f>
        <v>0</v>
      </c>
      <c r="AR121" s="121" t="s">
        <v>84</v>
      </c>
      <c r="AT121" s="128" t="s">
        <v>75</v>
      </c>
      <c r="AU121" s="128" t="s">
        <v>84</v>
      </c>
      <c r="AY121" s="121" t="s">
        <v>142</v>
      </c>
      <c r="BK121" s="129">
        <f>SUM(BK122:BK242)</f>
        <v>0</v>
      </c>
    </row>
    <row r="122" spans="2:65" s="1" customFormat="1" ht="24.2" customHeight="1" x14ac:dyDescent="0.2">
      <c r="B122" s="32"/>
      <c r="C122" s="132" t="s">
        <v>84</v>
      </c>
      <c r="D122" s="132" t="s">
        <v>148</v>
      </c>
      <c r="E122" s="133" t="s">
        <v>2697</v>
      </c>
      <c r="F122" s="134" t="s">
        <v>2698</v>
      </c>
      <c r="G122" s="135" t="s">
        <v>266</v>
      </c>
      <c r="H122" s="136">
        <v>70</v>
      </c>
      <c r="I122" s="137"/>
      <c r="J122" s="138">
        <f>ROUND(I122*H122,2)</f>
        <v>0</v>
      </c>
      <c r="K122" s="134" t="s">
        <v>152</v>
      </c>
      <c r="L122" s="32"/>
      <c r="M122" s="139" t="s">
        <v>1</v>
      </c>
      <c r="N122" s="140" t="s">
        <v>41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141</v>
      </c>
      <c r="AT122" s="143" t="s">
        <v>148</v>
      </c>
      <c r="AU122" s="143" t="s">
        <v>86</v>
      </c>
      <c r="AY122" s="17" t="s">
        <v>142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7" t="s">
        <v>84</v>
      </c>
      <c r="BK122" s="144">
        <f>ROUND(I122*H122,2)</f>
        <v>0</v>
      </c>
      <c r="BL122" s="17" t="s">
        <v>141</v>
      </c>
      <c r="BM122" s="143" t="s">
        <v>2699</v>
      </c>
    </row>
    <row r="123" spans="2:65" s="13" customFormat="1" ht="11.25" x14ac:dyDescent="0.2">
      <c r="B123" s="152"/>
      <c r="D123" s="146" t="s">
        <v>155</v>
      </c>
      <c r="E123" s="153" t="s">
        <v>1</v>
      </c>
      <c r="F123" s="154" t="s">
        <v>2700</v>
      </c>
      <c r="H123" s="155">
        <v>70</v>
      </c>
      <c r="I123" s="156"/>
      <c r="L123" s="152"/>
      <c r="M123" s="157"/>
      <c r="T123" s="158"/>
      <c r="AT123" s="153" t="s">
        <v>155</v>
      </c>
      <c r="AU123" s="153" t="s">
        <v>86</v>
      </c>
      <c r="AV123" s="13" t="s">
        <v>86</v>
      </c>
      <c r="AW123" s="13" t="s">
        <v>32</v>
      </c>
      <c r="AX123" s="13" t="s">
        <v>84</v>
      </c>
      <c r="AY123" s="153" t="s">
        <v>142</v>
      </c>
    </row>
    <row r="124" spans="2:65" s="1" customFormat="1" ht="21.75" customHeight="1" x14ac:dyDescent="0.2">
      <c r="B124" s="32"/>
      <c r="C124" s="132" t="s">
        <v>86</v>
      </c>
      <c r="D124" s="132" t="s">
        <v>148</v>
      </c>
      <c r="E124" s="133" t="s">
        <v>2701</v>
      </c>
      <c r="F124" s="134" t="s">
        <v>2702</v>
      </c>
      <c r="G124" s="135" t="s">
        <v>590</v>
      </c>
      <c r="H124" s="136">
        <v>5</v>
      </c>
      <c r="I124" s="137"/>
      <c r="J124" s="138">
        <f>ROUND(I124*H124,2)</f>
        <v>0</v>
      </c>
      <c r="K124" s="134" t="s">
        <v>152</v>
      </c>
      <c r="L124" s="32"/>
      <c r="M124" s="139" t="s">
        <v>1</v>
      </c>
      <c r="N124" s="140" t="s">
        <v>41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141</v>
      </c>
      <c r="AT124" s="143" t="s">
        <v>148</v>
      </c>
      <c r="AU124" s="143" t="s">
        <v>86</v>
      </c>
      <c r="AY124" s="17" t="s">
        <v>142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84</v>
      </c>
      <c r="BK124" s="144">
        <f>ROUND(I124*H124,2)</f>
        <v>0</v>
      </c>
      <c r="BL124" s="17" t="s">
        <v>141</v>
      </c>
      <c r="BM124" s="143" t="s">
        <v>2703</v>
      </c>
    </row>
    <row r="125" spans="2:65" s="13" customFormat="1" ht="11.25" x14ac:dyDescent="0.2">
      <c r="B125" s="152"/>
      <c r="D125" s="146" t="s">
        <v>155</v>
      </c>
      <c r="E125" s="153" t="s">
        <v>1</v>
      </c>
      <c r="F125" s="154" t="s">
        <v>2704</v>
      </c>
      <c r="H125" s="155">
        <v>5</v>
      </c>
      <c r="I125" s="156"/>
      <c r="L125" s="152"/>
      <c r="M125" s="157"/>
      <c r="T125" s="158"/>
      <c r="AT125" s="153" t="s">
        <v>155</v>
      </c>
      <c r="AU125" s="153" t="s">
        <v>86</v>
      </c>
      <c r="AV125" s="13" t="s">
        <v>86</v>
      </c>
      <c r="AW125" s="13" t="s">
        <v>32</v>
      </c>
      <c r="AX125" s="13" t="s">
        <v>84</v>
      </c>
      <c r="AY125" s="153" t="s">
        <v>142</v>
      </c>
    </row>
    <row r="126" spans="2:65" s="1" customFormat="1" ht="21.75" customHeight="1" x14ac:dyDescent="0.2">
      <c r="B126" s="32"/>
      <c r="C126" s="132" t="s">
        <v>164</v>
      </c>
      <c r="D126" s="132" t="s">
        <v>148</v>
      </c>
      <c r="E126" s="133" t="s">
        <v>2705</v>
      </c>
      <c r="F126" s="134" t="s">
        <v>2706</v>
      </c>
      <c r="G126" s="135" t="s">
        <v>590</v>
      </c>
      <c r="H126" s="136">
        <v>4</v>
      </c>
      <c r="I126" s="137"/>
      <c r="J126" s="138">
        <f>ROUND(I126*H126,2)</f>
        <v>0</v>
      </c>
      <c r="K126" s="134" t="s">
        <v>152</v>
      </c>
      <c r="L126" s="32"/>
      <c r="M126" s="139" t="s">
        <v>1</v>
      </c>
      <c r="N126" s="140" t="s">
        <v>41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141</v>
      </c>
      <c r="AT126" s="143" t="s">
        <v>148</v>
      </c>
      <c r="AU126" s="143" t="s">
        <v>86</v>
      </c>
      <c r="AY126" s="17" t="s">
        <v>142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84</v>
      </c>
      <c r="BK126" s="144">
        <f>ROUND(I126*H126,2)</f>
        <v>0</v>
      </c>
      <c r="BL126" s="17" t="s">
        <v>141</v>
      </c>
      <c r="BM126" s="143" t="s">
        <v>2707</v>
      </c>
    </row>
    <row r="127" spans="2:65" s="13" customFormat="1" ht="11.25" x14ac:dyDescent="0.2">
      <c r="B127" s="152"/>
      <c r="D127" s="146" t="s">
        <v>155</v>
      </c>
      <c r="E127" s="153" t="s">
        <v>1</v>
      </c>
      <c r="F127" s="154" t="s">
        <v>2708</v>
      </c>
      <c r="H127" s="155">
        <v>4</v>
      </c>
      <c r="I127" s="156"/>
      <c r="L127" s="152"/>
      <c r="M127" s="157"/>
      <c r="T127" s="158"/>
      <c r="AT127" s="153" t="s">
        <v>155</v>
      </c>
      <c r="AU127" s="153" t="s">
        <v>86</v>
      </c>
      <c r="AV127" s="13" t="s">
        <v>86</v>
      </c>
      <c r="AW127" s="13" t="s">
        <v>32</v>
      </c>
      <c r="AX127" s="13" t="s">
        <v>84</v>
      </c>
      <c r="AY127" s="153" t="s">
        <v>142</v>
      </c>
    </row>
    <row r="128" spans="2:65" s="1" customFormat="1" ht="24.2" customHeight="1" x14ac:dyDescent="0.2">
      <c r="B128" s="32"/>
      <c r="C128" s="132" t="s">
        <v>141</v>
      </c>
      <c r="D128" s="132" t="s">
        <v>148</v>
      </c>
      <c r="E128" s="133" t="s">
        <v>2709</v>
      </c>
      <c r="F128" s="134" t="s">
        <v>2710</v>
      </c>
      <c r="G128" s="135" t="s">
        <v>590</v>
      </c>
      <c r="H128" s="136">
        <v>1</v>
      </c>
      <c r="I128" s="137"/>
      <c r="J128" s="138">
        <f>ROUND(I128*H128,2)</f>
        <v>0</v>
      </c>
      <c r="K128" s="134" t="s">
        <v>152</v>
      </c>
      <c r="L128" s="32"/>
      <c r="M128" s="139" t="s">
        <v>1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141</v>
      </c>
      <c r="AT128" s="143" t="s">
        <v>148</v>
      </c>
      <c r="AU128" s="143" t="s">
        <v>86</v>
      </c>
      <c r="AY128" s="17" t="s">
        <v>142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84</v>
      </c>
      <c r="BK128" s="144">
        <f>ROUND(I128*H128,2)</f>
        <v>0</v>
      </c>
      <c r="BL128" s="17" t="s">
        <v>141</v>
      </c>
      <c r="BM128" s="143" t="s">
        <v>2711</v>
      </c>
    </row>
    <row r="129" spans="2:65" s="13" customFormat="1" ht="11.25" x14ac:dyDescent="0.2">
      <c r="B129" s="152"/>
      <c r="D129" s="146" t="s">
        <v>155</v>
      </c>
      <c r="E129" s="153" t="s">
        <v>1</v>
      </c>
      <c r="F129" s="154" t="s">
        <v>2712</v>
      </c>
      <c r="H129" s="155">
        <v>1</v>
      </c>
      <c r="I129" s="156"/>
      <c r="L129" s="152"/>
      <c r="M129" s="157"/>
      <c r="T129" s="158"/>
      <c r="AT129" s="153" t="s">
        <v>155</v>
      </c>
      <c r="AU129" s="153" t="s">
        <v>86</v>
      </c>
      <c r="AV129" s="13" t="s">
        <v>86</v>
      </c>
      <c r="AW129" s="13" t="s">
        <v>32</v>
      </c>
      <c r="AX129" s="13" t="s">
        <v>84</v>
      </c>
      <c r="AY129" s="153" t="s">
        <v>142</v>
      </c>
    </row>
    <row r="130" spans="2:65" s="1" customFormat="1" ht="24.2" customHeight="1" x14ac:dyDescent="0.2">
      <c r="B130" s="32"/>
      <c r="C130" s="132" t="s">
        <v>145</v>
      </c>
      <c r="D130" s="132" t="s">
        <v>148</v>
      </c>
      <c r="E130" s="133" t="s">
        <v>2713</v>
      </c>
      <c r="F130" s="134" t="s">
        <v>2714</v>
      </c>
      <c r="G130" s="135" t="s">
        <v>590</v>
      </c>
      <c r="H130" s="136">
        <v>2</v>
      </c>
      <c r="I130" s="137"/>
      <c r="J130" s="138">
        <f>ROUND(I130*H130,2)</f>
        <v>0</v>
      </c>
      <c r="K130" s="134" t="s">
        <v>152</v>
      </c>
      <c r="L130" s="32"/>
      <c r="M130" s="139" t="s">
        <v>1</v>
      </c>
      <c r="N130" s="140" t="s">
        <v>41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141</v>
      </c>
      <c r="AT130" s="143" t="s">
        <v>148</v>
      </c>
      <c r="AU130" s="143" t="s">
        <v>86</v>
      </c>
      <c r="AY130" s="17" t="s">
        <v>142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84</v>
      </c>
      <c r="BK130" s="144">
        <f>ROUND(I130*H130,2)</f>
        <v>0</v>
      </c>
      <c r="BL130" s="17" t="s">
        <v>141</v>
      </c>
      <c r="BM130" s="143" t="s">
        <v>2715</v>
      </c>
    </row>
    <row r="131" spans="2:65" s="13" customFormat="1" ht="11.25" x14ac:dyDescent="0.2">
      <c r="B131" s="152"/>
      <c r="D131" s="146" t="s">
        <v>155</v>
      </c>
      <c r="E131" s="153" t="s">
        <v>1</v>
      </c>
      <c r="F131" s="154" t="s">
        <v>2716</v>
      </c>
      <c r="H131" s="155">
        <v>2</v>
      </c>
      <c r="I131" s="156"/>
      <c r="L131" s="152"/>
      <c r="M131" s="157"/>
      <c r="T131" s="158"/>
      <c r="AT131" s="153" t="s">
        <v>155</v>
      </c>
      <c r="AU131" s="153" t="s">
        <v>86</v>
      </c>
      <c r="AV131" s="13" t="s">
        <v>86</v>
      </c>
      <c r="AW131" s="13" t="s">
        <v>32</v>
      </c>
      <c r="AX131" s="13" t="s">
        <v>84</v>
      </c>
      <c r="AY131" s="153" t="s">
        <v>142</v>
      </c>
    </row>
    <row r="132" spans="2:65" s="1" customFormat="1" ht="24.2" customHeight="1" x14ac:dyDescent="0.2">
      <c r="B132" s="32"/>
      <c r="C132" s="132" t="s">
        <v>178</v>
      </c>
      <c r="D132" s="132" t="s">
        <v>148</v>
      </c>
      <c r="E132" s="133" t="s">
        <v>2717</v>
      </c>
      <c r="F132" s="134" t="s">
        <v>2718</v>
      </c>
      <c r="G132" s="135" t="s">
        <v>590</v>
      </c>
      <c r="H132" s="136">
        <v>6</v>
      </c>
      <c r="I132" s="137"/>
      <c r="J132" s="138">
        <f>ROUND(I132*H132,2)</f>
        <v>0</v>
      </c>
      <c r="K132" s="134" t="s">
        <v>152</v>
      </c>
      <c r="L132" s="32"/>
      <c r="M132" s="139" t="s">
        <v>1</v>
      </c>
      <c r="N132" s="140" t="s">
        <v>41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141</v>
      </c>
      <c r="AT132" s="143" t="s">
        <v>148</v>
      </c>
      <c r="AU132" s="143" t="s">
        <v>86</v>
      </c>
      <c r="AY132" s="17" t="s">
        <v>142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84</v>
      </c>
      <c r="BK132" s="144">
        <f>ROUND(I132*H132,2)</f>
        <v>0</v>
      </c>
      <c r="BL132" s="17" t="s">
        <v>141</v>
      </c>
      <c r="BM132" s="143" t="s">
        <v>2719</v>
      </c>
    </row>
    <row r="133" spans="2:65" s="13" customFormat="1" ht="11.25" x14ac:dyDescent="0.2">
      <c r="B133" s="152"/>
      <c r="D133" s="146" t="s">
        <v>155</v>
      </c>
      <c r="E133" s="153" t="s">
        <v>1</v>
      </c>
      <c r="F133" s="154" t="s">
        <v>2720</v>
      </c>
      <c r="H133" s="155">
        <v>6</v>
      </c>
      <c r="I133" s="156"/>
      <c r="L133" s="152"/>
      <c r="M133" s="157"/>
      <c r="T133" s="158"/>
      <c r="AT133" s="153" t="s">
        <v>155</v>
      </c>
      <c r="AU133" s="153" t="s">
        <v>86</v>
      </c>
      <c r="AV133" s="13" t="s">
        <v>86</v>
      </c>
      <c r="AW133" s="13" t="s">
        <v>32</v>
      </c>
      <c r="AX133" s="13" t="s">
        <v>84</v>
      </c>
      <c r="AY133" s="153" t="s">
        <v>142</v>
      </c>
    </row>
    <row r="134" spans="2:65" s="1" customFormat="1" ht="24.2" customHeight="1" x14ac:dyDescent="0.2">
      <c r="B134" s="32"/>
      <c r="C134" s="132" t="s">
        <v>183</v>
      </c>
      <c r="D134" s="132" t="s">
        <v>148</v>
      </c>
      <c r="E134" s="133" t="s">
        <v>2721</v>
      </c>
      <c r="F134" s="134" t="s">
        <v>2722</v>
      </c>
      <c r="G134" s="135" t="s">
        <v>590</v>
      </c>
      <c r="H134" s="136">
        <v>4</v>
      </c>
      <c r="I134" s="137"/>
      <c r="J134" s="138">
        <f>ROUND(I134*H134,2)</f>
        <v>0</v>
      </c>
      <c r="K134" s="134" t="s">
        <v>152</v>
      </c>
      <c r="L134" s="32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141</v>
      </c>
      <c r="AT134" s="143" t="s">
        <v>148</v>
      </c>
      <c r="AU134" s="143" t="s">
        <v>86</v>
      </c>
      <c r="AY134" s="17" t="s">
        <v>142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84</v>
      </c>
      <c r="BK134" s="144">
        <f>ROUND(I134*H134,2)</f>
        <v>0</v>
      </c>
      <c r="BL134" s="17" t="s">
        <v>141</v>
      </c>
      <c r="BM134" s="143" t="s">
        <v>2723</v>
      </c>
    </row>
    <row r="135" spans="2:65" s="13" customFormat="1" ht="11.25" x14ac:dyDescent="0.2">
      <c r="B135" s="152"/>
      <c r="D135" s="146" t="s">
        <v>155</v>
      </c>
      <c r="E135" s="153" t="s">
        <v>1</v>
      </c>
      <c r="F135" s="154" t="s">
        <v>2724</v>
      </c>
      <c r="H135" s="155">
        <v>4</v>
      </c>
      <c r="I135" s="156"/>
      <c r="L135" s="152"/>
      <c r="M135" s="157"/>
      <c r="T135" s="158"/>
      <c r="AT135" s="153" t="s">
        <v>155</v>
      </c>
      <c r="AU135" s="153" t="s">
        <v>86</v>
      </c>
      <c r="AV135" s="13" t="s">
        <v>86</v>
      </c>
      <c r="AW135" s="13" t="s">
        <v>32</v>
      </c>
      <c r="AX135" s="13" t="s">
        <v>84</v>
      </c>
      <c r="AY135" s="153" t="s">
        <v>142</v>
      </c>
    </row>
    <row r="136" spans="2:65" s="1" customFormat="1" ht="24.2" customHeight="1" x14ac:dyDescent="0.2">
      <c r="B136" s="32"/>
      <c r="C136" s="132" t="s">
        <v>190</v>
      </c>
      <c r="D136" s="132" t="s">
        <v>148</v>
      </c>
      <c r="E136" s="133" t="s">
        <v>2725</v>
      </c>
      <c r="F136" s="134" t="s">
        <v>2726</v>
      </c>
      <c r="G136" s="135" t="s">
        <v>590</v>
      </c>
      <c r="H136" s="136">
        <v>2</v>
      </c>
      <c r="I136" s="137"/>
      <c r="J136" s="138">
        <f>ROUND(I136*H136,2)</f>
        <v>0</v>
      </c>
      <c r="K136" s="134" t="s">
        <v>152</v>
      </c>
      <c r="L136" s="32"/>
      <c r="M136" s="139" t="s">
        <v>1</v>
      </c>
      <c r="N136" s="140" t="s">
        <v>41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141</v>
      </c>
      <c r="AT136" s="143" t="s">
        <v>148</v>
      </c>
      <c r="AU136" s="143" t="s">
        <v>86</v>
      </c>
      <c r="AY136" s="17" t="s">
        <v>142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84</v>
      </c>
      <c r="BK136" s="144">
        <f>ROUND(I136*H136,2)</f>
        <v>0</v>
      </c>
      <c r="BL136" s="17" t="s">
        <v>141</v>
      </c>
      <c r="BM136" s="143" t="s">
        <v>2727</v>
      </c>
    </row>
    <row r="137" spans="2:65" s="13" customFormat="1" ht="11.25" x14ac:dyDescent="0.2">
      <c r="B137" s="152"/>
      <c r="D137" s="146" t="s">
        <v>155</v>
      </c>
      <c r="E137" s="153" t="s">
        <v>1</v>
      </c>
      <c r="F137" s="154" t="s">
        <v>2728</v>
      </c>
      <c r="H137" s="155">
        <v>2</v>
      </c>
      <c r="I137" s="156"/>
      <c r="L137" s="152"/>
      <c r="M137" s="157"/>
      <c r="T137" s="158"/>
      <c r="AT137" s="153" t="s">
        <v>155</v>
      </c>
      <c r="AU137" s="153" t="s">
        <v>86</v>
      </c>
      <c r="AV137" s="13" t="s">
        <v>86</v>
      </c>
      <c r="AW137" s="13" t="s">
        <v>32</v>
      </c>
      <c r="AX137" s="13" t="s">
        <v>84</v>
      </c>
      <c r="AY137" s="153" t="s">
        <v>142</v>
      </c>
    </row>
    <row r="138" spans="2:65" s="1" customFormat="1" ht="21.75" customHeight="1" x14ac:dyDescent="0.2">
      <c r="B138" s="32"/>
      <c r="C138" s="132" t="s">
        <v>196</v>
      </c>
      <c r="D138" s="132" t="s">
        <v>148</v>
      </c>
      <c r="E138" s="133" t="s">
        <v>2729</v>
      </c>
      <c r="F138" s="134" t="s">
        <v>2730</v>
      </c>
      <c r="G138" s="135" t="s">
        <v>266</v>
      </c>
      <c r="H138" s="136">
        <v>70</v>
      </c>
      <c r="I138" s="137"/>
      <c r="J138" s="138">
        <f>ROUND(I138*H138,2)</f>
        <v>0</v>
      </c>
      <c r="K138" s="134" t="s">
        <v>152</v>
      </c>
      <c r="L138" s="32"/>
      <c r="M138" s="139" t="s">
        <v>1</v>
      </c>
      <c r="N138" s="140" t="s">
        <v>41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141</v>
      </c>
      <c r="AT138" s="143" t="s">
        <v>148</v>
      </c>
      <c r="AU138" s="143" t="s">
        <v>86</v>
      </c>
      <c r="AY138" s="17" t="s">
        <v>142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84</v>
      </c>
      <c r="BK138" s="144">
        <f>ROUND(I138*H138,2)</f>
        <v>0</v>
      </c>
      <c r="BL138" s="17" t="s">
        <v>141</v>
      </c>
      <c r="BM138" s="143" t="s">
        <v>2731</v>
      </c>
    </row>
    <row r="139" spans="2:65" s="13" customFormat="1" ht="11.25" x14ac:dyDescent="0.2">
      <c r="B139" s="152"/>
      <c r="D139" s="146" t="s">
        <v>155</v>
      </c>
      <c r="E139" s="153" t="s">
        <v>1</v>
      </c>
      <c r="F139" s="154" t="s">
        <v>2732</v>
      </c>
      <c r="H139" s="155">
        <v>70</v>
      </c>
      <c r="I139" s="156"/>
      <c r="L139" s="152"/>
      <c r="M139" s="157"/>
      <c r="T139" s="158"/>
      <c r="AT139" s="153" t="s">
        <v>155</v>
      </c>
      <c r="AU139" s="153" t="s">
        <v>86</v>
      </c>
      <c r="AV139" s="13" t="s">
        <v>86</v>
      </c>
      <c r="AW139" s="13" t="s">
        <v>32</v>
      </c>
      <c r="AX139" s="13" t="s">
        <v>84</v>
      </c>
      <c r="AY139" s="153" t="s">
        <v>142</v>
      </c>
    </row>
    <row r="140" spans="2:65" s="1" customFormat="1" ht="16.5" customHeight="1" x14ac:dyDescent="0.2">
      <c r="B140" s="32"/>
      <c r="C140" s="132" t="s">
        <v>201</v>
      </c>
      <c r="D140" s="132" t="s">
        <v>148</v>
      </c>
      <c r="E140" s="133" t="s">
        <v>2733</v>
      </c>
      <c r="F140" s="134" t="s">
        <v>2734</v>
      </c>
      <c r="G140" s="135" t="s">
        <v>590</v>
      </c>
      <c r="H140" s="136">
        <v>6</v>
      </c>
      <c r="I140" s="137"/>
      <c r="J140" s="138">
        <f>ROUND(I140*H140,2)</f>
        <v>0</v>
      </c>
      <c r="K140" s="134" t="s">
        <v>152</v>
      </c>
      <c r="L140" s="32"/>
      <c r="M140" s="139" t="s">
        <v>1</v>
      </c>
      <c r="N140" s="140" t="s">
        <v>41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141</v>
      </c>
      <c r="AT140" s="143" t="s">
        <v>148</v>
      </c>
      <c r="AU140" s="143" t="s">
        <v>86</v>
      </c>
      <c r="AY140" s="17" t="s">
        <v>142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84</v>
      </c>
      <c r="BK140" s="144">
        <f>ROUND(I140*H140,2)</f>
        <v>0</v>
      </c>
      <c r="BL140" s="17" t="s">
        <v>141</v>
      </c>
      <c r="BM140" s="143" t="s">
        <v>2735</v>
      </c>
    </row>
    <row r="141" spans="2:65" s="13" customFormat="1" ht="11.25" x14ac:dyDescent="0.2">
      <c r="B141" s="152"/>
      <c r="D141" s="146" t="s">
        <v>155</v>
      </c>
      <c r="E141" s="153" t="s">
        <v>1</v>
      </c>
      <c r="F141" s="154" t="s">
        <v>2720</v>
      </c>
      <c r="H141" s="155">
        <v>6</v>
      </c>
      <c r="I141" s="156"/>
      <c r="L141" s="152"/>
      <c r="M141" s="157"/>
      <c r="T141" s="158"/>
      <c r="AT141" s="153" t="s">
        <v>155</v>
      </c>
      <c r="AU141" s="153" t="s">
        <v>86</v>
      </c>
      <c r="AV141" s="13" t="s">
        <v>86</v>
      </c>
      <c r="AW141" s="13" t="s">
        <v>32</v>
      </c>
      <c r="AX141" s="13" t="s">
        <v>84</v>
      </c>
      <c r="AY141" s="153" t="s">
        <v>142</v>
      </c>
    </row>
    <row r="142" spans="2:65" s="1" customFormat="1" ht="16.5" customHeight="1" x14ac:dyDescent="0.2">
      <c r="B142" s="32"/>
      <c r="C142" s="132" t="s">
        <v>209</v>
      </c>
      <c r="D142" s="132" t="s">
        <v>148</v>
      </c>
      <c r="E142" s="133" t="s">
        <v>2736</v>
      </c>
      <c r="F142" s="134" t="s">
        <v>2737</v>
      </c>
      <c r="G142" s="135" t="s">
        <v>590</v>
      </c>
      <c r="H142" s="136">
        <v>4</v>
      </c>
      <c r="I142" s="137"/>
      <c r="J142" s="138">
        <f>ROUND(I142*H142,2)</f>
        <v>0</v>
      </c>
      <c r="K142" s="134" t="s">
        <v>152</v>
      </c>
      <c r="L142" s="32"/>
      <c r="M142" s="139" t="s">
        <v>1</v>
      </c>
      <c r="N142" s="140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141</v>
      </c>
      <c r="AT142" s="143" t="s">
        <v>148</v>
      </c>
      <c r="AU142" s="143" t="s">
        <v>86</v>
      </c>
      <c r="AY142" s="17" t="s">
        <v>142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84</v>
      </c>
      <c r="BK142" s="144">
        <f>ROUND(I142*H142,2)</f>
        <v>0</v>
      </c>
      <c r="BL142" s="17" t="s">
        <v>141</v>
      </c>
      <c r="BM142" s="143" t="s">
        <v>2738</v>
      </c>
    </row>
    <row r="143" spans="2:65" s="13" customFormat="1" ht="11.25" x14ac:dyDescent="0.2">
      <c r="B143" s="152"/>
      <c r="D143" s="146" t="s">
        <v>155</v>
      </c>
      <c r="E143" s="153" t="s">
        <v>1</v>
      </c>
      <c r="F143" s="154" t="s">
        <v>2724</v>
      </c>
      <c r="H143" s="155">
        <v>4</v>
      </c>
      <c r="I143" s="156"/>
      <c r="L143" s="152"/>
      <c r="M143" s="157"/>
      <c r="T143" s="158"/>
      <c r="AT143" s="153" t="s">
        <v>155</v>
      </c>
      <c r="AU143" s="153" t="s">
        <v>86</v>
      </c>
      <c r="AV143" s="13" t="s">
        <v>86</v>
      </c>
      <c r="AW143" s="13" t="s">
        <v>32</v>
      </c>
      <c r="AX143" s="13" t="s">
        <v>84</v>
      </c>
      <c r="AY143" s="153" t="s">
        <v>142</v>
      </c>
    </row>
    <row r="144" spans="2:65" s="1" customFormat="1" ht="16.5" customHeight="1" x14ac:dyDescent="0.2">
      <c r="B144" s="32"/>
      <c r="C144" s="132" t="s">
        <v>8</v>
      </c>
      <c r="D144" s="132" t="s">
        <v>148</v>
      </c>
      <c r="E144" s="133" t="s">
        <v>2739</v>
      </c>
      <c r="F144" s="134" t="s">
        <v>2740</v>
      </c>
      <c r="G144" s="135" t="s">
        <v>590</v>
      </c>
      <c r="H144" s="136">
        <v>2</v>
      </c>
      <c r="I144" s="137"/>
      <c r="J144" s="138">
        <f>ROUND(I144*H144,2)</f>
        <v>0</v>
      </c>
      <c r="K144" s="134" t="s">
        <v>152</v>
      </c>
      <c r="L144" s="32"/>
      <c r="M144" s="139" t="s">
        <v>1</v>
      </c>
      <c r="N144" s="140" t="s">
        <v>41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141</v>
      </c>
      <c r="AT144" s="143" t="s">
        <v>148</v>
      </c>
      <c r="AU144" s="143" t="s">
        <v>86</v>
      </c>
      <c r="AY144" s="17" t="s">
        <v>142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84</v>
      </c>
      <c r="BK144" s="144">
        <f>ROUND(I144*H144,2)</f>
        <v>0</v>
      </c>
      <c r="BL144" s="17" t="s">
        <v>141</v>
      </c>
      <c r="BM144" s="143" t="s">
        <v>2741</v>
      </c>
    </row>
    <row r="145" spans="2:65" s="13" customFormat="1" ht="11.25" x14ac:dyDescent="0.2">
      <c r="B145" s="152"/>
      <c r="D145" s="146" t="s">
        <v>155</v>
      </c>
      <c r="E145" s="153" t="s">
        <v>1</v>
      </c>
      <c r="F145" s="154" t="s">
        <v>2728</v>
      </c>
      <c r="H145" s="155">
        <v>2</v>
      </c>
      <c r="I145" s="156"/>
      <c r="L145" s="152"/>
      <c r="M145" s="157"/>
      <c r="T145" s="158"/>
      <c r="AT145" s="153" t="s">
        <v>155</v>
      </c>
      <c r="AU145" s="153" t="s">
        <v>86</v>
      </c>
      <c r="AV145" s="13" t="s">
        <v>86</v>
      </c>
      <c r="AW145" s="13" t="s">
        <v>32</v>
      </c>
      <c r="AX145" s="13" t="s">
        <v>84</v>
      </c>
      <c r="AY145" s="153" t="s">
        <v>142</v>
      </c>
    </row>
    <row r="146" spans="2:65" s="1" customFormat="1" ht="24.2" customHeight="1" x14ac:dyDescent="0.2">
      <c r="B146" s="32"/>
      <c r="C146" s="132" t="s">
        <v>224</v>
      </c>
      <c r="D146" s="132" t="s">
        <v>148</v>
      </c>
      <c r="E146" s="133" t="s">
        <v>2742</v>
      </c>
      <c r="F146" s="134" t="s">
        <v>2743</v>
      </c>
      <c r="G146" s="135" t="s">
        <v>590</v>
      </c>
      <c r="H146" s="136">
        <v>5</v>
      </c>
      <c r="I146" s="137"/>
      <c r="J146" s="138">
        <f>ROUND(I146*H146,2)</f>
        <v>0</v>
      </c>
      <c r="K146" s="134" t="s">
        <v>152</v>
      </c>
      <c r="L146" s="32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141</v>
      </c>
      <c r="AT146" s="143" t="s">
        <v>148</v>
      </c>
      <c r="AU146" s="143" t="s">
        <v>86</v>
      </c>
      <c r="AY146" s="17" t="s">
        <v>142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84</v>
      </c>
      <c r="BK146" s="144">
        <f>ROUND(I146*H146,2)</f>
        <v>0</v>
      </c>
      <c r="BL146" s="17" t="s">
        <v>141</v>
      </c>
      <c r="BM146" s="143" t="s">
        <v>2744</v>
      </c>
    </row>
    <row r="147" spans="2:65" s="13" customFormat="1" ht="11.25" x14ac:dyDescent="0.2">
      <c r="B147" s="152"/>
      <c r="D147" s="146" t="s">
        <v>155</v>
      </c>
      <c r="E147" s="153" t="s">
        <v>1</v>
      </c>
      <c r="F147" s="154" t="s">
        <v>2745</v>
      </c>
      <c r="H147" s="155">
        <v>5</v>
      </c>
      <c r="I147" s="156"/>
      <c r="L147" s="152"/>
      <c r="M147" s="157"/>
      <c r="T147" s="158"/>
      <c r="AT147" s="153" t="s">
        <v>155</v>
      </c>
      <c r="AU147" s="153" t="s">
        <v>86</v>
      </c>
      <c r="AV147" s="13" t="s">
        <v>86</v>
      </c>
      <c r="AW147" s="13" t="s">
        <v>32</v>
      </c>
      <c r="AX147" s="13" t="s">
        <v>84</v>
      </c>
      <c r="AY147" s="153" t="s">
        <v>142</v>
      </c>
    </row>
    <row r="148" spans="2:65" s="1" customFormat="1" ht="24.2" customHeight="1" x14ac:dyDescent="0.2">
      <c r="B148" s="32"/>
      <c r="C148" s="132" t="s">
        <v>230</v>
      </c>
      <c r="D148" s="132" t="s">
        <v>148</v>
      </c>
      <c r="E148" s="133" t="s">
        <v>2746</v>
      </c>
      <c r="F148" s="134" t="s">
        <v>2747</v>
      </c>
      <c r="G148" s="135" t="s">
        <v>590</v>
      </c>
      <c r="H148" s="136">
        <v>4</v>
      </c>
      <c r="I148" s="137"/>
      <c r="J148" s="138">
        <f>ROUND(I148*H148,2)</f>
        <v>0</v>
      </c>
      <c r="K148" s="134" t="s">
        <v>152</v>
      </c>
      <c r="L148" s="32"/>
      <c r="M148" s="139" t="s">
        <v>1</v>
      </c>
      <c r="N148" s="140" t="s">
        <v>41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141</v>
      </c>
      <c r="AT148" s="143" t="s">
        <v>148</v>
      </c>
      <c r="AU148" s="143" t="s">
        <v>86</v>
      </c>
      <c r="AY148" s="17" t="s">
        <v>142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84</v>
      </c>
      <c r="BK148" s="144">
        <f>ROUND(I148*H148,2)</f>
        <v>0</v>
      </c>
      <c r="BL148" s="17" t="s">
        <v>141</v>
      </c>
      <c r="BM148" s="143" t="s">
        <v>2748</v>
      </c>
    </row>
    <row r="149" spans="2:65" s="13" customFormat="1" ht="11.25" x14ac:dyDescent="0.2">
      <c r="B149" s="152"/>
      <c r="D149" s="146" t="s">
        <v>155</v>
      </c>
      <c r="E149" s="153" t="s">
        <v>1</v>
      </c>
      <c r="F149" s="154" t="s">
        <v>2749</v>
      </c>
      <c r="H149" s="155">
        <v>4</v>
      </c>
      <c r="I149" s="156"/>
      <c r="L149" s="152"/>
      <c r="M149" s="157"/>
      <c r="T149" s="158"/>
      <c r="AT149" s="153" t="s">
        <v>155</v>
      </c>
      <c r="AU149" s="153" t="s">
        <v>86</v>
      </c>
      <c r="AV149" s="13" t="s">
        <v>86</v>
      </c>
      <c r="AW149" s="13" t="s">
        <v>32</v>
      </c>
      <c r="AX149" s="13" t="s">
        <v>84</v>
      </c>
      <c r="AY149" s="153" t="s">
        <v>142</v>
      </c>
    </row>
    <row r="150" spans="2:65" s="1" customFormat="1" ht="24.2" customHeight="1" x14ac:dyDescent="0.2">
      <c r="B150" s="32"/>
      <c r="C150" s="132" t="s">
        <v>237</v>
      </c>
      <c r="D150" s="132" t="s">
        <v>148</v>
      </c>
      <c r="E150" s="133" t="s">
        <v>2750</v>
      </c>
      <c r="F150" s="134" t="s">
        <v>2751</v>
      </c>
      <c r="G150" s="135" t="s">
        <v>590</v>
      </c>
      <c r="H150" s="136">
        <v>1</v>
      </c>
      <c r="I150" s="137"/>
      <c r="J150" s="138">
        <f>ROUND(I150*H150,2)</f>
        <v>0</v>
      </c>
      <c r="K150" s="134" t="s">
        <v>152</v>
      </c>
      <c r="L150" s="32"/>
      <c r="M150" s="139" t="s">
        <v>1</v>
      </c>
      <c r="N150" s="140" t="s">
        <v>41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141</v>
      </c>
      <c r="AT150" s="143" t="s">
        <v>148</v>
      </c>
      <c r="AU150" s="143" t="s">
        <v>86</v>
      </c>
      <c r="AY150" s="17" t="s">
        <v>142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84</v>
      </c>
      <c r="BK150" s="144">
        <f>ROUND(I150*H150,2)</f>
        <v>0</v>
      </c>
      <c r="BL150" s="17" t="s">
        <v>141</v>
      </c>
      <c r="BM150" s="143" t="s">
        <v>2752</v>
      </c>
    </row>
    <row r="151" spans="2:65" s="13" customFormat="1" ht="11.25" x14ac:dyDescent="0.2">
      <c r="B151" s="152"/>
      <c r="D151" s="146" t="s">
        <v>155</v>
      </c>
      <c r="E151" s="153" t="s">
        <v>1</v>
      </c>
      <c r="F151" s="154" t="s">
        <v>2753</v>
      </c>
      <c r="H151" s="155">
        <v>1</v>
      </c>
      <c r="I151" s="156"/>
      <c r="L151" s="152"/>
      <c r="M151" s="157"/>
      <c r="T151" s="158"/>
      <c r="AT151" s="153" t="s">
        <v>155</v>
      </c>
      <c r="AU151" s="153" t="s">
        <v>86</v>
      </c>
      <c r="AV151" s="13" t="s">
        <v>86</v>
      </c>
      <c r="AW151" s="13" t="s">
        <v>32</v>
      </c>
      <c r="AX151" s="13" t="s">
        <v>84</v>
      </c>
      <c r="AY151" s="153" t="s">
        <v>142</v>
      </c>
    </row>
    <row r="152" spans="2:65" s="1" customFormat="1" ht="24.2" customHeight="1" x14ac:dyDescent="0.2">
      <c r="B152" s="32"/>
      <c r="C152" s="132" t="s">
        <v>245</v>
      </c>
      <c r="D152" s="132" t="s">
        <v>148</v>
      </c>
      <c r="E152" s="133" t="s">
        <v>2754</v>
      </c>
      <c r="F152" s="134" t="s">
        <v>2755</v>
      </c>
      <c r="G152" s="135" t="s">
        <v>590</v>
      </c>
      <c r="H152" s="136">
        <v>2</v>
      </c>
      <c r="I152" s="137"/>
      <c r="J152" s="138">
        <f>ROUND(I152*H152,2)</f>
        <v>0</v>
      </c>
      <c r="K152" s="134" t="s">
        <v>152</v>
      </c>
      <c r="L152" s="32"/>
      <c r="M152" s="139" t="s">
        <v>1</v>
      </c>
      <c r="N152" s="140" t="s">
        <v>41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141</v>
      </c>
      <c r="AT152" s="143" t="s">
        <v>148</v>
      </c>
      <c r="AU152" s="143" t="s">
        <v>86</v>
      </c>
      <c r="AY152" s="17" t="s">
        <v>142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84</v>
      </c>
      <c r="BK152" s="144">
        <f>ROUND(I152*H152,2)</f>
        <v>0</v>
      </c>
      <c r="BL152" s="17" t="s">
        <v>141</v>
      </c>
      <c r="BM152" s="143" t="s">
        <v>2756</v>
      </c>
    </row>
    <row r="153" spans="2:65" s="13" customFormat="1" ht="11.25" x14ac:dyDescent="0.2">
      <c r="B153" s="152"/>
      <c r="D153" s="146" t="s">
        <v>155</v>
      </c>
      <c r="E153" s="153" t="s">
        <v>1</v>
      </c>
      <c r="F153" s="154" t="s">
        <v>2757</v>
      </c>
      <c r="H153" s="155">
        <v>2</v>
      </c>
      <c r="I153" s="156"/>
      <c r="L153" s="152"/>
      <c r="M153" s="157"/>
      <c r="T153" s="158"/>
      <c r="AT153" s="153" t="s">
        <v>155</v>
      </c>
      <c r="AU153" s="153" t="s">
        <v>86</v>
      </c>
      <c r="AV153" s="13" t="s">
        <v>86</v>
      </c>
      <c r="AW153" s="13" t="s">
        <v>32</v>
      </c>
      <c r="AX153" s="13" t="s">
        <v>84</v>
      </c>
      <c r="AY153" s="153" t="s">
        <v>142</v>
      </c>
    </row>
    <row r="154" spans="2:65" s="1" customFormat="1" ht="24.2" customHeight="1" x14ac:dyDescent="0.2">
      <c r="B154" s="32"/>
      <c r="C154" s="132" t="s">
        <v>344</v>
      </c>
      <c r="D154" s="132" t="s">
        <v>148</v>
      </c>
      <c r="E154" s="133" t="s">
        <v>2758</v>
      </c>
      <c r="F154" s="134" t="s">
        <v>2759</v>
      </c>
      <c r="G154" s="135" t="s">
        <v>590</v>
      </c>
      <c r="H154" s="136">
        <v>6</v>
      </c>
      <c r="I154" s="137"/>
      <c r="J154" s="138">
        <f>ROUND(I154*H154,2)</f>
        <v>0</v>
      </c>
      <c r="K154" s="134" t="s">
        <v>152</v>
      </c>
      <c r="L154" s="32"/>
      <c r="M154" s="139" t="s">
        <v>1</v>
      </c>
      <c r="N154" s="140" t="s">
        <v>41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141</v>
      </c>
      <c r="AT154" s="143" t="s">
        <v>148</v>
      </c>
      <c r="AU154" s="143" t="s">
        <v>86</v>
      </c>
      <c r="AY154" s="17" t="s">
        <v>142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84</v>
      </c>
      <c r="BK154" s="144">
        <f>ROUND(I154*H154,2)</f>
        <v>0</v>
      </c>
      <c r="BL154" s="17" t="s">
        <v>141</v>
      </c>
      <c r="BM154" s="143" t="s">
        <v>2760</v>
      </c>
    </row>
    <row r="155" spans="2:65" s="12" customFormat="1" ht="11.25" x14ac:dyDescent="0.2">
      <c r="B155" s="145"/>
      <c r="D155" s="146" t="s">
        <v>155</v>
      </c>
      <c r="E155" s="147" t="s">
        <v>1</v>
      </c>
      <c r="F155" s="148" t="s">
        <v>2761</v>
      </c>
      <c r="H155" s="147" t="s">
        <v>1</v>
      </c>
      <c r="I155" s="149"/>
      <c r="L155" s="145"/>
      <c r="M155" s="150"/>
      <c r="T155" s="151"/>
      <c r="AT155" s="147" t="s">
        <v>155</v>
      </c>
      <c r="AU155" s="147" t="s">
        <v>86</v>
      </c>
      <c r="AV155" s="12" t="s">
        <v>84</v>
      </c>
      <c r="AW155" s="12" t="s">
        <v>32</v>
      </c>
      <c r="AX155" s="12" t="s">
        <v>76</v>
      </c>
      <c r="AY155" s="147" t="s">
        <v>142</v>
      </c>
    </row>
    <row r="156" spans="2:65" s="13" customFormat="1" ht="11.25" x14ac:dyDescent="0.2">
      <c r="B156" s="152"/>
      <c r="D156" s="146" t="s">
        <v>155</v>
      </c>
      <c r="E156" s="153" t="s">
        <v>1</v>
      </c>
      <c r="F156" s="154" t="s">
        <v>2720</v>
      </c>
      <c r="H156" s="155">
        <v>6</v>
      </c>
      <c r="I156" s="156"/>
      <c r="L156" s="152"/>
      <c r="M156" s="157"/>
      <c r="T156" s="158"/>
      <c r="AT156" s="153" t="s">
        <v>155</v>
      </c>
      <c r="AU156" s="153" t="s">
        <v>86</v>
      </c>
      <c r="AV156" s="13" t="s">
        <v>86</v>
      </c>
      <c r="AW156" s="13" t="s">
        <v>32</v>
      </c>
      <c r="AX156" s="13" t="s">
        <v>84</v>
      </c>
      <c r="AY156" s="153" t="s">
        <v>142</v>
      </c>
    </row>
    <row r="157" spans="2:65" s="12" customFormat="1" ht="11.25" x14ac:dyDescent="0.2">
      <c r="B157" s="145"/>
      <c r="D157" s="146" t="s">
        <v>155</v>
      </c>
      <c r="E157" s="147" t="s">
        <v>1</v>
      </c>
      <c r="F157" s="148" t="s">
        <v>2762</v>
      </c>
      <c r="H157" s="147" t="s">
        <v>1</v>
      </c>
      <c r="I157" s="149"/>
      <c r="L157" s="145"/>
      <c r="M157" s="150"/>
      <c r="T157" s="151"/>
      <c r="AT157" s="147" t="s">
        <v>155</v>
      </c>
      <c r="AU157" s="147" t="s">
        <v>86</v>
      </c>
      <c r="AV157" s="12" t="s">
        <v>84</v>
      </c>
      <c r="AW157" s="12" t="s">
        <v>32</v>
      </c>
      <c r="AX157" s="12" t="s">
        <v>76</v>
      </c>
      <c r="AY157" s="147" t="s">
        <v>142</v>
      </c>
    </row>
    <row r="158" spans="2:65" s="1" customFormat="1" ht="24.2" customHeight="1" x14ac:dyDescent="0.2">
      <c r="B158" s="32"/>
      <c r="C158" s="132" t="s">
        <v>349</v>
      </c>
      <c r="D158" s="132" t="s">
        <v>148</v>
      </c>
      <c r="E158" s="133" t="s">
        <v>2763</v>
      </c>
      <c r="F158" s="134" t="s">
        <v>2764</v>
      </c>
      <c r="G158" s="135" t="s">
        <v>590</v>
      </c>
      <c r="H158" s="136">
        <v>4</v>
      </c>
      <c r="I158" s="137"/>
      <c r="J158" s="138">
        <f>ROUND(I158*H158,2)</f>
        <v>0</v>
      </c>
      <c r="K158" s="134" t="s">
        <v>152</v>
      </c>
      <c r="L158" s="32"/>
      <c r="M158" s="139" t="s">
        <v>1</v>
      </c>
      <c r="N158" s="140" t="s">
        <v>41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141</v>
      </c>
      <c r="AT158" s="143" t="s">
        <v>148</v>
      </c>
      <c r="AU158" s="143" t="s">
        <v>86</v>
      </c>
      <c r="AY158" s="17" t="s">
        <v>142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7" t="s">
        <v>84</v>
      </c>
      <c r="BK158" s="144">
        <f>ROUND(I158*H158,2)</f>
        <v>0</v>
      </c>
      <c r="BL158" s="17" t="s">
        <v>141</v>
      </c>
      <c r="BM158" s="143" t="s">
        <v>2765</v>
      </c>
    </row>
    <row r="159" spans="2:65" s="12" customFormat="1" ht="11.25" x14ac:dyDescent="0.2">
      <c r="B159" s="145"/>
      <c r="D159" s="146" t="s">
        <v>155</v>
      </c>
      <c r="E159" s="147" t="s">
        <v>1</v>
      </c>
      <c r="F159" s="148" t="s">
        <v>2761</v>
      </c>
      <c r="H159" s="147" t="s">
        <v>1</v>
      </c>
      <c r="I159" s="149"/>
      <c r="L159" s="145"/>
      <c r="M159" s="150"/>
      <c r="T159" s="151"/>
      <c r="AT159" s="147" t="s">
        <v>155</v>
      </c>
      <c r="AU159" s="147" t="s">
        <v>86</v>
      </c>
      <c r="AV159" s="12" t="s">
        <v>84</v>
      </c>
      <c r="AW159" s="12" t="s">
        <v>32</v>
      </c>
      <c r="AX159" s="12" t="s">
        <v>76</v>
      </c>
      <c r="AY159" s="147" t="s">
        <v>142</v>
      </c>
    </row>
    <row r="160" spans="2:65" s="13" customFormat="1" ht="11.25" x14ac:dyDescent="0.2">
      <c r="B160" s="152"/>
      <c r="D160" s="146" t="s">
        <v>155</v>
      </c>
      <c r="E160" s="153" t="s">
        <v>1</v>
      </c>
      <c r="F160" s="154" t="s">
        <v>2724</v>
      </c>
      <c r="H160" s="155">
        <v>4</v>
      </c>
      <c r="I160" s="156"/>
      <c r="L160" s="152"/>
      <c r="M160" s="157"/>
      <c r="T160" s="158"/>
      <c r="AT160" s="153" t="s">
        <v>155</v>
      </c>
      <c r="AU160" s="153" t="s">
        <v>86</v>
      </c>
      <c r="AV160" s="13" t="s">
        <v>86</v>
      </c>
      <c r="AW160" s="13" t="s">
        <v>32</v>
      </c>
      <c r="AX160" s="13" t="s">
        <v>84</v>
      </c>
      <c r="AY160" s="153" t="s">
        <v>142</v>
      </c>
    </row>
    <row r="161" spans="2:65" s="12" customFormat="1" ht="11.25" x14ac:dyDescent="0.2">
      <c r="B161" s="145"/>
      <c r="D161" s="146" t="s">
        <v>155</v>
      </c>
      <c r="E161" s="147" t="s">
        <v>1</v>
      </c>
      <c r="F161" s="148" t="s">
        <v>2762</v>
      </c>
      <c r="H161" s="147" t="s">
        <v>1</v>
      </c>
      <c r="I161" s="149"/>
      <c r="L161" s="145"/>
      <c r="M161" s="150"/>
      <c r="T161" s="151"/>
      <c r="AT161" s="147" t="s">
        <v>155</v>
      </c>
      <c r="AU161" s="147" t="s">
        <v>86</v>
      </c>
      <c r="AV161" s="12" t="s">
        <v>84</v>
      </c>
      <c r="AW161" s="12" t="s">
        <v>32</v>
      </c>
      <c r="AX161" s="12" t="s">
        <v>76</v>
      </c>
      <c r="AY161" s="147" t="s">
        <v>142</v>
      </c>
    </row>
    <row r="162" spans="2:65" s="1" customFormat="1" ht="24.2" customHeight="1" x14ac:dyDescent="0.2">
      <c r="B162" s="32"/>
      <c r="C162" s="132" t="s">
        <v>354</v>
      </c>
      <c r="D162" s="132" t="s">
        <v>148</v>
      </c>
      <c r="E162" s="133" t="s">
        <v>2766</v>
      </c>
      <c r="F162" s="134" t="s">
        <v>2767</v>
      </c>
      <c r="G162" s="135" t="s">
        <v>590</v>
      </c>
      <c r="H162" s="136">
        <v>2</v>
      </c>
      <c r="I162" s="137"/>
      <c r="J162" s="138">
        <f>ROUND(I162*H162,2)</f>
        <v>0</v>
      </c>
      <c r="K162" s="134" t="s">
        <v>152</v>
      </c>
      <c r="L162" s="32"/>
      <c r="M162" s="139" t="s">
        <v>1</v>
      </c>
      <c r="N162" s="140" t="s">
        <v>41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141</v>
      </c>
      <c r="AT162" s="143" t="s">
        <v>148</v>
      </c>
      <c r="AU162" s="143" t="s">
        <v>86</v>
      </c>
      <c r="AY162" s="17" t="s">
        <v>142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84</v>
      </c>
      <c r="BK162" s="144">
        <f>ROUND(I162*H162,2)</f>
        <v>0</v>
      </c>
      <c r="BL162" s="17" t="s">
        <v>141</v>
      </c>
      <c r="BM162" s="143" t="s">
        <v>2768</v>
      </c>
    </row>
    <row r="163" spans="2:65" s="12" customFormat="1" ht="11.25" x14ac:dyDescent="0.2">
      <c r="B163" s="145"/>
      <c r="D163" s="146" t="s">
        <v>155</v>
      </c>
      <c r="E163" s="147" t="s">
        <v>1</v>
      </c>
      <c r="F163" s="148" t="s">
        <v>2761</v>
      </c>
      <c r="H163" s="147" t="s">
        <v>1</v>
      </c>
      <c r="I163" s="149"/>
      <c r="L163" s="145"/>
      <c r="M163" s="150"/>
      <c r="T163" s="151"/>
      <c r="AT163" s="147" t="s">
        <v>155</v>
      </c>
      <c r="AU163" s="147" t="s">
        <v>86</v>
      </c>
      <c r="AV163" s="12" t="s">
        <v>84</v>
      </c>
      <c r="AW163" s="12" t="s">
        <v>32</v>
      </c>
      <c r="AX163" s="12" t="s">
        <v>76</v>
      </c>
      <c r="AY163" s="147" t="s">
        <v>142</v>
      </c>
    </row>
    <row r="164" spans="2:65" s="13" customFormat="1" ht="11.25" x14ac:dyDescent="0.2">
      <c r="B164" s="152"/>
      <c r="D164" s="146" t="s">
        <v>155</v>
      </c>
      <c r="E164" s="153" t="s">
        <v>1</v>
      </c>
      <c r="F164" s="154" t="s">
        <v>2728</v>
      </c>
      <c r="H164" s="155">
        <v>2</v>
      </c>
      <c r="I164" s="156"/>
      <c r="L164" s="152"/>
      <c r="M164" s="157"/>
      <c r="T164" s="158"/>
      <c r="AT164" s="153" t="s">
        <v>155</v>
      </c>
      <c r="AU164" s="153" t="s">
        <v>86</v>
      </c>
      <c r="AV164" s="13" t="s">
        <v>86</v>
      </c>
      <c r="AW164" s="13" t="s">
        <v>32</v>
      </c>
      <c r="AX164" s="13" t="s">
        <v>84</v>
      </c>
      <c r="AY164" s="153" t="s">
        <v>142</v>
      </c>
    </row>
    <row r="165" spans="2:65" s="12" customFormat="1" ht="11.25" x14ac:dyDescent="0.2">
      <c r="B165" s="145"/>
      <c r="D165" s="146" t="s">
        <v>155</v>
      </c>
      <c r="E165" s="147" t="s">
        <v>1</v>
      </c>
      <c r="F165" s="148" t="s">
        <v>2762</v>
      </c>
      <c r="H165" s="147" t="s">
        <v>1</v>
      </c>
      <c r="I165" s="149"/>
      <c r="L165" s="145"/>
      <c r="M165" s="150"/>
      <c r="T165" s="151"/>
      <c r="AT165" s="147" t="s">
        <v>155</v>
      </c>
      <c r="AU165" s="147" t="s">
        <v>86</v>
      </c>
      <c r="AV165" s="12" t="s">
        <v>84</v>
      </c>
      <c r="AW165" s="12" t="s">
        <v>32</v>
      </c>
      <c r="AX165" s="12" t="s">
        <v>76</v>
      </c>
      <c r="AY165" s="147" t="s">
        <v>142</v>
      </c>
    </row>
    <row r="166" spans="2:65" s="1" customFormat="1" ht="33" customHeight="1" x14ac:dyDescent="0.2">
      <c r="B166" s="32"/>
      <c r="C166" s="132" t="s">
        <v>361</v>
      </c>
      <c r="D166" s="132" t="s">
        <v>148</v>
      </c>
      <c r="E166" s="133" t="s">
        <v>2769</v>
      </c>
      <c r="F166" s="134" t="s">
        <v>2770</v>
      </c>
      <c r="G166" s="135" t="s">
        <v>590</v>
      </c>
      <c r="H166" s="136">
        <v>12</v>
      </c>
      <c r="I166" s="137"/>
      <c r="J166" s="138">
        <f>ROUND(I166*H166,2)</f>
        <v>0</v>
      </c>
      <c r="K166" s="134" t="s">
        <v>152</v>
      </c>
      <c r="L166" s="32"/>
      <c r="M166" s="139" t="s">
        <v>1</v>
      </c>
      <c r="N166" s="140" t="s">
        <v>41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141</v>
      </c>
      <c r="AT166" s="143" t="s">
        <v>148</v>
      </c>
      <c r="AU166" s="143" t="s">
        <v>86</v>
      </c>
      <c r="AY166" s="17" t="s">
        <v>142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84</v>
      </c>
      <c r="BK166" s="144">
        <f>ROUND(I166*H166,2)</f>
        <v>0</v>
      </c>
      <c r="BL166" s="17" t="s">
        <v>141</v>
      </c>
      <c r="BM166" s="143" t="s">
        <v>2771</v>
      </c>
    </row>
    <row r="167" spans="2:65" s="13" customFormat="1" ht="11.25" x14ac:dyDescent="0.2">
      <c r="B167" s="152"/>
      <c r="D167" s="146" t="s">
        <v>155</v>
      </c>
      <c r="E167" s="153" t="s">
        <v>1</v>
      </c>
      <c r="F167" s="154" t="s">
        <v>2772</v>
      </c>
      <c r="H167" s="155">
        <v>12</v>
      </c>
      <c r="I167" s="156"/>
      <c r="L167" s="152"/>
      <c r="M167" s="157"/>
      <c r="T167" s="158"/>
      <c r="AT167" s="153" t="s">
        <v>155</v>
      </c>
      <c r="AU167" s="153" t="s">
        <v>86</v>
      </c>
      <c r="AV167" s="13" t="s">
        <v>86</v>
      </c>
      <c r="AW167" s="13" t="s">
        <v>32</v>
      </c>
      <c r="AX167" s="13" t="s">
        <v>84</v>
      </c>
      <c r="AY167" s="153" t="s">
        <v>142</v>
      </c>
    </row>
    <row r="168" spans="2:65" s="1" customFormat="1" ht="33" customHeight="1" x14ac:dyDescent="0.2">
      <c r="B168" s="32"/>
      <c r="C168" s="132" t="s">
        <v>7</v>
      </c>
      <c r="D168" s="132" t="s">
        <v>148</v>
      </c>
      <c r="E168" s="133" t="s">
        <v>2773</v>
      </c>
      <c r="F168" s="134" t="s">
        <v>2774</v>
      </c>
      <c r="G168" s="135" t="s">
        <v>590</v>
      </c>
      <c r="H168" s="136">
        <v>8</v>
      </c>
      <c r="I168" s="137"/>
      <c r="J168" s="138">
        <f>ROUND(I168*H168,2)</f>
        <v>0</v>
      </c>
      <c r="K168" s="134" t="s">
        <v>152</v>
      </c>
      <c r="L168" s="32"/>
      <c r="M168" s="139" t="s">
        <v>1</v>
      </c>
      <c r="N168" s="140" t="s">
        <v>41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141</v>
      </c>
      <c r="AT168" s="143" t="s">
        <v>148</v>
      </c>
      <c r="AU168" s="143" t="s">
        <v>86</v>
      </c>
      <c r="AY168" s="17" t="s">
        <v>142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84</v>
      </c>
      <c r="BK168" s="144">
        <f>ROUND(I168*H168,2)</f>
        <v>0</v>
      </c>
      <c r="BL168" s="17" t="s">
        <v>141</v>
      </c>
      <c r="BM168" s="143" t="s">
        <v>2775</v>
      </c>
    </row>
    <row r="169" spans="2:65" s="13" customFormat="1" ht="11.25" x14ac:dyDescent="0.2">
      <c r="B169" s="152"/>
      <c r="D169" s="146" t="s">
        <v>155</v>
      </c>
      <c r="E169" s="153" t="s">
        <v>1</v>
      </c>
      <c r="F169" s="154" t="s">
        <v>2776</v>
      </c>
      <c r="H169" s="155">
        <v>8</v>
      </c>
      <c r="I169" s="156"/>
      <c r="L169" s="152"/>
      <c r="M169" s="157"/>
      <c r="T169" s="158"/>
      <c r="AT169" s="153" t="s">
        <v>155</v>
      </c>
      <c r="AU169" s="153" t="s">
        <v>86</v>
      </c>
      <c r="AV169" s="13" t="s">
        <v>86</v>
      </c>
      <c r="AW169" s="13" t="s">
        <v>32</v>
      </c>
      <c r="AX169" s="13" t="s">
        <v>84</v>
      </c>
      <c r="AY169" s="153" t="s">
        <v>142</v>
      </c>
    </row>
    <row r="170" spans="2:65" s="1" customFormat="1" ht="33" customHeight="1" x14ac:dyDescent="0.2">
      <c r="B170" s="32"/>
      <c r="C170" s="132" t="s">
        <v>370</v>
      </c>
      <c r="D170" s="132" t="s">
        <v>148</v>
      </c>
      <c r="E170" s="133" t="s">
        <v>2777</v>
      </c>
      <c r="F170" s="134" t="s">
        <v>2778</v>
      </c>
      <c r="G170" s="135" t="s">
        <v>590</v>
      </c>
      <c r="H170" s="136">
        <v>4</v>
      </c>
      <c r="I170" s="137"/>
      <c r="J170" s="138">
        <f>ROUND(I170*H170,2)</f>
        <v>0</v>
      </c>
      <c r="K170" s="134" t="s">
        <v>152</v>
      </c>
      <c r="L170" s="32"/>
      <c r="M170" s="139" t="s">
        <v>1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141</v>
      </c>
      <c r="AT170" s="143" t="s">
        <v>148</v>
      </c>
      <c r="AU170" s="143" t="s">
        <v>86</v>
      </c>
      <c r="AY170" s="17" t="s">
        <v>142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7" t="s">
        <v>84</v>
      </c>
      <c r="BK170" s="144">
        <f>ROUND(I170*H170,2)</f>
        <v>0</v>
      </c>
      <c r="BL170" s="17" t="s">
        <v>141</v>
      </c>
      <c r="BM170" s="143" t="s">
        <v>2779</v>
      </c>
    </row>
    <row r="171" spans="2:65" s="13" customFormat="1" ht="11.25" x14ac:dyDescent="0.2">
      <c r="B171" s="152"/>
      <c r="D171" s="146" t="s">
        <v>155</v>
      </c>
      <c r="E171" s="153" t="s">
        <v>1</v>
      </c>
      <c r="F171" s="154" t="s">
        <v>2780</v>
      </c>
      <c r="H171" s="155">
        <v>4</v>
      </c>
      <c r="I171" s="156"/>
      <c r="L171" s="152"/>
      <c r="M171" s="157"/>
      <c r="T171" s="158"/>
      <c r="AT171" s="153" t="s">
        <v>155</v>
      </c>
      <c r="AU171" s="153" t="s">
        <v>86</v>
      </c>
      <c r="AV171" s="13" t="s">
        <v>86</v>
      </c>
      <c r="AW171" s="13" t="s">
        <v>32</v>
      </c>
      <c r="AX171" s="13" t="s">
        <v>84</v>
      </c>
      <c r="AY171" s="153" t="s">
        <v>142</v>
      </c>
    </row>
    <row r="172" spans="2:65" s="1" customFormat="1" ht="24.2" customHeight="1" x14ac:dyDescent="0.2">
      <c r="B172" s="32"/>
      <c r="C172" s="132" t="s">
        <v>377</v>
      </c>
      <c r="D172" s="132" t="s">
        <v>148</v>
      </c>
      <c r="E172" s="133" t="s">
        <v>454</v>
      </c>
      <c r="F172" s="134" t="s">
        <v>455</v>
      </c>
      <c r="G172" s="135" t="s">
        <v>456</v>
      </c>
      <c r="H172" s="136">
        <v>14.298999999999999</v>
      </c>
      <c r="I172" s="137"/>
      <c r="J172" s="138">
        <f>ROUND(I172*H172,2)</f>
        <v>0</v>
      </c>
      <c r="K172" s="134" t="s">
        <v>152</v>
      </c>
      <c r="L172" s="32"/>
      <c r="M172" s="139" t="s">
        <v>1</v>
      </c>
      <c r="N172" s="140" t="s">
        <v>41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141</v>
      </c>
      <c r="AT172" s="143" t="s">
        <v>148</v>
      </c>
      <c r="AU172" s="143" t="s">
        <v>86</v>
      </c>
      <c r="AY172" s="17" t="s">
        <v>142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84</v>
      </c>
      <c r="BK172" s="144">
        <f>ROUND(I172*H172,2)</f>
        <v>0</v>
      </c>
      <c r="BL172" s="17" t="s">
        <v>141</v>
      </c>
      <c r="BM172" s="143" t="s">
        <v>2781</v>
      </c>
    </row>
    <row r="173" spans="2:65" s="13" customFormat="1" ht="11.25" x14ac:dyDescent="0.2">
      <c r="B173" s="152"/>
      <c r="D173" s="146" t="s">
        <v>155</v>
      </c>
      <c r="E173" s="153" t="s">
        <v>1</v>
      </c>
      <c r="F173" s="154" t="s">
        <v>2782</v>
      </c>
      <c r="H173" s="155">
        <v>14.298999999999999</v>
      </c>
      <c r="I173" s="156"/>
      <c r="L173" s="152"/>
      <c r="M173" s="157"/>
      <c r="T173" s="158"/>
      <c r="AT173" s="153" t="s">
        <v>155</v>
      </c>
      <c r="AU173" s="153" t="s">
        <v>86</v>
      </c>
      <c r="AV173" s="13" t="s">
        <v>86</v>
      </c>
      <c r="AW173" s="13" t="s">
        <v>32</v>
      </c>
      <c r="AX173" s="13" t="s">
        <v>84</v>
      </c>
      <c r="AY173" s="153" t="s">
        <v>142</v>
      </c>
    </row>
    <row r="174" spans="2:65" s="1" customFormat="1" ht="24.2" customHeight="1" x14ac:dyDescent="0.2">
      <c r="B174" s="32"/>
      <c r="C174" s="132" t="s">
        <v>384</v>
      </c>
      <c r="D174" s="132" t="s">
        <v>148</v>
      </c>
      <c r="E174" s="133" t="s">
        <v>2783</v>
      </c>
      <c r="F174" s="134" t="s">
        <v>2784</v>
      </c>
      <c r="G174" s="135" t="s">
        <v>590</v>
      </c>
      <c r="H174" s="136">
        <v>72</v>
      </c>
      <c r="I174" s="137"/>
      <c r="J174" s="138">
        <f>ROUND(I174*H174,2)</f>
        <v>0</v>
      </c>
      <c r="K174" s="134" t="s">
        <v>152</v>
      </c>
      <c r="L174" s="32"/>
      <c r="M174" s="139" t="s">
        <v>1</v>
      </c>
      <c r="N174" s="140" t="s">
        <v>41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141</v>
      </c>
      <c r="AT174" s="143" t="s">
        <v>148</v>
      </c>
      <c r="AU174" s="143" t="s">
        <v>86</v>
      </c>
      <c r="AY174" s="17" t="s">
        <v>142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7" t="s">
        <v>84</v>
      </c>
      <c r="BK174" s="144">
        <f>ROUND(I174*H174,2)</f>
        <v>0</v>
      </c>
      <c r="BL174" s="17" t="s">
        <v>141</v>
      </c>
      <c r="BM174" s="143" t="s">
        <v>2785</v>
      </c>
    </row>
    <row r="175" spans="2:65" s="12" customFormat="1" ht="11.25" x14ac:dyDescent="0.2">
      <c r="B175" s="145"/>
      <c r="D175" s="146" t="s">
        <v>155</v>
      </c>
      <c r="E175" s="147" t="s">
        <v>1</v>
      </c>
      <c r="F175" s="148" t="s">
        <v>2786</v>
      </c>
      <c r="H175" s="147" t="s">
        <v>1</v>
      </c>
      <c r="I175" s="149"/>
      <c r="L175" s="145"/>
      <c r="M175" s="150"/>
      <c r="T175" s="151"/>
      <c r="AT175" s="147" t="s">
        <v>155</v>
      </c>
      <c r="AU175" s="147" t="s">
        <v>86</v>
      </c>
      <c r="AV175" s="12" t="s">
        <v>84</v>
      </c>
      <c r="AW175" s="12" t="s">
        <v>32</v>
      </c>
      <c r="AX175" s="12" t="s">
        <v>76</v>
      </c>
      <c r="AY175" s="147" t="s">
        <v>142</v>
      </c>
    </row>
    <row r="176" spans="2:65" s="12" customFormat="1" ht="11.25" x14ac:dyDescent="0.2">
      <c r="B176" s="145"/>
      <c r="D176" s="146" t="s">
        <v>155</v>
      </c>
      <c r="E176" s="147" t="s">
        <v>1</v>
      </c>
      <c r="F176" s="148" t="s">
        <v>2787</v>
      </c>
      <c r="H176" s="147" t="s">
        <v>1</v>
      </c>
      <c r="I176" s="149"/>
      <c r="L176" s="145"/>
      <c r="M176" s="150"/>
      <c r="T176" s="151"/>
      <c r="AT176" s="147" t="s">
        <v>155</v>
      </c>
      <c r="AU176" s="147" t="s">
        <v>86</v>
      </c>
      <c r="AV176" s="12" t="s">
        <v>84</v>
      </c>
      <c r="AW176" s="12" t="s">
        <v>32</v>
      </c>
      <c r="AX176" s="12" t="s">
        <v>76</v>
      </c>
      <c r="AY176" s="147" t="s">
        <v>142</v>
      </c>
    </row>
    <row r="177" spans="2:65" s="12" customFormat="1" ht="11.25" x14ac:dyDescent="0.2">
      <c r="B177" s="145"/>
      <c r="D177" s="146" t="s">
        <v>155</v>
      </c>
      <c r="E177" s="147" t="s">
        <v>1</v>
      </c>
      <c r="F177" s="148" t="s">
        <v>2788</v>
      </c>
      <c r="H177" s="147" t="s">
        <v>1</v>
      </c>
      <c r="I177" s="149"/>
      <c r="L177" s="145"/>
      <c r="M177" s="150"/>
      <c r="T177" s="151"/>
      <c r="AT177" s="147" t="s">
        <v>155</v>
      </c>
      <c r="AU177" s="147" t="s">
        <v>86</v>
      </c>
      <c r="AV177" s="12" t="s">
        <v>84</v>
      </c>
      <c r="AW177" s="12" t="s">
        <v>32</v>
      </c>
      <c r="AX177" s="12" t="s">
        <v>76</v>
      </c>
      <c r="AY177" s="147" t="s">
        <v>142</v>
      </c>
    </row>
    <row r="178" spans="2:65" s="13" customFormat="1" ht="11.25" x14ac:dyDescent="0.2">
      <c r="B178" s="152"/>
      <c r="D178" s="146" t="s">
        <v>155</v>
      </c>
      <c r="E178" s="153" t="s">
        <v>1</v>
      </c>
      <c r="F178" s="154" t="s">
        <v>2789</v>
      </c>
      <c r="H178" s="155">
        <v>72</v>
      </c>
      <c r="I178" s="156"/>
      <c r="L178" s="152"/>
      <c r="M178" s="157"/>
      <c r="T178" s="158"/>
      <c r="AT178" s="153" t="s">
        <v>155</v>
      </c>
      <c r="AU178" s="153" t="s">
        <v>86</v>
      </c>
      <c r="AV178" s="13" t="s">
        <v>86</v>
      </c>
      <c r="AW178" s="13" t="s">
        <v>32</v>
      </c>
      <c r="AX178" s="13" t="s">
        <v>84</v>
      </c>
      <c r="AY178" s="153" t="s">
        <v>142</v>
      </c>
    </row>
    <row r="179" spans="2:65" s="1" customFormat="1" ht="24.2" customHeight="1" x14ac:dyDescent="0.2">
      <c r="B179" s="32"/>
      <c r="C179" s="132" t="s">
        <v>389</v>
      </c>
      <c r="D179" s="132" t="s">
        <v>148</v>
      </c>
      <c r="E179" s="133" t="s">
        <v>2790</v>
      </c>
      <c r="F179" s="134" t="s">
        <v>2791</v>
      </c>
      <c r="G179" s="135" t="s">
        <v>590</v>
      </c>
      <c r="H179" s="136">
        <v>12</v>
      </c>
      <c r="I179" s="137"/>
      <c r="J179" s="138">
        <f>ROUND(I179*H179,2)</f>
        <v>0</v>
      </c>
      <c r="K179" s="134" t="s">
        <v>152</v>
      </c>
      <c r="L179" s="32"/>
      <c r="M179" s="139" t="s">
        <v>1</v>
      </c>
      <c r="N179" s="140" t="s">
        <v>41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141</v>
      </c>
      <c r="AT179" s="143" t="s">
        <v>148</v>
      </c>
      <c r="AU179" s="143" t="s">
        <v>86</v>
      </c>
      <c r="AY179" s="17" t="s">
        <v>142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84</v>
      </c>
      <c r="BK179" s="144">
        <f>ROUND(I179*H179,2)</f>
        <v>0</v>
      </c>
      <c r="BL179" s="17" t="s">
        <v>141</v>
      </c>
      <c r="BM179" s="143" t="s">
        <v>2792</v>
      </c>
    </row>
    <row r="180" spans="2:65" s="12" customFormat="1" ht="11.25" x14ac:dyDescent="0.2">
      <c r="B180" s="145"/>
      <c r="D180" s="146" t="s">
        <v>155</v>
      </c>
      <c r="E180" s="147" t="s">
        <v>1</v>
      </c>
      <c r="F180" s="148" t="s">
        <v>2793</v>
      </c>
      <c r="H180" s="147" t="s">
        <v>1</v>
      </c>
      <c r="I180" s="149"/>
      <c r="L180" s="145"/>
      <c r="M180" s="150"/>
      <c r="T180" s="151"/>
      <c r="AT180" s="147" t="s">
        <v>155</v>
      </c>
      <c r="AU180" s="147" t="s">
        <v>86</v>
      </c>
      <c r="AV180" s="12" t="s">
        <v>84</v>
      </c>
      <c r="AW180" s="12" t="s">
        <v>32</v>
      </c>
      <c r="AX180" s="12" t="s">
        <v>76</v>
      </c>
      <c r="AY180" s="147" t="s">
        <v>142</v>
      </c>
    </row>
    <row r="181" spans="2:65" s="12" customFormat="1" ht="11.25" x14ac:dyDescent="0.2">
      <c r="B181" s="145"/>
      <c r="D181" s="146" t="s">
        <v>155</v>
      </c>
      <c r="E181" s="147" t="s">
        <v>1</v>
      </c>
      <c r="F181" s="148" t="s">
        <v>2787</v>
      </c>
      <c r="H181" s="147" t="s">
        <v>1</v>
      </c>
      <c r="I181" s="149"/>
      <c r="L181" s="145"/>
      <c r="M181" s="150"/>
      <c r="T181" s="151"/>
      <c r="AT181" s="147" t="s">
        <v>155</v>
      </c>
      <c r="AU181" s="147" t="s">
        <v>86</v>
      </c>
      <c r="AV181" s="12" t="s">
        <v>84</v>
      </c>
      <c r="AW181" s="12" t="s">
        <v>32</v>
      </c>
      <c r="AX181" s="12" t="s">
        <v>76</v>
      </c>
      <c r="AY181" s="147" t="s">
        <v>142</v>
      </c>
    </row>
    <row r="182" spans="2:65" s="12" customFormat="1" ht="11.25" x14ac:dyDescent="0.2">
      <c r="B182" s="145"/>
      <c r="D182" s="146" t="s">
        <v>155</v>
      </c>
      <c r="E182" s="147" t="s">
        <v>1</v>
      </c>
      <c r="F182" s="148" t="s">
        <v>2788</v>
      </c>
      <c r="H182" s="147" t="s">
        <v>1</v>
      </c>
      <c r="I182" s="149"/>
      <c r="L182" s="145"/>
      <c r="M182" s="150"/>
      <c r="T182" s="151"/>
      <c r="AT182" s="147" t="s">
        <v>155</v>
      </c>
      <c r="AU182" s="147" t="s">
        <v>86</v>
      </c>
      <c r="AV182" s="12" t="s">
        <v>84</v>
      </c>
      <c r="AW182" s="12" t="s">
        <v>32</v>
      </c>
      <c r="AX182" s="12" t="s">
        <v>76</v>
      </c>
      <c r="AY182" s="147" t="s">
        <v>142</v>
      </c>
    </row>
    <row r="183" spans="2:65" s="13" customFormat="1" ht="11.25" x14ac:dyDescent="0.2">
      <c r="B183" s="152"/>
      <c r="D183" s="146" t="s">
        <v>155</v>
      </c>
      <c r="E183" s="153" t="s">
        <v>1</v>
      </c>
      <c r="F183" s="154" t="s">
        <v>2794</v>
      </c>
      <c r="H183" s="155">
        <v>3</v>
      </c>
      <c r="I183" s="156"/>
      <c r="L183" s="152"/>
      <c r="M183" s="157"/>
      <c r="T183" s="158"/>
      <c r="AT183" s="153" t="s">
        <v>155</v>
      </c>
      <c r="AU183" s="153" t="s">
        <v>86</v>
      </c>
      <c r="AV183" s="13" t="s">
        <v>86</v>
      </c>
      <c r="AW183" s="13" t="s">
        <v>32</v>
      </c>
      <c r="AX183" s="13" t="s">
        <v>76</v>
      </c>
      <c r="AY183" s="153" t="s">
        <v>142</v>
      </c>
    </row>
    <row r="184" spans="2:65" s="13" customFormat="1" ht="11.25" x14ac:dyDescent="0.2">
      <c r="B184" s="152"/>
      <c r="D184" s="146" t="s">
        <v>155</v>
      </c>
      <c r="E184" s="153" t="s">
        <v>1</v>
      </c>
      <c r="F184" s="154" t="s">
        <v>2795</v>
      </c>
      <c r="H184" s="155">
        <v>9</v>
      </c>
      <c r="I184" s="156"/>
      <c r="L184" s="152"/>
      <c r="M184" s="157"/>
      <c r="T184" s="158"/>
      <c r="AT184" s="153" t="s">
        <v>155</v>
      </c>
      <c r="AU184" s="153" t="s">
        <v>86</v>
      </c>
      <c r="AV184" s="13" t="s">
        <v>86</v>
      </c>
      <c r="AW184" s="13" t="s">
        <v>32</v>
      </c>
      <c r="AX184" s="13" t="s">
        <v>76</v>
      </c>
      <c r="AY184" s="153" t="s">
        <v>142</v>
      </c>
    </row>
    <row r="185" spans="2:65" s="14" customFormat="1" ht="11.25" x14ac:dyDescent="0.2">
      <c r="B185" s="162"/>
      <c r="D185" s="146" t="s">
        <v>155</v>
      </c>
      <c r="E185" s="163" t="s">
        <v>1</v>
      </c>
      <c r="F185" s="164" t="s">
        <v>278</v>
      </c>
      <c r="H185" s="165">
        <v>12</v>
      </c>
      <c r="I185" s="166"/>
      <c r="L185" s="162"/>
      <c r="M185" s="167"/>
      <c r="T185" s="168"/>
      <c r="AT185" s="163" t="s">
        <v>155</v>
      </c>
      <c r="AU185" s="163" t="s">
        <v>86</v>
      </c>
      <c r="AV185" s="14" t="s">
        <v>141</v>
      </c>
      <c r="AW185" s="14" t="s">
        <v>32</v>
      </c>
      <c r="AX185" s="14" t="s">
        <v>84</v>
      </c>
      <c r="AY185" s="163" t="s">
        <v>142</v>
      </c>
    </row>
    <row r="186" spans="2:65" s="1" customFormat="1" ht="16.5" customHeight="1" x14ac:dyDescent="0.2">
      <c r="B186" s="32"/>
      <c r="C186" s="169" t="s">
        <v>395</v>
      </c>
      <c r="D186" s="169" t="s">
        <v>472</v>
      </c>
      <c r="E186" s="170" t="s">
        <v>2796</v>
      </c>
      <c r="F186" s="171" t="s">
        <v>2797</v>
      </c>
      <c r="G186" s="172" t="s">
        <v>357</v>
      </c>
      <c r="H186" s="173">
        <v>7.944</v>
      </c>
      <c r="I186" s="174"/>
      <c r="J186" s="175">
        <f>ROUND(I186*H186,2)</f>
        <v>0</v>
      </c>
      <c r="K186" s="171" t="s">
        <v>152</v>
      </c>
      <c r="L186" s="176"/>
      <c r="M186" s="177" t="s">
        <v>1</v>
      </c>
      <c r="N186" s="178" t="s">
        <v>41</v>
      </c>
      <c r="P186" s="141">
        <f>O186*H186</f>
        <v>0</v>
      </c>
      <c r="Q186" s="141">
        <v>0.22</v>
      </c>
      <c r="R186" s="141">
        <f>Q186*H186</f>
        <v>1.7476799999999999</v>
      </c>
      <c r="S186" s="141">
        <v>0</v>
      </c>
      <c r="T186" s="142">
        <f>S186*H186</f>
        <v>0</v>
      </c>
      <c r="AR186" s="143" t="s">
        <v>190</v>
      </c>
      <c r="AT186" s="143" t="s">
        <v>472</v>
      </c>
      <c r="AU186" s="143" t="s">
        <v>86</v>
      </c>
      <c r="AY186" s="17" t="s">
        <v>142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84</v>
      </c>
      <c r="BK186" s="144">
        <f>ROUND(I186*H186,2)</f>
        <v>0</v>
      </c>
      <c r="BL186" s="17" t="s">
        <v>141</v>
      </c>
      <c r="BM186" s="143" t="s">
        <v>2798</v>
      </c>
    </row>
    <row r="187" spans="2:65" s="13" customFormat="1" ht="11.25" x14ac:dyDescent="0.2">
      <c r="B187" s="152"/>
      <c r="D187" s="146" t="s">
        <v>155</v>
      </c>
      <c r="E187" s="153" t="s">
        <v>1</v>
      </c>
      <c r="F187" s="154" t="s">
        <v>2799</v>
      </c>
      <c r="H187" s="155">
        <v>6</v>
      </c>
      <c r="I187" s="156"/>
      <c r="L187" s="152"/>
      <c r="M187" s="157"/>
      <c r="T187" s="158"/>
      <c r="AT187" s="153" t="s">
        <v>155</v>
      </c>
      <c r="AU187" s="153" t="s">
        <v>86</v>
      </c>
      <c r="AV187" s="13" t="s">
        <v>86</v>
      </c>
      <c r="AW187" s="13" t="s">
        <v>32</v>
      </c>
      <c r="AX187" s="13" t="s">
        <v>76</v>
      </c>
      <c r="AY187" s="153" t="s">
        <v>142</v>
      </c>
    </row>
    <row r="188" spans="2:65" s="13" customFormat="1" ht="11.25" x14ac:dyDescent="0.2">
      <c r="B188" s="152"/>
      <c r="D188" s="146" t="s">
        <v>155</v>
      </c>
      <c r="E188" s="153" t="s">
        <v>1</v>
      </c>
      <c r="F188" s="154" t="s">
        <v>2800</v>
      </c>
      <c r="H188" s="155">
        <v>1.944</v>
      </c>
      <c r="I188" s="156"/>
      <c r="L188" s="152"/>
      <c r="M188" s="157"/>
      <c r="T188" s="158"/>
      <c r="AT188" s="153" t="s">
        <v>155</v>
      </c>
      <c r="AU188" s="153" t="s">
        <v>86</v>
      </c>
      <c r="AV188" s="13" t="s">
        <v>86</v>
      </c>
      <c r="AW188" s="13" t="s">
        <v>32</v>
      </c>
      <c r="AX188" s="13" t="s">
        <v>76</v>
      </c>
      <c r="AY188" s="153" t="s">
        <v>142</v>
      </c>
    </row>
    <row r="189" spans="2:65" s="14" customFormat="1" ht="11.25" x14ac:dyDescent="0.2">
      <c r="B189" s="162"/>
      <c r="D189" s="146" t="s">
        <v>155</v>
      </c>
      <c r="E189" s="163" t="s">
        <v>1</v>
      </c>
      <c r="F189" s="164" t="s">
        <v>278</v>
      </c>
      <c r="H189" s="165">
        <v>7.944</v>
      </c>
      <c r="I189" s="166"/>
      <c r="L189" s="162"/>
      <c r="M189" s="167"/>
      <c r="T189" s="168"/>
      <c r="AT189" s="163" t="s">
        <v>155</v>
      </c>
      <c r="AU189" s="163" t="s">
        <v>86</v>
      </c>
      <c r="AV189" s="14" t="s">
        <v>141</v>
      </c>
      <c r="AW189" s="14" t="s">
        <v>32</v>
      </c>
      <c r="AX189" s="14" t="s">
        <v>84</v>
      </c>
      <c r="AY189" s="163" t="s">
        <v>142</v>
      </c>
    </row>
    <row r="190" spans="2:65" s="1" customFormat="1" ht="24.2" customHeight="1" x14ac:dyDescent="0.2">
      <c r="B190" s="32"/>
      <c r="C190" s="132" t="s">
        <v>401</v>
      </c>
      <c r="D190" s="132" t="s">
        <v>148</v>
      </c>
      <c r="E190" s="133" t="s">
        <v>2801</v>
      </c>
      <c r="F190" s="134" t="s">
        <v>2802</v>
      </c>
      <c r="G190" s="135" t="s">
        <v>590</v>
      </c>
      <c r="H190" s="136">
        <v>72</v>
      </c>
      <c r="I190" s="137"/>
      <c r="J190" s="138">
        <f>ROUND(I190*H190,2)</f>
        <v>0</v>
      </c>
      <c r="K190" s="134" t="s">
        <v>152</v>
      </c>
      <c r="L190" s="32"/>
      <c r="M190" s="139" t="s">
        <v>1</v>
      </c>
      <c r="N190" s="140" t="s">
        <v>41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141</v>
      </c>
      <c r="AT190" s="143" t="s">
        <v>148</v>
      </c>
      <c r="AU190" s="143" t="s">
        <v>86</v>
      </c>
      <c r="AY190" s="17" t="s">
        <v>142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84</v>
      </c>
      <c r="BK190" s="144">
        <f>ROUND(I190*H190,2)</f>
        <v>0</v>
      </c>
      <c r="BL190" s="17" t="s">
        <v>141</v>
      </c>
      <c r="BM190" s="143" t="s">
        <v>2803</v>
      </c>
    </row>
    <row r="191" spans="2:65" s="13" customFormat="1" ht="11.25" x14ac:dyDescent="0.2">
      <c r="B191" s="152"/>
      <c r="D191" s="146" t="s">
        <v>155</v>
      </c>
      <c r="E191" s="153" t="s">
        <v>1</v>
      </c>
      <c r="F191" s="154" t="s">
        <v>2804</v>
      </c>
      <c r="H191" s="155">
        <v>72</v>
      </c>
      <c r="I191" s="156"/>
      <c r="L191" s="152"/>
      <c r="M191" s="157"/>
      <c r="T191" s="158"/>
      <c r="AT191" s="153" t="s">
        <v>155</v>
      </c>
      <c r="AU191" s="153" t="s">
        <v>86</v>
      </c>
      <c r="AV191" s="13" t="s">
        <v>86</v>
      </c>
      <c r="AW191" s="13" t="s">
        <v>32</v>
      </c>
      <c r="AX191" s="13" t="s">
        <v>84</v>
      </c>
      <c r="AY191" s="153" t="s">
        <v>142</v>
      </c>
    </row>
    <row r="192" spans="2:65" s="12" customFormat="1" ht="11.25" x14ac:dyDescent="0.2">
      <c r="B192" s="145"/>
      <c r="D192" s="146" t="s">
        <v>155</v>
      </c>
      <c r="E192" s="147" t="s">
        <v>1</v>
      </c>
      <c r="F192" s="148" t="s">
        <v>2805</v>
      </c>
      <c r="H192" s="147" t="s">
        <v>1</v>
      </c>
      <c r="I192" s="149"/>
      <c r="L192" s="145"/>
      <c r="M192" s="150"/>
      <c r="T192" s="151"/>
      <c r="AT192" s="147" t="s">
        <v>155</v>
      </c>
      <c r="AU192" s="147" t="s">
        <v>86</v>
      </c>
      <c r="AV192" s="12" t="s">
        <v>84</v>
      </c>
      <c r="AW192" s="12" t="s">
        <v>32</v>
      </c>
      <c r="AX192" s="12" t="s">
        <v>76</v>
      </c>
      <c r="AY192" s="147" t="s">
        <v>142</v>
      </c>
    </row>
    <row r="193" spans="2:65" s="1" customFormat="1" ht="16.5" customHeight="1" x14ac:dyDescent="0.2">
      <c r="B193" s="32"/>
      <c r="C193" s="169" t="s">
        <v>405</v>
      </c>
      <c r="D193" s="169" t="s">
        <v>472</v>
      </c>
      <c r="E193" s="170" t="s">
        <v>2806</v>
      </c>
      <c r="F193" s="171" t="s">
        <v>2807</v>
      </c>
      <c r="G193" s="172" t="s">
        <v>590</v>
      </c>
      <c r="H193" s="173">
        <v>22</v>
      </c>
      <c r="I193" s="174"/>
      <c r="J193" s="175">
        <f>ROUND(I193*H193,2)</f>
        <v>0</v>
      </c>
      <c r="K193" s="171" t="s">
        <v>1</v>
      </c>
      <c r="L193" s="176"/>
      <c r="M193" s="177" t="s">
        <v>1</v>
      </c>
      <c r="N193" s="178" t="s">
        <v>41</v>
      </c>
      <c r="P193" s="141">
        <f>O193*H193</f>
        <v>0</v>
      </c>
      <c r="Q193" s="141">
        <v>1.7999999999999999E-2</v>
      </c>
      <c r="R193" s="141">
        <f>Q193*H193</f>
        <v>0.39599999999999996</v>
      </c>
      <c r="S193" s="141">
        <v>0</v>
      </c>
      <c r="T193" s="142">
        <f>S193*H193</f>
        <v>0</v>
      </c>
      <c r="AR193" s="143" t="s">
        <v>190</v>
      </c>
      <c r="AT193" s="143" t="s">
        <v>472</v>
      </c>
      <c r="AU193" s="143" t="s">
        <v>86</v>
      </c>
      <c r="AY193" s="17" t="s">
        <v>142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84</v>
      </c>
      <c r="BK193" s="144">
        <f>ROUND(I193*H193,2)</f>
        <v>0</v>
      </c>
      <c r="BL193" s="17" t="s">
        <v>141</v>
      </c>
      <c r="BM193" s="143" t="s">
        <v>2808</v>
      </c>
    </row>
    <row r="194" spans="2:65" s="13" customFormat="1" ht="11.25" x14ac:dyDescent="0.2">
      <c r="B194" s="152"/>
      <c r="D194" s="146" t="s">
        <v>155</v>
      </c>
      <c r="E194" s="153" t="s">
        <v>1</v>
      </c>
      <c r="F194" s="154" t="s">
        <v>2809</v>
      </c>
      <c r="H194" s="155">
        <v>22</v>
      </c>
      <c r="I194" s="156"/>
      <c r="L194" s="152"/>
      <c r="M194" s="157"/>
      <c r="T194" s="158"/>
      <c r="AT194" s="153" t="s">
        <v>155</v>
      </c>
      <c r="AU194" s="153" t="s">
        <v>86</v>
      </c>
      <c r="AV194" s="13" t="s">
        <v>86</v>
      </c>
      <c r="AW194" s="13" t="s">
        <v>32</v>
      </c>
      <c r="AX194" s="13" t="s">
        <v>84</v>
      </c>
      <c r="AY194" s="153" t="s">
        <v>142</v>
      </c>
    </row>
    <row r="195" spans="2:65" s="1" customFormat="1" ht="16.5" customHeight="1" x14ac:dyDescent="0.2">
      <c r="B195" s="32"/>
      <c r="C195" s="169" t="s">
        <v>410</v>
      </c>
      <c r="D195" s="169" t="s">
        <v>472</v>
      </c>
      <c r="E195" s="170" t="s">
        <v>2810</v>
      </c>
      <c r="F195" s="171" t="s">
        <v>2811</v>
      </c>
      <c r="G195" s="172" t="s">
        <v>590</v>
      </c>
      <c r="H195" s="173">
        <v>50</v>
      </c>
      <c r="I195" s="174"/>
      <c r="J195" s="175">
        <f>ROUND(I195*H195,2)</f>
        <v>0</v>
      </c>
      <c r="K195" s="171" t="s">
        <v>1</v>
      </c>
      <c r="L195" s="176"/>
      <c r="M195" s="177" t="s">
        <v>1</v>
      </c>
      <c r="N195" s="178" t="s">
        <v>41</v>
      </c>
      <c r="P195" s="141">
        <f>O195*H195</f>
        <v>0</v>
      </c>
      <c r="Q195" s="141">
        <v>1.7999999999999999E-2</v>
      </c>
      <c r="R195" s="141">
        <f>Q195*H195</f>
        <v>0.89999999999999991</v>
      </c>
      <c r="S195" s="141">
        <v>0</v>
      </c>
      <c r="T195" s="142">
        <f>S195*H195</f>
        <v>0</v>
      </c>
      <c r="AR195" s="143" t="s">
        <v>190</v>
      </c>
      <c r="AT195" s="143" t="s">
        <v>472</v>
      </c>
      <c r="AU195" s="143" t="s">
        <v>86</v>
      </c>
      <c r="AY195" s="17" t="s">
        <v>142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7" t="s">
        <v>84</v>
      </c>
      <c r="BK195" s="144">
        <f>ROUND(I195*H195,2)</f>
        <v>0</v>
      </c>
      <c r="BL195" s="17" t="s">
        <v>141</v>
      </c>
      <c r="BM195" s="143" t="s">
        <v>2812</v>
      </c>
    </row>
    <row r="196" spans="2:65" s="13" customFormat="1" ht="11.25" x14ac:dyDescent="0.2">
      <c r="B196" s="152"/>
      <c r="D196" s="146" t="s">
        <v>155</v>
      </c>
      <c r="E196" s="153" t="s">
        <v>1</v>
      </c>
      <c r="F196" s="154" t="s">
        <v>2813</v>
      </c>
      <c r="H196" s="155">
        <v>50</v>
      </c>
      <c r="I196" s="156"/>
      <c r="L196" s="152"/>
      <c r="M196" s="157"/>
      <c r="T196" s="158"/>
      <c r="AT196" s="153" t="s">
        <v>155</v>
      </c>
      <c r="AU196" s="153" t="s">
        <v>86</v>
      </c>
      <c r="AV196" s="13" t="s">
        <v>86</v>
      </c>
      <c r="AW196" s="13" t="s">
        <v>32</v>
      </c>
      <c r="AX196" s="13" t="s">
        <v>84</v>
      </c>
      <c r="AY196" s="153" t="s">
        <v>142</v>
      </c>
    </row>
    <row r="197" spans="2:65" s="1" customFormat="1" ht="24.2" customHeight="1" x14ac:dyDescent="0.2">
      <c r="B197" s="32"/>
      <c r="C197" s="132" t="s">
        <v>415</v>
      </c>
      <c r="D197" s="132" t="s">
        <v>148</v>
      </c>
      <c r="E197" s="133" t="s">
        <v>2814</v>
      </c>
      <c r="F197" s="134" t="s">
        <v>2815</v>
      </c>
      <c r="G197" s="135" t="s">
        <v>590</v>
      </c>
      <c r="H197" s="136">
        <v>12</v>
      </c>
      <c r="I197" s="137"/>
      <c r="J197" s="138">
        <f>ROUND(I197*H197,2)</f>
        <v>0</v>
      </c>
      <c r="K197" s="134" t="s">
        <v>152</v>
      </c>
      <c r="L197" s="32"/>
      <c r="M197" s="139" t="s">
        <v>1</v>
      </c>
      <c r="N197" s="140" t="s">
        <v>41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141</v>
      </c>
      <c r="AT197" s="143" t="s">
        <v>148</v>
      </c>
      <c r="AU197" s="143" t="s">
        <v>86</v>
      </c>
      <c r="AY197" s="17" t="s">
        <v>142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84</v>
      </c>
      <c r="BK197" s="144">
        <f>ROUND(I197*H197,2)</f>
        <v>0</v>
      </c>
      <c r="BL197" s="17" t="s">
        <v>141</v>
      </c>
      <c r="BM197" s="143" t="s">
        <v>2816</v>
      </c>
    </row>
    <row r="198" spans="2:65" s="13" customFormat="1" ht="11.25" x14ac:dyDescent="0.2">
      <c r="B198" s="152"/>
      <c r="D198" s="146" t="s">
        <v>155</v>
      </c>
      <c r="E198" s="153" t="s">
        <v>1</v>
      </c>
      <c r="F198" s="154" t="s">
        <v>2817</v>
      </c>
      <c r="H198" s="155">
        <v>3</v>
      </c>
      <c r="I198" s="156"/>
      <c r="L198" s="152"/>
      <c r="M198" s="157"/>
      <c r="T198" s="158"/>
      <c r="AT198" s="153" t="s">
        <v>155</v>
      </c>
      <c r="AU198" s="153" t="s">
        <v>86</v>
      </c>
      <c r="AV198" s="13" t="s">
        <v>86</v>
      </c>
      <c r="AW198" s="13" t="s">
        <v>32</v>
      </c>
      <c r="AX198" s="13" t="s">
        <v>76</v>
      </c>
      <c r="AY198" s="153" t="s">
        <v>142</v>
      </c>
    </row>
    <row r="199" spans="2:65" s="13" customFormat="1" ht="11.25" x14ac:dyDescent="0.2">
      <c r="B199" s="152"/>
      <c r="D199" s="146" t="s">
        <v>155</v>
      </c>
      <c r="E199" s="153" t="s">
        <v>1</v>
      </c>
      <c r="F199" s="154" t="s">
        <v>2818</v>
      </c>
      <c r="H199" s="155">
        <v>9</v>
      </c>
      <c r="I199" s="156"/>
      <c r="L199" s="152"/>
      <c r="M199" s="157"/>
      <c r="T199" s="158"/>
      <c r="AT199" s="153" t="s">
        <v>155</v>
      </c>
      <c r="AU199" s="153" t="s">
        <v>86</v>
      </c>
      <c r="AV199" s="13" t="s">
        <v>86</v>
      </c>
      <c r="AW199" s="13" t="s">
        <v>32</v>
      </c>
      <c r="AX199" s="13" t="s">
        <v>76</v>
      </c>
      <c r="AY199" s="153" t="s">
        <v>142</v>
      </c>
    </row>
    <row r="200" spans="2:65" s="14" customFormat="1" ht="11.25" x14ac:dyDescent="0.2">
      <c r="B200" s="162"/>
      <c r="D200" s="146" t="s">
        <v>155</v>
      </c>
      <c r="E200" s="163" t="s">
        <v>1</v>
      </c>
      <c r="F200" s="164" t="s">
        <v>278</v>
      </c>
      <c r="H200" s="165">
        <v>12</v>
      </c>
      <c r="I200" s="166"/>
      <c r="L200" s="162"/>
      <c r="M200" s="167"/>
      <c r="T200" s="168"/>
      <c r="AT200" s="163" t="s">
        <v>155</v>
      </c>
      <c r="AU200" s="163" t="s">
        <v>86</v>
      </c>
      <c r="AV200" s="14" t="s">
        <v>141</v>
      </c>
      <c r="AW200" s="14" t="s">
        <v>32</v>
      </c>
      <c r="AX200" s="14" t="s">
        <v>84</v>
      </c>
      <c r="AY200" s="163" t="s">
        <v>142</v>
      </c>
    </row>
    <row r="201" spans="2:65" s="12" customFormat="1" ht="11.25" x14ac:dyDescent="0.2">
      <c r="B201" s="145"/>
      <c r="D201" s="146" t="s">
        <v>155</v>
      </c>
      <c r="E201" s="147" t="s">
        <v>1</v>
      </c>
      <c r="F201" s="148" t="s">
        <v>2819</v>
      </c>
      <c r="H201" s="147" t="s">
        <v>1</v>
      </c>
      <c r="I201" s="149"/>
      <c r="L201" s="145"/>
      <c r="M201" s="150"/>
      <c r="T201" s="151"/>
      <c r="AT201" s="147" t="s">
        <v>155</v>
      </c>
      <c r="AU201" s="147" t="s">
        <v>86</v>
      </c>
      <c r="AV201" s="12" t="s">
        <v>84</v>
      </c>
      <c r="AW201" s="12" t="s">
        <v>32</v>
      </c>
      <c r="AX201" s="12" t="s">
        <v>76</v>
      </c>
      <c r="AY201" s="147" t="s">
        <v>142</v>
      </c>
    </row>
    <row r="202" spans="2:65" s="1" customFormat="1" ht="16.5" customHeight="1" x14ac:dyDescent="0.2">
      <c r="B202" s="32"/>
      <c r="C202" s="169" t="s">
        <v>421</v>
      </c>
      <c r="D202" s="169" t="s">
        <v>472</v>
      </c>
      <c r="E202" s="170" t="s">
        <v>2820</v>
      </c>
      <c r="F202" s="171" t="s">
        <v>2821</v>
      </c>
      <c r="G202" s="172" t="s">
        <v>590</v>
      </c>
      <c r="H202" s="173">
        <v>2</v>
      </c>
      <c r="I202" s="174"/>
      <c r="J202" s="175">
        <f>ROUND(I202*H202,2)</f>
        <v>0</v>
      </c>
      <c r="K202" s="171" t="s">
        <v>1</v>
      </c>
      <c r="L202" s="176"/>
      <c r="M202" s="177" t="s">
        <v>1</v>
      </c>
      <c r="N202" s="178" t="s">
        <v>41</v>
      </c>
      <c r="P202" s="141">
        <f>O202*H202</f>
        <v>0</v>
      </c>
      <c r="Q202" s="141">
        <v>0.05</v>
      </c>
      <c r="R202" s="141">
        <f>Q202*H202</f>
        <v>0.1</v>
      </c>
      <c r="S202" s="141">
        <v>0</v>
      </c>
      <c r="T202" s="142">
        <f>S202*H202</f>
        <v>0</v>
      </c>
      <c r="AR202" s="143" t="s">
        <v>190</v>
      </c>
      <c r="AT202" s="143" t="s">
        <v>472</v>
      </c>
      <c r="AU202" s="143" t="s">
        <v>86</v>
      </c>
      <c r="AY202" s="17" t="s">
        <v>142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7" t="s">
        <v>84</v>
      </c>
      <c r="BK202" s="144">
        <f>ROUND(I202*H202,2)</f>
        <v>0</v>
      </c>
      <c r="BL202" s="17" t="s">
        <v>141</v>
      </c>
      <c r="BM202" s="143" t="s">
        <v>2822</v>
      </c>
    </row>
    <row r="203" spans="2:65" s="13" customFormat="1" ht="11.25" x14ac:dyDescent="0.2">
      <c r="B203" s="152"/>
      <c r="D203" s="146" t="s">
        <v>155</v>
      </c>
      <c r="E203" s="153" t="s">
        <v>1</v>
      </c>
      <c r="F203" s="154" t="s">
        <v>850</v>
      </c>
      <c r="H203" s="155">
        <v>2</v>
      </c>
      <c r="I203" s="156"/>
      <c r="L203" s="152"/>
      <c r="M203" s="157"/>
      <c r="T203" s="158"/>
      <c r="AT203" s="153" t="s">
        <v>155</v>
      </c>
      <c r="AU203" s="153" t="s">
        <v>86</v>
      </c>
      <c r="AV203" s="13" t="s">
        <v>86</v>
      </c>
      <c r="AW203" s="13" t="s">
        <v>32</v>
      </c>
      <c r="AX203" s="13" t="s">
        <v>84</v>
      </c>
      <c r="AY203" s="153" t="s">
        <v>142</v>
      </c>
    </row>
    <row r="204" spans="2:65" s="1" customFormat="1" ht="16.5" customHeight="1" x14ac:dyDescent="0.2">
      <c r="B204" s="32"/>
      <c r="C204" s="169" t="s">
        <v>426</v>
      </c>
      <c r="D204" s="169" t="s">
        <v>472</v>
      </c>
      <c r="E204" s="170" t="s">
        <v>2823</v>
      </c>
      <c r="F204" s="171" t="s">
        <v>2824</v>
      </c>
      <c r="G204" s="172" t="s">
        <v>590</v>
      </c>
      <c r="H204" s="173">
        <v>2</v>
      </c>
      <c r="I204" s="174"/>
      <c r="J204" s="175">
        <f>ROUND(I204*H204,2)</f>
        <v>0</v>
      </c>
      <c r="K204" s="171" t="s">
        <v>1</v>
      </c>
      <c r="L204" s="176"/>
      <c r="M204" s="177" t="s">
        <v>1</v>
      </c>
      <c r="N204" s="178" t="s">
        <v>41</v>
      </c>
      <c r="P204" s="141">
        <f>O204*H204</f>
        <v>0</v>
      </c>
      <c r="Q204" s="141">
        <v>0.05</v>
      </c>
      <c r="R204" s="141">
        <f>Q204*H204</f>
        <v>0.1</v>
      </c>
      <c r="S204" s="141">
        <v>0</v>
      </c>
      <c r="T204" s="142">
        <f>S204*H204</f>
        <v>0</v>
      </c>
      <c r="AR204" s="143" t="s">
        <v>190</v>
      </c>
      <c r="AT204" s="143" t="s">
        <v>472</v>
      </c>
      <c r="AU204" s="143" t="s">
        <v>86</v>
      </c>
      <c r="AY204" s="17" t="s">
        <v>142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84</v>
      </c>
      <c r="BK204" s="144">
        <f>ROUND(I204*H204,2)</f>
        <v>0</v>
      </c>
      <c r="BL204" s="17" t="s">
        <v>141</v>
      </c>
      <c r="BM204" s="143" t="s">
        <v>2825</v>
      </c>
    </row>
    <row r="205" spans="2:65" s="13" customFormat="1" ht="11.25" x14ac:dyDescent="0.2">
      <c r="B205" s="152"/>
      <c r="D205" s="146" t="s">
        <v>155</v>
      </c>
      <c r="E205" s="153" t="s">
        <v>1</v>
      </c>
      <c r="F205" s="154" t="s">
        <v>850</v>
      </c>
      <c r="H205" s="155">
        <v>2</v>
      </c>
      <c r="I205" s="156"/>
      <c r="L205" s="152"/>
      <c r="M205" s="157"/>
      <c r="T205" s="158"/>
      <c r="AT205" s="153" t="s">
        <v>155</v>
      </c>
      <c r="AU205" s="153" t="s">
        <v>86</v>
      </c>
      <c r="AV205" s="13" t="s">
        <v>86</v>
      </c>
      <c r="AW205" s="13" t="s">
        <v>32</v>
      </c>
      <c r="AX205" s="13" t="s">
        <v>84</v>
      </c>
      <c r="AY205" s="153" t="s">
        <v>142</v>
      </c>
    </row>
    <row r="206" spans="2:65" s="1" customFormat="1" ht="16.5" customHeight="1" x14ac:dyDescent="0.2">
      <c r="B206" s="32"/>
      <c r="C206" s="169" t="s">
        <v>436</v>
      </c>
      <c r="D206" s="169" t="s">
        <v>472</v>
      </c>
      <c r="E206" s="170" t="s">
        <v>2826</v>
      </c>
      <c r="F206" s="171" t="s">
        <v>2827</v>
      </c>
      <c r="G206" s="172" t="s">
        <v>590</v>
      </c>
      <c r="H206" s="173">
        <v>2</v>
      </c>
      <c r="I206" s="174"/>
      <c r="J206" s="175">
        <f>ROUND(I206*H206,2)</f>
        <v>0</v>
      </c>
      <c r="K206" s="171" t="s">
        <v>1</v>
      </c>
      <c r="L206" s="176"/>
      <c r="M206" s="177" t="s">
        <v>1</v>
      </c>
      <c r="N206" s="178" t="s">
        <v>41</v>
      </c>
      <c r="P206" s="141">
        <f>O206*H206</f>
        <v>0</v>
      </c>
      <c r="Q206" s="141">
        <v>0.05</v>
      </c>
      <c r="R206" s="141">
        <f>Q206*H206</f>
        <v>0.1</v>
      </c>
      <c r="S206" s="141">
        <v>0</v>
      </c>
      <c r="T206" s="142">
        <f>S206*H206</f>
        <v>0</v>
      </c>
      <c r="AR206" s="143" t="s">
        <v>190</v>
      </c>
      <c r="AT206" s="143" t="s">
        <v>472</v>
      </c>
      <c r="AU206" s="143" t="s">
        <v>86</v>
      </c>
      <c r="AY206" s="17" t="s">
        <v>142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84</v>
      </c>
      <c r="BK206" s="144">
        <f>ROUND(I206*H206,2)</f>
        <v>0</v>
      </c>
      <c r="BL206" s="17" t="s">
        <v>141</v>
      </c>
      <c r="BM206" s="143" t="s">
        <v>2828</v>
      </c>
    </row>
    <row r="207" spans="2:65" s="13" customFormat="1" ht="11.25" x14ac:dyDescent="0.2">
      <c r="B207" s="152"/>
      <c r="D207" s="146" t="s">
        <v>155</v>
      </c>
      <c r="E207" s="153" t="s">
        <v>1</v>
      </c>
      <c r="F207" s="154" t="s">
        <v>850</v>
      </c>
      <c r="H207" s="155">
        <v>2</v>
      </c>
      <c r="I207" s="156"/>
      <c r="L207" s="152"/>
      <c r="M207" s="157"/>
      <c r="T207" s="158"/>
      <c r="AT207" s="153" t="s">
        <v>155</v>
      </c>
      <c r="AU207" s="153" t="s">
        <v>86</v>
      </c>
      <c r="AV207" s="13" t="s">
        <v>86</v>
      </c>
      <c r="AW207" s="13" t="s">
        <v>32</v>
      </c>
      <c r="AX207" s="13" t="s">
        <v>84</v>
      </c>
      <c r="AY207" s="153" t="s">
        <v>142</v>
      </c>
    </row>
    <row r="208" spans="2:65" s="1" customFormat="1" ht="16.5" customHeight="1" x14ac:dyDescent="0.2">
      <c r="B208" s="32"/>
      <c r="C208" s="169" t="s">
        <v>441</v>
      </c>
      <c r="D208" s="169" t="s">
        <v>472</v>
      </c>
      <c r="E208" s="170" t="s">
        <v>2829</v>
      </c>
      <c r="F208" s="171" t="s">
        <v>2830</v>
      </c>
      <c r="G208" s="172" t="s">
        <v>590</v>
      </c>
      <c r="H208" s="173">
        <v>1</v>
      </c>
      <c r="I208" s="174"/>
      <c r="J208" s="175">
        <f>ROUND(I208*H208,2)</f>
        <v>0</v>
      </c>
      <c r="K208" s="171" t="s">
        <v>1</v>
      </c>
      <c r="L208" s="176"/>
      <c r="M208" s="177" t="s">
        <v>1</v>
      </c>
      <c r="N208" s="178" t="s">
        <v>41</v>
      </c>
      <c r="P208" s="141">
        <f>O208*H208</f>
        <v>0</v>
      </c>
      <c r="Q208" s="141">
        <v>0.05</v>
      </c>
      <c r="R208" s="141">
        <f>Q208*H208</f>
        <v>0.05</v>
      </c>
      <c r="S208" s="141">
        <v>0</v>
      </c>
      <c r="T208" s="142">
        <f>S208*H208</f>
        <v>0</v>
      </c>
      <c r="AR208" s="143" t="s">
        <v>190</v>
      </c>
      <c r="AT208" s="143" t="s">
        <v>472</v>
      </c>
      <c r="AU208" s="143" t="s">
        <v>86</v>
      </c>
      <c r="AY208" s="17" t="s">
        <v>142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84</v>
      </c>
      <c r="BK208" s="144">
        <f>ROUND(I208*H208,2)</f>
        <v>0</v>
      </c>
      <c r="BL208" s="17" t="s">
        <v>141</v>
      </c>
      <c r="BM208" s="143" t="s">
        <v>2831</v>
      </c>
    </row>
    <row r="209" spans="2:65" s="13" customFormat="1" ht="11.25" x14ac:dyDescent="0.2">
      <c r="B209" s="152"/>
      <c r="D209" s="146" t="s">
        <v>155</v>
      </c>
      <c r="E209" s="153" t="s">
        <v>1</v>
      </c>
      <c r="F209" s="154" t="s">
        <v>2351</v>
      </c>
      <c r="H209" s="155">
        <v>1</v>
      </c>
      <c r="I209" s="156"/>
      <c r="L209" s="152"/>
      <c r="M209" s="157"/>
      <c r="T209" s="158"/>
      <c r="AT209" s="153" t="s">
        <v>155</v>
      </c>
      <c r="AU209" s="153" t="s">
        <v>86</v>
      </c>
      <c r="AV209" s="13" t="s">
        <v>86</v>
      </c>
      <c r="AW209" s="13" t="s">
        <v>32</v>
      </c>
      <c r="AX209" s="13" t="s">
        <v>84</v>
      </c>
      <c r="AY209" s="153" t="s">
        <v>142</v>
      </c>
    </row>
    <row r="210" spans="2:65" s="1" customFormat="1" ht="16.5" customHeight="1" x14ac:dyDescent="0.2">
      <c r="B210" s="32"/>
      <c r="C210" s="169" t="s">
        <v>448</v>
      </c>
      <c r="D210" s="169" t="s">
        <v>472</v>
      </c>
      <c r="E210" s="170" t="s">
        <v>2832</v>
      </c>
      <c r="F210" s="171" t="s">
        <v>2833</v>
      </c>
      <c r="G210" s="172" t="s">
        <v>590</v>
      </c>
      <c r="H210" s="173">
        <v>2</v>
      </c>
      <c r="I210" s="174"/>
      <c r="J210" s="175">
        <f>ROUND(I210*H210,2)</f>
        <v>0</v>
      </c>
      <c r="K210" s="171" t="s">
        <v>1</v>
      </c>
      <c r="L210" s="176"/>
      <c r="M210" s="177" t="s">
        <v>1</v>
      </c>
      <c r="N210" s="178" t="s">
        <v>41</v>
      </c>
      <c r="P210" s="141">
        <f>O210*H210</f>
        <v>0</v>
      </c>
      <c r="Q210" s="141">
        <v>0.05</v>
      </c>
      <c r="R210" s="141">
        <f>Q210*H210</f>
        <v>0.1</v>
      </c>
      <c r="S210" s="141">
        <v>0</v>
      </c>
      <c r="T210" s="142">
        <f>S210*H210</f>
        <v>0</v>
      </c>
      <c r="AR210" s="143" t="s">
        <v>190</v>
      </c>
      <c r="AT210" s="143" t="s">
        <v>472</v>
      </c>
      <c r="AU210" s="143" t="s">
        <v>86</v>
      </c>
      <c r="AY210" s="17" t="s">
        <v>142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84</v>
      </c>
      <c r="BK210" s="144">
        <f>ROUND(I210*H210,2)</f>
        <v>0</v>
      </c>
      <c r="BL210" s="17" t="s">
        <v>141</v>
      </c>
      <c r="BM210" s="143" t="s">
        <v>2834</v>
      </c>
    </row>
    <row r="211" spans="2:65" s="13" customFormat="1" ht="11.25" x14ac:dyDescent="0.2">
      <c r="B211" s="152"/>
      <c r="D211" s="146" t="s">
        <v>155</v>
      </c>
      <c r="E211" s="153" t="s">
        <v>1</v>
      </c>
      <c r="F211" s="154" t="s">
        <v>850</v>
      </c>
      <c r="H211" s="155">
        <v>2</v>
      </c>
      <c r="I211" s="156"/>
      <c r="L211" s="152"/>
      <c r="M211" s="157"/>
      <c r="T211" s="158"/>
      <c r="AT211" s="153" t="s">
        <v>155</v>
      </c>
      <c r="AU211" s="153" t="s">
        <v>86</v>
      </c>
      <c r="AV211" s="13" t="s">
        <v>86</v>
      </c>
      <c r="AW211" s="13" t="s">
        <v>32</v>
      </c>
      <c r="AX211" s="13" t="s">
        <v>84</v>
      </c>
      <c r="AY211" s="153" t="s">
        <v>142</v>
      </c>
    </row>
    <row r="212" spans="2:65" s="1" customFormat="1" ht="16.5" customHeight="1" x14ac:dyDescent="0.2">
      <c r="B212" s="32"/>
      <c r="C212" s="132" t="s">
        <v>453</v>
      </c>
      <c r="D212" s="132" t="s">
        <v>148</v>
      </c>
      <c r="E212" s="133" t="s">
        <v>2835</v>
      </c>
      <c r="F212" s="134" t="s">
        <v>2836</v>
      </c>
      <c r="G212" s="135" t="s">
        <v>590</v>
      </c>
      <c r="H212" s="136">
        <v>12</v>
      </c>
      <c r="I212" s="137"/>
      <c r="J212" s="138">
        <f>ROUND(I212*H212,2)</f>
        <v>0</v>
      </c>
      <c r="K212" s="134" t="s">
        <v>152</v>
      </c>
      <c r="L212" s="32"/>
      <c r="M212" s="139" t="s">
        <v>1</v>
      </c>
      <c r="N212" s="140" t="s">
        <v>41</v>
      </c>
      <c r="P212" s="141">
        <f>O212*H212</f>
        <v>0</v>
      </c>
      <c r="Q212" s="141">
        <v>6.0000000000000002E-5</v>
      </c>
      <c r="R212" s="141">
        <f>Q212*H212</f>
        <v>7.2000000000000005E-4</v>
      </c>
      <c r="S212" s="141">
        <v>0</v>
      </c>
      <c r="T212" s="142">
        <f>S212*H212</f>
        <v>0</v>
      </c>
      <c r="AR212" s="143" t="s">
        <v>141</v>
      </c>
      <c r="AT212" s="143" t="s">
        <v>148</v>
      </c>
      <c r="AU212" s="143" t="s">
        <v>86</v>
      </c>
      <c r="AY212" s="17" t="s">
        <v>142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84</v>
      </c>
      <c r="BK212" s="144">
        <f>ROUND(I212*H212,2)</f>
        <v>0</v>
      </c>
      <c r="BL212" s="17" t="s">
        <v>141</v>
      </c>
      <c r="BM212" s="143" t="s">
        <v>2837</v>
      </c>
    </row>
    <row r="213" spans="2:65" s="13" customFormat="1" ht="11.25" x14ac:dyDescent="0.2">
      <c r="B213" s="152"/>
      <c r="D213" s="146" t="s">
        <v>155</v>
      </c>
      <c r="E213" s="153" t="s">
        <v>1</v>
      </c>
      <c r="F213" s="154" t="s">
        <v>2817</v>
      </c>
      <c r="H213" s="155">
        <v>3</v>
      </c>
      <c r="I213" s="156"/>
      <c r="L213" s="152"/>
      <c r="M213" s="157"/>
      <c r="T213" s="158"/>
      <c r="AT213" s="153" t="s">
        <v>155</v>
      </c>
      <c r="AU213" s="153" t="s">
        <v>86</v>
      </c>
      <c r="AV213" s="13" t="s">
        <v>86</v>
      </c>
      <c r="AW213" s="13" t="s">
        <v>32</v>
      </c>
      <c r="AX213" s="13" t="s">
        <v>76</v>
      </c>
      <c r="AY213" s="153" t="s">
        <v>142</v>
      </c>
    </row>
    <row r="214" spans="2:65" s="13" customFormat="1" ht="11.25" x14ac:dyDescent="0.2">
      <c r="B214" s="152"/>
      <c r="D214" s="146" t="s">
        <v>155</v>
      </c>
      <c r="E214" s="153" t="s">
        <v>1</v>
      </c>
      <c r="F214" s="154" t="s">
        <v>2818</v>
      </c>
      <c r="H214" s="155">
        <v>9</v>
      </c>
      <c r="I214" s="156"/>
      <c r="L214" s="152"/>
      <c r="M214" s="157"/>
      <c r="T214" s="158"/>
      <c r="AT214" s="153" t="s">
        <v>155</v>
      </c>
      <c r="AU214" s="153" t="s">
        <v>86</v>
      </c>
      <c r="AV214" s="13" t="s">
        <v>86</v>
      </c>
      <c r="AW214" s="13" t="s">
        <v>32</v>
      </c>
      <c r="AX214" s="13" t="s">
        <v>76</v>
      </c>
      <c r="AY214" s="153" t="s">
        <v>142</v>
      </c>
    </row>
    <row r="215" spans="2:65" s="14" customFormat="1" ht="11.25" x14ac:dyDescent="0.2">
      <c r="B215" s="162"/>
      <c r="D215" s="146" t="s">
        <v>155</v>
      </c>
      <c r="E215" s="163" t="s">
        <v>1</v>
      </c>
      <c r="F215" s="164" t="s">
        <v>278</v>
      </c>
      <c r="H215" s="165">
        <v>12</v>
      </c>
      <c r="I215" s="166"/>
      <c r="L215" s="162"/>
      <c r="M215" s="167"/>
      <c r="T215" s="168"/>
      <c r="AT215" s="163" t="s">
        <v>155</v>
      </c>
      <c r="AU215" s="163" t="s">
        <v>86</v>
      </c>
      <c r="AV215" s="14" t="s">
        <v>141</v>
      </c>
      <c r="AW215" s="14" t="s">
        <v>32</v>
      </c>
      <c r="AX215" s="14" t="s">
        <v>84</v>
      </c>
      <c r="AY215" s="163" t="s">
        <v>142</v>
      </c>
    </row>
    <row r="216" spans="2:65" s="1" customFormat="1" ht="16.5" customHeight="1" x14ac:dyDescent="0.2">
      <c r="B216" s="32"/>
      <c r="C216" s="169" t="s">
        <v>459</v>
      </c>
      <c r="D216" s="169" t="s">
        <v>472</v>
      </c>
      <c r="E216" s="170" t="s">
        <v>2838</v>
      </c>
      <c r="F216" s="171" t="s">
        <v>2839</v>
      </c>
      <c r="G216" s="172" t="s">
        <v>590</v>
      </c>
      <c r="H216" s="173">
        <v>36</v>
      </c>
      <c r="I216" s="174"/>
      <c r="J216" s="175">
        <f>ROUND(I216*H216,2)</f>
        <v>0</v>
      </c>
      <c r="K216" s="171" t="s">
        <v>152</v>
      </c>
      <c r="L216" s="176"/>
      <c r="M216" s="177" t="s">
        <v>1</v>
      </c>
      <c r="N216" s="178" t="s">
        <v>41</v>
      </c>
      <c r="P216" s="141">
        <f>O216*H216</f>
        <v>0</v>
      </c>
      <c r="Q216" s="141">
        <v>7.0899999999999999E-3</v>
      </c>
      <c r="R216" s="141">
        <f>Q216*H216</f>
        <v>0.25524000000000002</v>
      </c>
      <c r="S216" s="141">
        <v>0</v>
      </c>
      <c r="T216" s="142">
        <f>S216*H216</f>
        <v>0</v>
      </c>
      <c r="AR216" s="143" t="s">
        <v>190</v>
      </c>
      <c r="AT216" s="143" t="s">
        <v>472</v>
      </c>
      <c r="AU216" s="143" t="s">
        <v>86</v>
      </c>
      <c r="AY216" s="17" t="s">
        <v>142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7" t="s">
        <v>84</v>
      </c>
      <c r="BK216" s="144">
        <f>ROUND(I216*H216,2)</f>
        <v>0</v>
      </c>
      <c r="BL216" s="17" t="s">
        <v>141</v>
      </c>
      <c r="BM216" s="143" t="s">
        <v>2840</v>
      </c>
    </row>
    <row r="217" spans="2:65" s="13" customFormat="1" ht="11.25" x14ac:dyDescent="0.2">
      <c r="B217" s="152"/>
      <c r="D217" s="146" t="s">
        <v>155</v>
      </c>
      <c r="E217" s="153" t="s">
        <v>1</v>
      </c>
      <c r="F217" s="154" t="s">
        <v>2841</v>
      </c>
      <c r="H217" s="155">
        <v>36</v>
      </c>
      <c r="I217" s="156"/>
      <c r="L217" s="152"/>
      <c r="M217" s="157"/>
      <c r="T217" s="158"/>
      <c r="AT217" s="153" t="s">
        <v>155</v>
      </c>
      <c r="AU217" s="153" t="s">
        <v>86</v>
      </c>
      <c r="AV217" s="13" t="s">
        <v>86</v>
      </c>
      <c r="AW217" s="13" t="s">
        <v>32</v>
      </c>
      <c r="AX217" s="13" t="s">
        <v>84</v>
      </c>
      <c r="AY217" s="153" t="s">
        <v>142</v>
      </c>
    </row>
    <row r="218" spans="2:65" s="1" customFormat="1" ht="21.75" customHeight="1" x14ac:dyDescent="0.2">
      <c r="B218" s="32"/>
      <c r="C218" s="132" t="s">
        <v>465</v>
      </c>
      <c r="D218" s="132" t="s">
        <v>148</v>
      </c>
      <c r="E218" s="133" t="s">
        <v>2842</v>
      </c>
      <c r="F218" s="134" t="s">
        <v>2843</v>
      </c>
      <c r="G218" s="135" t="s">
        <v>590</v>
      </c>
      <c r="H218" s="136">
        <v>3</v>
      </c>
      <c r="I218" s="137"/>
      <c r="J218" s="138">
        <f>ROUND(I218*H218,2)</f>
        <v>0</v>
      </c>
      <c r="K218" s="134" t="s">
        <v>152</v>
      </c>
      <c r="L218" s="32"/>
      <c r="M218" s="139" t="s">
        <v>1</v>
      </c>
      <c r="N218" s="140" t="s">
        <v>41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141</v>
      </c>
      <c r="AT218" s="143" t="s">
        <v>148</v>
      </c>
      <c r="AU218" s="143" t="s">
        <v>86</v>
      </c>
      <c r="AY218" s="17" t="s">
        <v>142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7" t="s">
        <v>84</v>
      </c>
      <c r="BK218" s="144">
        <f>ROUND(I218*H218,2)</f>
        <v>0</v>
      </c>
      <c r="BL218" s="17" t="s">
        <v>141</v>
      </c>
      <c r="BM218" s="143" t="s">
        <v>2844</v>
      </c>
    </row>
    <row r="219" spans="2:65" s="13" customFormat="1" ht="11.25" x14ac:dyDescent="0.2">
      <c r="B219" s="152"/>
      <c r="D219" s="146" t="s">
        <v>155</v>
      </c>
      <c r="E219" s="153" t="s">
        <v>1</v>
      </c>
      <c r="F219" s="154" t="s">
        <v>2817</v>
      </c>
      <c r="H219" s="155">
        <v>3</v>
      </c>
      <c r="I219" s="156"/>
      <c r="L219" s="152"/>
      <c r="M219" s="157"/>
      <c r="T219" s="158"/>
      <c r="AT219" s="153" t="s">
        <v>155</v>
      </c>
      <c r="AU219" s="153" t="s">
        <v>86</v>
      </c>
      <c r="AV219" s="13" t="s">
        <v>86</v>
      </c>
      <c r="AW219" s="13" t="s">
        <v>32</v>
      </c>
      <c r="AX219" s="13" t="s">
        <v>84</v>
      </c>
      <c r="AY219" s="153" t="s">
        <v>142</v>
      </c>
    </row>
    <row r="220" spans="2:65" s="12" customFormat="1" ht="11.25" x14ac:dyDescent="0.2">
      <c r="B220" s="145"/>
      <c r="D220" s="146" t="s">
        <v>155</v>
      </c>
      <c r="E220" s="147" t="s">
        <v>1</v>
      </c>
      <c r="F220" s="148" t="s">
        <v>2845</v>
      </c>
      <c r="H220" s="147" t="s">
        <v>1</v>
      </c>
      <c r="I220" s="149"/>
      <c r="L220" s="145"/>
      <c r="M220" s="150"/>
      <c r="T220" s="151"/>
      <c r="AT220" s="147" t="s">
        <v>155</v>
      </c>
      <c r="AU220" s="147" t="s">
        <v>86</v>
      </c>
      <c r="AV220" s="12" t="s">
        <v>84</v>
      </c>
      <c r="AW220" s="12" t="s">
        <v>32</v>
      </c>
      <c r="AX220" s="12" t="s">
        <v>76</v>
      </c>
      <c r="AY220" s="147" t="s">
        <v>142</v>
      </c>
    </row>
    <row r="221" spans="2:65" s="1" customFormat="1" ht="21.75" customHeight="1" x14ac:dyDescent="0.2">
      <c r="B221" s="32"/>
      <c r="C221" s="132" t="s">
        <v>471</v>
      </c>
      <c r="D221" s="132" t="s">
        <v>148</v>
      </c>
      <c r="E221" s="133" t="s">
        <v>2846</v>
      </c>
      <c r="F221" s="134" t="s">
        <v>2847</v>
      </c>
      <c r="G221" s="135" t="s">
        <v>266</v>
      </c>
      <c r="H221" s="136">
        <v>4.8</v>
      </c>
      <c r="I221" s="137"/>
      <c r="J221" s="138">
        <f>ROUND(I221*H221,2)</f>
        <v>0</v>
      </c>
      <c r="K221" s="134" t="s">
        <v>152</v>
      </c>
      <c r="L221" s="32"/>
      <c r="M221" s="139" t="s">
        <v>1</v>
      </c>
      <c r="N221" s="140" t="s">
        <v>41</v>
      </c>
      <c r="P221" s="141">
        <f>O221*H221</f>
        <v>0</v>
      </c>
      <c r="Q221" s="141">
        <v>3.6000000000000002E-4</v>
      </c>
      <c r="R221" s="141">
        <f>Q221*H221</f>
        <v>1.7280000000000002E-3</v>
      </c>
      <c r="S221" s="141">
        <v>0</v>
      </c>
      <c r="T221" s="142">
        <f>S221*H221</f>
        <v>0</v>
      </c>
      <c r="AR221" s="143" t="s">
        <v>141</v>
      </c>
      <c r="AT221" s="143" t="s">
        <v>148</v>
      </c>
      <c r="AU221" s="143" t="s">
        <v>86</v>
      </c>
      <c r="AY221" s="17" t="s">
        <v>142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84</v>
      </c>
      <c r="BK221" s="144">
        <f>ROUND(I221*H221,2)</f>
        <v>0</v>
      </c>
      <c r="BL221" s="17" t="s">
        <v>141</v>
      </c>
      <c r="BM221" s="143" t="s">
        <v>2848</v>
      </c>
    </row>
    <row r="222" spans="2:65" s="13" customFormat="1" ht="11.25" x14ac:dyDescent="0.2">
      <c r="B222" s="152"/>
      <c r="D222" s="146" t="s">
        <v>155</v>
      </c>
      <c r="E222" s="153" t="s">
        <v>1</v>
      </c>
      <c r="F222" s="154" t="s">
        <v>2849</v>
      </c>
      <c r="H222" s="155">
        <v>1.2</v>
      </c>
      <c r="I222" s="156"/>
      <c r="L222" s="152"/>
      <c r="M222" s="157"/>
      <c r="T222" s="158"/>
      <c r="AT222" s="153" t="s">
        <v>155</v>
      </c>
      <c r="AU222" s="153" t="s">
        <v>86</v>
      </c>
      <c r="AV222" s="13" t="s">
        <v>86</v>
      </c>
      <c r="AW222" s="13" t="s">
        <v>32</v>
      </c>
      <c r="AX222" s="13" t="s">
        <v>76</v>
      </c>
      <c r="AY222" s="153" t="s">
        <v>142</v>
      </c>
    </row>
    <row r="223" spans="2:65" s="13" customFormat="1" ht="11.25" x14ac:dyDescent="0.2">
      <c r="B223" s="152"/>
      <c r="D223" s="146" t="s">
        <v>155</v>
      </c>
      <c r="E223" s="153" t="s">
        <v>1</v>
      </c>
      <c r="F223" s="154" t="s">
        <v>2850</v>
      </c>
      <c r="H223" s="155">
        <v>3.6</v>
      </c>
      <c r="I223" s="156"/>
      <c r="L223" s="152"/>
      <c r="M223" s="157"/>
      <c r="T223" s="158"/>
      <c r="AT223" s="153" t="s">
        <v>155</v>
      </c>
      <c r="AU223" s="153" t="s">
        <v>86</v>
      </c>
      <c r="AV223" s="13" t="s">
        <v>86</v>
      </c>
      <c r="AW223" s="13" t="s">
        <v>32</v>
      </c>
      <c r="AX223" s="13" t="s">
        <v>76</v>
      </c>
      <c r="AY223" s="153" t="s">
        <v>142</v>
      </c>
    </row>
    <row r="224" spans="2:65" s="14" customFormat="1" ht="11.25" x14ac:dyDescent="0.2">
      <c r="B224" s="162"/>
      <c r="D224" s="146" t="s">
        <v>155</v>
      </c>
      <c r="E224" s="163" t="s">
        <v>1</v>
      </c>
      <c r="F224" s="164" t="s">
        <v>278</v>
      </c>
      <c r="H224" s="165">
        <v>4.8</v>
      </c>
      <c r="I224" s="166"/>
      <c r="L224" s="162"/>
      <c r="M224" s="167"/>
      <c r="T224" s="168"/>
      <c r="AT224" s="163" t="s">
        <v>155</v>
      </c>
      <c r="AU224" s="163" t="s">
        <v>86</v>
      </c>
      <c r="AV224" s="14" t="s">
        <v>141</v>
      </c>
      <c r="AW224" s="14" t="s">
        <v>32</v>
      </c>
      <c r="AX224" s="14" t="s">
        <v>84</v>
      </c>
      <c r="AY224" s="163" t="s">
        <v>142</v>
      </c>
    </row>
    <row r="225" spans="2:65" s="1" customFormat="1" ht="21.75" customHeight="1" x14ac:dyDescent="0.2">
      <c r="B225" s="32"/>
      <c r="C225" s="132" t="s">
        <v>482</v>
      </c>
      <c r="D225" s="132" t="s">
        <v>148</v>
      </c>
      <c r="E225" s="133" t="s">
        <v>2851</v>
      </c>
      <c r="F225" s="134" t="s">
        <v>2852</v>
      </c>
      <c r="G225" s="135" t="s">
        <v>590</v>
      </c>
      <c r="H225" s="136">
        <v>3</v>
      </c>
      <c r="I225" s="137"/>
      <c r="J225" s="138">
        <f>ROUND(I225*H225,2)</f>
        <v>0</v>
      </c>
      <c r="K225" s="134" t="s">
        <v>152</v>
      </c>
      <c r="L225" s="32"/>
      <c r="M225" s="139" t="s">
        <v>1</v>
      </c>
      <c r="N225" s="140" t="s">
        <v>41</v>
      </c>
      <c r="P225" s="141">
        <f>O225*H225</f>
        <v>0</v>
      </c>
      <c r="Q225" s="141">
        <v>2.8900000000000002E-3</v>
      </c>
      <c r="R225" s="141">
        <f>Q225*H225</f>
        <v>8.6700000000000006E-3</v>
      </c>
      <c r="S225" s="141">
        <v>0</v>
      </c>
      <c r="T225" s="142">
        <f>S225*H225</f>
        <v>0</v>
      </c>
      <c r="AR225" s="143" t="s">
        <v>141</v>
      </c>
      <c r="AT225" s="143" t="s">
        <v>148</v>
      </c>
      <c r="AU225" s="143" t="s">
        <v>86</v>
      </c>
      <c r="AY225" s="17" t="s">
        <v>142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84</v>
      </c>
      <c r="BK225" s="144">
        <f>ROUND(I225*H225,2)</f>
        <v>0</v>
      </c>
      <c r="BL225" s="17" t="s">
        <v>141</v>
      </c>
      <c r="BM225" s="143" t="s">
        <v>2853</v>
      </c>
    </row>
    <row r="226" spans="2:65" s="13" customFormat="1" ht="11.25" x14ac:dyDescent="0.2">
      <c r="B226" s="152"/>
      <c r="D226" s="146" t="s">
        <v>155</v>
      </c>
      <c r="E226" s="153" t="s">
        <v>1</v>
      </c>
      <c r="F226" s="154" t="s">
        <v>2817</v>
      </c>
      <c r="H226" s="155">
        <v>3</v>
      </c>
      <c r="I226" s="156"/>
      <c r="L226" s="152"/>
      <c r="M226" s="157"/>
      <c r="T226" s="158"/>
      <c r="AT226" s="153" t="s">
        <v>155</v>
      </c>
      <c r="AU226" s="153" t="s">
        <v>86</v>
      </c>
      <c r="AV226" s="13" t="s">
        <v>86</v>
      </c>
      <c r="AW226" s="13" t="s">
        <v>32</v>
      </c>
      <c r="AX226" s="13" t="s">
        <v>84</v>
      </c>
      <c r="AY226" s="153" t="s">
        <v>142</v>
      </c>
    </row>
    <row r="227" spans="2:65" s="1" customFormat="1" ht="16.5" customHeight="1" x14ac:dyDescent="0.2">
      <c r="B227" s="32"/>
      <c r="C227" s="132" t="s">
        <v>498</v>
      </c>
      <c r="D227" s="132" t="s">
        <v>148</v>
      </c>
      <c r="E227" s="133" t="s">
        <v>2854</v>
      </c>
      <c r="F227" s="134" t="s">
        <v>2855</v>
      </c>
      <c r="G227" s="135" t="s">
        <v>590</v>
      </c>
      <c r="H227" s="136">
        <v>12</v>
      </c>
      <c r="I227" s="137"/>
      <c r="J227" s="138">
        <f>ROUND(I227*H227,2)</f>
        <v>0</v>
      </c>
      <c r="K227" s="134" t="s">
        <v>152</v>
      </c>
      <c r="L227" s="32"/>
      <c r="M227" s="139" t="s">
        <v>1</v>
      </c>
      <c r="N227" s="140" t="s">
        <v>41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141</v>
      </c>
      <c r="AT227" s="143" t="s">
        <v>148</v>
      </c>
      <c r="AU227" s="143" t="s">
        <v>86</v>
      </c>
      <c r="AY227" s="17" t="s">
        <v>142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84</v>
      </c>
      <c r="BK227" s="144">
        <f>ROUND(I227*H227,2)</f>
        <v>0</v>
      </c>
      <c r="BL227" s="17" t="s">
        <v>141</v>
      </c>
      <c r="BM227" s="143" t="s">
        <v>2856</v>
      </c>
    </row>
    <row r="228" spans="2:65" s="13" customFormat="1" ht="11.25" x14ac:dyDescent="0.2">
      <c r="B228" s="152"/>
      <c r="D228" s="146" t="s">
        <v>155</v>
      </c>
      <c r="E228" s="153" t="s">
        <v>1</v>
      </c>
      <c r="F228" s="154" t="s">
        <v>2857</v>
      </c>
      <c r="H228" s="155">
        <v>12</v>
      </c>
      <c r="I228" s="156"/>
      <c r="L228" s="152"/>
      <c r="M228" s="157"/>
      <c r="T228" s="158"/>
      <c r="AT228" s="153" t="s">
        <v>155</v>
      </c>
      <c r="AU228" s="153" t="s">
        <v>86</v>
      </c>
      <c r="AV228" s="13" t="s">
        <v>86</v>
      </c>
      <c r="AW228" s="13" t="s">
        <v>32</v>
      </c>
      <c r="AX228" s="13" t="s">
        <v>84</v>
      </c>
      <c r="AY228" s="153" t="s">
        <v>142</v>
      </c>
    </row>
    <row r="229" spans="2:65" s="1" customFormat="1" ht="24.2" customHeight="1" x14ac:dyDescent="0.2">
      <c r="B229" s="32"/>
      <c r="C229" s="132" t="s">
        <v>508</v>
      </c>
      <c r="D229" s="132" t="s">
        <v>148</v>
      </c>
      <c r="E229" s="133" t="s">
        <v>2858</v>
      </c>
      <c r="F229" s="134" t="s">
        <v>2859</v>
      </c>
      <c r="G229" s="135" t="s">
        <v>590</v>
      </c>
      <c r="H229" s="136">
        <v>5</v>
      </c>
      <c r="I229" s="137"/>
      <c r="J229" s="138">
        <f>ROUND(I229*H229,2)</f>
        <v>0</v>
      </c>
      <c r="K229" s="134" t="s">
        <v>152</v>
      </c>
      <c r="L229" s="32"/>
      <c r="M229" s="139" t="s">
        <v>1</v>
      </c>
      <c r="N229" s="140" t="s">
        <v>41</v>
      </c>
      <c r="P229" s="141">
        <f>O229*H229</f>
        <v>0</v>
      </c>
      <c r="Q229" s="141">
        <v>2.1350000000000001E-2</v>
      </c>
      <c r="R229" s="141">
        <f>Q229*H229</f>
        <v>0.10675000000000001</v>
      </c>
      <c r="S229" s="141">
        <v>0</v>
      </c>
      <c r="T229" s="142">
        <f>S229*H229</f>
        <v>0</v>
      </c>
      <c r="AR229" s="143" t="s">
        <v>141</v>
      </c>
      <c r="AT229" s="143" t="s">
        <v>148</v>
      </c>
      <c r="AU229" s="143" t="s">
        <v>86</v>
      </c>
      <c r="AY229" s="17" t="s">
        <v>142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84</v>
      </c>
      <c r="BK229" s="144">
        <f>ROUND(I229*H229,2)</f>
        <v>0</v>
      </c>
      <c r="BL229" s="17" t="s">
        <v>141</v>
      </c>
      <c r="BM229" s="143" t="s">
        <v>2860</v>
      </c>
    </row>
    <row r="230" spans="2:65" s="13" customFormat="1" ht="11.25" x14ac:dyDescent="0.2">
      <c r="B230" s="152"/>
      <c r="D230" s="146" t="s">
        <v>155</v>
      </c>
      <c r="E230" s="153" t="s">
        <v>1</v>
      </c>
      <c r="F230" s="154" t="s">
        <v>2861</v>
      </c>
      <c r="H230" s="155">
        <v>5</v>
      </c>
      <c r="I230" s="156"/>
      <c r="L230" s="152"/>
      <c r="M230" s="157"/>
      <c r="T230" s="158"/>
      <c r="AT230" s="153" t="s">
        <v>155</v>
      </c>
      <c r="AU230" s="153" t="s">
        <v>86</v>
      </c>
      <c r="AV230" s="13" t="s">
        <v>86</v>
      </c>
      <c r="AW230" s="13" t="s">
        <v>32</v>
      </c>
      <c r="AX230" s="13" t="s">
        <v>84</v>
      </c>
      <c r="AY230" s="153" t="s">
        <v>142</v>
      </c>
    </row>
    <row r="231" spans="2:65" s="1" customFormat="1" ht="24.2" customHeight="1" x14ac:dyDescent="0.2">
      <c r="B231" s="32"/>
      <c r="C231" s="132" t="s">
        <v>513</v>
      </c>
      <c r="D231" s="132" t="s">
        <v>148</v>
      </c>
      <c r="E231" s="133" t="s">
        <v>2862</v>
      </c>
      <c r="F231" s="134" t="s">
        <v>2863</v>
      </c>
      <c r="G231" s="135" t="s">
        <v>590</v>
      </c>
      <c r="H231" s="136">
        <v>1</v>
      </c>
      <c r="I231" s="137"/>
      <c r="J231" s="138">
        <f>ROUND(I231*H231,2)</f>
        <v>0</v>
      </c>
      <c r="K231" s="134" t="s">
        <v>152</v>
      </c>
      <c r="L231" s="32"/>
      <c r="M231" s="139" t="s">
        <v>1</v>
      </c>
      <c r="N231" s="140" t="s">
        <v>41</v>
      </c>
      <c r="P231" s="141">
        <f>O231*H231</f>
        <v>0</v>
      </c>
      <c r="Q231" s="141">
        <v>2.989E-2</v>
      </c>
      <c r="R231" s="141">
        <f>Q231*H231</f>
        <v>2.989E-2</v>
      </c>
      <c r="S231" s="141">
        <v>0</v>
      </c>
      <c r="T231" s="142">
        <f>S231*H231</f>
        <v>0</v>
      </c>
      <c r="AR231" s="143" t="s">
        <v>141</v>
      </c>
      <c r="AT231" s="143" t="s">
        <v>148</v>
      </c>
      <c r="AU231" s="143" t="s">
        <v>86</v>
      </c>
      <c r="AY231" s="17" t="s">
        <v>142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84</v>
      </c>
      <c r="BK231" s="144">
        <f>ROUND(I231*H231,2)</f>
        <v>0</v>
      </c>
      <c r="BL231" s="17" t="s">
        <v>141</v>
      </c>
      <c r="BM231" s="143" t="s">
        <v>2864</v>
      </c>
    </row>
    <row r="232" spans="2:65" s="13" customFormat="1" ht="11.25" x14ac:dyDescent="0.2">
      <c r="B232" s="152"/>
      <c r="D232" s="146" t="s">
        <v>155</v>
      </c>
      <c r="E232" s="153" t="s">
        <v>1</v>
      </c>
      <c r="F232" s="154" t="s">
        <v>2865</v>
      </c>
      <c r="H232" s="155">
        <v>1</v>
      </c>
      <c r="I232" s="156"/>
      <c r="L232" s="152"/>
      <c r="M232" s="157"/>
      <c r="T232" s="158"/>
      <c r="AT232" s="153" t="s">
        <v>155</v>
      </c>
      <c r="AU232" s="153" t="s">
        <v>86</v>
      </c>
      <c r="AV232" s="13" t="s">
        <v>86</v>
      </c>
      <c r="AW232" s="13" t="s">
        <v>32</v>
      </c>
      <c r="AX232" s="13" t="s">
        <v>84</v>
      </c>
      <c r="AY232" s="153" t="s">
        <v>142</v>
      </c>
    </row>
    <row r="233" spans="2:65" s="1" customFormat="1" ht="24.2" customHeight="1" x14ac:dyDescent="0.2">
      <c r="B233" s="32"/>
      <c r="C233" s="132" t="s">
        <v>518</v>
      </c>
      <c r="D233" s="132" t="s">
        <v>148</v>
      </c>
      <c r="E233" s="133" t="s">
        <v>2866</v>
      </c>
      <c r="F233" s="134" t="s">
        <v>2867</v>
      </c>
      <c r="G233" s="135" t="s">
        <v>590</v>
      </c>
      <c r="H233" s="136">
        <v>1</v>
      </c>
      <c r="I233" s="137"/>
      <c r="J233" s="138">
        <f>ROUND(I233*H233,2)</f>
        <v>0</v>
      </c>
      <c r="K233" s="134" t="s">
        <v>152</v>
      </c>
      <c r="L233" s="32"/>
      <c r="M233" s="139" t="s">
        <v>1</v>
      </c>
      <c r="N233" s="140" t="s">
        <v>41</v>
      </c>
      <c r="P233" s="141">
        <f>O233*H233</f>
        <v>0</v>
      </c>
      <c r="Q233" s="141">
        <v>3.8429999999999999E-2</v>
      </c>
      <c r="R233" s="141">
        <f>Q233*H233</f>
        <v>3.8429999999999999E-2</v>
      </c>
      <c r="S233" s="141">
        <v>0</v>
      </c>
      <c r="T233" s="142">
        <f>S233*H233</f>
        <v>0</v>
      </c>
      <c r="AR233" s="143" t="s">
        <v>141</v>
      </c>
      <c r="AT233" s="143" t="s">
        <v>148</v>
      </c>
      <c r="AU233" s="143" t="s">
        <v>86</v>
      </c>
      <c r="AY233" s="17" t="s">
        <v>142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84</v>
      </c>
      <c r="BK233" s="144">
        <f>ROUND(I233*H233,2)</f>
        <v>0</v>
      </c>
      <c r="BL233" s="17" t="s">
        <v>141</v>
      </c>
      <c r="BM233" s="143" t="s">
        <v>2868</v>
      </c>
    </row>
    <row r="234" spans="2:65" s="13" customFormat="1" ht="11.25" x14ac:dyDescent="0.2">
      <c r="B234" s="152"/>
      <c r="D234" s="146" t="s">
        <v>155</v>
      </c>
      <c r="E234" s="153" t="s">
        <v>1</v>
      </c>
      <c r="F234" s="154" t="s">
        <v>2865</v>
      </c>
      <c r="H234" s="155">
        <v>1</v>
      </c>
      <c r="I234" s="156"/>
      <c r="L234" s="152"/>
      <c r="M234" s="157"/>
      <c r="T234" s="158"/>
      <c r="AT234" s="153" t="s">
        <v>155</v>
      </c>
      <c r="AU234" s="153" t="s">
        <v>86</v>
      </c>
      <c r="AV234" s="13" t="s">
        <v>86</v>
      </c>
      <c r="AW234" s="13" t="s">
        <v>32</v>
      </c>
      <c r="AX234" s="13" t="s">
        <v>84</v>
      </c>
      <c r="AY234" s="153" t="s">
        <v>142</v>
      </c>
    </row>
    <row r="235" spans="2:65" s="1" customFormat="1" ht="24.2" customHeight="1" x14ac:dyDescent="0.2">
      <c r="B235" s="32"/>
      <c r="C235" s="132" t="s">
        <v>523</v>
      </c>
      <c r="D235" s="132" t="s">
        <v>148</v>
      </c>
      <c r="E235" s="133" t="s">
        <v>2869</v>
      </c>
      <c r="F235" s="134" t="s">
        <v>2870</v>
      </c>
      <c r="G235" s="135" t="s">
        <v>590</v>
      </c>
      <c r="H235" s="136">
        <v>1</v>
      </c>
      <c r="I235" s="137"/>
      <c r="J235" s="138">
        <f>ROUND(I235*H235,2)</f>
        <v>0</v>
      </c>
      <c r="K235" s="134" t="s">
        <v>152</v>
      </c>
      <c r="L235" s="32"/>
      <c r="M235" s="139" t="s">
        <v>1</v>
      </c>
      <c r="N235" s="140" t="s">
        <v>41</v>
      </c>
      <c r="P235" s="141">
        <f>O235*H235</f>
        <v>0</v>
      </c>
      <c r="Q235" s="141">
        <v>5.978E-2</v>
      </c>
      <c r="R235" s="141">
        <f>Q235*H235</f>
        <v>5.978E-2</v>
      </c>
      <c r="S235" s="141">
        <v>0</v>
      </c>
      <c r="T235" s="142">
        <f>S235*H235</f>
        <v>0</v>
      </c>
      <c r="AR235" s="143" t="s">
        <v>141</v>
      </c>
      <c r="AT235" s="143" t="s">
        <v>148</v>
      </c>
      <c r="AU235" s="143" t="s">
        <v>86</v>
      </c>
      <c r="AY235" s="17" t="s">
        <v>142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84</v>
      </c>
      <c r="BK235" s="144">
        <f>ROUND(I235*H235,2)</f>
        <v>0</v>
      </c>
      <c r="BL235" s="17" t="s">
        <v>141</v>
      </c>
      <c r="BM235" s="143" t="s">
        <v>2871</v>
      </c>
    </row>
    <row r="236" spans="2:65" s="13" customFormat="1" ht="11.25" x14ac:dyDescent="0.2">
      <c r="B236" s="152"/>
      <c r="D236" s="146" t="s">
        <v>155</v>
      </c>
      <c r="E236" s="153" t="s">
        <v>1</v>
      </c>
      <c r="F236" s="154" t="s">
        <v>2865</v>
      </c>
      <c r="H236" s="155">
        <v>1</v>
      </c>
      <c r="I236" s="156"/>
      <c r="L236" s="152"/>
      <c r="M236" s="157"/>
      <c r="T236" s="158"/>
      <c r="AT236" s="153" t="s">
        <v>155</v>
      </c>
      <c r="AU236" s="153" t="s">
        <v>86</v>
      </c>
      <c r="AV236" s="13" t="s">
        <v>86</v>
      </c>
      <c r="AW236" s="13" t="s">
        <v>32</v>
      </c>
      <c r="AX236" s="13" t="s">
        <v>84</v>
      </c>
      <c r="AY236" s="153" t="s">
        <v>142</v>
      </c>
    </row>
    <row r="237" spans="2:65" s="1" customFormat="1" ht="21.75" customHeight="1" x14ac:dyDescent="0.2">
      <c r="B237" s="32"/>
      <c r="C237" s="132" t="s">
        <v>528</v>
      </c>
      <c r="D237" s="132" t="s">
        <v>148</v>
      </c>
      <c r="E237" s="133" t="s">
        <v>2872</v>
      </c>
      <c r="F237" s="134" t="s">
        <v>2873</v>
      </c>
      <c r="G237" s="135" t="s">
        <v>266</v>
      </c>
      <c r="H237" s="136">
        <v>12</v>
      </c>
      <c r="I237" s="137"/>
      <c r="J237" s="138">
        <f>ROUND(I237*H237,2)</f>
        <v>0</v>
      </c>
      <c r="K237" s="134" t="s">
        <v>152</v>
      </c>
      <c r="L237" s="32"/>
      <c r="M237" s="139" t="s">
        <v>1</v>
      </c>
      <c r="N237" s="140" t="s">
        <v>41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141</v>
      </c>
      <c r="AT237" s="143" t="s">
        <v>148</v>
      </c>
      <c r="AU237" s="143" t="s">
        <v>86</v>
      </c>
      <c r="AY237" s="17" t="s">
        <v>142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7" t="s">
        <v>84</v>
      </c>
      <c r="BK237" s="144">
        <f>ROUND(I237*H237,2)</f>
        <v>0</v>
      </c>
      <c r="BL237" s="17" t="s">
        <v>141</v>
      </c>
      <c r="BM237" s="143" t="s">
        <v>2874</v>
      </c>
    </row>
    <row r="238" spans="2:65" s="13" customFormat="1" ht="11.25" x14ac:dyDescent="0.2">
      <c r="B238" s="152"/>
      <c r="D238" s="146" t="s">
        <v>155</v>
      </c>
      <c r="E238" s="153" t="s">
        <v>1</v>
      </c>
      <c r="F238" s="154" t="s">
        <v>2875</v>
      </c>
      <c r="H238" s="155">
        <v>3</v>
      </c>
      <c r="I238" s="156"/>
      <c r="L238" s="152"/>
      <c r="M238" s="157"/>
      <c r="T238" s="158"/>
      <c r="AT238" s="153" t="s">
        <v>155</v>
      </c>
      <c r="AU238" s="153" t="s">
        <v>86</v>
      </c>
      <c r="AV238" s="13" t="s">
        <v>86</v>
      </c>
      <c r="AW238" s="13" t="s">
        <v>32</v>
      </c>
      <c r="AX238" s="13" t="s">
        <v>76</v>
      </c>
      <c r="AY238" s="153" t="s">
        <v>142</v>
      </c>
    </row>
    <row r="239" spans="2:65" s="13" customFormat="1" ht="11.25" x14ac:dyDescent="0.2">
      <c r="B239" s="152"/>
      <c r="D239" s="146" t="s">
        <v>155</v>
      </c>
      <c r="E239" s="153" t="s">
        <v>1</v>
      </c>
      <c r="F239" s="154" t="s">
        <v>2876</v>
      </c>
      <c r="H239" s="155">
        <v>9</v>
      </c>
      <c r="I239" s="156"/>
      <c r="L239" s="152"/>
      <c r="M239" s="157"/>
      <c r="T239" s="158"/>
      <c r="AT239" s="153" t="s">
        <v>155</v>
      </c>
      <c r="AU239" s="153" t="s">
        <v>86</v>
      </c>
      <c r="AV239" s="13" t="s">
        <v>86</v>
      </c>
      <c r="AW239" s="13" t="s">
        <v>32</v>
      </c>
      <c r="AX239" s="13" t="s">
        <v>76</v>
      </c>
      <c r="AY239" s="153" t="s">
        <v>142</v>
      </c>
    </row>
    <row r="240" spans="2:65" s="14" customFormat="1" ht="11.25" x14ac:dyDescent="0.2">
      <c r="B240" s="162"/>
      <c r="D240" s="146" t="s">
        <v>155</v>
      </c>
      <c r="E240" s="163" t="s">
        <v>1</v>
      </c>
      <c r="F240" s="164" t="s">
        <v>278</v>
      </c>
      <c r="H240" s="165">
        <v>12</v>
      </c>
      <c r="I240" s="166"/>
      <c r="L240" s="162"/>
      <c r="M240" s="167"/>
      <c r="T240" s="168"/>
      <c r="AT240" s="163" t="s">
        <v>155</v>
      </c>
      <c r="AU240" s="163" t="s">
        <v>86</v>
      </c>
      <c r="AV240" s="14" t="s">
        <v>141</v>
      </c>
      <c r="AW240" s="14" t="s">
        <v>32</v>
      </c>
      <c r="AX240" s="14" t="s">
        <v>84</v>
      </c>
      <c r="AY240" s="163" t="s">
        <v>142</v>
      </c>
    </row>
    <row r="241" spans="2:65" s="1" customFormat="1" ht="16.5" customHeight="1" x14ac:dyDescent="0.2">
      <c r="B241" s="32"/>
      <c r="C241" s="169" t="s">
        <v>532</v>
      </c>
      <c r="D241" s="169" t="s">
        <v>472</v>
      </c>
      <c r="E241" s="170" t="s">
        <v>2877</v>
      </c>
      <c r="F241" s="171" t="s">
        <v>2878</v>
      </c>
      <c r="G241" s="172" t="s">
        <v>357</v>
      </c>
      <c r="H241" s="173">
        <v>1.8</v>
      </c>
      <c r="I241" s="174"/>
      <c r="J241" s="175">
        <f>ROUND(I241*H241,2)</f>
        <v>0</v>
      </c>
      <c r="K241" s="171" t="s">
        <v>152</v>
      </c>
      <c r="L241" s="176"/>
      <c r="M241" s="177" t="s">
        <v>1</v>
      </c>
      <c r="N241" s="178" t="s">
        <v>41</v>
      </c>
      <c r="P241" s="141">
        <f>O241*H241</f>
        <v>0</v>
      </c>
      <c r="Q241" s="141">
        <v>0.2</v>
      </c>
      <c r="R241" s="141">
        <f>Q241*H241</f>
        <v>0.36000000000000004</v>
      </c>
      <c r="S241" s="141">
        <v>0</v>
      </c>
      <c r="T241" s="142">
        <f>S241*H241</f>
        <v>0</v>
      </c>
      <c r="AR241" s="143" t="s">
        <v>190</v>
      </c>
      <c r="AT241" s="143" t="s">
        <v>472</v>
      </c>
      <c r="AU241" s="143" t="s">
        <v>86</v>
      </c>
      <c r="AY241" s="17" t="s">
        <v>142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84</v>
      </c>
      <c r="BK241" s="144">
        <f>ROUND(I241*H241,2)</f>
        <v>0</v>
      </c>
      <c r="BL241" s="17" t="s">
        <v>141</v>
      </c>
      <c r="BM241" s="143" t="s">
        <v>2879</v>
      </c>
    </row>
    <row r="242" spans="2:65" s="13" customFormat="1" ht="11.25" x14ac:dyDescent="0.2">
      <c r="B242" s="152"/>
      <c r="D242" s="146" t="s">
        <v>155</v>
      </c>
      <c r="E242" s="153" t="s">
        <v>1</v>
      </c>
      <c r="F242" s="154" t="s">
        <v>2880</v>
      </c>
      <c r="H242" s="155">
        <v>1.8</v>
      </c>
      <c r="I242" s="156"/>
      <c r="L242" s="152"/>
      <c r="M242" s="157"/>
      <c r="T242" s="158"/>
      <c r="AT242" s="153" t="s">
        <v>155</v>
      </c>
      <c r="AU242" s="153" t="s">
        <v>86</v>
      </c>
      <c r="AV242" s="13" t="s">
        <v>86</v>
      </c>
      <c r="AW242" s="13" t="s">
        <v>32</v>
      </c>
      <c r="AX242" s="13" t="s">
        <v>84</v>
      </c>
      <c r="AY242" s="153" t="s">
        <v>142</v>
      </c>
    </row>
    <row r="243" spans="2:65" s="11" customFormat="1" ht="22.9" customHeight="1" x14ac:dyDescent="0.2">
      <c r="B243" s="120"/>
      <c r="D243" s="121" t="s">
        <v>75</v>
      </c>
      <c r="E243" s="130" t="s">
        <v>1394</v>
      </c>
      <c r="F243" s="130" t="s">
        <v>1395</v>
      </c>
      <c r="I243" s="123"/>
      <c r="J243" s="131">
        <f>BK243</f>
        <v>0</v>
      </c>
      <c r="L243" s="120"/>
      <c r="M243" s="125"/>
      <c r="P243" s="126">
        <f>P244</f>
        <v>0</v>
      </c>
      <c r="R243" s="126">
        <f>R244</f>
        <v>0</v>
      </c>
      <c r="T243" s="127">
        <f>T244</f>
        <v>0</v>
      </c>
      <c r="AR243" s="121" t="s">
        <v>84</v>
      </c>
      <c r="AT243" s="128" t="s">
        <v>75</v>
      </c>
      <c r="AU243" s="128" t="s">
        <v>84</v>
      </c>
      <c r="AY243" s="121" t="s">
        <v>142</v>
      </c>
      <c r="BK243" s="129">
        <f>BK244</f>
        <v>0</v>
      </c>
    </row>
    <row r="244" spans="2:65" s="1" customFormat="1" ht="16.5" customHeight="1" x14ac:dyDescent="0.2">
      <c r="B244" s="32"/>
      <c r="C244" s="132" t="s">
        <v>539</v>
      </c>
      <c r="D244" s="132" t="s">
        <v>148</v>
      </c>
      <c r="E244" s="133" t="s">
        <v>2881</v>
      </c>
      <c r="F244" s="134" t="s">
        <v>2882</v>
      </c>
      <c r="G244" s="135" t="s">
        <v>456</v>
      </c>
      <c r="H244" s="136">
        <v>4.3550000000000004</v>
      </c>
      <c r="I244" s="137"/>
      <c r="J244" s="138">
        <f>ROUND(I244*H244,2)</f>
        <v>0</v>
      </c>
      <c r="K244" s="134" t="s">
        <v>152</v>
      </c>
      <c r="L244" s="32"/>
      <c r="M244" s="186" t="s">
        <v>1</v>
      </c>
      <c r="N244" s="187" t="s">
        <v>41</v>
      </c>
      <c r="O244" s="188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AR244" s="143" t="s">
        <v>141</v>
      </c>
      <c r="AT244" s="143" t="s">
        <v>148</v>
      </c>
      <c r="AU244" s="143" t="s">
        <v>86</v>
      </c>
      <c r="AY244" s="17" t="s">
        <v>142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84</v>
      </c>
      <c r="BK244" s="144">
        <f>ROUND(I244*H244,2)</f>
        <v>0</v>
      </c>
      <c r="BL244" s="17" t="s">
        <v>141</v>
      </c>
      <c r="BM244" s="143" t="s">
        <v>1399</v>
      </c>
    </row>
    <row r="245" spans="2:65" s="1" customFormat="1" ht="6.95" customHeight="1" x14ac:dyDescent="0.2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32"/>
    </row>
  </sheetData>
  <sheetProtection algorithmName="SHA-512" hashValue="XEozWKNlBnm4VbV7bb8ycsTiwzjgxQ99xYvfw4r5vofyo1QwvkbQyup05lwuntHp23MZTQZ/sTDyQEDPXFfVQg==" saltValue="jlwfecmARXnPr1Wk8vpllqw/uhjBpvOElaQhmlFb715nKPFg0zrykyGsGwyp3q7TK7IH9KjzSj3u4OqJTjQpGA==" spinCount="100000" sheet="1" objects="1" scenarios="1" formatColumns="0" formatRows="0" autoFilter="0"/>
  <autoFilter ref="C118:K244" xr:uid="{00000000-0009-0000-0000-00000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02 - Ostatní a vedlejší n...</vt:lpstr>
      <vt:lpstr>101 - Komunikace</vt:lpstr>
      <vt:lpstr>102 - Křižovatka ul. Pod ...</vt:lpstr>
      <vt:lpstr>301 - Vodovod</vt:lpstr>
      <vt:lpstr>302 - Jednotná kanalizace</vt:lpstr>
      <vt:lpstr>303 - Vodovodní a kanaliz...</vt:lpstr>
      <vt:lpstr>401 - Veřejné osvětlení</vt:lpstr>
      <vt:lpstr>801 - Výsadba</vt:lpstr>
      <vt:lpstr>'02 - Ostatní a vedlejší n...'!Názvy_tisku</vt:lpstr>
      <vt:lpstr>'101 - Komunikace'!Názvy_tisku</vt:lpstr>
      <vt:lpstr>'102 - Křižovatka ul. Pod ...'!Názvy_tisku</vt:lpstr>
      <vt:lpstr>'301 - Vodovod'!Názvy_tisku</vt:lpstr>
      <vt:lpstr>'302 - Jednotná kanalizace'!Názvy_tisku</vt:lpstr>
      <vt:lpstr>'303 - Vodovodní a kanaliz...'!Názvy_tisku</vt:lpstr>
      <vt:lpstr>'401 - Veřejné osvětlení'!Názvy_tisku</vt:lpstr>
      <vt:lpstr>'801 - Výsadba'!Názvy_tisku</vt:lpstr>
      <vt:lpstr>'Rekapitulace stavby'!Názvy_tisku</vt:lpstr>
      <vt:lpstr>'02 - Ostatní a vedlejší n...'!Oblast_tisku</vt:lpstr>
      <vt:lpstr>'101 - Komunikace'!Oblast_tisku</vt:lpstr>
      <vt:lpstr>'102 - Křižovatka ul. Pod ...'!Oblast_tisku</vt:lpstr>
      <vt:lpstr>'301 - Vodovod'!Oblast_tisku</vt:lpstr>
      <vt:lpstr>'302 - Jednotná kanalizace'!Oblast_tisku</vt:lpstr>
      <vt:lpstr>'303 - Vodovodní a kanaliz...'!Oblast_tisku</vt:lpstr>
      <vt:lpstr>'401 - Veřejné osvětlení'!Oblast_tisku</vt:lpstr>
      <vt:lpstr>'801 - Výsadba'!Oblast_tisku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kros\kros urs</dc:creator>
  <cp:lastModifiedBy>Richard</cp:lastModifiedBy>
  <dcterms:created xsi:type="dcterms:W3CDTF">2026-03-02T09:17:20Z</dcterms:created>
  <dcterms:modified xsi:type="dcterms:W3CDTF">2026-03-02T09:59:15Z</dcterms:modified>
</cp:coreProperties>
</file>