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WORK\2025\0001_Zivnost\Okna_mestska_Policie_Dvur\CD\RTS\"/>
    </mc:Choice>
  </mc:AlternateContent>
  <xr:revisionPtr revIDLastSave="0" documentId="13_ncr:1_{84F9F10C-C52C-454B-B9CA-AB7C62563C1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0250703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20250703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20250703 Pol'!$A$1:$Y$289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I8" i="12"/>
  <c r="G9" i="12"/>
  <c r="M9" i="12" s="1"/>
  <c r="M8" i="12" s="1"/>
  <c r="I9" i="12"/>
  <c r="K9" i="12"/>
  <c r="K8" i="12" s="1"/>
  <c r="O9" i="12"/>
  <c r="O8" i="12" s="1"/>
  <c r="Q9" i="12"/>
  <c r="Q8" i="12" s="1"/>
  <c r="V9" i="12"/>
  <c r="V8" i="12" s="1"/>
  <c r="G14" i="12"/>
  <c r="G13" i="12" s="1"/>
  <c r="I53" i="1" s="1"/>
  <c r="I14" i="12"/>
  <c r="I13" i="12" s="1"/>
  <c r="K14" i="12"/>
  <c r="K13" i="12" s="1"/>
  <c r="O14" i="12"/>
  <c r="O13" i="12" s="1"/>
  <c r="Q14" i="12"/>
  <c r="Q13" i="12" s="1"/>
  <c r="V14" i="12"/>
  <c r="V13" i="12" s="1"/>
  <c r="G19" i="12"/>
  <c r="M19" i="12" s="1"/>
  <c r="I19" i="12"/>
  <c r="K19" i="12"/>
  <c r="O19" i="12"/>
  <c r="Q19" i="12"/>
  <c r="V19" i="12"/>
  <c r="V18" i="12" s="1"/>
  <c r="G29" i="12"/>
  <c r="I29" i="12"/>
  <c r="K29" i="12"/>
  <c r="O29" i="12"/>
  <c r="Q29" i="12"/>
  <c r="V29" i="12"/>
  <c r="G39" i="12"/>
  <c r="M39" i="12" s="1"/>
  <c r="I39" i="12"/>
  <c r="K39" i="12"/>
  <c r="O39" i="12"/>
  <c r="Q39" i="12"/>
  <c r="V39" i="12"/>
  <c r="G42" i="12"/>
  <c r="G41" i="12" s="1"/>
  <c r="I55" i="1" s="1"/>
  <c r="I42" i="12"/>
  <c r="I41" i="12" s="1"/>
  <c r="K42" i="12"/>
  <c r="O42" i="12"/>
  <c r="Q42" i="12"/>
  <c r="Q41" i="12" s="1"/>
  <c r="V42" i="12"/>
  <c r="V41" i="12" s="1"/>
  <c r="G46" i="12"/>
  <c r="M46" i="12" s="1"/>
  <c r="I46" i="12"/>
  <c r="K46" i="12"/>
  <c r="O46" i="12"/>
  <c r="O41" i="12" s="1"/>
  <c r="Q46" i="12"/>
  <c r="V46" i="12"/>
  <c r="G51" i="12"/>
  <c r="G50" i="12" s="1"/>
  <c r="I56" i="1" s="1"/>
  <c r="I51" i="12"/>
  <c r="I50" i="12" s="1"/>
  <c r="K51" i="12"/>
  <c r="O51" i="12"/>
  <c r="O50" i="12" s="1"/>
  <c r="Q51" i="12"/>
  <c r="V51" i="12"/>
  <c r="V50" i="12" s="1"/>
  <c r="G55" i="12"/>
  <c r="M55" i="12" s="1"/>
  <c r="I55" i="12"/>
  <c r="K55" i="12"/>
  <c r="O55" i="12"/>
  <c r="Q55" i="12"/>
  <c r="Q50" i="12" s="1"/>
  <c r="V55" i="12"/>
  <c r="G57" i="12"/>
  <c r="M57" i="12" s="1"/>
  <c r="I57" i="12"/>
  <c r="K57" i="12"/>
  <c r="O57" i="12"/>
  <c r="Q57" i="12"/>
  <c r="V57" i="12"/>
  <c r="G63" i="12"/>
  <c r="M63" i="12" s="1"/>
  <c r="I63" i="12"/>
  <c r="K63" i="12"/>
  <c r="O63" i="12"/>
  <c r="Q63" i="12"/>
  <c r="V63" i="12"/>
  <c r="G65" i="12"/>
  <c r="G62" i="12" s="1"/>
  <c r="I57" i="1" s="1"/>
  <c r="I65" i="12"/>
  <c r="I62" i="12" s="1"/>
  <c r="K65" i="12"/>
  <c r="O65" i="12"/>
  <c r="O62" i="12" s="1"/>
  <c r="Q65" i="12"/>
  <c r="V65" i="12"/>
  <c r="G70" i="12"/>
  <c r="M70" i="12" s="1"/>
  <c r="I70" i="12"/>
  <c r="K70" i="12"/>
  <c r="O70" i="12"/>
  <c r="Q70" i="12"/>
  <c r="V70" i="12"/>
  <c r="G72" i="12"/>
  <c r="I72" i="12"/>
  <c r="I69" i="12" s="1"/>
  <c r="K72" i="12"/>
  <c r="K69" i="12" s="1"/>
  <c r="O72" i="12"/>
  <c r="Q72" i="12"/>
  <c r="V72" i="12"/>
  <c r="G74" i="12"/>
  <c r="M74" i="12" s="1"/>
  <c r="I74" i="12"/>
  <c r="K74" i="12"/>
  <c r="O74" i="12"/>
  <c r="Q74" i="12"/>
  <c r="V74" i="12"/>
  <c r="G80" i="12"/>
  <c r="I80" i="12"/>
  <c r="K80" i="12"/>
  <c r="O80" i="12"/>
  <c r="Q80" i="12"/>
  <c r="Q79" i="12" s="1"/>
  <c r="V80" i="12"/>
  <c r="V79" i="12" s="1"/>
  <c r="G84" i="12"/>
  <c r="M84" i="12" s="1"/>
  <c r="I84" i="12"/>
  <c r="K84" i="12"/>
  <c r="O84" i="12"/>
  <c r="Q84" i="12"/>
  <c r="V84" i="12"/>
  <c r="G95" i="12"/>
  <c r="M95" i="12" s="1"/>
  <c r="I95" i="12"/>
  <c r="K95" i="12"/>
  <c r="O95" i="12"/>
  <c r="Q95" i="12"/>
  <c r="V95" i="12"/>
  <c r="G98" i="12"/>
  <c r="M98" i="12" s="1"/>
  <c r="I98" i="12"/>
  <c r="K98" i="12"/>
  <c r="O98" i="12"/>
  <c r="Q98" i="12"/>
  <c r="V98" i="12"/>
  <c r="G104" i="12"/>
  <c r="M104" i="12" s="1"/>
  <c r="I104" i="12"/>
  <c r="K104" i="12"/>
  <c r="O104" i="12"/>
  <c r="O103" i="12" s="1"/>
  <c r="Q104" i="12"/>
  <c r="Q103" i="12" s="1"/>
  <c r="V104" i="12"/>
  <c r="V103" i="12" s="1"/>
  <c r="G108" i="12"/>
  <c r="I108" i="12"/>
  <c r="K108" i="12"/>
  <c r="O108" i="12"/>
  <c r="Q108" i="12"/>
  <c r="V108" i="12"/>
  <c r="G112" i="12"/>
  <c r="M112" i="12" s="1"/>
  <c r="I112" i="12"/>
  <c r="K112" i="12"/>
  <c r="O112" i="12"/>
  <c r="Q112" i="12"/>
  <c r="V112" i="12"/>
  <c r="Q122" i="12"/>
  <c r="V122" i="12"/>
  <c r="G123" i="12"/>
  <c r="G122" i="12" s="1"/>
  <c r="I61" i="1" s="1"/>
  <c r="I123" i="12"/>
  <c r="I122" i="12" s="1"/>
  <c r="K123" i="12"/>
  <c r="K122" i="12" s="1"/>
  <c r="O123" i="12"/>
  <c r="O122" i="12" s="1"/>
  <c r="Q123" i="12"/>
  <c r="V123" i="12"/>
  <c r="G125" i="12"/>
  <c r="M125" i="12" s="1"/>
  <c r="I125" i="12"/>
  <c r="K125" i="12"/>
  <c r="K124" i="12" s="1"/>
  <c r="O125" i="12"/>
  <c r="Q125" i="12"/>
  <c r="V125" i="12"/>
  <c r="G126" i="12"/>
  <c r="I126" i="12"/>
  <c r="K126" i="12"/>
  <c r="O126" i="12"/>
  <c r="Q126" i="12"/>
  <c r="V126" i="12"/>
  <c r="G136" i="12"/>
  <c r="M136" i="12" s="1"/>
  <c r="I136" i="12"/>
  <c r="K136" i="12"/>
  <c r="O136" i="12"/>
  <c r="Q136" i="12"/>
  <c r="V136" i="12"/>
  <c r="G138" i="12"/>
  <c r="I138" i="12"/>
  <c r="K138" i="12"/>
  <c r="O138" i="12"/>
  <c r="Q138" i="12"/>
  <c r="V138" i="12"/>
  <c r="G143" i="12"/>
  <c r="M143" i="12" s="1"/>
  <c r="I143" i="12"/>
  <c r="K143" i="12"/>
  <c r="K137" i="12" s="1"/>
  <c r="O143" i="12"/>
  <c r="Q143" i="12"/>
  <c r="V143" i="12"/>
  <c r="G145" i="12"/>
  <c r="M145" i="12" s="1"/>
  <c r="I145" i="12"/>
  <c r="I137" i="12" s="1"/>
  <c r="K145" i="12"/>
  <c r="O145" i="12"/>
  <c r="Q145" i="12"/>
  <c r="V145" i="12"/>
  <c r="G152" i="12"/>
  <c r="M152" i="12" s="1"/>
  <c r="I152" i="12"/>
  <c r="K152" i="12"/>
  <c r="O152" i="12"/>
  <c r="Q152" i="12"/>
  <c r="V152" i="12"/>
  <c r="G156" i="12"/>
  <c r="M156" i="12" s="1"/>
  <c r="I156" i="12"/>
  <c r="K156" i="12"/>
  <c r="O156" i="12"/>
  <c r="Q156" i="12"/>
  <c r="V156" i="12"/>
  <c r="V137" i="12" s="1"/>
  <c r="G160" i="12"/>
  <c r="M160" i="12" s="1"/>
  <c r="I160" i="12"/>
  <c r="K160" i="12"/>
  <c r="O160" i="12"/>
  <c r="Q160" i="12"/>
  <c r="V160" i="12"/>
  <c r="G164" i="12"/>
  <c r="M164" i="12" s="1"/>
  <c r="I164" i="12"/>
  <c r="K164" i="12"/>
  <c r="O164" i="12"/>
  <c r="Q164" i="12"/>
  <c r="V164" i="12"/>
  <c r="G165" i="12"/>
  <c r="M165" i="12" s="1"/>
  <c r="I165" i="12"/>
  <c r="K165" i="12"/>
  <c r="O165" i="12"/>
  <c r="Q165" i="12"/>
  <c r="V165" i="12"/>
  <c r="G170" i="12"/>
  <c r="M170" i="12" s="1"/>
  <c r="I170" i="12"/>
  <c r="K170" i="12"/>
  <c r="O170" i="12"/>
  <c r="Q170" i="12"/>
  <c r="V170" i="12"/>
  <c r="G175" i="12"/>
  <c r="M175" i="12" s="1"/>
  <c r="I175" i="12"/>
  <c r="K175" i="12"/>
  <c r="O175" i="12"/>
  <c r="Q175" i="12"/>
  <c r="V175" i="12"/>
  <c r="G180" i="12"/>
  <c r="M180" i="12" s="1"/>
  <c r="I180" i="12"/>
  <c r="K180" i="12"/>
  <c r="O180" i="12"/>
  <c r="Q180" i="12"/>
  <c r="V180" i="12"/>
  <c r="G185" i="12"/>
  <c r="M185" i="12" s="1"/>
  <c r="I185" i="12"/>
  <c r="K185" i="12"/>
  <c r="O185" i="12"/>
  <c r="Q185" i="12"/>
  <c r="V185" i="12"/>
  <c r="G190" i="12"/>
  <c r="M190" i="12" s="1"/>
  <c r="I190" i="12"/>
  <c r="K190" i="12"/>
  <c r="O190" i="12"/>
  <c r="Q190" i="12"/>
  <c r="V190" i="12"/>
  <c r="G195" i="12"/>
  <c r="M195" i="12" s="1"/>
  <c r="I195" i="12"/>
  <c r="K195" i="12"/>
  <c r="O195" i="12"/>
  <c r="Q195" i="12"/>
  <c r="V195" i="12"/>
  <c r="G202" i="12"/>
  <c r="M202" i="12" s="1"/>
  <c r="I202" i="12"/>
  <c r="K202" i="12"/>
  <c r="O202" i="12"/>
  <c r="Q202" i="12"/>
  <c r="V202" i="12"/>
  <c r="G204" i="12"/>
  <c r="M204" i="12" s="1"/>
  <c r="I204" i="12"/>
  <c r="K204" i="12"/>
  <c r="K203" i="12" s="1"/>
  <c r="O204" i="12"/>
  <c r="Q204" i="12"/>
  <c r="V204" i="12"/>
  <c r="G207" i="12"/>
  <c r="M207" i="12" s="1"/>
  <c r="I207" i="12"/>
  <c r="K207" i="12"/>
  <c r="O207" i="12"/>
  <c r="Q207" i="12"/>
  <c r="V207" i="12"/>
  <c r="G211" i="12"/>
  <c r="M211" i="12" s="1"/>
  <c r="I211" i="12"/>
  <c r="K211" i="12"/>
  <c r="O211" i="12"/>
  <c r="Q211" i="12"/>
  <c r="V211" i="12"/>
  <c r="G215" i="12"/>
  <c r="M215" i="12" s="1"/>
  <c r="I215" i="12"/>
  <c r="K215" i="12"/>
  <c r="O215" i="12"/>
  <c r="Q215" i="12"/>
  <c r="V215" i="12"/>
  <c r="G217" i="12"/>
  <c r="M217" i="12" s="1"/>
  <c r="I217" i="12"/>
  <c r="K217" i="12"/>
  <c r="O217" i="12"/>
  <c r="Q217" i="12"/>
  <c r="V217" i="12"/>
  <c r="G223" i="12"/>
  <c r="I223" i="12"/>
  <c r="I216" i="12" s="1"/>
  <c r="K223" i="12"/>
  <c r="K216" i="12" s="1"/>
  <c r="O223" i="12"/>
  <c r="Q223" i="12"/>
  <c r="V223" i="12"/>
  <c r="G227" i="12"/>
  <c r="M227" i="12" s="1"/>
  <c r="I227" i="12"/>
  <c r="K227" i="12"/>
  <c r="O227" i="12"/>
  <c r="Q227" i="12"/>
  <c r="V227" i="12"/>
  <c r="G229" i="12"/>
  <c r="I229" i="12"/>
  <c r="K229" i="12"/>
  <c r="O229" i="12"/>
  <c r="Q229" i="12"/>
  <c r="Q228" i="12" s="1"/>
  <c r="V229" i="12"/>
  <c r="V228" i="12" s="1"/>
  <c r="G233" i="12"/>
  <c r="M233" i="12" s="1"/>
  <c r="I233" i="12"/>
  <c r="K233" i="12"/>
  <c r="O233" i="12"/>
  <c r="Q233" i="12"/>
  <c r="V233" i="12"/>
  <c r="G240" i="12"/>
  <c r="M240" i="12" s="1"/>
  <c r="I240" i="12"/>
  <c r="K240" i="12"/>
  <c r="O240" i="12"/>
  <c r="Q240" i="12"/>
  <c r="V240" i="12"/>
  <c r="G247" i="12"/>
  <c r="M247" i="12" s="1"/>
  <c r="I247" i="12"/>
  <c r="K247" i="12"/>
  <c r="O247" i="12"/>
  <c r="Q247" i="12"/>
  <c r="V247" i="12"/>
  <c r="G251" i="12"/>
  <c r="M251" i="12" s="1"/>
  <c r="I251" i="12"/>
  <c r="K251" i="12"/>
  <c r="O251" i="12"/>
  <c r="O250" i="12" s="1"/>
  <c r="Q251" i="12"/>
  <c r="Q250" i="12" s="1"/>
  <c r="V251" i="12"/>
  <c r="V250" i="12" s="1"/>
  <c r="G255" i="12"/>
  <c r="M255" i="12" s="1"/>
  <c r="I255" i="12"/>
  <c r="K255" i="12"/>
  <c r="O255" i="12"/>
  <c r="Q255" i="12"/>
  <c r="V255" i="12"/>
  <c r="G259" i="12"/>
  <c r="M259" i="12" s="1"/>
  <c r="I259" i="12"/>
  <c r="K259" i="12"/>
  <c r="O259" i="12"/>
  <c r="Q259" i="12"/>
  <c r="V259" i="12"/>
  <c r="G261" i="12"/>
  <c r="G260" i="12" s="1"/>
  <c r="I68" i="1" s="1"/>
  <c r="I261" i="12"/>
  <c r="K261" i="12"/>
  <c r="O261" i="12"/>
  <c r="O260" i="12" s="1"/>
  <c r="Q261" i="12"/>
  <c r="V261" i="12"/>
  <c r="G262" i="12"/>
  <c r="M262" i="12" s="1"/>
  <c r="I262" i="12"/>
  <c r="K262" i="12"/>
  <c r="O262" i="12"/>
  <c r="Q262" i="12"/>
  <c r="V262" i="12"/>
  <c r="G263" i="12"/>
  <c r="M263" i="12" s="1"/>
  <c r="I263" i="12"/>
  <c r="K263" i="12"/>
  <c r="O263" i="12"/>
  <c r="Q263" i="12"/>
  <c r="V263" i="12"/>
  <c r="G264" i="12"/>
  <c r="M264" i="12" s="1"/>
  <c r="I264" i="12"/>
  <c r="K264" i="12"/>
  <c r="O264" i="12"/>
  <c r="Q264" i="12"/>
  <c r="Q260" i="12" s="1"/>
  <c r="V264" i="12"/>
  <c r="V260" i="12" s="1"/>
  <c r="G265" i="12"/>
  <c r="M265" i="12" s="1"/>
  <c r="I265" i="12"/>
  <c r="K265" i="12"/>
  <c r="O265" i="12"/>
  <c r="Q265" i="12"/>
  <c r="V265" i="12"/>
  <c r="G266" i="12"/>
  <c r="M266" i="12" s="1"/>
  <c r="I266" i="12"/>
  <c r="K266" i="12"/>
  <c r="O266" i="12"/>
  <c r="Q266" i="12"/>
  <c r="V266" i="12"/>
  <c r="G267" i="12"/>
  <c r="M267" i="12" s="1"/>
  <c r="I267" i="12"/>
  <c r="K267" i="12"/>
  <c r="O267" i="12"/>
  <c r="Q267" i="12"/>
  <c r="V267" i="12"/>
  <c r="G268" i="12"/>
  <c r="M268" i="12" s="1"/>
  <c r="I268" i="12"/>
  <c r="K268" i="12"/>
  <c r="O268" i="12"/>
  <c r="Q268" i="12"/>
  <c r="V268" i="12"/>
  <c r="G270" i="12"/>
  <c r="M270" i="12" s="1"/>
  <c r="I270" i="12"/>
  <c r="I269" i="12" s="1"/>
  <c r="K270" i="12"/>
  <c r="K269" i="12" s="1"/>
  <c r="O270" i="12"/>
  <c r="Q270" i="12"/>
  <c r="V270" i="12"/>
  <c r="G271" i="12"/>
  <c r="M271" i="12" s="1"/>
  <c r="I271" i="12"/>
  <c r="K271" i="12"/>
  <c r="O271" i="12"/>
  <c r="Q271" i="12"/>
  <c r="V271" i="12"/>
  <c r="G272" i="12"/>
  <c r="M272" i="12" s="1"/>
  <c r="I272" i="12"/>
  <c r="K272" i="12"/>
  <c r="O272" i="12"/>
  <c r="Q272" i="12"/>
  <c r="V272" i="12"/>
  <c r="G273" i="12"/>
  <c r="M273" i="12" s="1"/>
  <c r="I273" i="12"/>
  <c r="K273" i="12"/>
  <c r="O273" i="12"/>
  <c r="Q273" i="12"/>
  <c r="V273" i="12"/>
  <c r="G274" i="12"/>
  <c r="M274" i="12" s="1"/>
  <c r="I274" i="12"/>
  <c r="K274" i="12"/>
  <c r="O274" i="12"/>
  <c r="Q274" i="12"/>
  <c r="V274" i="12"/>
  <c r="G275" i="12"/>
  <c r="M275" i="12" s="1"/>
  <c r="I275" i="12"/>
  <c r="K275" i="12"/>
  <c r="O275" i="12"/>
  <c r="Q275" i="12"/>
  <c r="V275" i="12"/>
  <c r="G276" i="12"/>
  <c r="M276" i="12" s="1"/>
  <c r="I276" i="12"/>
  <c r="K276" i="12"/>
  <c r="O276" i="12"/>
  <c r="Q276" i="12"/>
  <c r="V276" i="12"/>
  <c r="G277" i="12"/>
  <c r="M277" i="12" s="1"/>
  <c r="I277" i="12"/>
  <c r="K277" i="12"/>
  <c r="O277" i="12"/>
  <c r="Q277" i="12"/>
  <c r="V277" i="12"/>
  <c r="AE279" i="12"/>
  <c r="F41" i="1" s="1"/>
  <c r="I20" i="1"/>
  <c r="I18" i="1"/>
  <c r="G18" i="12" l="1"/>
  <c r="I54" i="1" s="1"/>
  <c r="G216" i="12"/>
  <c r="I65" i="1" s="1"/>
  <c r="I124" i="12"/>
  <c r="G69" i="12"/>
  <c r="I58" i="1" s="1"/>
  <c r="Q62" i="12"/>
  <c r="F39" i="1"/>
  <c r="F42" i="1" s="1"/>
  <c r="G23" i="1" s="1"/>
  <c r="A23" i="1" s="1"/>
  <c r="V62" i="12"/>
  <c r="I203" i="12"/>
  <c r="O79" i="12"/>
  <c r="K228" i="12"/>
  <c r="G124" i="12"/>
  <c r="I62" i="1" s="1"/>
  <c r="K79" i="12"/>
  <c r="I228" i="12"/>
  <c r="V203" i="12"/>
  <c r="V124" i="12"/>
  <c r="I79" i="12"/>
  <c r="M65" i="12"/>
  <c r="O18" i="12"/>
  <c r="F40" i="1"/>
  <c r="V269" i="12"/>
  <c r="K250" i="12"/>
  <c r="G228" i="12"/>
  <c r="I66" i="1" s="1"/>
  <c r="V216" i="12"/>
  <c r="Q203" i="12"/>
  <c r="G137" i="12"/>
  <c r="I63" i="1" s="1"/>
  <c r="Q124" i="12"/>
  <c r="K103" i="12"/>
  <c r="G79" i="12"/>
  <c r="I59" i="1" s="1"/>
  <c r="V69" i="12"/>
  <c r="K62" i="12"/>
  <c r="M62" i="12"/>
  <c r="K18" i="12"/>
  <c r="O228" i="12"/>
  <c r="O269" i="12"/>
  <c r="G269" i="12"/>
  <c r="I69" i="1" s="1"/>
  <c r="I19" i="1" s="1"/>
  <c r="K260" i="12"/>
  <c r="I250" i="12"/>
  <c r="Q216" i="12"/>
  <c r="O203" i="12"/>
  <c r="O137" i="12"/>
  <c r="O124" i="12"/>
  <c r="I103" i="12"/>
  <c r="Q69" i="12"/>
  <c r="K41" i="12"/>
  <c r="I18" i="12"/>
  <c r="Q269" i="12"/>
  <c r="I260" i="12"/>
  <c r="O216" i="12"/>
  <c r="Q137" i="12"/>
  <c r="G103" i="12"/>
  <c r="I60" i="1" s="1"/>
  <c r="O69" i="12"/>
  <c r="K50" i="12"/>
  <c r="I52" i="1"/>
  <c r="Q18" i="12"/>
  <c r="M269" i="12"/>
  <c r="M203" i="12"/>
  <c r="M250" i="12"/>
  <c r="M42" i="12"/>
  <c r="M41" i="12" s="1"/>
  <c r="G250" i="12"/>
  <c r="I67" i="1" s="1"/>
  <c r="AF279" i="12"/>
  <c r="M29" i="12"/>
  <c r="M18" i="12" s="1"/>
  <c r="M223" i="12"/>
  <c r="M216" i="12" s="1"/>
  <c r="M80" i="12"/>
  <c r="M79" i="12" s="1"/>
  <c r="M14" i="12"/>
  <c r="M13" i="12" s="1"/>
  <c r="M261" i="12"/>
  <c r="M260" i="12" s="1"/>
  <c r="G203" i="12"/>
  <c r="I64" i="1" s="1"/>
  <c r="M72" i="12"/>
  <c r="M69" i="12" s="1"/>
  <c r="M229" i="12"/>
  <c r="M228" i="12" s="1"/>
  <c r="M108" i="12"/>
  <c r="M103" i="12" s="1"/>
  <c r="M123" i="12"/>
  <c r="M122" i="12" s="1"/>
  <c r="M51" i="12"/>
  <c r="M50" i="12" s="1"/>
  <c r="M126" i="12"/>
  <c r="M124" i="12" s="1"/>
  <c r="M138" i="12"/>
  <c r="M137" i="12" s="1"/>
  <c r="J28" i="1"/>
  <c r="J26" i="1"/>
  <c r="G38" i="1"/>
  <c r="F38" i="1"/>
  <c r="J23" i="1"/>
  <c r="J24" i="1"/>
  <c r="J25" i="1"/>
  <c r="J27" i="1"/>
  <c r="E24" i="1"/>
  <c r="E26" i="1"/>
  <c r="I16" i="1" l="1"/>
  <c r="I17" i="1"/>
  <c r="I70" i="1"/>
  <c r="J52" i="1" s="1"/>
  <c r="G41" i="1"/>
  <c r="H41" i="1" s="1"/>
  <c r="I41" i="1" s="1"/>
  <c r="G40" i="1"/>
  <c r="H40" i="1" s="1"/>
  <c r="I40" i="1" s="1"/>
  <c r="G39" i="1"/>
  <c r="G279" i="12"/>
  <c r="J62" i="1"/>
  <c r="J61" i="1"/>
  <c r="J60" i="1"/>
  <c r="J59" i="1"/>
  <c r="J58" i="1"/>
  <c r="J57" i="1"/>
  <c r="J56" i="1"/>
  <c r="J55" i="1"/>
  <c r="J54" i="1"/>
  <c r="J53" i="1"/>
  <c r="J69" i="1"/>
  <c r="J68" i="1"/>
  <c r="J67" i="1"/>
  <c r="J66" i="1"/>
  <c r="J65" i="1"/>
  <c r="J64" i="1"/>
  <c r="J63" i="1"/>
  <c r="A24" i="1"/>
  <c r="G24" i="1"/>
  <c r="I21" i="1" l="1"/>
  <c r="G42" i="1"/>
  <c r="H39" i="1"/>
  <c r="J70" i="1"/>
  <c r="H42" i="1" l="1"/>
  <c r="I39" i="1"/>
  <c r="I42" i="1" s="1"/>
  <c r="G25" i="1"/>
  <c r="G28" i="1"/>
  <c r="A25" i="1" l="1"/>
  <c r="J39" i="1"/>
  <c r="J42" i="1" s="1"/>
  <c r="J40" i="1"/>
  <c r="J41" i="1"/>
  <c r="A26" i="1" l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6BF0A776-82BB-40A0-9D31-BB62DFCFC97E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B88D15DA-A259-4A6D-A3CE-360680E70998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2BDAA30C-B1CD-4AE8-BABE-E218E3FC4434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<sst xmlns="http://schemas.openxmlformats.org/spreadsheetml/2006/main" count="1187" uniqueCount="430">
  <si>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</si>
  <si>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</si>
  <si>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</si>
  <si>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</si>
  <si>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</si>
  <si>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</si>
  <si>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</si>
  <si>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</si>
  <si>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</si>
  <si>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</si>
  <si>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</si>
  <si>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</si>
  <si>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</si>
  <si>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</si>
  <si>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</si>
  <si>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</si>
  <si>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</si>
  <si>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</si>
  <si>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</si>
  <si>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</si>
  <si>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</si>
  <si>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</si>
  <si>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</si>
  <si>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</si>
  <si>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</si>
  <si>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</si>
  <si>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</si>
  <si>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</si>
  <si>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</si>
  <si>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</si>
  <si>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</si>
  <si>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</si>
  <si>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</si>
  <si>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</si>
  <si>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</si>
  <si>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</si>
  <si>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</si>
  <si>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</si>
  <si>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</si>
  <si>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</si>
  <si>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</si>
  <si>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</si>
  <si>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</si>
  <si>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20250703</t>
  </si>
  <si>
    <t>VÝMĚNA OKEN VE DVOŘE</t>
  </si>
  <si>
    <t>01</t>
  </si>
  <si>
    <t>Objekt</t>
  </si>
  <si>
    <t>Objekt:</t>
  </si>
  <si>
    <t>Rozpočet:</t>
  </si>
  <si>
    <t>Stavba</t>
  </si>
  <si>
    <t>Celkem za stavbu</t>
  </si>
  <si>
    <t>CZK</t>
  </si>
  <si>
    <t>#POPS</t>
  </si>
  <si>
    <t>Popis stavby: 01 - Stavba</t>
  </si>
  <si>
    <t>#POPO</t>
  </si>
  <si>
    <t>Popis objektu: 01 - Objekt</t>
  </si>
  <si>
    <t>#POPR</t>
  </si>
  <si>
    <t>Popis rozpočtu: 20250703 - VÝMĚNA OKEN VE DVOŘE</t>
  </si>
  <si>
    <t>Rekapitulace dílů</t>
  </si>
  <si>
    <t>Typ dílu</t>
  </si>
  <si>
    <t>0</t>
  </si>
  <si>
    <t>Přípravné a pomocné práce</t>
  </si>
  <si>
    <t>3</t>
  </si>
  <si>
    <t>Svislé a kompletní konstrukce</t>
  </si>
  <si>
    <t>61</t>
  </si>
  <si>
    <t>Upravy povrchů vnitřní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</si>
  <si>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</si>
  <si>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</si>
  <si>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</si>
  <si>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</si>
  <si>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</si>
  <si>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</si>
  <si>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</si>
  <si>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</si>
  <si>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</si>
  <si>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</si>
  <si>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</si>
  <si>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</si>
  <si>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</si>
  <si>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</si>
  <si>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764</t>
  </si>
  <si>
    <t>Konstrukce klempířské</t>
  </si>
  <si>
    <t>766</t>
  </si>
  <si>
    <t>Konstrukce truhlářské</t>
  </si>
  <si>
    <t>767</t>
  </si>
  <si>
    <t>Konstrukce zámečnické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</si>
  <si>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</si>
  <si>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</si>
  <si>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</si>
  <si>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</si>
  <si>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</si>
  <si>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</si>
  <si>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</si>
  <si>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</si>
  <si>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</si>
  <si>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</si>
  <si>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</si>
  <si>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</si>
  <si>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</si>
  <si>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</si>
  <si>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</si>
  <si>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</si>
  <si>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</si>
  <si>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</si>
  <si>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</si>
  <si>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</si>
  <si>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</si>
  <si>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</si>
  <si>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</si>
  <si>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</si>
  <si>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</si>
  <si>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</si>
  <si>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</si>
  <si>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</si>
  <si>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</si>
  <si>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</si>
  <si>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</si>
  <si>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</si>
  <si>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</si>
  <si>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</si>
  <si>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</si>
  <si>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</si>
  <si>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</si>
  <si>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</si>
  <si>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</si>
  <si>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900      RT3</t>
  </si>
  <si>
    <t>HZS Práce v tarifní třídě 6 (např. tesař)</t>
  </si>
  <si>
    <t>h</t>
  </si>
  <si>
    <t>Prav.M</t>
  </si>
  <si>
    <t>RTS 25/ I</t>
  </si>
  <si>
    <t>HZS</t>
  </si>
  <si>
    <t>Běžná</t>
  </si>
  <si>
    <t>POL10_</t>
  </si>
  <si>
    <t>8,5</t>
  </si>
  <si>
    <t>VV</t>
  </si>
  <si>
    <t xml:space="preserve">pozn. : </t>
  </si>
  <si>
    <t xml:space="preserve">zaměření oken : </t>
  </si>
  <si>
    <t>310238211RT1</t>
  </si>
  <si>
    <t>Zazdívka otvorů plochy do 1 m2 cihlami na MVC s použitím suché maltové směsi</t>
  </si>
  <si>
    <t>m3</t>
  </si>
  <si>
    <t>Práce</t>
  </si>
  <si>
    <t>POL1_1</t>
  </si>
  <si>
    <t>0,60*0,90*0,60</t>
  </si>
  <si>
    <t xml:space="preserve">okno 18b : </t>
  </si>
  <si>
    <t>610991111R00</t>
  </si>
  <si>
    <t>Zakrývání výplní vnitřních otvorů</t>
  </si>
  <si>
    <t>m2</t>
  </si>
  <si>
    <t>0,76*1,26   *1</t>
  </si>
  <si>
    <t>0,45*0,60   *3</t>
  </si>
  <si>
    <t>0,84*0,60   *2</t>
  </si>
  <si>
    <t>1,06*2,08   *8</t>
  </si>
  <si>
    <t>1,06*2,16   *11</t>
  </si>
  <si>
    <t>0,50*1,00   *2</t>
  </si>
  <si>
    <t>0,50*0,60   *1</t>
  </si>
  <si>
    <t>1,10*1,92   *1</t>
  </si>
  <si>
    <t>1,08*2,02   *1</t>
  </si>
  <si>
    <t>612409991RT2</t>
  </si>
  <si>
    <t>Začištění omítek kolem oken,dveří apod. s použitím suché maltové směsi</t>
  </si>
  <si>
    <t>m</t>
  </si>
  <si>
    <t>(0,76+1,26)*2   *1</t>
  </si>
  <si>
    <t>(0,45+0,60)*2   *3</t>
  </si>
  <si>
    <t>(0,84+0,60)*2   *2</t>
  </si>
  <si>
    <t>(1,06+2,08)*2   *8</t>
  </si>
  <si>
    <t>(1,06+2,16)*2   *11</t>
  </si>
  <si>
    <t>(0,50+1,60)*2   *2</t>
  </si>
  <si>
    <t>(0,50+0,60)*2   *1</t>
  </si>
  <si>
    <t>(1,10+1,92)*2   *1</t>
  </si>
  <si>
    <t>(1,08+2,02)*2   *1</t>
  </si>
  <si>
    <t>612425931RT2</t>
  </si>
  <si>
    <t>Omítka vápenná vnitřního ostění - štuková s použitím suché maltové směsi</t>
  </si>
  <si>
    <t>19,8615/0,15         *0,35</t>
  </si>
  <si>
    <t>622421132R00</t>
  </si>
  <si>
    <t>Omítka vnější stěn, MVC, hladká, složitost 3</t>
  </si>
  <si>
    <t>1,00*0,70</t>
  </si>
  <si>
    <t xml:space="preserve">býv okno u trezoru, č. 18b : </t>
  </si>
  <si>
    <t>622421144R00</t>
  </si>
  <si>
    <t>Omítka vnější stěn, MVC, štuková, složitost 3</t>
  </si>
  <si>
    <t>19,8615</t>
  </si>
  <si>
    <t xml:space="preserve">vně ostění : </t>
  </si>
  <si>
    <t>631351101R00</t>
  </si>
  <si>
    <t>Bednění stěn, rýh a otvorů v podlahách - zřízení</t>
  </si>
  <si>
    <t>0,15*30,61           *2</t>
  </si>
  <si>
    <t xml:space="preserve">vně parapet a vnitřní : </t>
  </si>
  <si>
    <t>631351102R00</t>
  </si>
  <si>
    <t>Bednění stěn, rýh a otvorů v podlahách -odstranění</t>
  </si>
  <si>
    <t>4,5915*2</t>
  </si>
  <si>
    <t>632451024R00</t>
  </si>
  <si>
    <t>Vyrovnávací potěr MC 15, v pásu, tl. 50 mm</t>
  </si>
  <si>
    <t>4,5915</t>
  </si>
  <si>
    <t>10,7135</t>
  </si>
  <si>
    <t xml:space="preserve">vně parapet a vnitř : </t>
  </si>
  <si>
    <t>941955001R00</t>
  </si>
  <si>
    <t>Lešení lehké pomocné, výška podlahy do 1,2 m</t>
  </si>
  <si>
    <t>30,61*2*1,20</t>
  </si>
  <si>
    <t>941955002R00</t>
  </si>
  <si>
    <t>Lešení lehké pomocné, výška podlahy do 1,9 m</t>
  </si>
  <si>
    <t>1,20*2,00</t>
  </si>
  <si>
    <t xml:space="preserve">pro zazdívku okna 18b z exteriéru : </t>
  </si>
  <si>
    <t>952901110R00</t>
  </si>
  <si>
    <t>Čištění mytím vnějších ploch oken a dveří</t>
  </si>
  <si>
    <t>51,1932           *2</t>
  </si>
  <si>
    <t>952901111R00</t>
  </si>
  <si>
    <t>Vyčištění budov o výšce podlaží do 4 m</t>
  </si>
  <si>
    <t>122,44</t>
  </si>
  <si>
    <t>953981304R00</t>
  </si>
  <si>
    <t>Chemické kotvy, cihly, hl. 125 mm, M16, malta POLY</t>
  </si>
  <si>
    <t>kus</t>
  </si>
  <si>
    <t>6   *2</t>
  </si>
  <si>
    <t>4   *1</t>
  </si>
  <si>
    <t xml:space="preserve">mříže : </t>
  </si>
  <si>
    <t>967042712R00</t>
  </si>
  <si>
    <t>Odsekání zdiva plošné z kamene, betonu tl. 10 cm</t>
  </si>
  <si>
    <t>0,15*30,61</t>
  </si>
  <si>
    <t>vně parapet a vniřní : 0,35*30,61</t>
  </si>
  <si>
    <t>968061112R00</t>
  </si>
  <si>
    <t>Vyvěšení dřevěných a plastových okenních křídel pl. do 1,5 m2</t>
  </si>
  <si>
    <t>označ.9 : 3*2     *1</t>
  </si>
  <si>
    <t>14 : 2*2     *2</t>
  </si>
  <si>
    <t>17 : 2*2     *2</t>
  </si>
  <si>
    <t>11 : 1   *3</t>
  </si>
  <si>
    <t>15 : 4   *8</t>
  </si>
  <si>
    <t>16 : 4   *11</t>
  </si>
  <si>
    <t>18a : 1   *1</t>
  </si>
  <si>
    <t>20 : 4   *1</t>
  </si>
  <si>
    <t>21 : 4   *1</t>
  </si>
  <si>
    <t>968062244R00</t>
  </si>
  <si>
    <t>Vybourání dřevěných rámů oken jednoduch. pl. 1 m2</t>
  </si>
  <si>
    <t>č.11 : 0,45*0,60   *3</t>
  </si>
  <si>
    <t>18a : 0,50*0,60    *1</t>
  </si>
  <si>
    <t>968062246R00</t>
  </si>
  <si>
    <t>Vybourání dřevěných rámů oken jednoduch. pl. 4 m2</t>
  </si>
  <si>
    <t>označ.č.15 : 1,06*2,08   *8</t>
  </si>
  <si>
    <t>16 : 1,06*2,16   *11</t>
  </si>
  <si>
    <t>20 : 1,10*1,92   *1</t>
  </si>
  <si>
    <t>21 : 1,08*2,02   *1</t>
  </si>
  <si>
    <t>973031826R00</t>
  </si>
  <si>
    <t>Vysekání kapes pro zavázání zdí tl. 60 cm</t>
  </si>
  <si>
    <t>0,60*2</t>
  </si>
  <si>
    <t xml:space="preserve">zazdívka okna 18b : </t>
  </si>
  <si>
    <t>978013191R00</t>
  </si>
  <si>
    <t>Otlučení omítek vnitřních stěn v rozsahu do 100 %</t>
  </si>
  <si>
    <t>46,3435</t>
  </si>
  <si>
    <t xml:space="preserve">vnitř ostění : </t>
  </si>
  <si>
    <t>978015291R00</t>
  </si>
  <si>
    <t>Otlučení omítek vnějších MVC v složit.1-4 do 100 %</t>
  </si>
  <si>
    <t>0,15*(0,76+1,26*2)   *1</t>
  </si>
  <si>
    <t>0,15*(0,45+0,60*2)   *3</t>
  </si>
  <si>
    <t>0,15*(0,84+0,60*2)   *2</t>
  </si>
  <si>
    <t>0,15*(1,06+2,08*2)   *8</t>
  </si>
  <si>
    <t>0,15*(1,06+2,16*2)   *11</t>
  </si>
  <si>
    <t>0,15*(0,50+1,60*2)   *2</t>
  </si>
  <si>
    <t>0,15*(0,50+0,60*2)   *1</t>
  </si>
  <si>
    <t>0,15*(1,10+1,92*2)   *1</t>
  </si>
  <si>
    <t>0,15*(1,08+2,02*2)   *1</t>
  </si>
  <si>
    <t>999281108R00</t>
  </si>
  <si>
    <t>Přesun hmot pro opravy a údržbu do výšky 12 m</t>
  </si>
  <si>
    <t>t</t>
  </si>
  <si>
    <t>764410250RT2</t>
  </si>
  <si>
    <t>Oplechování parapetů včetně rohů Pz, rš 330 mm lepení Enkolitem</t>
  </si>
  <si>
    <t>RTS 23/ II</t>
  </si>
  <si>
    <t>POL1_7</t>
  </si>
  <si>
    <t>764410850R00</t>
  </si>
  <si>
    <t>Demontáž oplechování parapetů,rš od 100 do 330 mm</t>
  </si>
  <si>
    <t>0,86</t>
  </si>
  <si>
    <t>0,55   *3</t>
  </si>
  <si>
    <t>0,94   *2</t>
  </si>
  <si>
    <t>1,16   *8</t>
  </si>
  <si>
    <t>1,16   *11</t>
  </si>
  <si>
    <t>0,60   *2</t>
  </si>
  <si>
    <t>0,60   *1</t>
  </si>
  <si>
    <t>1,20   *1</t>
  </si>
  <si>
    <t>1,18   *1</t>
  </si>
  <si>
    <t>998764102R00</t>
  </si>
  <si>
    <t>Přesun hmot pro klempířské konstr., výšky do 12 m</t>
  </si>
  <si>
    <t>766441821U00</t>
  </si>
  <si>
    <t>Dmtž parapet deska š -30cm dl 1m-</t>
  </si>
  <si>
    <t>Vlastní</t>
  </si>
  <si>
    <t>Indiv</t>
  </si>
  <si>
    <t>č.15 : 8</t>
  </si>
  <si>
    <t>16 : 11</t>
  </si>
  <si>
    <t>20 : 1</t>
  </si>
  <si>
    <t>21 : 1</t>
  </si>
  <si>
    <t>766694112R00</t>
  </si>
  <si>
    <t>Montáž parapetních desek š.do 30 cm,dl.do 160 cm</t>
  </si>
  <si>
    <t>8+11+1+1</t>
  </si>
  <si>
    <t>766711001R00</t>
  </si>
  <si>
    <t>Montáž plastových a dřevěných oken a balkonových dveří s vypěněním</t>
  </si>
  <si>
    <t>766-01</t>
  </si>
  <si>
    <t>1</t>
  </si>
  <si>
    <t xml:space="preserve">kování. panty+obrtlíky,doplnit koníky : </t>
  </si>
  <si>
    <t>766-02</t>
  </si>
  <si>
    <t>repase okna 14 jednoduché</t>
  </si>
  <si>
    <t>2</t>
  </si>
  <si>
    <t xml:space="preserve">kování-panty,obrtlíky,úchopky,doplnit koníky : </t>
  </si>
  <si>
    <t>766-03</t>
  </si>
  <si>
    <t>repase okna 17 kastlové</t>
  </si>
  <si>
    <t xml:space="preserve">kování - panty,půlolivy : </t>
  </si>
  <si>
    <t>766-04</t>
  </si>
  <si>
    <t>Přípl.za parapet modřín</t>
  </si>
  <si>
    <t>766-05</t>
  </si>
  <si>
    <t>dodávka  okno jednoduché 45/60 označ.11, jednoduché, 1kř, modřín</t>
  </si>
  <si>
    <t>Specifikace</t>
  </si>
  <si>
    <t>POL3_0</t>
  </si>
  <si>
    <t xml:space="preserve">viz pd : </t>
  </si>
  <si>
    <t xml:space="preserve">popis : </t>
  </si>
  <si>
    <t>766-06</t>
  </si>
  <si>
    <t>dodávka okno jednoduché 4 kř. 106/208 cm označ.15, modřín</t>
  </si>
  <si>
    <t>8</t>
  </si>
  <si>
    <t>766-07</t>
  </si>
  <si>
    <t>dodávka okno jednoduché 106/216 cm 4 kř., označ.16, modřín</t>
  </si>
  <si>
    <t>11</t>
  </si>
  <si>
    <t>766-08</t>
  </si>
  <si>
    <t>dodávka okno jednoduché 50/60 cm, 1 kř označ 18a, modřín</t>
  </si>
  <si>
    <t>766-09</t>
  </si>
  <si>
    <t>dodávka okno jednoduché 110/192 cm 4 kř označ.20, modřín</t>
  </si>
  <si>
    <t>766-10</t>
  </si>
  <si>
    <t>dodávka okno jednoduché 4 kř. 108/202 cm označ 21, modřín</t>
  </si>
  <si>
    <t>61187552</t>
  </si>
  <si>
    <t>1,16*8</t>
  </si>
  <si>
    <t>1,16*11</t>
  </si>
  <si>
    <t>1,20*1</t>
  </si>
  <si>
    <t>1,18*1</t>
  </si>
  <si>
    <t xml:space="preserve">označ.15,16,20,21 : </t>
  </si>
  <si>
    <t>998766202R00</t>
  </si>
  <si>
    <t>Přesun hmot pro truhlářské konstr., výšky do 12 m</t>
  </si>
  <si>
    <t>767662110R00</t>
  </si>
  <si>
    <t>Montáž mříží pevných - šroubováním</t>
  </si>
  <si>
    <t>okno 50/160, kotveno dp zdiva.... : 0,70*1,80   *2</t>
  </si>
  <si>
    <t>-"-      50/60   -"- : 0,70*0,80   *1</t>
  </si>
  <si>
    <t>767996801R00</t>
  </si>
  <si>
    <t>Demontáž atypických ocelových konstr. do 50 kg</t>
  </si>
  <si>
    <t>kg</t>
  </si>
  <si>
    <t>30+15+15</t>
  </si>
  <si>
    <t xml:space="preserve">mříže kotvené do zdiva : </t>
  </si>
  <si>
    <t>767-01</t>
  </si>
  <si>
    <t>Dodávka kov mříž, kovářský výrobek, kovářská čerň</t>
  </si>
  <si>
    <t xml:space="preserve">3,08 </t>
  </si>
  <si>
    <t xml:space="preserve">pzn. 17   2ks         a 18a     1 ks : </t>
  </si>
  <si>
    <t>998767202R00</t>
  </si>
  <si>
    <t>Přesun hmot pro zámečnické konstr., výšky do 12 m</t>
  </si>
  <si>
    <t>781675116RT1</t>
  </si>
  <si>
    <t>Montáž obkladu parapetu obkládačkami keramickými, do tmele, 300 x 300 mm weberfor profiflex (lep.), webercolor 13 (spára)</t>
  </si>
  <si>
    <t>0,60       *2</t>
  </si>
  <si>
    <t>0,55       *3</t>
  </si>
  <si>
    <t>0,60       *1</t>
  </si>
  <si>
    <t xml:space="preserve">okno 17, 11 , 18a : </t>
  </si>
  <si>
    <t>59764203</t>
  </si>
  <si>
    <t>Dlažba Taurus Granit matná 300x300x9 mm</t>
  </si>
  <si>
    <t>0,35*0,60            *2              *1,05</t>
  </si>
  <si>
    <t>0,35*1,65                              *1,05</t>
  </si>
  <si>
    <t xml:space="preserve">0,35*0,60                              *1,05 </t>
  </si>
  <si>
    <t>998781102R00</t>
  </si>
  <si>
    <t>Přesun hmot pro obklady keramické, výšky do 12 m</t>
  </si>
  <si>
    <t>783601831R00</t>
  </si>
  <si>
    <t>Odstr. nátěrů z dřev.oken chemickými odstraňovači</t>
  </si>
  <si>
    <t>09 : 0,76*1,26            *2</t>
  </si>
  <si>
    <t>14 : 0,84*0,60            *2*2</t>
  </si>
  <si>
    <t>17 : 0,50*0,60            *2*2</t>
  </si>
  <si>
    <t>783626001R00</t>
  </si>
  <si>
    <t>Nátěr truhlářských výrobků impregnační BASF 1x</t>
  </si>
  <si>
    <t>09 : 1,9152            *2</t>
  </si>
  <si>
    <t>14 : 2,016              *2</t>
  </si>
  <si>
    <t>17 : 1,20                *2</t>
  </si>
  <si>
    <t>783626020R00</t>
  </si>
  <si>
    <t>Nátěr syntetický truhlářských výrobků 2x lakování</t>
  </si>
  <si>
    <t>09 : 1,9152              *2</t>
  </si>
  <si>
    <t>14 : 2,016                *2</t>
  </si>
  <si>
    <t>17 : 1,20                  *2</t>
  </si>
  <si>
    <t>783893122R00</t>
  </si>
  <si>
    <t>Nátěr betonových stěn NAVOM 2 bet, dvojnásobný</t>
  </si>
  <si>
    <t>okno 09 - parapet : 0,35*0,85</t>
  </si>
  <si>
    <t>14 : 0,35*0,94   *2</t>
  </si>
  <si>
    <t>784011222R00</t>
  </si>
  <si>
    <t>Zakrytí podlah, včetně odstranění</t>
  </si>
  <si>
    <t>30,61*2         *2,00</t>
  </si>
  <si>
    <t xml:space="preserve">u oken otvoru před malbou.............. : </t>
  </si>
  <si>
    <t>784191101R00</t>
  </si>
  <si>
    <t>Penetrace podkladu univerzální Primalex 1x</t>
  </si>
  <si>
    <t>46,3435+160,02</t>
  </si>
  <si>
    <t xml:space="preserve">vnitř ostění + obvod kolem okna v š.1,0 m : </t>
  </si>
  <si>
    <t>784195312R00</t>
  </si>
  <si>
    <t>Malba Primalex Fortisimo, bílá, bez penetrace, 2 x</t>
  </si>
  <si>
    <t>RTS 23/ I</t>
  </si>
  <si>
    <t>979011211R00</t>
  </si>
  <si>
    <t>Svislá doprava suti a vybour. hmot za 2.NP nošením</t>
  </si>
  <si>
    <t>POL1_9</t>
  </si>
  <si>
    <t>979011219R00</t>
  </si>
  <si>
    <t>Přípl.k svislé dopr.suti za každé další NP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</si>
  <si>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</si>
  <si>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</si>
  <si>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</si>
  <si>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</si>
  <si>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</si>
  <si>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</si>
  <si>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</si>
  <si>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</si>
  <si>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979093111R00</t>
  </si>
  <si>
    <t>Uložení suti na skládku bez zhutnění</t>
  </si>
  <si>
    <t>979990001R00</t>
  </si>
  <si>
    <t>Poplatek za skládku stavební suti</t>
  </si>
  <si>
    <t>RTS 20/ I</t>
  </si>
  <si>
    <t>VRN0</t>
  </si>
  <si>
    <t>Soubor</t>
  </si>
  <si>
    <t>VRN</t>
  </si>
  <si>
    <t>POL99_8</t>
  </si>
  <si>
    <t>VRN1</t>
  </si>
  <si>
    <t>Oborová přirážka</t>
  </si>
  <si>
    <t>VRN2</t>
  </si>
  <si>
    <t>Přesun stavebních kapacit</t>
  </si>
  <si>
    <t>VRN3</t>
  </si>
  <si>
    <t>Mimostaveništní doprava</t>
  </si>
  <si>
    <t>005121 R</t>
  </si>
  <si>
    <t>Zařízení staveniště</t>
  </si>
  <si>
    <t>POL99_2</t>
  </si>
  <si>
    <t>VRN5</t>
  </si>
  <si>
    <t>Provoz investora</t>
  </si>
  <si>
    <t>VRN6</t>
  </si>
  <si>
    <t>Kompletační činnost (IČD)</t>
  </si>
  <si>
    <t>VRN7</t>
  </si>
  <si>
    <t>Rezerva rozpočtu</t>
  </si>
  <si>
    <t>SUM</t>
  </si>
  <si>
    <t>Poznámky uchazeče k zadání</t>
  </si>
  <si>
    <t>POPUZIV</t>
  </si>
  <si>
    <t>END</t>
  </si>
  <si>
    <t>Stavba - Jana Palacha 953/2, Znojmo</t>
  </si>
  <si>
    <t>Město Znojmo</t>
  </si>
  <si>
    <t>Objekt - 2.etapa obnovy fasády a výměna oken</t>
  </si>
  <si>
    <t>repase okno označ.č.09 jednoduché</t>
  </si>
  <si>
    <t>Deska parapetní šířka 30 cm</t>
  </si>
  <si>
    <t>Ztížené výrobní podmínky (výroba vzorků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</si>
</sst>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9" t="s">
        <v>41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="120" zoomScaleNormal="120" zoomScaleSheetLayoutView="75" workbookViewId="0">
      <selection activeCell="I12" sqref="I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0" t="s">
        <v>4</v>
      </c>
      <c r="C1" s="191"/>
      <c r="D1" s="191"/>
      <c r="E1" s="191"/>
      <c r="F1" s="191"/>
      <c r="G1" s="191"/>
      <c r="H1" s="191"/>
      <c r="I1" s="191"/>
      <c r="J1" s="192"/>
    </row>
    <row r="2" spans="1:15" ht="36" customHeight="1" x14ac:dyDescent="0.2">
      <c r="A2" s="2"/>
      <c r="B2" s="77" t="s">
        <v>24</v>
      </c>
      <c r="C2" s="78"/>
      <c r="D2" s="79" t="s">
        <v>45</v>
      </c>
      <c r="E2" s="199" t="s">
        <v>424</v>
      </c>
      <c r="F2" s="200"/>
      <c r="G2" s="200"/>
      <c r="H2" s="200"/>
      <c r="I2" s="200"/>
      <c r="J2" s="201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02" t="s">
        <v>426</v>
      </c>
      <c r="F3" s="203"/>
      <c r="G3" s="203"/>
      <c r="H3" s="203"/>
      <c r="I3" s="203"/>
      <c r="J3" s="204"/>
    </row>
    <row r="4" spans="1:15" ht="23.25" customHeight="1" x14ac:dyDescent="0.2">
      <c r="A4" s="76">
        <v>782</v>
      </c>
      <c r="B4" s="82" t="s">
        <v>48</v>
      </c>
      <c r="C4" s="83"/>
      <c r="D4" s="84" t="s">
        <v>43</v>
      </c>
      <c r="E4" s="212" t="s">
        <v>44</v>
      </c>
      <c r="F4" s="213"/>
      <c r="G4" s="213"/>
      <c r="H4" s="213"/>
      <c r="I4" s="213"/>
      <c r="J4" s="214"/>
    </row>
    <row r="5" spans="1:15" ht="24" customHeight="1" x14ac:dyDescent="0.2">
      <c r="A5" s="2"/>
      <c r="B5" s="31" t="s">
        <v>23</v>
      </c>
      <c r="D5" s="217" t="s">
        <v>425</v>
      </c>
      <c r="E5" s="218"/>
      <c r="F5" s="218"/>
      <c r="G5" s="218"/>
      <c r="H5" s="18" t="s">
        <v>42</v>
      </c>
      <c r="I5" s="22">
        <v>293881</v>
      </c>
      <c r="J5" s="8"/>
    </row>
    <row r="6" spans="1:15" ht="15.75" customHeight="1" x14ac:dyDescent="0.2">
      <c r="A6" s="2"/>
      <c r="B6" s="28"/>
      <c r="C6" s="55"/>
      <c r="D6" s="219"/>
      <c r="E6" s="220"/>
      <c r="F6" s="220"/>
      <c r="G6" s="220"/>
      <c r="H6" s="18" t="s">
        <v>36</v>
      </c>
      <c r="I6" s="22">
        <v>293881</v>
      </c>
      <c r="J6" s="8"/>
    </row>
    <row r="7" spans="1:15" ht="15.75" customHeight="1" x14ac:dyDescent="0.2">
      <c r="A7" s="2"/>
      <c r="B7" s="29"/>
      <c r="C7" s="56"/>
      <c r="D7" s="53"/>
      <c r="E7" s="221"/>
      <c r="F7" s="222"/>
      <c r="G7" s="22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6"/>
      <c r="E11" s="206"/>
      <c r="F11" s="206"/>
      <c r="G11" s="206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1"/>
      <c r="E12" s="211"/>
      <c r="F12" s="211"/>
      <c r="G12" s="211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5"/>
      <c r="F13" s="216"/>
      <c r="G13" s="216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5"/>
      <c r="F15" s="205"/>
      <c r="G15" s="207"/>
      <c r="H15" s="207"/>
      <c r="I15" s="207" t="s">
        <v>31</v>
      </c>
      <c r="J15" s="208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196"/>
      <c r="F16" s="197"/>
      <c r="G16" s="196"/>
      <c r="H16" s="197"/>
      <c r="I16" s="196">
        <f>SUMIF(F52:F69,A16,I52:I69)+SUMIF(F52:F69,"PSU",I52:I69)</f>
        <v>0</v>
      </c>
      <c r="J16" s="198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196"/>
      <c r="F17" s="197"/>
      <c r="G17" s="196"/>
      <c r="H17" s="197"/>
      <c r="I17" s="196">
        <f>SUMIF(F52:F69,A17,I52:I69)</f>
        <v>0</v>
      </c>
      <c r="J17" s="198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196"/>
      <c r="F18" s="197"/>
      <c r="G18" s="196"/>
      <c r="H18" s="197"/>
      <c r="I18" s="196">
        <f>SUMIF(F52:F69,A18,I52:I69)</f>
        <v>0</v>
      </c>
      <c r="J18" s="198"/>
    </row>
    <row r="19" spans="1:10" ht="23.25" customHeight="1" x14ac:dyDescent="0.2">
      <c r="A19" s="139" t="s">
        <v>95</v>
      </c>
      <c r="B19" s="38" t="s">
        <v>29</v>
      </c>
      <c r="C19" s="62"/>
      <c r="D19" s="63"/>
      <c r="E19" s="196"/>
      <c r="F19" s="197"/>
      <c r="G19" s="196"/>
      <c r="H19" s="197"/>
      <c r="I19" s="196">
        <f>SUMIF(F52:F69,A19,I52:I69)</f>
        <v>0</v>
      </c>
      <c r="J19" s="198"/>
    </row>
    <row r="20" spans="1:10" ht="23.25" customHeight="1" x14ac:dyDescent="0.2">
      <c r="A20" s="139" t="s">
        <v>96</v>
      </c>
      <c r="B20" s="38" t="s">
        <v>30</v>
      </c>
      <c r="C20" s="62"/>
      <c r="D20" s="63"/>
      <c r="E20" s="196"/>
      <c r="F20" s="197"/>
      <c r="G20" s="196"/>
      <c r="H20" s="197"/>
      <c r="I20" s="196">
        <f>SUMIF(F52:F69,A20,I52:I69)</f>
        <v>0</v>
      </c>
      <c r="J20" s="198"/>
    </row>
    <row r="21" spans="1:10" ht="23.25" customHeight="1" x14ac:dyDescent="0.2">
      <c r="A21" s="2"/>
      <c r="B21" s="48" t="s">
        <v>31</v>
      </c>
      <c r="C21" s="64"/>
      <c r="D21" s="65"/>
      <c r="E21" s="209"/>
      <c r="F21" s="210"/>
      <c r="G21" s="209"/>
      <c r="H21" s="210"/>
      <c r="I21" s="209">
        <f>SUM(I16:J20)</f>
        <v>0</v>
      </c>
      <c r="J21" s="228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6">
        <f>ZakladDPHSniVypocet</f>
        <v>0</v>
      </c>
      <c r="H23" s="227"/>
      <c r="I23" s="22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4">
        <f>A23</f>
        <v>0</v>
      </c>
      <c r="H24" s="225"/>
      <c r="I24" s="22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6">
        <f>ZakladDPHZaklVypocet</f>
        <v>0</v>
      </c>
      <c r="H25" s="227"/>
      <c r="I25" s="22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3">
        <f>A25</f>
        <v>0</v>
      </c>
      <c r="H26" s="194"/>
      <c r="I26" s="19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5">
        <f>CenaCelkem-(ZakladDPHSni+DPHSni+ZakladDPHZakl+DPHZakl)</f>
        <v>0</v>
      </c>
      <c r="H27" s="195"/>
      <c r="I27" s="195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29">
        <f>ZakladDPHSniVypocet+ZakladDPHZaklVypocet</f>
        <v>0</v>
      </c>
      <c r="H28" s="230"/>
      <c r="I28" s="230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29">
        <f>A27</f>
        <v>0</v>
      </c>
      <c r="H29" s="229"/>
      <c r="I29" s="229"/>
      <c r="J29" s="119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1"/>
      <c r="E34" s="232"/>
      <c r="G34" s="233"/>
      <c r="H34" s="234"/>
      <c r="I34" s="234"/>
      <c r="J34" s="25"/>
    </row>
    <row r="35" spans="1:10" ht="12.75" customHeight="1" x14ac:dyDescent="0.2">
      <c r="A35" s="2"/>
      <c r="B35" s="2"/>
      <c r="D35" s="223" t="s">
        <v>2</v>
      </c>
      <c r="E35" s="22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49</v>
      </c>
      <c r="C39" s="235"/>
      <c r="D39" s="235"/>
      <c r="E39" s="235"/>
      <c r="F39" s="99">
        <f>'01 20250703 Pol'!AE279</f>
        <v>0</v>
      </c>
      <c r="G39" s="100">
        <f>'01 20250703 Pol'!AF279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45</v>
      </c>
      <c r="C40" s="236" t="s">
        <v>46</v>
      </c>
      <c r="D40" s="236"/>
      <c r="E40" s="236"/>
      <c r="F40" s="104">
        <f>'01 20250703 Pol'!AE279</f>
        <v>0</v>
      </c>
      <c r="G40" s="105">
        <f>'01 20250703 Pol'!AF279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43</v>
      </c>
      <c r="C41" s="235" t="s">
        <v>44</v>
      </c>
      <c r="D41" s="235"/>
      <c r="E41" s="235"/>
      <c r="F41" s="108">
        <f>'01 20250703 Pol'!AE279</f>
        <v>0</v>
      </c>
      <c r="G41" s="101">
        <f>'01 20250703 Pol'!AF279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237" t="s">
        <v>50</v>
      </c>
      <c r="C42" s="238"/>
      <c r="D42" s="238"/>
      <c r="E42" s="239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">
      <c r="A44" t="s">
        <v>52</v>
      </c>
      <c r="B44" t="s">
        <v>53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9" spans="1:10" ht="15.75" x14ac:dyDescent="0.25">
      <c r="B49" s="120" t="s">
        <v>58</v>
      </c>
    </row>
    <row r="51" spans="1:10" ht="25.5" customHeight="1" x14ac:dyDescent="0.2">
      <c r="A51" s="122"/>
      <c r="B51" s="125" t="s">
        <v>18</v>
      </c>
      <c r="C51" s="125" t="s">
        <v>6</v>
      </c>
      <c r="D51" s="126"/>
      <c r="E51" s="126"/>
      <c r="F51" s="127" t="s">
        <v>59</v>
      </c>
      <c r="G51" s="127"/>
      <c r="H51" s="127"/>
      <c r="I51" s="127" t="s">
        <v>31</v>
      </c>
      <c r="J51" s="127" t="s">
        <v>0</v>
      </c>
    </row>
    <row r="52" spans="1:10" ht="36.75" customHeight="1" x14ac:dyDescent="0.2">
      <c r="A52" s="123"/>
      <c r="B52" s="128" t="s">
        <v>60</v>
      </c>
      <c r="C52" s="240" t="s">
        <v>61</v>
      </c>
      <c r="D52" s="241"/>
      <c r="E52" s="241"/>
      <c r="F52" s="137" t="s">
        <v>26</v>
      </c>
      <c r="G52" s="129"/>
      <c r="H52" s="129"/>
      <c r="I52" s="129">
        <f>'01 20250703 Pol'!G8</f>
        <v>0</v>
      </c>
      <c r="J52" s="134" t="str">
        <f>IF(I70=0,"",I52/I70*100)</f>
        <v/>
      </c>
    </row>
    <row r="53" spans="1:10" ht="36.75" customHeight="1" x14ac:dyDescent="0.2">
      <c r="A53" s="123"/>
      <c r="B53" s="128" t="s">
        <v>62</v>
      </c>
      <c r="C53" s="240" t="s">
        <v>63</v>
      </c>
      <c r="D53" s="241"/>
      <c r="E53" s="241"/>
      <c r="F53" s="137" t="s">
        <v>26</v>
      </c>
      <c r="G53" s="129"/>
      <c r="H53" s="129"/>
      <c r="I53" s="129">
        <f>'01 20250703 Pol'!G13</f>
        <v>0</v>
      </c>
      <c r="J53" s="134" t="str">
        <f>IF(I70=0,"",I53/I70*100)</f>
        <v/>
      </c>
    </row>
    <row r="54" spans="1:10" ht="36.75" customHeight="1" x14ac:dyDescent="0.2">
      <c r="A54" s="123"/>
      <c r="B54" s="128" t="s">
        <v>64</v>
      </c>
      <c r="C54" s="240" t="s">
        <v>65</v>
      </c>
      <c r="D54" s="241"/>
      <c r="E54" s="241"/>
      <c r="F54" s="137" t="s">
        <v>26</v>
      </c>
      <c r="G54" s="129"/>
      <c r="H54" s="129"/>
      <c r="I54" s="129">
        <f>'01 20250703 Pol'!G18</f>
        <v>0</v>
      </c>
      <c r="J54" s="134" t="str">
        <f>IF(I70=0,"",I54/I70*100)</f>
        <v/>
      </c>
    </row>
    <row r="55" spans="1:10" ht="36.75" customHeight="1" x14ac:dyDescent="0.2">
      <c r="A55" s="123"/>
      <c r="B55" s="128" t="s">
        <v>66</v>
      </c>
      <c r="C55" s="240" t="s">
        <v>67</v>
      </c>
      <c r="D55" s="241"/>
      <c r="E55" s="241"/>
      <c r="F55" s="137" t="s">
        <v>26</v>
      </c>
      <c r="G55" s="129"/>
      <c r="H55" s="129"/>
      <c r="I55" s="129">
        <f>'01 20250703 Pol'!G41</f>
        <v>0</v>
      </c>
      <c r="J55" s="134" t="str">
        <f>IF(I70=0,"",I55/I70*100)</f>
        <v/>
      </c>
    </row>
    <row r="56" spans="1:10" ht="36.75" customHeight="1" x14ac:dyDescent="0.2">
      <c r="A56" s="123"/>
      <c r="B56" s="128" t="s">
        <v>68</v>
      </c>
      <c r="C56" s="240" t="s">
        <v>69</v>
      </c>
      <c r="D56" s="241"/>
      <c r="E56" s="241"/>
      <c r="F56" s="137" t="s">
        <v>26</v>
      </c>
      <c r="G56" s="129"/>
      <c r="H56" s="129"/>
      <c r="I56" s="129">
        <f>'01 20250703 Pol'!G50</f>
        <v>0</v>
      </c>
      <c r="J56" s="134" t="str">
        <f>IF(I70=0,"",I56/I70*100)</f>
        <v/>
      </c>
    </row>
    <row r="57" spans="1:10" ht="36.75" customHeight="1" x14ac:dyDescent="0.2">
      <c r="A57" s="123"/>
      <c r="B57" s="128" t="s">
        <v>70</v>
      </c>
      <c r="C57" s="240" t="s">
        <v>71</v>
      </c>
      <c r="D57" s="241"/>
      <c r="E57" s="241"/>
      <c r="F57" s="137" t="s">
        <v>26</v>
      </c>
      <c r="G57" s="129"/>
      <c r="H57" s="129"/>
      <c r="I57" s="129">
        <f>'01 20250703 Pol'!G62</f>
        <v>0</v>
      </c>
      <c r="J57" s="134" t="str">
        <f>IF(I70=0,"",I57/I70*100)</f>
        <v/>
      </c>
    </row>
    <row r="58" spans="1:10" ht="36.75" customHeight="1" x14ac:dyDescent="0.2">
      <c r="A58" s="123"/>
      <c r="B58" s="128" t="s">
        <v>72</v>
      </c>
      <c r="C58" s="240" t="s">
        <v>73</v>
      </c>
      <c r="D58" s="241"/>
      <c r="E58" s="241"/>
      <c r="F58" s="137" t="s">
        <v>26</v>
      </c>
      <c r="G58" s="129"/>
      <c r="H58" s="129"/>
      <c r="I58" s="129">
        <f>'01 20250703 Pol'!G69</f>
        <v>0</v>
      </c>
      <c r="J58" s="134" t="str">
        <f>IF(I70=0,"",I58/I70*100)</f>
        <v/>
      </c>
    </row>
    <row r="59" spans="1:10" ht="36.75" customHeight="1" x14ac:dyDescent="0.2">
      <c r="A59" s="123"/>
      <c r="B59" s="128" t="s">
        <v>74</v>
      </c>
      <c r="C59" s="240" t="s">
        <v>75</v>
      </c>
      <c r="D59" s="241"/>
      <c r="E59" s="241"/>
      <c r="F59" s="137" t="s">
        <v>26</v>
      </c>
      <c r="G59" s="129"/>
      <c r="H59" s="129"/>
      <c r="I59" s="129">
        <f>'01 20250703 Pol'!G79</f>
        <v>0</v>
      </c>
      <c r="J59" s="134" t="str">
        <f>IF(I70=0,"",I59/I70*100)</f>
        <v/>
      </c>
    </row>
    <row r="60" spans="1:10" ht="36.75" customHeight="1" x14ac:dyDescent="0.2">
      <c r="A60" s="123"/>
      <c r="B60" s="128" t="s">
        <v>76</v>
      </c>
      <c r="C60" s="240" t="s">
        <v>77</v>
      </c>
      <c r="D60" s="241"/>
      <c r="E60" s="241"/>
      <c r="F60" s="137" t="s">
        <v>26</v>
      </c>
      <c r="G60" s="129"/>
      <c r="H60" s="129"/>
      <c r="I60" s="129">
        <f>'01 20250703 Pol'!G103</f>
        <v>0</v>
      </c>
      <c r="J60" s="134" t="str">
        <f>IF(I70=0,"",I60/I70*100)</f>
        <v/>
      </c>
    </row>
    <row r="61" spans="1:10" ht="36.75" customHeight="1" x14ac:dyDescent="0.2">
      <c r="A61" s="123"/>
      <c r="B61" s="128" t="s">
        <v>78</v>
      </c>
      <c r="C61" s="240" t="s">
        <v>79</v>
      </c>
      <c r="D61" s="241"/>
      <c r="E61" s="241"/>
      <c r="F61" s="137" t="s">
        <v>26</v>
      </c>
      <c r="G61" s="129"/>
      <c r="H61" s="129"/>
      <c r="I61" s="129">
        <f>'01 20250703 Pol'!G122</f>
        <v>0</v>
      </c>
      <c r="J61" s="134" t="str">
        <f>IF(I70=0,"",I61/I70*100)</f>
        <v/>
      </c>
    </row>
    <row r="62" spans="1:10" ht="36.75" customHeight="1" x14ac:dyDescent="0.2">
      <c r="A62" s="123"/>
      <c r="B62" s="128" t="s">
        <v>80</v>
      </c>
      <c r="C62" s="240" t="s">
        <v>81</v>
      </c>
      <c r="D62" s="241"/>
      <c r="E62" s="241"/>
      <c r="F62" s="137" t="s">
        <v>27</v>
      </c>
      <c r="G62" s="129"/>
      <c r="H62" s="129"/>
      <c r="I62" s="129">
        <f>'01 20250703 Pol'!G124</f>
        <v>0</v>
      </c>
      <c r="J62" s="134" t="str">
        <f>IF(I70=0,"",I62/I70*100)</f>
        <v/>
      </c>
    </row>
    <row r="63" spans="1:10" ht="36.75" customHeight="1" x14ac:dyDescent="0.2">
      <c r="A63" s="123"/>
      <c r="B63" s="128" t="s">
        <v>82</v>
      </c>
      <c r="C63" s="240" t="s">
        <v>83</v>
      </c>
      <c r="D63" s="241"/>
      <c r="E63" s="241"/>
      <c r="F63" s="137" t="s">
        <v>27</v>
      </c>
      <c r="G63" s="129"/>
      <c r="H63" s="129"/>
      <c r="I63" s="129">
        <f>'01 20250703 Pol'!G137</f>
        <v>0</v>
      </c>
      <c r="J63" s="134" t="str">
        <f>IF(I70=0,"",I63/I70*100)</f>
        <v/>
      </c>
    </row>
    <row r="64" spans="1:10" ht="36.75" customHeight="1" x14ac:dyDescent="0.2">
      <c r="A64" s="123"/>
      <c r="B64" s="128" t="s">
        <v>84</v>
      </c>
      <c r="C64" s="240" t="s">
        <v>85</v>
      </c>
      <c r="D64" s="241"/>
      <c r="E64" s="241"/>
      <c r="F64" s="137" t="s">
        <v>27</v>
      </c>
      <c r="G64" s="129"/>
      <c r="H64" s="129"/>
      <c r="I64" s="129">
        <f>'01 20250703 Pol'!G203</f>
        <v>0</v>
      </c>
      <c r="J64" s="134" t="str">
        <f>IF(I70=0,"",I64/I70*100)</f>
        <v/>
      </c>
    </row>
    <row r="65" spans="1:10" ht="36.75" customHeight="1" x14ac:dyDescent="0.2">
      <c r="A65" s="123"/>
      <c r="B65" s="128" t="s">
        <v>86</v>
      </c>
      <c r="C65" s="240" t="s">
        <v>87</v>
      </c>
      <c r="D65" s="241"/>
      <c r="E65" s="241"/>
      <c r="F65" s="137" t="s">
        <v>27</v>
      </c>
      <c r="G65" s="129"/>
      <c r="H65" s="129"/>
      <c r="I65" s="129">
        <f>'01 20250703 Pol'!G216</f>
        <v>0</v>
      </c>
      <c r="J65" s="134" t="str">
        <f>IF(I70=0,"",I65/I70*100)</f>
        <v/>
      </c>
    </row>
    <row r="66" spans="1:10" ht="36.75" customHeight="1" x14ac:dyDescent="0.2">
      <c r="A66" s="123"/>
      <c r="B66" s="128" t="s">
        <v>88</v>
      </c>
      <c r="C66" s="240" t="s">
        <v>89</v>
      </c>
      <c r="D66" s="241"/>
      <c r="E66" s="241"/>
      <c r="F66" s="137" t="s">
        <v>27</v>
      </c>
      <c r="G66" s="129"/>
      <c r="H66" s="129"/>
      <c r="I66" s="129">
        <f>'01 20250703 Pol'!G228</f>
        <v>0</v>
      </c>
      <c r="J66" s="134" t="str">
        <f>IF(I70=0,"",I66/I70*100)</f>
        <v/>
      </c>
    </row>
    <row r="67" spans="1:10" ht="36.75" customHeight="1" x14ac:dyDescent="0.2">
      <c r="A67" s="123"/>
      <c r="B67" s="128" t="s">
        <v>90</v>
      </c>
      <c r="C67" s="240" t="s">
        <v>91</v>
      </c>
      <c r="D67" s="241"/>
      <c r="E67" s="241"/>
      <c r="F67" s="137" t="s">
        <v>27</v>
      </c>
      <c r="G67" s="129"/>
      <c r="H67" s="129"/>
      <c r="I67" s="129">
        <f>'01 20250703 Pol'!G250</f>
        <v>0</v>
      </c>
      <c r="J67" s="134" t="str">
        <f>IF(I70=0,"",I67/I70*100)</f>
        <v/>
      </c>
    </row>
    <row r="68" spans="1:10" ht="36.75" customHeight="1" x14ac:dyDescent="0.2">
      <c r="A68" s="123"/>
      <c r="B68" s="128" t="s">
        <v>92</v>
      </c>
      <c r="C68" s="240" t="s">
        <v>93</v>
      </c>
      <c r="D68" s="241"/>
      <c r="E68" s="241"/>
      <c r="F68" s="137" t="s">
        <v>94</v>
      </c>
      <c r="G68" s="129"/>
      <c r="H68" s="129"/>
      <c r="I68" s="129">
        <f>'01 20250703 Pol'!G260</f>
        <v>0</v>
      </c>
      <c r="J68" s="134" t="str">
        <f>IF(I70=0,"",I68/I70*100)</f>
        <v/>
      </c>
    </row>
    <row r="69" spans="1:10" ht="36.75" customHeight="1" x14ac:dyDescent="0.2">
      <c r="A69" s="123"/>
      <c r="B69" s="128" t="s">
        <v>95</v>
      </c>
      <c r="C69" s="240" t="s">
        <v>29</v>
      </c>
      <c r="D69" s="241"/>
      <c r="E69" s="241"/>
      <c r="F69" s="137" t="s">
        <v>95</v>
      </c>
      <c r="G69" s="129"/>
      <c r="H69" s="129"/>
      <c r="I69" s="129">
        <f>'01 20250703 Pol'!G269</f>
        <v>0</v>
      </c>
      <c r="J69" s="134" t="str">
        <f>IF(I70=0,"",I69/I70*100)</f>
        <v/>
      </c>
    </row>
    <row r="70" spans="1:10" ht="25.5" customHeight="1" x14ac:dyDescent="0.2">
      <c r="A70" s="124"/>
      <c r="B70" s="130" t="s">
        <v>1</v>
      </c>
      <c r="C70" s="131"/>
      <c r="D70" s="132"/>
      <c r="E70" s="132"/>
      <c r="F70" s="138"/>
      <c r="G70" s="133"/>
      <c r="H70" s="133"/>
      <c r="I70" s="133">
        <f>SUM(I52:I69)</f>
        <v>0</v>
      </c>
      <c r="J70" s="135">
        <f>SUM(J52:J69)</f>
        <v>0</v>
      </c>
    </row>
    <row r="71" spans="1:10" x14ac:dyDescent="0.2">
      <c r="F71" s="87"/>
      <c r="G71" s="87"/>
      <c r="H71" s="87"/>
      <c r="I71" s="87"/>
      <c r="J71" s="136"/>
    </row>
    <row r="72" spans="1:10" x14ac:dyDescent="0.2">
      <c r="F72" s="87"/>
      <c r="G72" s="87"/>
      <c r="H72" s="87"/>
      <c r="I72" s="87"/>
      <c r="J72" s="136"/>
    </row>
    <row r="73" spans="1:10" x14ac:dyDescent="0.2">
      <c r="F73" s="87"/>
      <c r="G73" s="87"/>
      <c r="H73" s="87"/>
      <c r="I73" s="87"/>
      <c r="J73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C68:E68"/>
    <mergeCell ref="C69:E69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7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8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9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10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zoomScale="120" zoomScaleNormal="120" workbookViewId="0">
      <pane ySplit="7" topLeftCell="A257" activePane="bottomLeft" state="frozen"/>
      <selection pane="bottomLeft" activeCell="F275" sqref="F275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0" width="0" hidden="1" customWidth="1"/>
    <col min="23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6" t="s">
        <v>7</v>
      </c>
      <c r="B1" s="246"/>
      <c r="C1" s="246"/>
      <c r="D1" s="246"/>
      <c r="E1" s="246"/>
      <c r="F1" s="246"/>
      <c r="G1" s="246"/>
      <c r="AG1" t="s">
        <v>97</v>
      </c>
    </row>
    <row r="2" spans="1:60" ht="24.95" customHeight="1" x14ac:dyDescent="0.2">
      <c r="A2" s="50" t="s">
        <v>8</v>
      </c>
      <c r="B2" s="49" t="s">
        <v>45</v>
      </c>
      <c r="C2" s="199" t="s">
        <v>424</v>
      </c>
      <c r="D2" s="200"/>
      <c r="E2" s="200"/>
      <c r="F2" s="200"/>
      <c r="G2" s="200"/>
      <c r="H2" s="201"/>
      <c r="AG2" t="s">
        <v>98</v>
      </c>
    </row>
    <row r="3" spans="1:60" ht="24.95" customHeight="1" x14ac:dyDescent="0.2">
      <c r="A3" s="50" t="s">
        <v>9</v>
      </c>
      <c r="B3" s="49" t="s">
        <v>45</v>
      </c>
      <c r="C3" s="202" t="s">
        <v>426</v>
      </c>
      <c r="D3" s="203"/>
      <c r="E3" s="203"/>
      <c r="F3" s="203"/>
      <c r="G3" s="203"/>
      <c r="H3" s="204"/>
      <c r="AC3" s="121" t="s">
        <v>98</v>
      </c>
      <c r="AG3" t="s">
        <v>99</v>
      </c>
    </row>
    <row r="4" spans="1:60" ht="24.95" customHeight="1" x14ac:dyDescent="0.2">
      <c r="A4" s="140" t="s">
        <v>10</v>
      </c>
      <c r="B4" s="141" t="s">
        <v>43</v>
      </c>
      <c r="C4" s="247" t="s">
        <v>44</v>
      </c>
      <c r="D4" s="248"/>
      <c r="E4" s="248"/>
      <c r="F4" s="248"/>
      <c r="G4" s="249"/>
      <c r="AG4" t="s">
        <v>100</v>
      </c>
    </row>
    <row r="5" spans="1:60" x14ac:dyDescent="0.2">
      <c r="D5" s="10"/>
    </row>
    <row r="6" spans="1:60" ht="38.25" x14ac:dyDescent="0.2">
      <c r="A6" s="143" t="s">
        <v>101</v>
      </c>
      <c r="B6" s="145" t="s">
        <v>102</v>
      </c>
      <c r="C6" s="145" t="s">
        <v>103</v>
      </c>
      <c r="D6" s="144" t="s">
        <v>104</v>
      </c>
      <c r="E6" s="143" t="s">
        <v>105</v>
      </c>
      <c r="F6" s="142" t="s">
        <v>106</v>
      </c>
      <c r="G6" s="143" t="s">
        <v>31</v>
      </c>
      <c r="H6" s="146" t="s">
        <v>32</v>
      </c>
      <c r="I6" s="146" t="s">
        <v>107</v>
      </c>
      <c r="J6" s="146" t="s">
        <v>33</v>
      </c>
      <c r="K6" s="146" t="s">
        <v>108</v>
      </c>
      <c r="L6" s="146" t="s">
        <v>109</v>
      </c>
      <c r="M6" s="146" t="s">
        <v>110</v>
      </c>
      <c r="N6" s="146" t="s">
        <v>111</v>
      </c>
      <c r="O6" s="146" t="s">
        <v>112</v>
      </c>
      <c r="P6" s="146" t="s">
        <v>113</v>
      </c>
      <c r="Q6" s="146" t="s">
        <v>114</v>
      </c>
      <c r="R6" s="146" t="s">
        <v>115</v>
      </c>
      <c r="S6" s="146" t="s">
        <v>116</v>
      </c>
      <c r="T6" s="146" t="s">
        <v>117</v>
      </c>
      <c r="U6" s="146" t="s">
        <v>118</v>
      </c>
      <c r="V6" s="146" t="s">
        <v>119</v>
      </c>
      <c r="W6" s="146" t="s">
        <v>120</v>
      </c>
      <c r="X6" s="146" t="s">
        <v>121</v>
      </c>
      <c r="Y6" s="146" t="s">
        <v>122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123</v>
      </c>
      <c r="B8" s="162" t="s">
        <v>60</v>
      </c>
      <c r="C8" s="182" t="s">
        <v>61</v>
      </c>
      <c r="D8" s="163"/>
      <c r="E8" s="164"/>
      <c r="F8" s="165"/>
      <c r="G8" s="165">
        <f>SUMIF(AG9:AG12,"&lt;&gt;NOR",G9:G12)</f>
        <v>0</v>
      </c>
      <c r="H8" s="165"/>
      <c r="I8" s="165">
        <f>SUM(I9:I12)</f>
        <v>0</v>
      </c>
      <c r="J8" s="165"/>
      <c r="K8" s="165">
        <f>SUM(K9:K12)</f>
        <v>6001</v>
      </c>
      <c r="L8" s="165"/>
      <c r="M8" s="165">
        <f>SUM(M9:M12)</f>
        <v>0</v>
      </c>
      <c r="N8" s="164"/>
      <c r="O8" s="164">
        <f>SUM(O9:O12)</f>
        <v>0</v>
      </c>
      <c r="P8" s="164"/>
      <c r="Q8" s="164">
        <f>SUM(Q9:Q12)</f>
        <v>0</v>
      </c>
      <c r="R8" s="165"/>
      <c r="S8" s="165"/>
      <c r="T8" s="165"/>
      <c r="U8" s="165"/>
      <c r="V8" s="166">
        <f>SUM(V9:V12)</f>
        <v>8.5</v>
      </c>
      <c r="W8" s="160"/>
      <c r="X8" s="160"/>
      <c r="Y8" s="160"/>
      <c r="AG8" t="s">
        <v>124</v>
      </c>
    </row>
    <row r="9" spans="1:60" outlineLevel="1" x14ac:dyDescent="0.2">
      <c r="A9" s="168">
        <v>1</v>
      </c>
      <c r="B9" s="169" t="s">
        <v>125</v>
      </c>
      <c r="C9" s="183" t="s">
        <v>126</v>
      </c>
      <c r="D9" s="170" t="s">
        <v>127</v>
      </c>
      <c r="E9" s="171">
        <v>8.5</v>
      </c>
      <c r="F9" s="172"/>
      <c r="G9" s="173">
        <f>ROUND(E9*F9,2)</f>
        <v>0</v>
      </c>
      <c r="H9" s="172">
        <v>0</v>
      </c>
      <c r="I9" s="173">
        <f>ROUND(E9*H9,2)</f>
        <v>0</v>
      </c>
      <c r="J9" s="172">
        <v>706</v>
      </c>
      <c r="K9" s="173">
        <f>ROUND(E9*J9,2)</f>
        <v>6001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 t="s">
        <v>128</v>
      </c>
      <c r="S9" s="173" t="s">
        <v>129</v>
      </c>
      <c r="T9" s="173" t="s">
        <v>129</v>
      </c>
      <c r="U9" s="173">
        <v>1</v>
      </c>
      <c r="V9" s="174">
        <f>ROUND(E9*U9,2)</f>
        <v>8.5</v>
      </c>
      <c r="W9" s="157"/>
      <c r="X9" s="157" t="s">
        <v>130</v>
      </c>
      <c r="Y9" s="157" t="s">
        <v>131</v>
      </c>
      <c r="Z9" s="147"/>
      <c r="AA9" s="147"/>
      <c r="AB9" s="147"/>
      <c r="AC9" s="147"/>
      <c r="AD9" s="147"/>
      <c r="AE9" s="147"/>
      <c r="AF9" s="147"/>
      <c r="AG9" s="147" t="s">
        <v>132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4" t="s">
        <v>133</v>
      </c>
      <c r="D10" s="158"/>
      <c r="E10" s="159">
        <v>8.5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134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184" t="s">
        <v>135</v>
      </c>
      <c r="D11" s="158"/>
      <c r="E11" s="159"/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134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84" t="s">
        <v>136</v>
      </c>
      <c r="D12" s="158"/>
      <c r="E12" s="159"/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134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">
      <c r="A13" s="161" t="s">
        <v>123</v>
      </c>
      <c r="B13" s="162" t="s">
        <v>62</v>
      </c>
      <c r="C13" s="182" t="s">
        <v>63</v>
      </c>
      <c r="D13" s="163"/>
      <c r="E13" s="164"/>
      <c r="F13" s="165"/>
      <c r="G13" s="165">
        <f>SUMIF(AG14:AG17,"&lt;&gt;NOR",G14:G17)</f>
        <v>0</v>
      </c>
      <c r="H13" s="165"/>
      <c r="I13" s="165">
        <f>SUM(I14:I17)</f>
        <v>2058.94</v>
      </c>
      <c r="J13" s="165"/>
      <c r="K13" s="165">
        <f>SUM(K14:K17)</f>
        <v>972.08</v>
      </c>
      <c r="L13" s="165"/>
      <c r="M13" s="165">
        <f>SUM(M14:M17)</f>
        <v>0</v>
      </c>
      <c r="N13" s="164"/>
      <c r="O13" s="164">
        <f>SUM(O14:O17)</f>
        <v>0.54</v>
      </c>
      <c r="P13" s="164"/>
      <c r="Q13" s="164">
        <f>SUM(Q14:Q17)</f>
        <v>0</v>
      </c>
      <c r="R13" s="165"/>
      <c r="S13" s="165"/>
      <c r="T13" s="165"/>
      <c r="U13" s="165"/>
      <c r="V13" s="166">
        <f>SUM(V14:V17)</f>
        <v>1.58</v>
      </c>
      <c r="W13" s="160"/>
      <c r="X13" s="160"/>
      <c r="Y13" s="160"/>
      <c r="AG13" t="s">
        <v>124</v>
      </c>
    </row>
    <row r="14" spans="1:60" ht="22.5" outlineLevel="1" x14ac:dyDescent="0.2">
      <c r="A14" s="168">
        <v>2</v>
      </c>
      <c r="B14" s="169" t="s">
        <v>137</v>
      </c>
      <c r="C14" s="183" t="s">
        <v>138</v>
      </c>
      <c r="D14" s="170" t="s">
        <v>139</v>
      </c>
      <c r="E14" s="171">
        <v>0.32400000000000001</v>
      </c>
      <c r="F14" s="172"/>
      <c r="G14" s="173">
        <f>ROUND(E14*F14,2)</f>
        <v>0</v>
      </c>
      <c r="H14" s="172">
        <v>6354.74</v>
      </c>
      <c r="I14" s="173">
        <f>ROUND(E14*H14,2)</f>
        <v>2058.94</v>
      </c>
      <c r="J14" s="172">
        <v>3000.26</v>
      </c>
      <c r="K14" s="173">
        <f>ROUND(E14*J14,2)</f>
        <v>972.08</v>
      </c>
      <c r="L14" s="173">
        <v>21</v>
      </c>
      <c r="M14" s="173">
        <f>G14*(1+L14/100)</f>
        <v>0</v>
      </c>
      <c r="N14" s="171">
        <v>1.6820299999999999</v>
      </c>
      <c r="O14" s="171">
        <f>ROUND(E14*N14,2)</f>
        <v>0.54</v>
      </c>
      <c r="P14" s="171">
        <v>0</v>
      </c>
      <c r="Q14" s="171">
        <f>ROUND(E14*P14,2)</f>
        <v>0</v>
      </c>
      <c r="R14" s="173"/>
      <c r="S14" s="173" t="s">
        <v>129</v>
      </c>
      <c r="T14" s="173" t="s">
        <v>129</v>
      </c>
      <c r="U14" s="173">
        <v>4.8899999999999997</v>
      </c>
      <c r="V14" s="174">
        <f>ROUND(E14*U14,2)</f>
        <v>1.58</v>
      </c>
      <c r="W14" s="157"/>
      <c r="X14" s="157" t="s">
        <v>140</v>
      </c>
      <c r="Y14" s="157" t="s">
        <v>131</v>
      </c>
      <c r="Z14" s="147"/>
      <c r="AA14" s="147"/>
      <c r="AB14" s="147"/>
      <c r="AC14" s="147"/>
      <c r="AD14" s="147"/>
      <c r="AE14" s="147"/>
      <c r="AF14" s="147"/>
      <c r="AG14" s="147" t="s">
        <v>141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4" t="s">
        <v>142</v>
      </c>
      <c r="D15" s="158"/>
      <c r="E15" s="159">
        <v>0.32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134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4" t="s">
        <v>135</v>
      </c>
      <c r="D16" s="158"/>
      <c r="E16" s="159"/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134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184" t="s">
        <v>143</v>
      </c>
      <c r="D17" s="158"/>
      <c r="E17" s="159"/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134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x14ac:dyDescent="0.2">
      <c r="A18" s="161" t="s">
        <v>123</v>
      </c>
      <c r="B18" s="162" t="s">
        <v>64</v>
      </c>
      <c r="C18" s="182" t="s">
        <v>65</v>
      </c>
      <c r="D18" s="163"/>
      <c r="E18" s="164"/>
      <c r="F18" s="165"/>
      <c r="G18" s="165">
        <f>SUMIF(AG19:AG40,"&lt;&gt;NOR",G19:G40)</f>
        <v>0</v>
      </c>
      <c r="H18" s="165"/>
      <c r="I18" s="165">
        <f>SUM(I19:I40)</f>
        <v>20386.940000000002</v>
      </c>
      <c r="J18" s="165"/>
      <c r="K18" s="165">
        <f>SUM(K19:K40)</f>
        <v>58887.179999999993</v>
      </c>
      <c r="L18" s="165"/>
      <c r="M18" s="165">
        <f>SUM(M19:M40)</f>
        <v>0</v>
      </c>
      <c r="N18" s="164"/>
      <c r="O18" s="164">
        <f>SUM(O19:O40)</f>
        <v>2.0499999999999998</v>
      </c>
      <c r="P18" s="164"/>
      <c r="Q18" s="164">
        <f>SUM(Q19:Q40)</f>
        <v>0</v>
      </c>
      <c r="R18" s="165"/>
      <c r="S18" s="165"/>
      <c r="T18" s="165"/>
      <c r="U18" s="165"/>
      <c r="V18" s="166">
        <f>SUM(V19:V40)</f>
        <v>88.050000000000011</v>
      </c>
      <c r="W18" s="160"/>
      <c r="X18" s="160"/>
      <c r="Y18" s="160"/>
      <c r="AG18" t="s">
        <v>124</v>
      </c>
    </row>
    <row r="19" spans="1:60" outlineLevel="1" x14ac:dyDescent="0.2">
      <c r="A19" s="168">
        <v>3</v>
      </c>
      <c r="B19" s="169" t="s">
        <v>144</v>
      </c>
      <c r="C19" s="183" t="s">
        <v>145</v>
      </c>
      <c r="D19" s="170" t="s">
        <v>146</v>
      </c>
      <c r="E19" s="171">
        <v>51.193199999999997</v>
      </c>
      <c r="F19" s="172"/>
      <c r="G19" s="173">
        <f>ROUND(E19*F19,2)</f>
        <v>0</v>
      </c>
      <c r="H19" s="172">
        <v>17.79</v>
      </c>
      <c r="I19" s="173">
        <f>ROUND(E19*H19,2)</f>
        <v>910.73</v>
      </c>
      <c r="J19" s="172">
        <v>48.61</v>
      </c>
      <c r="K19" s="173">
        <f>ROUND(E19*J19,2)</f>
        <v>2488.5</v>
      </c>
      <c r="L19" s="173">
        <v>21</v>
      </c>
      <c r="M19" s="173">
        <f>G19*(1+L19/100)</f>
        <v>0</v>
      </c>
      <c r="N19" s="171">
        <v>4.0000000000000003E-5</v>
      </c>
      <c r="O19" s="171">
        <f>ROUND(E19*N19,2)</f>
        <v>0</v>
      </c>
      <c r="P19" s="171">
        <v>0</v>
      </c>
      <c r="Q19" s="171">
        <f>ROUND(E19*P19,2)</f>
        <v>0</v>
      </c>
      <c r="R19" s="173"/>
      <c r="S19" s="173" t="s">
        <v>129</v>
      </c>
      <c r="T19" s="173" t="s">
        <v>129</v>
      </c>
      <c r="U19" s="173">
        <v>7.8E-2</v>
      </c>
      <c r="V19" s="174">
        <f>ROUND(E19*U19,2)</f>
        <v>3.99</v>
      </c>
      <c r="W19" s="157"/>
      <c r="X19" s="157" t="s">
        <v>140</v>
      </c>
      <c r="Y19" s="157" t="s">
        <v>131</v>
      </c>
      <c r="Z19" s="147"/>
      <c r="AA19" s="147"/>
      <c r="AB19" s="147"/>
      <c r="AC19" s="147"/>
      <c r="AD19" s="147"/>
      <c r="AE19" s="147"/>
      <c r="AF19" s="147"/>
      <c r="AG19" s="147" t="s">
        <v>141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4" t="s">
        <v>147</v>
      </c>
      <c r="D20" s="158"/>
      <c r="E20" s="159">
        <v>0.96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134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4" t="s">
        <v>148</v>
      </c>
      <c r="D21" s="158"/>
      <c r="E21" s="159">
        <v>0.81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134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184" t="s">
        <v>149</v>
      </c>
      <c r="D22" s="158"/>
      <c r="E22" s="159">
        <v>1.01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134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4" t="s">
        <v>150</v>
      </c>
      <c r="D23" s="158"/>
      <c r="E23" s="159">
        <v>17.64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134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4" t="s">
        <v>151</v>
      </c>
      <c r="D24" s="158"/>
      <c r="E24" s="159">
        <v>25.19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134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4" t="s">
        <v>152</v>
      </c>
      <c r="D25" s="158"/>
      <c r="E25" s="159">
        <v>1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134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4" t="s">
        <v>153</v>
      </c>
      <c r="D26" s="158"/>
      <c r="E26" s="159">
        <v>0.3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134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84" t="s">
        <v>154</v>
      </c>
      <c r="D27" s="158"/>
      <c r="E27" s="159">
        <v>2.11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134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184" t="s">
        <v>155</v>
      </c>
      <c r="D28" s="158"/>
      <c r="E28" s="159">
        <v>2.1800000000000002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134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2.5" outlineLevel="1" x14ac:dyDescent="0.2">
      <c r="A29" s="168">
        <v>4</v>
      </c>
      <c r="B29" s="169" t="s">
        <v>156</v>
      </c>
      <c r="C29" s="183" t="s">
        <v>157</v>
      </c>
      <c r="D29" s="170" t="s">
        <v>158</v>
      </c>
      <c r="E29" s="171">
        <v>160.02000000000001</v>
      </c>
      <c r="F29" s="172"/>
      <c r="G29" s="173">
        <f>ROUND(E29*F29,2)</f>
        <v>0</v>
      </c>
      <c r="H29" s="172">
        <v>26.49</v>
      </c>
      <c r="I29" s="173">
        <f>ROUND(E29*H29,2)</f>
        <v>4238.93</v>
      </c>
      <c r="J29" s="172">
        <v>112.01</v>
      </c>
      <c r="K29" s="173">
        <f>ROUND(E29*J29,2)</f>
        <v>17923.84</v>
      </c>
      <c r="L29" s="173">
        <v>21</v>
      </c>
      <c r="M29" s="173">
        <f>G29*(1+L29/100)</f>
        <v>0</v>
      </c>
      <c r="N29" s="171">
        <v>2.5100000000000001E-3</v>
      </c>
      <c r="O29" s="171">
        <f>ROUND(E29*N29,2)</f>
        <v>0.4</v>
      </c>
      <c r="P29" s="171">
        <v>0</v>
      </c>
      <c r="Q29" s="171">
        <f>ROUND(E29*P29,2)</f>
        <v>0</v>
      </c>
      <c r="R29" s="173"/>
      <c r="S29" s="173" t="s">
        <v>129</v>
      </c>
      <c r="T29" s="173" t="s">
        <v>129</v>
      </c>
      <c r="U29" s="173">
        <v>0.18232999999999999</v>
      </c>
      <c r="V29" s="174">
        <f>ROUND(E29*U29,2)</f>
        <v>29.18</v>
      </c>
      <c r="W29" s="157"/>
      <c r="X29" s="157" t="s">
        <v>140</v>
      </c>
      <c r="Y29" s="157" t="s">
        <v>131</v>
      </c>
      <c r="Z29" s="147"/>
      <c r="AA29" s="147"/>
      <c r="AB29" s="147"/>
      <c r="AC29" s="147"/>
      <c r="AD29" s="147"/>
      <c r="AE29" s="147"/>
      <c r="AF29" s="147"/>
      <c r="AG29" s="147" t="s">
        <v>141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4" t="s">
        <v>159</v>
      </c>
      <c r="D30" s="158"/>
      <c r="E30" s="159">
        <v>4.04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134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4" t="s">
        <v>160</v>
      </c>
      <c r="D31" s="158"/>
      <c r="E31" s="159">
        <v>6.3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134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184" t="s">
        <v>161</v>
      </c>
      <c r="D32" s="158"/>
      <c r="E32" s="159">
        <v>5.76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134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4" t="s">
        <v>162</v>
      </c>
      <c r="D33" s="158"/>
      <c r="E33" s="159">
        <v>50.24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134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4" t="s">
        <v>163</v>
      </c>
      <c r="D34" s="158"/>
      <c r="E34" s="159">
        <v>70.84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134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4" t="s">
        <v>164</v>
      </c>
      <c r="D35" s="158"/>
      <c r="E35" s="159">
        <v>8.4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134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84" t="s">
        <v>165</v>
      </c>
      <c r="D36" s="158"/>
      <c r="E36" s="159">
        <v>2.2000000000000002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134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4" t="s">
        <v>166</v>
      </c>
      <c r="D37" s="158"/>
      <c r="E37" s="159">
        <v>6.04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134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4" t="s">
        <v>167</v>
      </c>
      <c r="D38" s="158"/>
      <c r="E38" s="159">
        <v>6.2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134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1" x14ac:dyDescent="0.2">
      <c r="A39" s="168">
        <v>5</v>
      </c>
      <c r="B39" s="169" t="s">
        <v>168</v>
      </c>
      <c r="C39" s="183" t="s">
        <v>169</v>
      </c>
      <c r="D39" s="170" t="s">
        <v>146</v>
      </c>
      <c r="E39" s="171">
        <v>46.343499999999999</v>
      </c>
      <c r="F39" s="172"/>
      <c r="G39" s="173">
        <f>ROUND(E39*F39,2)</f>
        <v>0</v>
      </c>
      <c r="H39" s="172">
        <v>328.79</v>
      </c>
      <c r="I39" s="173">
        <f>ROUND(E39*H39,2)</f>
        <v>15237.28</v>
      </c>
      <c r="J39" s="172">
        <v>830.21</v>
      </c>
      <c r="K39" s="173">
        <f>ROUND(E39*J39,2)</f>
        <v>38474.839999999997</v>
      </c>
      <c r="L39" s="173">
        <v>21</v>
      </c>
      <c r="M39" s="173">
        <f>G39*(1+L39/100)</f>
        <v>0</v>
      </c>
      <c r="N39" s="171">
        <v>3.5659999999999997E-2</v>
      </c>
      <c r="O39" s="171">
        <f>ROUND(E39*N39,2)</f>
        <v>1.65</v>
      </c>
      <c r="P39" s="171">
        <v>0</v>
      </c>
      <c r="Q39" s="171">
        <f>ROUND(E39*P39,2)</f>
        <v>0</v>
      </c>
      <c r="R39" s="173"/>
      <c r="S39" s="173" t="s">
        <v>129</v>
      </c>
      <c r="T39" s="173" t="s">
        <v>129</v>
      </c>
      <c r="U39" s="173">
        <v>1.1841699999999999</v>
      </c>
      <c r="V39" s="174">
        <f>ROUND(E39*U39,2)</f>
        <v>54.88</v>
      </c>
      <c r="W39" s="157"/>
      <c r="X39" s="157" t="s">
        <v>140</v>
      </c>
      <c r="Y39" s="157" t="s">
        <v>131</v>
      </c>
      <c r="Z39" s="147"/>
      <c r="AA39" s="147"/>
      <c r="AB39" s="147"/>
      <c r="AC39" s="147"/>
      <c r="AD39" s="147"/>
      <c r="AE39" s="147"/>
      <c r="AF39" s="147"/>
      <c r="AG39" s="147" t="s">
        <v>141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184" t="s">
        <v>170</v>
      </c>
      <c r="D40" s="158"/>
      <c r="E40" s="159">
        <v>46.34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134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x14ac:dyDescent="0.2">
      <c r="A41" s="161" t="s">
        <v>123</v>
      </c>
      <c r="B41" s="162" t="s">
        <v>66</v>
      </c>
      <c r="C41" s="182" t="s">
        <v>67</v>
      </c>
      <c r="D41" s="163"/>
      <c r="E41" s="164"/>
      <c r="F41" s="165"/>
      <c r="G41" s="165">
        <f>SUMIF(AG42:AG49,"&lt;&gt;NOR",G42:G49)</f>
        <v>0</v>
      </c>
      <c r="H41" s="165"/>
      <c r="I41" s="165">
        <f>SUM(I42:I49)</f>
        <v>1458.32</v>
      </c>
      <c r="J41" s="165"/>
      <c r="K41" s="165">
        <f>SUM(K42:K49)</f>
        <v>19953.72</v>
      </c>
      <c r="L41" s="165"/>
      <c r="M41" s="165">
        <f>SUM(M42:M49)</f>
        <v>0</v>
      </c>
      <c r="N41" s="164"/>
      <c r="O41" s="164">
        <f>SUM(O42:O49)</f>
        <v>1.18</v>
      </c>
      <c r="P41" s="164"/>
      <c r="Q41" s="164">
        <f>SUM(Q42:Q49)</f>
        <v>0</v>
      </c>
      <c r="R41" s="165"/>
      <c r="S41" s="165"/>
      <c r="T41" s="165"/>
      <c r="U41" s="165"/>
      <c r="V41" s="166">
        <f>SUM(V42:V49)</f>
        <v>27.2</v>
      </c>
      <c r="W41" s="160"/>
      <c r="X41" s="160"/>
      <c r="Y41" s="160"/>
      <c r="AG41" t="s">
        <v>124</v>
      </c>
    </row>
    <row r="42" spans="1:60" outlineLevel="1" x14ac:dyDescent="0.2">
      <c r="A42" s="168">
        <v>6</v>
      </c>
      <c r="B42" s="169" t="s">
        <v>171</v>
      </c>
      <c r="C42" s="183" t="s">
        <v>172</v>
      </c>
      <c r="D42" s="170" t="s">
        <v>146</v>
      </c>
      <c r="E42" s="171">
        <v>0.7</v>
      </c>
      <c r="F42" s="172"/>
      <c r="G42" s="173">
        <f>ROUND(E42*F42,2)</f>
        <v>0</v>
      </c>
      <c r="H42" s="172">
        <v>64.260000000000005</v>
      </c>
      <c r="I42" s="173">
        <f>ROUND(E42*H42,2)</f>
        <v>44.98</v>
      </c>
      <c r="J42" s="172">
        <v>930.74</v>
      </c>
      <c r="K42" s="173">
        <f>ROUND(E42*J42,2)</f>
        <v>651.52</v>
      </c>
      <c r="L42" s="173">
        <v>21</v>
      </c>
      <c r="M42" s="173">
        <f>G42*(1+L42/100)</f>
        <v>0</v>
      </c>
      <c r="N42" s="171">
        <v>5.1720000000000002E-2</v>
      </c>
      <c r="O42" s="171">
        <f>ROUND(E42*N42,2)</f>
        <v>0.04</v>
      </c>
      <c r="P42" s="171">
        <v>0</v>
      </c>
      <c r="Q42" s="171">
        <f>ROUND(E42*P42,2)</f>
        <v>0</v>
      </c>
      <c r="R42" s="173"/>
      <c r="S42" s="173" t="s">
        <v>129</v>
      </c>
      <c r="T42" s="173" t="s">
        <v>129</v>
      </c>
      <c r="U42" s="173">
        <v>1.365</v>
      </c>
      <c r="V42" s="174">
        <f>ROUND(E42*U42,2)</f>
        <v>0.96</v>
      </c>
      <c r="W42" s="157"/>
      <c r="X42" s="157" t="s">
        <v>140</v>
      </c>
      <c r="Y42" s="157" t="s">
        <v>131</v>
      </c>
      <c r="Z42" s="147"/>
      <c r="AA42" s="147"/>
      <c r="AB42" s="147"/>
      <c r="AC42" s="147"/>
      <c r="AD42" s="147"/>
      <c r="AE42" s="147"/>
      <c r="AF42" s="147"/>
      <c r="AG42" s="147" t="s">
        <v>141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184" t="s">
        <v>173</v>
      </c>
      <c r="D43" s="158"/>
      <c r="E43" s="159">
        <v>0.7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134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184" t="s">
        <v>135</v>
      </c>
      <c r="D44" s="158"/>
      <c r="E44" s="159"/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134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4" t="s">
        <v>174</v>
      </c>
      <c r="D45" s="158"/>
      <c r="E45" s="159"/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134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68">
        <v>7</v>
      </c>
      <c r="B46" s="169" t="s">
        <v>175</v>
      </c>
      <c r="C46" s="183" t="s">
        <v>176</v>
      </c>
      <c r="D46" s="170" t="s">
        <v>146</v>
      </c>
      <c r="E46" s="171">
        <v>19.861499999999999</v>
      </c>
      <c r="F46" s="172"/>
      <c r="G46" s="173">
        <f>ROUND(E46*F46,2)</f>
        <v>0</v>
      </c>
      <c r="H46" s="172">
        <v>71.16</v>
      </c>
      <c r="I46" s="173">
        <f>ROUND(E46*H46,2)</f>
        <v>1413.34</v>
      </c>
      <c r="J46" s="172">
        <v>971.84</v>
      </c>
      <c r="K46" s="173">
        <f>ROUND(E46*J46,2)</f>
        <v>19302.2</v>
      </c>
      <c r="L46" s="173">
        <v>21</v>
      </c>
      <c r="M46" s="173">
        <f>G46*(1+L46/100)</f>
        <v>0</v>
      </c>
      <c r="N46" s="171">
        <v>5.7230000000000003E-2</v>
      </c>
      <c r="O46" s="171">
        <f>ROUND(E46*N46,2)</f>
        <v>1.1399999999999999</v>
      </c>
      <c r="P46" s="171">
        <v>0</v>
      </c>
      <c r="Q46" s="171">
        <f>ROUND(E46*P46,2)</f>
        <v>0</v>
      </c>
      <c r="R46" s="173"/>
      <c r="S46" s="173" t="s">
        <v>129</v>
      </c>
      <c r="T46" s="173" t="s">
        <v>129</v>
      </c>
      <c r="U46" s="173">
        <v>1.321</v>
      </c>
      <c r="V46" s="174">
        <f>ROUND(E46*U46,2)</f>
        <v>26.24</v>
      </c>
      <c r="W46" s="157"/>
      <c r="X46" s="157" t="s">
        <v>140</v>
      </c>
      <c r="Y46" s="157" t="s">
        <v>131</v>
      </c>
      <c r="Z46" s="147"/>
      <c r="AA46" s="147"/>
      <c r="AB46" s="147"/>
      <c r="AC46" s="147"/>
      <c r="AD46" s="147"/>
      <c r="AE46" s="147"/>
      <c r="AF46" s="147"/>
      <c r="AG46" s="147" t="s">
        <v>141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84" t="s">
        <v>177</v>
      </c>
      <c r="D47" s="158"/>
      <c r="E47" s="159">
        <v>19.86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134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4" t="s">
        <v>135</v>
      </c>
      <c r="D48" s="158"/>
      <c r="E48" s="159"/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134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184" t="s">
        <v>178</v>
      </c>
      <c r="D49" s="158"/>
      <c r="E49" s="159"/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134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x14ac:dyDescent="0.2">
      <c r="A50" s="161" t="s">
        <v>123</v>
      </c>
      <c r="B50" s="162" t="s">
        <v>68</v>
      </c>
      <c r="C50" s="182" t="s">
        <v>69</v>
      </c>
      <c r="D50" s="163"/>
      <c r="E50" s="164"/>
      <c r="F50" s="165"/>
      <c r="G50" s="165">
        <f>SUMIF(AG51:AG61,"&lt;&gt;NOR",G51:G61)</f>
        <v>0</v>
      </c>
      <c r="H50" s="165"/>
      <c r="I50" s="165">
        <f>SUM(I51:I61)</f>
        <v>4426.63</v>
      </c>
      <c r="J50" s="165"/>
      <c r="K50" s="165">
        <f>SUM(K51:K61)</f>
        <v>8498.4399999999987</v>
      </c>
      <c r="L50" s="165"/>
      <c r="M50" s="165">
        <f>SUM(M51:M61)</f>
        <v>0</v>
      </c>
      <c r="N50" s="164"/>
      <c r="O50" s="164">
        <f>SUM(O51:O61)</f>
        <v>2.0099999999999998</v>
      </c>
      <c r="P50" s="164"/>
      <c r="Q50" s="164">
        <f>SUM(Q51:Q61)</f>
        <v>0</v>
      </c>
      <c r="R50" s="165"/>
      <c r="S50" s="165"/>
      <c r="T50" s="165"/>
      <c r="U50" s="165"/>
      <c r="V50" s="166">
        <f>SUM(V51:V61)</f>
        <v>12.73</v>
      </c>
      <c r="W50" s="160"/>
      <c r="X50" s="160"/>
      <c r="Y50" s="160"/>
      <c r="AG50" t="s">
        <v>124</v>
      </c>
    </row>
    <row r="51" spans="1:60" outlineLevel="1" x14ac:dyDescent="0.2">
      <c r="A51" s="168">
        <v>8</v>
      </c>
      <c r="B51" s="169" t="s">
        <v>179</v>
      </c>
      <c r="C51" s="183" t="s">
        <v>180</v>
      </c>
      <c r="D51" s="170" t="s">
        <v>146</v>
      </c>
      <c r="E51" s="171">
        <v>9.1829999999999998</v>
      </c>
      <c r="F51" s="172"/>
      <c r="G51" s="173">
        <f>ROUND(E51*F51,2)</f>
        <v>0</v>
      </c>
      <c r="H51" s="172">
        <v>208.98</v>
      </c>
      <c r="I51" s="173">
        <f>ROUND(E51*H51,2)</f>
        <v>1919.06</v>
      </c>
      <c r="J51" s="172">
        <v>271.52</v>
      </c>
      <c r="K51" s="173">
        <f>ROUND(E51*J51,2)</f>
        <v>2493.37</v>
      </c>
      <c r="L51" s="173">
        <v>21</v>
      </c>
      <c r="M51" s="173">
        <f>G51*(1+L51/100)</f>
        <v>0</v>
      </c>
      <c r="N51" s="171">
        <v>1.4080000000000001E-2</v>
      </c>
      <c r="O51" s="171">
        <f>ROUND(E51*N51,2)</f>
        <v>0.13</v>
      </c>
      <c r="P51" s="171">
        <v>0</v>
      </c>
      <c r="Q51" s="171">
        <f>ROUND(E51*P51,2)</f>
        <v>0</v>
      </c>
      <c r="R51" s="173"/>
      <c r="S51" s="173" t="s">
        <v>129</v>
      </c>
      <c r="T51" s="173" t="s">
        <v>129</v>
      </c>
      <c r="U51" s="173">
        <v>0.39600000000000002</v>
      </c>
      <c r="V51" s="174">
        <f>ROUND(E51*U51,2)</f>
        <v>3.64</v>
      </c>
      <c r="W51" s="157"/>
      <c r="X51" s="157" t="s">
        <v>140</v>
      </c>
      <c r="Y51" s="157" t="s">
        <v>131</v>
      </c>
      <c r="Z51" s="147"/>
      <c r="AA51" s="147"/>
      <c r="AB51" s="147"/>
      <c r="AC51" s="147"/>
      <c r="AD51" s="147"/>
      <c r="AE51" s="147"/>
      <c r="AF51" s="147"/>
      <c r="AG51" s="147" t="s">
        <v>141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184" t="s">
        <v>181</v>
      </c>
      <c r="D52" s="158"/>
      <c r="E52" s="159">
        <v>9.18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134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84" t="s">
        <v>135</v>
      </c>
      <c r="D53" s="158"/>
      <c r="E53" s="159"/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134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4" t="s">
        <v>182</v>
      </c>
      <c r="D54" s="158"/>
      <c r="E54" s="159"/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134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68">
        <v>9</v>
      </c>
      <c r="B55" s="169" t="s">
        <v>183</v>
      </c>
      <c r="C55" s="183" t="s">
        <v>184</v>
      </c>
      <c r="D55" s="170" t="s">
        <v>146</v>
      </c>
      <c r="E55" s="171">
        <v>9.1829999999999998</v>
      </c>
      <c r="F55" s="172"/>
      <c r="G55" s="173">
        <f>ROUND(E55*F55,2)</f>
        <v>0</v>
      </c>
      <c r="H55" s="172">
        <v>0</v>
      </c>
      <c r="I55" s="173">
        <f>ROUND(E55*H55,2)</f>
        <v>0</v>
      </c>
      <c r="J55" s="172">
        <v>149.5</v>
      </c>
      <c r="K55" s="173">
        <f>ROUND(E55*J55,2)</f>
        <v>1372.86</v>
      </c>
      <c r="L55" s="173">
        <v>21</v>
      </c>
      <c r="M55" s="173">
        <f>G55*(1+L55/100)</f>
        <v>0</v>
      </c>
      <c r="N55" s="171">
        <v>0</v>
      </c>
      <c r="O55" s="171">
        <f>ROUND(E55*N55,2)</f>
        <v>0</v>
      </c>
      <c r="P55" s="171">
        <v>0</v>
      </c>
      <c r="Q55" s="171">
        <f>ROUND(E55*P55,2)</f>
        <v>0</v>
      </c>
      <c r="R55" s="173"/>
      <c r="S55" s="173" t="s">
        <v>129</v>
      </c>
      <c r="T55" s="173" t="s">
        <v>129</v>
      </c>
      <c r="U55" s="173">
        <v>0.24</v>
      </c>
      <c r="V55" s="174">
        <f>ROUND(E55*U55,2)</f>
        <v>2.2000000000000002</v>
      </c>
      <c r="W55" s="157"/>
      <c r="X55" s="157" t="s">
        <v>140</v>
      </c>
      <c r="Y55" s="157" t="s">
        <v>131</v>
      </c>
      <c r="Z55" s="147"/>
      <c r="AA55" s="147"/>
      <c r="AB55" s="147"/>
      <c r="AC55" s="147"/>
      <c r="AD55" s="147"/>
      <c r="AE55" s="147"/>
      <c r="AF55" s="147"/>
      <c r="AG55" s="147" t="s">
        <v>141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184" t="s">
        <v>185</v>
      </c>
      <c r="D56" s="158"/>
      <c r="E56" s="159">
        <v>9.18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134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68">
        <v>10</v>
      </c>
      <c r="B57" s="169" t="s">
        <v>186</v>
      </c>
      <c r="C57" s="183" t="s">
        <v>187</v>
      </c>
      <c r="D57" s="170" t="s">
        <v>146</v>
      </c>
      <c r="E57" s="171">
        <v>15.305</v>
      </c>
      <c r="F57" s="172"/>
      <c r="G57" s="173">
        <f>ROUND(E57*F57,2)</f>
        <v>0</v>
      </c>
      <c r="H57" s="172">
        <v>163.84</v>
      </c>
      <c r="I57" s="173">
        <f>ROUND(E57*H57,2)</f>
        <v>2507.5700000000002</v>
      </c>
      <c r="J57" s="172">
        <v>302.66000000000003</v>
      </c>
      <c r="K57" s="173">
        <f>ROUND(E57*J57,2)</f>
        <v>4632.21</v>
      </c>
      <c r="L57" s="173">
        <v>21</v>
      </c>
      <c r="M57" s="173">
        <f>G57*(1+L57/100)</f>
        <v>0</v>
      </c>
      <c r="N57" s="171">
        <v>0.1231</v>
      </c>
      <c r="O57" s="171">
        <f>ROUND(E57*N57,2)</f>
        <v>1.88</v>
      </c>
      <c r="P57" s="171">
        <v>0</v>
      </c>
      <c r="Q57" s="171">
        <f>ROUND(E57*P57,2)</f>
        <v>0</v>
      </c>
      <c r="R57" s="173"/>
      <c r="S57" s="173" t="s">
        <v>129</v>
      </c>
      <c r="T57" s="173" t="s">
        <v>129</v>
      </c>
      <c r="U57" s="173">
        <v>0.45</v>
      </c>
      <c r="V57" s="174">
        <f>ROUND(E57*U57,2)</f>
        <v>6.89</v>
      </c>
      <c r="W57" s="157"/>
      <c r="X57" s="157" t="s">
        <v>140</v>
      </c>
      <c r="Y57" s="157" t="s">
        <v>131</v>
      </c>
      <c r="Z57" s="147"/>
      <c r="AA57" s="147"/>
      <c r="AB57" s="147"/>
      <c r="AC57" s="147"/>
      <c r="AD57" s="147"/>
      <c r="AE57" s="147"/>
      <c r="AF57" s="147"/>
      <c r="AG57" s="147" t="s">
        <v>141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2" x14ac:dyDescent="0.2">
      <c r="A58" s="154"/>
      <c r="B58" s="155"/>
      <c r="C58" s="184" t="s">
        <v>188</v>
      </c>
      <c r="D58" s="158"/>
      <c r="E58" s="159">
        <v>4.59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134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4" t="s">
        <v>189</v>
      </c>
      <c r="D59" s="158"/>
      <c r="E59" s="159">
        <v>10.71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134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184" t="s">
        <v>135</v>
      </c>
      <c r="D60" s="158"/>
      <c r="E60" s="159"/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134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84" t="s">
        <v>190</v>
      </c>
      <c r="D61" s="158"/>
      <c r="E61" s="159"/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134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x14ac:dyDescent="0.2">
      <c r="A62" s="161" t="s">
        <v>123</v>
      </c>
      <c r="B62" s="162" t="s">
        <v>70</v>
      </c>
      <c r="C62" s="182" t="s">
        <v>71</v>
      </c>
      <c r="D62" s="163"/>
      <c r="E62" s="164"/>
      <c r="F62" s="165"/>
      <c r="G62" s="165">
        <f>SUMIF(AG63:AG68,"&lt;&gt;NOR",G63:G68)</f>
        <v>0</v>
      </c>
      <c r="H62" s="165"/>
      <c r="I62" s="165">
        <f>SUM(I63:I68)</f>
        <v>3743.63</v>
      </c>
      <c r="J62" s="165"/>
      <c r="K62" s="165">
        <f>SUM(K63:K68)</f>
        <v>8300.9500000000007</v>
      </c>
      <c r="L62" s="165"/>
      <c r="M62" s="165">
        <f>SUM(M63:M68)</f>
        <v>0</v>
      </c>
      <c r="N62" s="164"/>
      <c r="O62" s="164">
        <f>SUM(O63:O68)</f>
        <v>0.09</v>
      </c>
      <c r="P62" s="164"/>
      <c r="Q62" s="164">
        <f>SUM(Q63:Q68)</f>
        <v>0</v>
      </c>
      <c r="R62" s="165"/>
      <c r="S62" s="165"/>
      <c r="T62" s="165"/>
      <c r="U62" s="165"/>
      <c r="V62" s="166">
        <f>SUM(V63:V68)</f>
        <v>13.51</v>
      </c>
      <c r="W62" s="160"/>
      <c r="X62" s="160"/>
      <c r="Y62" s="160"/>
      <c r="AG62" t="s">
        <v>124</v>
      </c>
    </row>
    <row r="63" spans="1:60" outlineLevel="1" x14ac:dyDescent="0.2">
      <c r="A63" s="168">
        <v>11</v>
      </c>
      <c r="B63" s="169" t="s">
        <v>191</v>
      </c>
      <c r="C63" s="183" t="s">
        <v>192</v>
      </c>
      <c r="D63" s="170" t="s">
        <v>146</v>
      </c>
      <c r="E63" s="171">
        <v>73.463999999999999</v>
      </c>
      <c r="F63" s="172"/>
      <c r="G63" s="173">
        <f>ROUND(E63*F63,2)</f>
        <v>0</v>
      </c>
      <c r="H63" s="172">
        <v>48.8</v>
      </c>
      <c r="I63" s="173">
        <f>ROUND(E63*H63,2)</f>
        <v>3585.04</v>
      </c>
      <c r="J63" s="172">
        <v>108.7</v>
      </c>
      <c r="K63" s="173">
        <f>ROUND(E63*J63,2)</f>
        <v>7985.54</v>
      </c>
      <c r="L63" s="173">
        <v>21</v>
      </c>
      <c r="M63" s="173">
        <f>G63*(1+L63/100)</f>
        <v>0</v>
      </c>
      <c r="N63" s="171">
        <v>1.2099999999999999E-3</v>
      </c>
      <c r="O63" s="171">
        <f>ROUND(E63*N63,2)</f>
        <v>0.09</v>
      </c>
      <c r="P63" s="171">
        <v>0</v>
      </c>
      <c r="Q63" s="171">
        <f>ROUND(E63*P63,2)</f>
        <v>0</v>
      </c>
      <c r="R63" s="173"/>
      <c r="S63" s="173" t="s">
        <v>129</v>
      </c>
      <c r="T63" s="173" t="s">
        <v>129</v>
      </c>
      <c r="U63" s="173">
        <v>0.17699999999999999</v>
      </c>
      <c r="V63" s="174">
        <f>ROUND(E63*U63,2)</f>
        <v>13</v>
      </c>
      <c r="W63" s="157"/>
      <c r="X63" s="157" t="s">
        <v>140</v>
      </c>
      <c r="Y63" s="157" t="s">
        <v>131</v>
      </c>
      <c r="Z63" s="147"/>
      <c r="AA63" s="147"/>
      <c r="AB63" s="147"/>
      <c r="AC63" s="147"/>
      <c r="AD63" s="147"/>
      <c r="AE63" s="147"/>
      <c r="AF63" s="147"/>
      <c r="AG63" s="147" t="s">
        <v>141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184" t="s">
        <v>193</v>
      </c>
      <c r="D64" s="158"/>
      <c r="E64" s="159">
        <v>73.459999999999994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134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68">
        <v>12</v>
      </c>
      <c r="B65" s="169" t="s">
        <v>194</v>
      </c>
      <c r="C65" s="183" t="s">
        <v>195</v>
      </c>
      <c r="D65" s="170" t="s">
        <v>146</v>
      </c>
      <c r="E65" s="171">
        <v>2.4</v>
      </c>
      <c r="F65" s="172"/>
      <c r="G65" s="173">
        <f>ROUND(E65*F65,2)</f>
        <v>0</v>
      </c>
      <c r="H65" s="172">
        <v>66.08</v>
      </c>
      <c r="I65" s="173">
        <f>ROUND(E65*H65,2)</f>
        <v>158.59</v>
      </c>
      <c r="J65" s="172">
        <v>131.41999999999999</v>
      </c>
      <c r="K65" s="173">
        <f>ROUND(E65*J65,2)</f>
        <v>315.41000000000003</v>
      </c>
      <c r="L65" s="173">
        <v>21</v>
      </c>
      <c r="M65" s="173">
        <f>G65*(1+L65/100)</f>
        <v>0</v>
      </c>
      <c r="N65" s="171">
        <v>1.58E-3</v>
      </c>
      <c r="O65" s="171">
        <f>ROUND(E65*N65,2)</f>
        <v>0</v>
      </c>
      <c r="P65" s="171">
        <v>0</v>
      </c>
      <c r="Q65" s="171">
        <f>ROUND(E65*P65,2)</f>
        <v>0</v>
      </c>
      <c r="R65" s="173"/>
      <c r="S65" s="173" t="s">
        <v>129</v>
      </c>
      <c r="T65" s="173" t="s">
        <v>129</v>
      </c>
      <c r="U65" s="173">
        <v>0.214</v>
      </c>
      <c r="V65" s="174">
        <f>ROUND(E65*U65,2)</f>
        <v>0.51</v>
      </c>
      <c r="W65" s="157"/>
      <c r="X65" s="157" t="s">
        <v>140</v>
      </c>
      <c r="Y65" s="157" t="s">
        <v>131</v>
      </c>
      <c r="Z65" s="147"/>
      <c r="AA65" s="147"/>
      <c r="AB65" s="147"/>
      <c r="AC65" s="147"/>
      <c r="AD65" s="147"/>
      <c r="AE65" s="147"/>
      <c r="AF65" s="147"/>
      <c r="AG65" s="147" t="s">
        <v>141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84" t="s">
        <v>196</v>
      </c>
      <c r="D66" s="158"/>
      <c r="E66" s="159">
        <v>2.4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134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4" t="s">
        <v>135</v>
      </c>
      <c r="D67" s="158"/>
      <c r="E67" s="159"/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134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4" t="s">
        <v>197</v>
      </c>
      <c r="D68" s="158"/>
      <c r="E68" s="159"/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134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25.5" x14ac:dyDescent="0.2">
      <c r="A69" s="161" t="s">
        <v>123</v>
      </c>
      <c r="B69" s="162" t="s">
        <v>72</v>
      </c>
      <c r="C69" s="182" t="s">
        <v>73</v>
      </c>
      <c r="D69" s="163"/>
      <c r="E69" s="164"/>
      <c r="F69" s="165"/>
      <c r="G69" s="165">
        <f>SUMIF(AG70:AG78,"&lt;&gt;NOR",G70:G78)</f>
        <v>0</v>
      </c>
      <c r="H69" s="165"/>
      <c r="I69" s="165">
        <f>SUM(I70:I78)</f>
        <v>2536.6000000000004</v>
      </c>
      <c r="J69" s="165"/>
      <c r="K69" s="165">
        <f>SUM(K70:K78)</f>
        <v>30773.02</v>
      </c>
      <c r="L69" s="165"/>
      <c r="M69" s="165">
        <f>SUM(M70:M78)</f>
        <v>0</v>
      </c>
      <c r="N69" s="164"/>
      <c r="O69" s="164">
        <f>SUM(O70:O78)</f>
        <v>0</v>
      </c>
      <c r="P69" s="164"/>
      <c r="Q69" s="164">
        <f>SUM(Q70:Q78)</f>
        <v>0</v>
      </c>
      <c r="R69" s="165"/>
      <c r="S69" s="165"/>
      <c r="T69" s="165"/>
      <c r="U69" s="165"/>
      <c r="V69" s="166">
        <f>SUM(V70:V78)</f>
        <v>54.120000000000005</v>
      </c>
      <c r="W69" s="160"/>
      <c r="X69" s="160"/>
      <c r="Y69" s="160"/>
      <c r="AG69" t="s">
        <v>124</v>
      </c>
    </row>
    <row r="70" spans="1:60" outlineLevel="1" x14ac:dyDescent="0.2">
      <c r="A70" s="168">
        <v>13</v>
      </c>
      <c r="B70" s="169" t="s">
        <v>198</v>
      </c>
      <c r="C70" s="183" t="s">
        <v>199</v>
      </c>
      <c r="D70" s="170" t="s">
        <v>146</v>
      </c>
      <c r="E70" s="171">
        <v>102.38639999999999</v>
      </c>
      <c r="F70" s="172"/>
      <c r="G70" s="173">
        <f>ROUND(E70*F70,2)</f>
        <v>0</v>
      </c>
      <c r="H70" s="172">
        <v>1.45</v>
      </c>
      <c r="I70" s="173">
        <f>ROUND(E70*H70,2)</f>
        <v>148.46</v>
      </c>
      <c r="J70" s="172">
        <v>72.05</v>
      </c>
      <c r="K70" s="173">
        <f>ROUND(E70*J70,2)</f>
        <v>7376.94</v>
      </c>
      <c r="L70" s="173">
        <v>21</v>
      </c>
      <c r="M70" s="173">
        <f>G70*(1+L70/100)</f>
        <v>0</v>
      </c>
      <c r="N70" s="171">
        <v>1.0000000000000001E-5</v>
      </c>
      <c r="O70" s="171">
        <f>ROUND(E70*N70,2)</f>
        <v>0</v>
      </c>
      <c r="P70" s="171">
        <v>0</v>
      </c>
      <c r="Q70" s="171">
        <f>ROUND(E70*P70,2)</f>
        <v>0</v>
      </c>
      <c r="R70" s="173"/>
      <c r="S70" s="173" t="s">
        <v>129</v>
      </c>
      <c r="T70" s="173" t="s">
        <v>129</v>
      </c>
      <c r="U70" s="173">
        <v>0.13</v>
      </c>
      <c r="V70" s="174">
        <f>ROUND(E70*U70,2)</f>
        <v>13.31</v>
      </c>
      <c r="W70" s="157"/>
      <c r="X70" s="157" t="s">
        <v>140</v>
      </c>
      <c r="Y70" s="157" t="s">
        <v>131</v>
      </c>
      <c r="Z70" s="147"/>
      <c r="AA70" s="147"/>
      <c r="AB70" s="147"/>
      <c r="AC70" s="147"/>
      <c r="AD70" s="147"/>
      <c r="AE70" s="147"/>
      <c r="AF70" s="147"/>
      <c r="AG70" s="147" t="s">
        <v>141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2" x14ac:dyDescent="0.2">
      <c r="A71" s="154"/>
      <c r="B71" s="155"/>
      <c r="C71" s="184" t="s">
        <v>200</v>
      </c>
      <c r="D71" s="158"/>
      <c r="E71" s="159">
        <v>102.39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134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68">
        <v>14</v>
      </c>
      <c r="B72" s="169" t="s">
        <v>201</v>
      </c>
      <c r="C72" s="183" t="s">
        <v>202</v>
      </c>
      <c r="D72" s="170" t="s">
        <v>146</v>
      </c>
      <c r="E72" s="171">
        <v>122.44</v>
      </c>
      <c r="F72" s="172"/>
      <c r="G72" s="173">
        <f>ROUND(E72*F72,2)</f>
        <v>0</v>
      </c>
      <c r="H72" s="172">
        <v>2.2200000000000002</v>
      </c>
      <c r="I72" s="173">
        <f>ROUND(E72*H72,2)</f>
        <v>271.82</v>
      </c>
      <c r="J72" s="172">
        <v>173.28</v>
      </c>
      <c r="K72" s="173">
        <f>ROUND(E72*J72,2)</f>
        <v>21216.400000000001</v>
      </c>
      <c r="L72" s="173">
        <v>21</v>
      </c>
      <c r="M72" s="173">
        <f>G72*(1+L72/100)</f>
        <v>0</v>
      </c>
      <c r="N72" s="171">
        <v>4.0000000000000003E-5</v>
      </c>
      <c r="O72" s="171">
        <f>ROUND(E72*N72,2)</f>
        <v>0</v>
      </c>
      <c r="P72" s="171">
        <v>0</v>
      </c>
      <c r="Q72" s="171">
        <f>ROUND(E72*P72,2)</f>
        <v>0</v>
      </c>
      <c r="R72" s="173"/>
      <c r="S72" s="173" t="s">
        <v>129</v>
      </c>
      <c r="T72" s="173" t="s">
        <v>129</v>
      </c>
      <c r="U72" s="173">
        <v>0.308</v>
      </c>
      <c r="V72" s="174">
        <f>ROUND(E72*U72,2)</f>
        <v>37.71</v>
      </c>
      <c r="W72" s="157"/>
      <c r="X72" s="157" t="s">
        <v>140</v>
      </c>
      <c r="Y72" s="157" t="s">
        <v>131</v>
      </c>
      <c r="Z72" s="147"/>
      <c r="AA72" s="147"/>
      <c r="AB72" s="147"/>
      <c r="AC72" s="147"/>
      <c r="AD72" s="147"/>
      <c r="AE72" s="147"/>
      <c r="AF72" s="147"/>
      <c r="AG72" s="147" t="s">
        <v>141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184" t="s">
        <v>203</v>
      </c>
      <c r="D73" s="158"/>
      <c r="E73" s="159">
        <v>122.44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134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68">
        <v>15</v>
      </c>
      <c r="B74" s="169" t="s">
        <v>204</v>
      </c>
      <c r="C74" s="183" t="s">
        <v>205</v>
      </c>
      <c r="D74" s="170" t="s">
        <v>206</v>
      </c>
      <c r="E74" s="171">
        <v>16</v>
      </c>
      <c r="F74" s="172"/>
      <c r="G74" s="173">
        <f>ROUND(E74*F74,2)</f>
        <v>0</v>
      </c>
      <c r="H74" s="172">
        <v>132.27000000000001</v>
      </c>
      <c r="I74" s="173">
        <f>ROUND(E74*H74,2)</f>
        <v>2116.3200000000002</v>
      </c>
      <c r="J74" s="172">
        <v>136.22999999999999</v>
      </c>
      <c r="K74" s="173">
        <f>ROUND(E74*J74,2)</f>
        <v>2179.6799999999998</v>
      </c>
      <c r="L74" s="173">
        <v>21</v>
      </c>
      <c r="M74" s="173">
        <f>G74*(1+L74/100)</f>
        <v>0</v>
      </c>
      <c r="N74" s="171">
        <v>0</v>
      </c>
      <c r="O74" s="171">
        <f>ROUND(E74*N74,2)</f>
        <v>0</v>
      </c>
      <c r="P74" s="171">
        <v>0</v>
      </c>
      <c r="Q74" s="171">
        <f>ROUND(E74*P74,2)</f>
        <v>0</v>
      </c>
      <c r="R74" s="173"/>
      <c r="S74" s="173" t="s">
        <v>129</v>
      </c>
      <c r="T74" s="173" t="s">
        <v>129</v>
      </c>
      <c r="U74" s="173">
        <v>0.19400000000000001</v>
      </c>
      <c r="V74" s="174">
        <f>ROUND(E74*U74,2)</f>
        <v>3.1</v>
      </c>
      <c r="W74" s="157"/>
      <c r="X74" s="157" t="s">
        <v>140</v>
      </c>
      <c r="Y74" s="157" t="s">
        <v>131</v>
      </c>
      <c r="Z74" s="147"/>
      <c r="AA74" s="147"/>
      <c r="AB74" s="147"/>
      <c r="AC74" s="147"/>
      <c r="AD74" s="147"/>
      <c r="AE74" s="147"/>
      <c r="AF74" s="147"/>
      <c r="AG74" s="147" t="s">
        <v>141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2" x14ac:dyDescent="0.2">
      <c r="A75" s="154"/>
      <c r="B75" s="155"/>
      <c r="C75" s="184" t="s">
        <v>207</v>
      </c>
      <c r="D75" s="158"/>
      <c r="E75" s="159">
        <v>12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134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184" t="s">
        <v>208</v>
      </c>
      <c r="D76" s="158"/>
      <c r="E76" s="159">
        <v>4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134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4" t="s">
        <v>135</v>
      </c>
      <c r="D77" s="158"/>
      <c r="E77" s="159"/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134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4" t="s">
        <v>209</v>
      </c>
      <c r="D78" s="158"/>
      <c r="E78" s="159"/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134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x14ac:dyDescent="0.2">
      <c r="A79" s="161" t="s">
        <v>123</v>
      </c>
      <c r="B79" s="162" t="s">
        <v>74</v>
      </c>
      <c r="C79" s="182" t="s">
        <v>75</v>
      </c>
      <c r="D79" s="163"/>
      <c r="E79" s="164"/>
      <c r="F79" s="165"/>
      <c r="G79" s="165">
        <f>SUMIF(AG80:AG102,"&lt;&gt;NOR",G80:G102)</f>
        <v>0</v>
      </c>
      <c r="H79" s="165"/>
      <c r="I79" s="165">
        <f>SUM(I80:I102)</f>
        <v>1486.8</v>
      </c>
      <c r="J79" s="165"/>
      <c r="K79" s="165">
        <f>SUM(K80:K102)</f>
        <v>20870.900000000001</v>
      </c>
      <c r="L79" s="165"/>
      <c r="M79" s="165">
        <f>SUM(M80:M102)</f>
        <v>0</v>
      </c>
      <c r="N79" s="164"/>
      <c r="O79" s="164">
        <f>SUM(O80:O102)</f>
        <v>0.05</v>
      </c>
      <c r="P79" s="164"/>
      <c r="Q79" s="164">
        <f>SUM(Q80:Q102)</f>
        <v>5.15</v>
      </c>
      <c r="R79" s="165"/>
      <c r="S79" s="165"/>
      <c r="T79" s="165"/>
      <c r="U79" s="165"/>
      <c r="V79" s="166">
        <f>SUM(V80:V102)</f>
        <v>37.44</v>
      </c>
      <c r="W79" s="160"/>
      <c r="X79" s="160"/>
      <c r="Y79" s="160"/>
      <c r="AG79" t="s">
        <v>124</v>
      </c>
    </row>
    <row r="80" spans="1:60" outlineLevel="1" x14ac:dyDescent="0.2">
      <c r="A80" s="168">
        <v>16</v>
      </c>
      <c r="B80" s="169" t="s">
        <v>210</v>
      </c>
      <c r="C80" s="183" t="s">
        <v>211</v>
      </c>
      <c r="D80" s="170" t="s">
        <v>146</v>
      </c>
      <c r="E80" s="171">
        <v>15.305</v>
      </c>
      <c r="F80" s="172"/>
      <c r="G80" s="173">
        <f>ROUND(E80*F80,2)</f>
        <v>0</v>
      </c>
      <c r="H80" s="172">
        <v>9.7799999999999994</v>
      </c>
      <c r="I80" s="173">
        <f>ROUND(E80*H80,2)</f>
        <v>149.68</v>
      </c>
      <c r="J80" s="172">
        <v>768.22</v>
      </c>
      <c r="K80" s="173">
        <f>ROUND(E80*J80,2)</f>
        <v>11757.61</v>
      </c>
      <c r="L80" s="173">
        <v>21</v>
      </c>
      <c r="M80" s="173">
        <f>G80*(1+L80/100)</f>
        <v>0</v>
      </c>
      <c r="N80" s="171">
        <v>3.4000000000000002E-4</v>
      </c>
      <c r="O80" s="171">
        <f>ROUND(E80*N80,2)</f>
        <v>0.01</v>
      </c>
      <c r="P80" s="171">
        <v>0.25</v>
      </c>
      <c r="Q80" s="171">
        <f>ROUND(E80*P80,2)</f>
        <v>3.83</v>
      </c>
      <c r="R80" s="173"/>
      <c r="S80" s="173" t="s">
        <v>129</v>
      </c>
      <c r="T80" s="173" t="s">
        <v>129</v>
      </c>
      <c r="U80" s="173">
        <v>1.383</v>
      </c>
      <c r="V80" s="174">
        <f>ROUND(E80*U80,2)</f>
        <v>21.17</v>
      </c>
      <c r="W80" s="157"/>
      <c r="X80" s="157" t="s">
        <v>140</v>
      </c>
      <c r="Y80" s="157" t="s">
        <v>131</v>
      </c>
      <c r="Z80" s="147"/>
      <c r="AA80" s="147"/>
      <c r="AB80" s="147"/>
      <c r="AC80" s="147"/>
      <c r="AD80" s="147"/>
      <c r="AE80" s="147"/>
      <c r="AF80" s="147"/>
      <c r="AG80" s="147" t="s">
        <v>141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184" t="s">
        <v>212</v>
      </c>
      <c r="D81" s="158"/>
      <c r="E81" s="159">
        <v>4.59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134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184" t="s">
        <v>135</v>
      </c>
      <c r="D82" s="158"/>
      <c r="E82" s="159"/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134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184" t="s">
        <v>213</v>
      </c>
      <c r="D83" s="158"/>
      <c r="E83" s="159">
        <v>10.71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134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ht="22.5" outlineLevel="1" x14ac:dyDescent="0.2">
      <c r="A84" s="168">
        <v>17</v>
      </c>
      <c r="B84" s="169" t="s">
        <v>214</v>
      </c>
      <c r="C84" s="183" t="s">
        <v>215</v>
      </c>
      <c r="D84" s="170" t="s">
        <v>206</v>
      </c>
      <c r="E84" s="171">
        <v>110</v>
      </c>
      <c r="F84" s="172"/>
      <c r="G84" s="173">
        <f>ROUND(E84*F84,2)</f>
        <v>0</v>
      </c>
      <c r="H84" s="172">
        <v>0</v>
      </c>
      <c r="I84" s="173">
        <f>ROUND(E84*H84,2)</f>
        <v>0</v>
      </c>
      <c r="J84" s="172">
        <v>15.3</v>
      </c>
      <c r="K84" s="173">
        <f>ROUND(E84*J84,2)</f>
        <v>1683</v>
      </c>
      <c r="L84" s="173">
        <v>21</v>
      </c>
      <c r="M84" s="173">
        <f>G84*(1+L84/100)</f>
        <v>0</v>
      </c>
      <c r="N84" s="171">
        <v>0</v>
      </c>
      <c r="O84" s="171">
        <f>ROUND(E84*N84,2)</f>
        <v>0</v>
      </c>
      <c r="P84" s="171">
        <v>0</v>
      </c>
      <c r="Q84" s="171">
        <f>ROUND(E84*P84,2)</f>
        <v>0</v>
      </c>
      <c r="R84" s="173"/>
      <c r="S84" s="173" t="s">
        <v>129</v>
      </c>
      <c r="T84" s="173" t="s">
        <v>129</v>
      </c>
      <c r="U84" s="173">
        <v>0.03</v>
      </c>
      <c r="V84" s="174">
        <f>ROUND(E84*U84,2)</f>
        <v>3.3</v>
      </c>
      <c r="W84" s="157"/>
      <c r="X84" s="157" t="s">
        <v>140</v>
      </c>
      <c r="Y84" s="157" t="s">
        <v>131</v>
      </c>
      <c r="Z84" s="147"/>
      <c r="AA84" s="147"/>
      <c r="AB84" s="147"/>
      <c r="AC84" s="147"/>
      <c r="AD84" s="147"/>
      <c r="AE84" s="147"/>
      <c r="AF84" s="147"/>
      <c r="AG84" s="147" t="s">
        <v>141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184" t="s">
        <v>216</v>
      </c>
      <c r="D85" s="158"/>
      <c r="E85" s="159">
        <v>6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134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4" t="s">
        <v>217</v>
      </c>
      <c r="D86" s="158"/>
      <c r="E86" s="159">
        <v>8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134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4" t="s">
        <v>218</v>
      </c>
      <c r="D87" s="158"/>
      <c r="E87" s="159">
        <v>8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134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4" t="s">
        <v>60</v>
      </c>
      <c r="D88" s="158"/>
      <c r="E88" s="159"/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134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184" t="s">
        <v>219</v>
      </c>
      <c r="D89" s="158"/>
      <c r="E89" s="159">
        <v>3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134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4" t="s">
        <v>220</v>
      </c>
      <c r="D90" s="158"/>
      <c r="E90" s="159">
        <v>32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134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184" t="s">
        <v>221</v>
      </c>
      <c r="D91" s="158"/>
      <c r="E91" s="159">
        <v>44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134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4" t="s">
        <v>222</v>
      </c>
      <c r="D92" s="158"/>
      <c r="E92" s="159">
        <v>1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134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4" t="s">
        <v>223</v>
      </c>
      <c r="D93" s="158"/>
      <c r="E93" s="159">
        <v>4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134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184" t="s">
        <v>224</v>
      </c>
      <c r="D94" s="158"/>
      <c r="E94" s="159">
        <v>4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134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68">
        <v>18</v>
      </c>
      <c r="B95" s="169" t="s">
        <v>225</v>
      </c>
      <c r="C95" s="183" t="s">
        <v>226</v>
      </c>
      <c r="D95" s="170" t="s">
        <v>146</v>
      </c>
      <c r="E95" s="171">
        <v>1.1100000000000001</v>
      </c>
      <c r="F95" s="172"/>
      <c r="G95" s="173">
        <f>ROUND(E95*F95,2)</f>
        <v>0</v>
      </c>
      <c r="H95" s="172">
        <v>64.03</v>
      </c>
      <c r="I95" s="173">
        <f>ROUND(E95*H95,2)</f>
        <v>71.069999999999993</v>
      </c>
      <c r="J95" s="172">
        <v>299.97000000000003</v>
      </c>
      <c r="K95" s="173">
        <f>ROUND(E95*J95,2)</f>
        <v>332.97</v>
      </c>
      <c r="L95" s="173">
        <v>21</v>
      </c>
      <c r="M95" s="173">
        <f>G95*(1+L95/100)</f>
        <v>0</v>
      </c>
      <c r="N95" s="171">
        <v>2.1900000000000001E-3</v>
      </c>
      <c r="O95" s="171">
        <f>ROUND(E95*N95,2)</f>
        <v>0</v>
      </c>
      <c r="P95" s="171">
        <v>4.1000000000000002E-2</v>
      </c>
      <c r="Q95" s="171">
        <f>ROUND(E95*P95,2)</f>
        <v>0.05</v>
      </c>
      <c r="R95" s="173"/>
      <c r="S95" s="173" t="s">
        <v>129</v>
      </c>
      <c r="T95" s="173" t="s">
        <v>129</v>
      </c>
      <c r="U95" s="173">
        <v>0.52</v>
      </c>
      <c r="V95" s="174">
        <f>ROUND(E95*U95,2)</f>
        <v>0.57999999999999996</v>
      </c>
      <c r="W95" s="157"/>
      <c r="X95" s="157" t="s">
        <v>140</v>
      </c>
      <c r="Y95" s="157" t="s">
        <v>131</v>
      </c>
      <c r="Z95" s="147"/>
      <c r="AA95" s="147"/>
      <c r="AB95" s="147"/>
      <c r="AC95" s="147"/>
      <c r="AD95" s="147"/>
      <c r="AE95" s="147"/>
      <c r="AF95" s="147"/>
      <c r="AG95" s="147" t="s">
        <v>141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4" t="s">
        <v>227</v>
      </c>
      <c r="D96" s="158"/>
      <c r="E96" s="159">
        <v>0.81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134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184" t="s">
        <v>228</v>
      </c>
      <c r="D97" s="158"/>
      <c r="E97" s="159">
        <v>0.3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134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68">
        <v>19</v>
      </c>
      <c r="B98" s="169" t="s">
        <v>229</v>
      </c>
      <c r="C98" s="183" t="s">
        <v>230</v>
      </c>
      <c r="D98" s="170" t="s">
        <v>146</v>
      </c>
      <c r="E98" s="171">
        <v>47.117600000000003</v>
      </c>
      <c r="F98" s="172"/>
      <c r="G98" s="173">
        <f>ROUND(E98*F98,2)</f>
        <v>0</v>
      </c>
      <c r="H98" s="172">
        <v>26.87</v>
      </c>
      <c r="I98" s="173">
        <f>ROUND(E98*H98,2)</f>
        <v>1266.05</v>
      </c>
      <c r="J98" s="172">
        <v>150.63</v>
      </c>
      <c r="K98" s="173">
        <f>ROUND(E98*J98,2)</f>
        <v>7097.32</v>
      </c>
      <c r="L98" s="173">
        <v>21</v>
      </c>
      <c r="M98" s="173">
        <f>G98*(1+L98/100)</f>
        <v>0</v>
      </c>
      <c r="N98" s="171">
        <v>9.2000000000000003E-4</v>
      </c>
      <c r="O98" s="171">
        <f>ROUND(E98*N98,2)</f>
        <v>0.04</v>
      </c>
      <c r="P98" s="171">
        <v>2.7E-2</v>
      </c>
      <c r="Q98" s="171">
        <f>ROUND(E98*P98,2)</f>
        <v>1.27</v>
      </c>
      <c r="R98" s="173"/>
      <c r="S98" s="173" t="s">
        <v>129</v>
      </c>
      <c r="T98" s="173" t="s">
        <v>129</v>
      </c>
      <c r="U98" s="173">
        <v>0.26300000000000001</v>
      </c>
      <c r="V98" s="174">
        <f>ROUND(E98*U98,2)</f>
        <v>12.39</v>
      </c>
      <c r="W98" s="157"/>
      <c r="X98" s="157" t="s">
        <v>140</v>
      </c>
      <c r="Y98" s="157" t="s">
        <v>131</v>
      </c>
      <c r="Z98" s="147"/>
      <c r="AA98" s="147"/>
      <c r="AB98" s="147"/>
      <c r="AC98" s="147"/>
      <c r="AD98" s="147"/>
      <c r="AE98" s="147"/>
      <c r="AF98" s="147"/>
      <c r="AG98" s="147" t="s">
        <v>141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184" t="s">
        <v>231</v>
      </c>
      <c r="D99" s="158"/>
      <c r="E99" s="159">
        <v>17.64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134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184" t="s">
        <v>232</v>
      </c>
      <c r="D100" s="158"/>
      <c r="E100" s="159">
        <v>25.19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134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184" t="s">
        <v>233</v>
      </c>
      <c r="D101" s="158"/>
      <c r="E101" s="159">
        <v>2.11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134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84" t="s">
        <v>234</v>
      </c>
      <c r="D102" s="158"/>
      <c r="E102" s="159">
        <v>2.1800000000000002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134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x14ac:dyDescent="0.2">
      <c r="A103" s="161" t="s">
        <v>123</v>
      </c>
      <c r="B103" s="162" t="s">
        <v>76</v>
      </c>
      <c r="C103" s="182" t="s">
        <v>77</v>
      </c>
      <c r="D103" s="163"/>
      <c r="E103" s="164"/>
      <c r="F103" s="165"/>
      <c r="G103" s="165">
        <f>SUMIF(AG104:AG121,"&lt;&gt;NOR",G104:G121)</f>
        <v>0</v>
      </c>
      <c r="H103" s="165"/>
      <c r="I103" s="165">
        <f>SUM(I104:I121)</f>
        <v>0</v>
      </c>
      <c r="J103" s="165"/>
      <c r="K103" s="165">
        <f>SUM(K104:K121)</f>
        <v>9690.19</v>
      </c>
      <c r="L103" s="165"/>
      <c r="M103" s="165">
        <f>SUM(M104:M121)</f>
        <v>0</v>
      </c>
      <c r="N103" s="164"/>
      <c r="O103" s="164">
        <f>SUM(O104:O121)</f>
        <v>0</v>
      </c>
      <c r="P103" s="164"/>
      <c r="Q103" s="164">
        <f>SUM(Q104:Q121)</f>
        <v>3.32</v>
      </c>
      <c r="R103" s="165"/>
      <c r="S103" s="165"/>
      <c r="T103" s="165"/>
      <c r="U103" s="165"/>
      <c r="V103" s="166">
        <f>SUM(V104:V121)</f>
        <v>19.03</v>
      </c>
      <c r="W103" s="160"/>
      <c r="X103" s="160"/>
      <c r="Y103" s="160"/>
      <c r="AG103" t="s">
        <v>124</v>
      </c>
    </row>
    <row r="104" spans="1:60" outlineLevel="1" x14ac:dyDescent="0.2">
      <c r="A104" s="168">
        <v>20</v>
      </c>
      <c r="B104" s="169" t="s">
        <v>235</v>
      </c>
      <c r="C104" s="183" t="s">
        <v>236</v>
      </c>
      <c r="D104" s="170" t="s">
        <v>158</v>
      </c>
      <c r="E104" s="171">
        <v>1.2</v>
      </c>
      <c r="F104" s="172"/>
      <c r="G104" s="173">
        <f>ROUND(E104*F104,2)</f>
        <v>0</v>
      </c>
      <c r="H104" s="172">
        <v>0</v>
      </c>
      <c r="I104" s="173">
        <f>ROUND(E104*H104,2)</f>
        <v>0</v>
      </c>
      <c r="J104" s="172">
        <v>434</v>
      </c>
      <c r="K104" s="173">
        <f>ROUND(E104*J104,2)</f>
        <v>520.79999999999995</v>
      </c>
      <c r="L104" s="173">
        <v>21</v>
      </c>
      <c r="M104" s="173">
        <f>G104*(1+L104/100)</f>
        <v>0</v>
      </c>
      <c r="N104" s="171">
        <v>0</v>
      </c>
      <c r="O104" s="171">
        <f>ROUND(E104*N104,2)</f>
        <v>0</v>
      </c>
      <c r="P104" s="171">
        <v>1.9E-2</v>
      </c>
      <c r="Q104" s="171">
        <f>ROUND(E104*P104,2)</f>
        <v>0.02</v>
      </c>
      <c r="R104" s="173"/>
      <c r="S104" s="173" t="s">
        <v>129</v>
      </c>
      <c r="T104" s="173" t="s">
        <v>129</v>
      </c>
      <c r="U104" s="173">
        <v>0.85399999999999998</v>
      </c>
      <c r="V104" s="174">
        <f>ROUND(E104*U104,2)</f>
        <v>1.02</v>
      </c>
      <c r="W104" s="157"/>
      <c r="X104" s="157" t="s">
        <v>140</v>
      </c>
      <c r="Y104" s="157" t="s">
        <v>131</v>
      </c>
      <c r="Z104" s="147"/>
      <c r="AA104" s="147"/>
      <c r="AB104" s="147"/>
      <c r="AC104" s="147"/>
      <c r="AD104" s="147"/>
      <c r="AE104" s="147"/>
      <c r="AF104" s="147"/>
      <c r="AG104" s="147" t="s">
        <v>141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2" x14ac:dyDescent="0.2">
      <c r="A105" s="154"/>
      <c r="B105" s="155"/>
      <c r="C105" s="184" t="s">
        <v>237</v>
      </c>
      <c r="D105" s="158"/>
      <c r="E105" s="159">
        <v>1.2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134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184" t="s">
        <v>135</v>
      </c>
      <c r="D106" s="158"/>
      <c r="E106" s="159"/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134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4" t="s">
        <v>238</v>
      </c>
      <c r="D107" s="158"/>
      <c r="E107" s="159"/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134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68">
        <v>21</v>
      </c>
      <c r="B108" s="169" t="s">
        <v>239</v>
      </c>
      <c r="C108" s="183" t="s">
        <v>240</v>
      </c>
      <c r="D108" s="170" t="s">
        <v>146</v>
      </c>
      <c r="E108" s="171">
        <v>46.343499999999999</v>
      </c>
      <c r="F108" s="172"/>
      <c r="G108" s="173">
        <f>ROUND(E108*F108,2)</f>
        <v>0</v>
      </c>
      <c r="H108" s="172">
        <v>0</v>
      </c>
      <c r="I108" s="173">
        <f>ROUND(E108*H108,2)</f>
        <v>0</v>
      </c>
      <c r="J108" s="172">
        <v>132.5</v>
      </c>
      <c r="K108" s="173">
        <f>ROUND(E108*J108,2)</f>
        <v>6140.51</v>
      </c>
      <c r="L108" s="173">
        <v>21</v>
      </c>
      <c r="M108" s="173">
        <f>G108*(1+L108/100)</f>
        <v>0</v>
      </c>
      <c r="N108" s="171">
        <v>0</v>
      </c>
      <c r="O108" s="171">
        <f>ROUND(E108*N108,2)</f>
        <v>0</v>
      </c>
      <c r="P108" s="171">
        <v>4.5999999999999999E-2</v>
      </c>
      <c r="Q108" s="171">
        <f>ROUND(E108*P108,2)</f>
        <v>2.13</v>
      </c>
      <c r="R108" s="173"/>
      <c r="S108" s="173" t="s">
        <v>129</v>
      </c>
      <c r="T108" s="173" t="s">
        <v>129</v>
      </c>
      <c r="U108" s="173">
        <v>0.26</v>
      </c>
      <c r="V108" s="174">
        <f>ROUND(E108*U108,2)</f>
        <v>12.05</v>
      </c>
      <c r="W108" s="157"/>
      <c r="X108" s="157" t="s">
        <v>140</v>
      </c>
      <c r="Y108" s="157" t="s">
        <v>131</v>
      </c>
      <c r="Z108" s="147"/>
      <c r="AA108" s="147"/>
      <c r="AB108" s="147"/>
      <c r="AC108" s="147"/>
      <c r="AD108" s="147"/>
      <c r="AE108" s="147"/>
      <c r="AF108" s="147"/>
      <c r="AG108" s="147" t="s">
        <v>141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">
      <c r="A109" s="154"/>
      <c r="B109" s="155"/>
      <c r="C109" s="184" t="s">
        <v>241</v>
      </c>
      <c r="D109" s="158"/>
      <c r="E109" s="159">
        <v>46.34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134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184" t="s">
        <v>135</v>
      </c>
      <c r="D110" s="158"/>
      <c r="E110" s="159"/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134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4" t="s">
        <v>242</v>
      </c>
      <c r="D111" s="158"/>
      <c r="E111" s="159"/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134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68">
        <v>22</v>
      </c>
      <c r="B112" s="169" t="s">
        <v>243</v>
      </c>
      <c r="C112" s="183" t="s">
        <v>244</v>
      </c>
      <c r="D112" s="170" t="s">
        <v>146</v>
      </c>
      <c r="E112" s="171">
        <v>19.861499999999999</v>
      </c>
      <c r="F112" s="172"/>
      <c r="G112" s="173">
        <f>ROUND(E112*F112,2)</f>
        <v>0</v>
      </c>
      <c r="H112" s="172">
        <v>0</v>
      </c>
      <c r="I112" s="173">
        <f>ROUND(E112*H112,2)</f>
        <v>0</v>
      </c>
      <c r="J112" s="172">
        <v>152.5</v>
      </c>
      <c r="K112" s="173">
        <f>ROUND(E112*J112,2)</f>
        <v>3028.88</v>
      </c>
      <c r="L112" s="173">
        <v>21</v>
      </c>
      <c r="M112" s="173">
        <f>G112*(1+L112/100)</f>
        <v>0</v>
      </c>
      <c r="N112" s="171">
        <v>0</v>
      </c>
      <c r="O112" s="171">
        <f>ROUND(E112*N112,2)</f>
        <v>0</v>
      </c>
      <c r="P112" s="171">
        <v>5.8999999999999997E-2</v>
      </c>
      <c r="Q112" s="171">
        <f>ROUND(E112*P112,2)</f>
        <v>1.17</v>
      </c>
      <c r="R112" s="173"/>
      <c r="S112" s="173" t="s">
        <v>129</v>
      </c>
      <c r="T112" s="173" t="s">
        <v>129</v>
      </c>
      <c r="U112" s="173">
        <v>0.3</v>
      </c>
      <c r="V112" s="174">
        <f>ROUND(E112*U112,2)</f>
        <v>5.96</v>
      </c>
      <c r="W112" s="157"/>
      <c r="X112" s="157" t="s">
        <v>140</v>
      </c>
      <c r="Y112" s="157" t="s">
        <v>131</v>
      </c>
      <c r="Z112" s="147"/>
      <c r="AA112" s="147"/>
      <c r="AB112" s="147"/>
      <c r="AC112" s="147"/>
      <c r="AD112" s="147"/>
      <c r="AE112" s="147"/>
      <c r="AF112" s="147"/>
      <c r="AG112" s="147" t="s">
        <v>141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">
      <c r="A113" s="154"/>
      <c r="B113" s="155"/>
      <c r="C113" s="184" t="s">
        <v>245</v>
      </c>
      <c r="D113" s="158"/>
      <c r="E113" s="159">
        <v>0.49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134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184" t="s">
        <v>246</v>
      </c>
      <c r="D114" s="158"/>
      <c r="E114" s="159">
        <v>0.74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134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4" t="s">
        <v>247</v>
      </c>
      <c r="D115" s="158"/>
      <c r="E115" s="159">
        <v>0.61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134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84" t="s">
        <v>248</v>
      </c>
      <c r="D116" s="158"/>
      <c r="E116" s="159">
        <v>6.26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134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184" t="s">
        <v>249</v>
      </c>
      <c r="D117" s="158"/>
      <c r="E117" s="159">
        <v>8.8800000000000008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134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184" t="s">
        <v>250</v>
      </c>
      <c r="D118" s="158"/>
      <c r="E118" s="159">
        <v>1.1100000000000001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134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184" t="s">
        <v>251</v>
      </c>
      <c r="D119" s="158"/>
      <c r="E119" s="159">
        <v>0.26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134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184" t="s">
        <v>252</v>
      </c>
      <c r="D120" s="158"/>
      <c r="E120" s="159">
        <v>0.74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134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184" t="s">
        <v>253</v>
      </c>
      <c r="D121" s="158"/>
      <c r="E121" s="159">
        <v>0.77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134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x14ac:dyDescent="0.2">
      <c r="A122" s="161" t="s">
        <v>123</v>
      </c>
      <c r="B122" s="162" t="s">
        <v>78</v>
      </c>
      <c r="C122" s="182" t="s">
        <v>79</v>
      </c>
      <c r="D122" s="163"/>
      <c r="E122" s="164"/>
      <c r="F122" s="165"/>
      <c r="G122" s="165">
        <f>SUMIF(AG123:AG123,"&lt;&gt;NOR",G123:G123)</f>
        <v>0</v>
      </c>
      <c r="H122" s="165"/>
      <c r="I122" s="165">
        <f>SUM(I123:I123)</f>
        <v>0</v>
      </c>
      <c r="J122" s="165"/>
      <c r="K122" s="165">
        <f>SUM(K123:K123)</f>
        <v>6497.68</v>
      </c>
      <c r="L122" s="165"/>
      <c r="M122" s="165">
        <f>SUM(M123:M123)</f>
        <v>0</v>
      </c>
      <c r="N122" s="164"/>
      <c r="O122" s="164">
        <f>SUM(O123:O123)</f>
        <v>0</v>
      </c>
      <c r="P122" s="164"/>
      <c r="Q122" s="164">
        <f>SUM(Q123:Q123)</f>
        <v>0</v>
      </c>
      <c r="R122" s="165"/>
      <c r="S122" s="165"/>
      <c r="T122" s="165"/>
      <c r="U122" s="165"/>
      <c r="V122" s="166">
        <f>SUM(V123:V123)</f>
        <v>11.1</v>
      </c>
      <c r="W122" s="160"/>
      <c r="X122" s="160"/>
      <c r="Y122" s="160"/>
      <c r="AG122" t="s">
        <v>124</v>
      </c>
    </row>
    <row r="123" spans="1:60" outlineLevel="1" x14ac:dyDescent="0.2">
      <c r="A123" s="175">
        <v>23</v>
      </c>
      <c r="B123" s="176" t="s">
        <v>254</v>
      </c>
      <c r="C123" s="185" t="s">
        <v>255</v>
      </c>
      <c r="D123" s="177" t="s">
        <v>256</v>
      </c>
      <c r="E123" s="178">
        <v>5.8643299999999998</v>
      </c>
      <c r="F123" s="179"/>
      <c r="G123" s="180">
        <f>ROUND(E123*F123,2)</f>
        <v>0</v>
      </c>
      <c r="H123" s="179">
        <v>0</v>
      </c>
      <c r="I123" s="180">
        <f>ROUND(E123*H123,2)</f>
        <v>0</v>
      </c>
      <c r="J123" s="179">
        <v>1108</v>
      </c>
      <c r="K123" s="180">
        <f>ROUND(E123*J123,2)</f>
        <v>6497.68</v>
      </c>
      <c r="L123" s="180">
        <v>21</v>
      </c>
      <c r="M123" s="180">
        <f>G123*(1+L123/100)</f>
        <v>0</v>
      </c>
      <c r="N123" s="178">
        <v>0</v>
      </c>
      <c r="O123" s="178">
        <f>ROUND(E123*N123,2)</f>
        <v>0</v>
      </c>
      <c r="P123" s="178">
        <v>0</v>
      </c>
      <c r="Q123" s="178">
        <f>ROUND(E123*P123,2)</f>
        <v>0</v>
      </c>
      <c r="R123" s="180"/>
      <c r="S123" s="180" t="s">
        <v>129</v>
      </c>
      <c r="T123" s="180" t="s">
        <v>129</v>
      </c>
      <c r="U123" s="180">
        <v>1.8919999999999999</v>
      </c>
      <c r="V123" s="181">
        <f>ROUND(E123*U123,2)</f>
        <v>11.1</v>
      </c>
      <c r="W123" s="157"/>
      <c r="X123" s="157" t="s">
        <v>140</v>
      </c>
      <c r="Y123" s="157" t="s">
        <v>131</v>
      </c>
      <c r="Z123" s="147"/>
      <c r="AA123" s="147"/>
      <c r="AB123" s="147"/>
      <c r="AC123" s="147"/>
      <c r="AD123" s="147"/>
      <c r="AE123" s="147"/>
      <c r="AF123" s="147"/>
      <c r="AG123" s="147" t="s">
        <v>141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x14ac:dyDescent="0.2">
      <c r="A124" s="161" t="s">
        <v>123</v>
      </c>
      <c r="B124" s="162" t="s">
        <v>80</v>
      </c>
      <c r="C124" s="182" t="s">
        <v>81</v>
      </c>
      <c r="D124" s="163"/>
      <c r="E124" s="164"/>
      <c r="F124" s="165"/>
      <c r="G124" s="165">
        <f>SUMIF(AG125:AG136,"&lt;&gt;NOR",G125:G136)</f>
        <v>0</v>
      </c>
      <c r="H124" s="165"/>
      <c r="I124" s="165">
        <f>SUM(I125:I136)</f>
        <v>6975.71</v>
      </c>
      <c r="J124" s="165"/>
      <c r="K124" s="165">
        <f>SUM(K125:K136)</f>
        <v>18807.77</v>
      </c>
      <c r="L124" s="165"/>
      <c r="M124" s="165">
        <f>SUM(M125:M136)</f>
        <v>0</v>
      </c>
      <c r="N124" s="164"/>
      <c r="O124" s="164">
        <f>SUM(O125:O136)</f>
        <v>0.09</v>
      </c>
      <c r="P124" s="164"/>
      <c r="Q124" s="164">
        <f>SUM(Q125:Q136)</f>
        <v>0.04</v>
      </c>
      <c r="R124" s="165"/>
      <c r="S124" s="165"/>
      <c r="T124" s="165"/>
      <c r="U124" s="165"/>
      <c r="V124" s="166">
        <f>SUM(V125:V136)</f>
        <v>28.270000000000003</v>
      </c>
      <c r="W124" s="160"/>
      <c r="X124" s="160"/>
      <c r="Y124" s="160"/>
      <c r="AG124" t="s">
        <v>124</v>
      </c>
    </row>
    <row r="125" spans="1:60" ht="22.5" outlineLevel="1" x14ac:dyDescent="0.2">
      <c r="A125" s="175">
        <v>24</v>
      </c>
      <c r="B125" s="176" t="s">
        <v>257</v>
      </c>
      <c r="C125" s="185" t="s">
        <v>258</v>
      </c>
      <c r="D125" s="177" t="s">
        <v>158</v>
      </c>
      <c r="E125" s="178">
        <v>30.61</v>
      </c>
      <c r="F125" s="179"/>
      <c r="G125" s="180">
        <f>ROUND(E125*F125,2)</f>
        <v>0</v>
      </c>
      <c r="H125" s="179">
        <v>227.89</v>
      </c>
      <c r="I125" s="180">
        <f>ROUND(E125*H125,2)</f>
        <v>6975.71</v>
      </c>
      <c r="J125" s="179">
        <v>531.11</v>
      </c>
      <c r="K125" s="180">
        <f>ROUND(E125*J125,2)</f>
        <v>16257.28</v>
      </c>
      <c r="L125" s="180">
        <v>21</v>
      </c>
      <c r="M125" s="180">
        <f>G125*(1+L125/100)</f>
        <v>0</v>
      </c>
      <c r="N125" s="178">
        <v>2.8400000000000001E-3</v>
      </c>
      <c r="O125" s="178">
        <f>ROUND(E125*N125,2)</f>
        <v>0.09</v>
      </c>
      <c r="P125" s="178">
        <v>0</v>
      </c>
      <c r="Q125" s="178">
        <f>ROUND(E125*P125,2)</f>
        <v>0</v>
      </c>
      <c r="R125" s="180"/>
      <c r="S125" s="180" t="s">
        <v>259</v>
      </c>
      <c r="T125" s="180" t="s">
        <v>259</v>
      </c>
      <c r="U125" s="180">
        <v>0.81764999999999999</v>
      </c>
      <c r="V125" s="181">
        <f>ROUND(E125*U125,2)</f>
        <v>25.03</v>
      </c>
      <c r="W125" s="157"/>
      <c r="X125" s="157" t="s">
        <v>140</v>
      </c>
      <c r="Y125" s="157" t="s">
        <v>131</v>
      </c>
      <c r="Z125" s="147"/>
      <c r="AA125" s="147"/>
      <c r="AB125" s="147"/>
      <c r="AC125" s="147"/>
      <c r="AD125" s="147"/>
      <c r="AE125" s="147"/>
      <c r="AF125" s="147"/>
      <c r="AG125" s="147" t="s">
        <v>260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ht="22.5" outlineLevel="1" x14ac:dyDescent="0.2">
      <c r="A126" s="168">
        <v>25</v>
      </c>
      <c r="B126" s="169" t="s">
        <v>261</v>
      </c>
      <c r="C126" s="183" t="s">
        <v>262</v>
      </c>
      <c r="D126" s="170" t="s">
        <v>158</v>
      </c>
      <c r="E126" s="171">
        <v>30.61</v>
      </c>
      <c r="F126" s="172"/>
      <c r="G126" s="173">
        <f>ROUND(E126*F126,2)</f>
        <v>0</v>
      </c>
      <c r="H126" s="172">
        <v>0</v>
      </c>
      <c r="I126" s="173">
        <f>ROUND(E126*H126,2)</f>
        <v>0</v>
      </c>
      <c r="J126" s="172">
        <v>75.2</v>
      </c>
      <c r="K126" s="173">
        <f>ROUND(E126*J126,2)</f>
        <v>2301.87</v>
      </c>
      <c r="L126" s="173">
        <v>21</v>
      </c>
      <c r="M126" s="173">
        <f>G126*(1+L126/100)</f>
        <v>0</v>
      </c>
      <c r="N126" s="171">
        <v>0</v>
      </c>
      <c r="O126" s="171">
        <f>ROUND(E126*N126,2)</f>
        <v>0</v>
      </c>
      <c r="P126" s="171">
        <v>1.3500000000000001E-3</v>
      </c>
      <c r="Q126" s="171">
        <f>ROUND(E126*P126,2)</f>
        <v>0.04</v>
      </c>
      <c r="R126" s="173"/>
      <c r="S126" s="173" t="s">
        <v>129</v>
      </c>
      <c r="T126" s="173" t="s">
        <v>129</v>
      </c>
      <c r="U126" s="173">
        <v>9.1999999999999998E-2</v>
      </c>
      <c r="V126" s="174">
        <f>ROUND(E126*U126,2)</f>
        <v>2.82</v>
      </c>
      <c r="W126" s="157"/>
      <c r="X126" s="157" t="s">
        <v>140</v>
      </c>
      <c r="Y126" s="157" t="s">
        <v>131</v>
      </c>
      <c r="Z126" s="147"/>
      <c r="AA126" s="147"/>
      <c r="AB126" s="147"/>
      <c r="AC126" s="147"/>
      <c r="AD126" s="147"/>
      <c r="AE126" s="147"/>
      <c r="AF126" s="147"/>
      <c r="AG126" s="147" t="s">
        <v>260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184" t="s">
        <v>263</v>
      </c>
      <c r="D127" s="158"/>
      <c r="E127" s="159">
        <v>0.86</v>
      </c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134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184" t="s">
        <v>264</v>
      </c>
      <c r="D128" s="158"/>
      <c r="E128" s="159">
        <v>1.65</v>
      </c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134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4" t="s">
        <v>265</v>
      </c>
      <c r="D129" s="158"/>
      <c r="E129" s="159">
        <v>1.88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134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184" t="s">
        <v>266</v>
      </c>
      <c r="D130" s="158"/>
      <c r="E130" s="159">
        <v>9.2799999999999994</v>
      </c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134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">
      <c r="A131" s="154"/>
      <c r="B131" s="155"/>
      <c r="C131" s="184" t="s">
        <v>267</v>
      </c>
      <c r="D131" s="158"/>
      <c r="E131" s="159">
        <v>12.76</v>
      </c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134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3" x14ac:dyDescent="0.2">
      <c r="A132" s="154"/>
      <c r="B132" s="155"/>
      <c r="C132" s="184" t="s">
        <v>268</v>
      </c>
      <c r="D132" s="158"/>
      <c r="E132" s="159">
        <v>1.2</v>
      </c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134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3" x14ac:dyDescent="0.2">
      <c r="A133" s="154"/>
      <c r="B133" s="155"/>
      <c r="C133" s="184" t="s">
        <v>269</v>
      </c>
      <c r="D133" s="158"/>
      <c r="E133" s="159">
        <v>0.6</v>
      </c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134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184" t="s">
        <v>270</v>
      </c>
      <c r="D134" s="158"/>
      <c r="E134" s="159">
        <v>1.2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134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184" t="s">
        <v>271</v>
      </c>
      <c r="D135" s="158"/>
      <c r="E135" s="159">
        <v>1.18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134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">
      <c r="A136" s="175">
        <v>26</v>
      </c>
      <c r="B136" s="176" t="s">
        <v>272</v>
      </c>
      <c r="C136" s="185" t="s">
        <v>273</v>
      </c>
      <c r="D136" s="177" t="s">
        <v>256</v>
      </c>
      <c r="E136" s="178">
        <v>8.6929999999999993E-2</v>
      </c>
      <c r="F136" s="179"/>
      <c r="G136" s="180">
        <f>ROUND(E136*F136,2)</f>
        <v>0</v>
      </c>
      <c r="H136" s="179">
        <v>0</v>
      </c>
      <c r="I136" s="180">
        <f>ROUND(E136*H136,2)</f>
        <v>0</v>
      </c>
      <c r="J136" s="179">
        <v>2860</v>
      </c>
      <c r="K136" s="180">
        <f>ROUND(E136*J136,2)</f>
        <v>248.62</v>
      </c>
      <c r="L136" s="180">
        <v>21</v>
      </c>
      <c r="M136" s="180">
        <f>G136*(1+L136/100)</f>
        <v>0</v>
      </c>
      <c r="N136" s="178">
        <v>0</v>
      </c>
      <c r="O136" s="178">
        <f>ROUND(E136*N136,2)</f>
        <v>0</v>
      </c>
      <c r="P136" s="178">
        <v>0</v>
      </c>
      <c r="Q136" s="178">
        <f>ROUND(E136*P136,2)</f>
        <v>0</v>
      </c>
      <c r="R136" s="180"/>
      <c r="S136" s="180" t="s">
        <v>129</v>
      </c>
      <c r="T136" s="180" t="s">
        <v>129</v>
      </c>
      <c r="U136" s="180">
        <v>4.82</v>
      </c>
      <c r="V136" s="181">
        <f>ROUND(E136*U136,2)</f>
        <v>0.42</v>
      </c>
      <c r="W136" s="157"/>
      <c r="X136" s="157" t="s">
        <v>140</v>
      </c>
      <c r="Y136" s="157" t="s">
        <v>131</v>
      </c>
      <c r="Z136" s="147"/>
      <c r="AA136" s="147"/>
      <c r="AB136" s="147"/>
      <c r="AC136" s="147"/>
      <c r="AD136" s="147"/>
      <c r="AE136" s="147"/>
      <c r="AF136" s="147"/>
      <c r="AG136" s="147" t="s">
        <v>260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x14ac:dyDescent="0.2">
      <c r="A137" s="161" t="s">
        <v>123</v>
      </c>
      <c r="B137" s="162" t="s">
        <v>82</v>
      </c>
      <c r="C137" s="182" t="s">
        <v>83</v>
      </c>
      <c r="D137" s="163"/>
      <c r="E137" s="164"/>
      <c r="F137" s="165"/>
      <c r="G137" s="165">
        <f>SUMIF(AG138:AG202,"&lt;&gt;NOR",G138:G202)</f>
        <v>0</v>
      </c>
      <c r="H137" s="165"/>
      <c r="I137" s="165">
        <f>SUM(I138:I202)</f>
        <v>735732.36</v>
      </c>
      <c r="J137" s="165"/>
      <c r="K137" s="165">
        <f>SUM(K138:K202)</f>
        <v>123254.58000000002</v>
      </c>
      <c r="L137" s="165"/>
      <c r="M137" s="165">
        <f>SUM(M138:M202)</f>
        <v>0</v>
      </c>
      <c r="N137" s="164"/>
      <c r="O137" s="164">
        <f>SUM(O138:O202)</f>
        <v>0.13</v>
      </c>
      <c r="P137" s="164"/>
      <c r="Q137" s="164">
        <f>SUM(Q138:Q202)</f>
        <v>0</v>
      </c>
      <c r="R137" s="165"/>
      <c r="S137" s="165"/>
      <c r="T137" s="165"/>
      <c r="U137" s="165"/>
      <c r="V137" s="166">
        <f>SUM(V138:V202)</f>
        <v>80.97999999999999</v>
      </c>
      <c r="W137" s="160"/>
      <c r="X137" s="160"/>
      <c r="Y137" s="160"/>
      <c r="AG137" t="s">
        <v>124</v>
      </c>
    </row>
    <row r="138" spans="1:60" outlineLevel="1" x14ac:dyDescent="0.2">
      <c r="A138" s="168">
        <v>27</v>
      </c>
      <c r="B138" s="169" t="s">
        <v>274</v>
      </c>
      <c r="C138" s="183" t="s">
        <v>275</v>
      </c>
      <c r="D138" s="170" t="s">
        <v>206</v>
      </c>
      <c r="E138" s="171">
        <v>21</v>
      </c>
      <c r="F138" s="172"/>
      <c r="G138" s="173">
        <f>ROUND(E138*F138,2)</f>
        <v>0</v>
      </c>
      <c r="H138" s="172">
        <v>0</v>
      </c>
      <c r="I138" s="173">
        <f>ROUND(E138*H138,2)</f>
        <v>0</v>
      </c>
      <c r="J138" s="172">
        <v>34.299999999999997</v>
      </c>
      <c r="K138" s="173">
        <f>ROUND(E138*J138,2)</f>
        <v>720.3</v>
      </c>
      <c r="L138" s="173">
        <v>21</v>
      </c>
      <c r="M138" s="173">
        <f>G138*(1+L138/100)</f>
        <v>0</v>
      </c>
      <c r="N138" s="171">
        <v>0</v>
      </c>
      <c r="O138" s="171">
        <f>ROUND(E138*N138,2)</f>
        <v>0</v>
      </c>
      <c r="P138" s="171">
        <v>0</v>
      </c>
      <c r="Q138" s="171">
        <f>ROUND(E138*P138,2)</f>
        <v>0</v>
      </c>
      <c r="R138" s="173"/>
      <c r="S138" s="173" t="s">
        <v>276</v>
      </c>
      <c r="T138" s="173" t="s">
        <v>277</v>
      </c>
      <c r="U138" s="173">
        <v>0</v>
      </c>
      <c r="V138" s="174">
        <f>ROUND(E138*U138,2)</f>
        <v>0</v>
      </c>
      <c r="W138" s="157"/>
      <c r="X138" s="157" t="s">
        <v>140</v>
      </c>
      <c r="Y138" s="157" t="s">
        <v>131</v>
      </c>
      <c r="Z138" s="147"/>
      <c r="AA138" s="147"/>
      <c r="AB138" s="147"/>
      <c r="AC138" s="147"/>
      <c r="AD138" s="147"/>
      <c r="AE138" s="147"/>
      <c r="AF138" s="147"/>
      <c r="AG138" s="147" t="s">
        <v>260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184" t="s">
        <v>278</v>
      </c>
      <c r="D139" s="158"/>
      <c r="E139" s="159">
        <v>8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134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">
      <c r="A140" s="154"/>
      <c r="B140" s="155"/>
      <c r="C140" s="184" t="s">
        <v>279</v>
      </c>
      <c r="D140" s="158"/>
      <c r="E140" s="159">
        <v>11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134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184" t="s">
        <v>280</v>
      </c>
      <c r="D141" s="158"/>
      <c r="E141" s="159">
        <v>1</v>
      </c>
      <c r="F141" s="157"/>
      <c r="G141" s="1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134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184" t="s">
        <v>281</v>
      </c>
      <c r="D142" s="158"/>
      <c r="E142" s="159">
        <v>1</v>
      </c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134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68">
        <v>28</v>
      </c>
      <c r="B143" s="169" t="s">
        <v>282</v>
      </c>
      <c r="C143" s="183" t="s">
        <v>283</v>
      </c>
      <c r="D143" s="170" t="s">
        <v>206</v>
      </c>
      <c r="E143" s="171">
        <v>21</v>
      </c>
      <c r="F143" s="172"/>
      <c r="G143" s="173">
        <f>ROUND(E143*F143,2)</f>
        <v>0</v>
      </c>
      <c r="H143" s="172">
        <v>7.67</v>
      </c>
      <c r="I143" s="173">
        <f>ROUND(E143*H143,2)</f>
        <v>161.07</v>
      </c>
      <c r="J143" s="172">
        <v>343.33</v>
      </c>
      <c r="K143" s="173">
        <f>ROUND(E143*J143,2)</f>
        <v>7209.93</v>
      </c>
      <c r="L143" s="173">
        <v>21</v>
      </c>
      <c r="M143" s="173">
        <f>G143*(1+L143/100)</f>
        <v>0</v>
      </c>
      <c r="N143" s="171">
        <v>1.0000000000000001E-5</v>
      </c>
      <c r="O143" s="171">
        <f>ROUND(E143*N143,2)</f>
        <v>0</v>
      </c>
      <c r="P143" s="171">
        <v>0</v>
      </c>
      <c r="Q143" s="171">
        <f>ROUND(E143*P143,2)</f>
        <v>0</v>
      </c>
      <c r="R143" s="173"/>
      <c r="S143" s="173" t="s">
        <v>129</v>
      </c>
      <c r="T143" s="173" t="s">
        <v>129</v>
      </c>
      <c r="U143" s="173">
        <v>0.54730000000000001</v>
      </c>
      <c r="V143" s="174">
        <f>ROUND(E143*U143,2)</f>
        <v>11.49</v>
      </c>
      <c r="W143" s="157"/>
      <c r="X143" s="157" t="s">
        <v>140</v>
      </c>
      <c r="Y143" s="157" t="s">
        <v>131</v>
      </c>
      <c r="Z143" s="147"/>
      <c r="AA143" s="147"/>
      <c r="AB143" s="147"/>
      <c r="AC143" s="147"/>
      <c r="AD143" s="147"/>
      <c r="AE143" s="147"/>
      <c r="AF143" s="147"/>
      <c r="AG143" s="147" t="s">
        <v>260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2" x14ac:dyDescent="0.2">
      <c r="A144" s="154"/>
      <c r="B144" s="155"/>
      <c r="C144" s="184" t="s">
        <v>284</v>
      </c>
      <c r="D144" s="158"/>
      <c r="E144" s="159">
        <v>21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134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t="22.5" outlineLevel="1" x14ac:dyDescent="0.2">
      <c r="A145" s="168">
        <v>29</v>
      </c>
      <c r="B145" s="169" t="s">
        <v>285</v>
      </c>
      <c r="C145" s="183" t="s">
        <v>286</v>
      </c>
      <c r="D145" s="170" t="s">
        <v>158</v>
      </c>
      <c r="E145" s="171">
        <v>141.82</v>
      </c>
      <c r="F145" s="172"/>
      <c r="G145" s="173">
        <f>ROUND(E145*F145,2)</f>
        <v>0</v>
      </c>
      <c r="H145" s="172">
        <v>20.329999999999998</v>
      </c>
      <c r="I145" s="173">
        <f>ROUND(E145*H145,2)</f>
        <v>2883.2</v>
      </c>
      <c r="J145" s="172">
        <v>343.67</v>
      </c>
      <c r="K145" s="173">
        <f>ROUND(E145*J145,2)</f>
        <v>48739.28</v>
      </c>
      <c r="L145" s="173">
        <v>21</v>
      </c>
      <c r="M145" s="173">
        <f>G145*(1+L145/100)</f>
        <v>0</v>
      </c>
      <c r="N145" s="171">
        <v>6.0000000000000002E-5</v>
      </c>
      <c r="O145" s="171">
        <f>ROUND(E145*N145,2)</f>
        <v>0.01</v>
      </c>
      <c r="P145" s="171">
        <v>0</v>
      </c>
      <c r="Q145" s="171">
        <f>ROUND(E145*P145,2)</f>
        <v>0</v>
      </c>
      <c r="R145" s="173"/>
      <c r="S145" s="173" t="s">
        <v>129</v>
      </c>
      <c r="T145" s="173" t="s">
        <v>129</v>
      </c>
      <c r="U145" s="173">
        <v>0.49</v>
      </c>
      <c r="V145" s="174">
        <f>ROUND(E145*U145,2)</f>
        <v>69.489999999999995</v>
      </c>
      <c r="W145" s="157"/>
      <c r="X145" s="157" t="s">
        <v>140</v>
      </c>
      <c r="Y145" s="157" t="s">
        <v>131</v>
      </c>
      <c r="Z145" s="147"/>
      <c r="AA145" s="147"/>
      <c r="AB145" s="147"/>
      <c r="AC145" s="147"/>
      <c r="AD145" s="147"/>
      <c r="AE145" s="147"/>
      <c r="AF145" s="147"/>
      <c r="AG145" s="147" t="s">
        <v>260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2" x14ac:dyDescent="0.2">
      <c r="A146" s="154"/>
      <c r="B146" s="155"/>
      <c r="C146" s="184" t="s">
        <v>160</v>
      </c>
      <c r="D146" s="158"/>
      <c r="E146" s="159">
        <v>6.3</v>
      </c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134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3" x14ac:dyDescent="0.2">
      <c r="A147" s="154"/>
      <c r="B147" s="155"/>
      <c r="C147" s="184" t="s">
        <v>162</v>
      </c>
      <c r="D147" s="158"/>
      <c r="E147" s="159">
        <v>50.24</v>
      </c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134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184" t="s">
        <v>163</v>
      </c>
      <c r="D148" s="158"/>
      <c r="E148" s="159">
        <v>70.84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134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184" t="s">
        <v>165</v>
      </c>
      <c r="D149" s="158"/>
      <c r="E149" s="159">
        <v>2.2000000000000002</v>
      </c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134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184" t="s">
        <v>166</v>
      </c>
      <c r="D150" s="158"/>
      <c r="E150" s="159">
        <v>6.04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134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184" t="s">
        <v>167</v>
      </c>
      <c r="D151" s="158"/>
      <c r="E151" s="159">
        <v>6.2</v>
      </c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134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68">
        <v>30</v>
      </c>
      <c r="B152" s="169" t="s">
        <v>287</v>
      </c>
      <c r="C152" s="183" t="s">
        <v>427</v>
      </c>
      <c r="D152" s="170" t="s">
        <v>206</v>
      </c>
      <c r="E152" s="171">
        <v>1</v>
      </c>
      <c r="F152" s="172"/>
      <c r="G152" s="173">
        <f>ROUND(E152*F152,2)</f>
        <v>0</v>
      </c>
      <c r="H152" s="172">
        <v>0</v>
      </c>
      <c r="I152" s="173">
        <f>ROUND(E152*H152,2)</f>
        <v>0</v>
      </c>
      <c r="J152" s="172">
        <v>10000</v>
      </c>
      <c r="K152" s="173">
        <f>ROUND(E152*J152,2)</f>
        <v>10000</v>
      </c>
      <c r="L152" s="173">
        <v>21</v>
      </c>
      <c r="M152" s="173">
        <f>G152*(1+L152/100)</f>
        <v>0</v>
      </c>
      <c r="N152" s="171">
        <v>0</v>
      </c>
      <c r="O152" s="171">
        <f>ROUND(E152*N152,2)</f>
        <v>0</v>
      </c>
      <c r="P152" s="171">
        <v>0</v>
      </c>
      <c r="Q152" s="171">
        <f>ROUND(E152*P152,2)</f>
        <v>0</v>
      </c>
      <c r="R152" s="173"/>
      <c r="S152" s="173" t="s">
        <v>276</v>
      </c>
      <c r="T152" s="173" t="s">
        <v>277</v>
      </c>
      <c r="U152" s="173">
        <v>0</v>
      </c>
      <c r="V152" s="174">
        <f>ROUND(E152*U152,2)</f>
        <v>0</v>
      </c>
      <c r="W152" s="157"/>
      <c r="X152" s="157" t="s">
        <v>140</v>
      </c>
      <c r="Y152" s="157" t="s">
        <v>131</v>
      </c>
      <c r="Z152" s="147"/>
      <c r="AA152" s="147"/>
      <c r="AB152" s="147"/>
      <c r="AC152" s="147"/>
      <c r="AD152" s="147"/>
      <c r="AE152" s="147"/>
      <c r="AF152" s="147"/>
      <c r="AG152" s="147" t="s">
        <v>260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2" x14ac:dyDescent="0.2">
      <c r="A153" s="154"/>
      <c r="B153" s="155"/>
      <c r="C153" s="184" t="s">
        <v>288</v>
      </c>
      <c r="D153" s="158"/>
      <c r="E153" s="159">
        <v>1</v>
      </c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134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184" t="s">
        <v>135</v>
      </c>
      <c r="D154" s="158"/>
      <c r="E154" s="159"/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134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184" t="s">
        <v>289</v>
      </c>
      <c r="D155" s="158"/>
      <c r="E155" s="159"/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134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68">
        <v>31</v>
      </c>
      <c r="B156" s="169" t="s">
        <v>290</v>
      </c>
      <c r="C156" s="183" t="s">
        <v>291</v>
      </c>
      <c r="D156" s="170" t="s">
        <v>206</v>
      </c>
      <c r="E156" s="171">
        <v>2</v>
      </c>
      <c r="F156" s="172"/>
      <c r="G156" s="173">
        <f>ROUND(E156*F156,2)</f>
        <v>0</v>
      </c>
      <c r="H156" s="172">
        <v>0</v>
      </c>
      <c r="I156" s="173">
        <f>ROUND(E156*H156,2)</f>
        <v>0</v>
      </c>
      <c r="J156" s="172">
        <v>2500</v>
      </c>
      <c r="K156" s="173">
        <f>ROUND(E156*J156,2)</f>
        <v>5000</v>
      </c>
      <c r="L156" s="173">
        <v>21</v>
      </c>
      <c r="M156" s="173">
        <f>G156*(1+L156/100)</f>
        <v>0</v>
      </c>
      <c r="N156" s="171">
        <v>0</v>
      </c>
      <c r="O156" s="171">
        <f>ROUND(E156*N156,2)</f>
        <v>0</v>
      </c>
      <c r="P156" s="171">
        <v>0</v>
      </c>
      <c r="Q156" s="171">
        <f>ROUND(E156*P156,2)</f>
        <v>0</v>
      </c>
      <c r="R156" s="173"/>
      <c r="S156" s="173" t="s">
        <v>276</v>
      </c>
      <c r="T156" s="173" t="s">
        <v>277</v>
      </c>
      <c r="U156" s="173">
        <v>0</v>
      </c>
      <c r="V156" s="174">
        <f>ROUND(E156*U156,2)</f>
        <v>0</v>
      </c>
      <c r="W156" s="157"/>
      <c r="X156" s="157" t="s">
        <v>140</v>
      </c>
      <c r="Y156" s="157" t="s">
        <v>131</v>
      </c>
      <c r="Z156" s="147"/>
      <c r="AA156" s="147"/>
      <c r="AB156" s="147"/>
      <c r="AC156" s="147"/>
      <c r="AD156" s="147"/>
      <c r="AE156" s="147"/>
      <c r="AF156" s="147"/>
      <c r="AG156" s="147" t="s">
        <v>260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">
      <c r="A157" s="154"/>
      <c r="B157" s="155"/>
      <c r="C157" s="184" t="s">
        <v>292</v>
      </c>
      <c r="D157" s="158"/>
      <c r="E157" s="159">
        <v>2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134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184" t="s">
        <v>135</v>
      </c>
      <c r="D158" s="158"/>
      <c r="E158" s="159"/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134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184" t="s">
        <v>293</v>
      </c>
      <c r="D159" s="158"/>
      <c r="E159" s="159"/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134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68">
        <v>32</v>
      </c>
      <c r="B160" s="169" t="s">
        <v>294</v>
      </c>
      <c r="C160" s="183" t="s">
        <v>295</v>
      </c>
      <c r="D160" s="170" t="s">
        <v>206</v>
      </c>
      <c r="E160" s="171">
        <v>2</v>
      </c>
      <c r="F160" s="172"/>
      <c r="G160" s="173">
        <f>ROUND(E160*F160,2)</f>
        <v>0</v>
      </c>
      <c r="H160" s="172">
        <v>0</v>
      </c>
      <c r="I160" s="173">
        <f>ROUND(E160*H160,2)</f>
        <v>0</v>
      </c>
      <c r="J160" s="172">
        <v>8000</v>
      </c>
      <c r="K160" s="173">
        <f>ROUND(E160*J160,2)</f>
        <v>16000</v>
      </c>
      <c r="L160" s="173">
        <v>21</v>
      </c>
      <c r="M160" s="173">
        <f>G160*(1+L160/100)</f>
        <v>0</v>
      </c>
      <c r="N160" s="171">
        <v>0</v>
      </c>
      <c r="O160" s="171">
        <f>ROUND(E160*N160,2)</f>
        <v>0</v>
      </c>
      <c r="P160" s="171">
        <v>0</v>
      </c>
      <c r="Q160" s="171">
        <f>ROUND(E160*P160,2)</f>
        <v>0</v>
      </c>
      <c r="R160" s="173"/>
      <c r="S160" s="173" t="s">
        <v>276</v>
      </c>
      <c r="T160" s="173" t="s">
        <v>277</v>
      </c>
      <c r="U160" s="173">
        <v>0</v>
      </c>
      <c r="V160" s="174">
        <f>ROUND(E160*U160,2)</f>
        <v>0</v>
      </c>
      <c r="W160" s="157"/>
      <c r="X160" s="157" t="s">
        <v>140</v>
      </c>
      <c r="Y160" s="157" t="s">
        <v>131</v>
      </c>
      <c r="Z160" s="147"/>
      <c r="AA160" s="147"/>
      <c r="AB160" s="147"/>
      <c r="AC160" s="147"/>
      <c r="AD160" s="147"/>
      <c r="AE160" s="147"/>
      <c r="AF160" s="147"/>
      <c r="AG160" s="147" t="s">
        <v>260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">
      <c r="A161" s="154"/>
      <c r="B161" s="155"/>
      <c r="C161" s="184" t="s">
        <v>292</v>
      </c>
      <c r="D161" s="158"/>
      <c r="E161" s="159">
        <v>2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134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184" t="s">
        <v>135</v>
      </c>
      <c r="D162" s="158"/>
      <c r="E162" s="159"/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134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184" t="s">
        <v>296</v>
      </c>
      <c r="D163" s="158"/>
      <c r="E163" s="159"/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134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75">
        <v>33</v>
      </c>
      <c r="B164" s="176" t="s">
        <v>297</v>
      </c>
      <c r="C164" s="185" t="s">
        <v>298</v>
      </c>
      <c r="D164" s="177" t="s">
        <v>158</v>
      </c>
      <c r="E164" s="178">
        <v>24.42</v>
      </c>
      <c r="F164" s="179"/>
      <c r="G164" s="180">
        <f>ROUND(E164*F164,2)</f>
        <v>0</v>
      </c>
      <c r="H164" s="179">
        <v>0</v>
      </c>
      <c r="I164" s="180">
        <f>ROUND(E164*H164,2)</f>
        <v>0</v>
      </c>
      <c r="J164" s="179">
        <v>800</v>
      </c>
      <c r="K164" s="180">
        <f>ROUND(E164*J164,2)</f>
        <v>19536</v>
      </c>
      <c r="L164" s="180">
        <v>21</v>
      </c>
      <c r="M164" s="180">
        <f>G164*(1+L164/100)</f>
        <v>0</v>
      </c>
      <c r="N164" s="178">
        <v>0</v>
      </c>
      <c r="O164" s="178">
        <f>ROUND(E164*N164,2)</f>
        <v>0</v>
      </c>
      <c r="P164" s="178">
        <v>0</v>
      </c>
      <c r="Q164" s="178">
        <f>ROUND(E164*P164,2)</f>
        <v>0</v>
      </c>
      <c r="R164" s="180"/>
      <c r="S164" s="180" t="s">
        <v>276</v>
      </c>
      <c r="T164" s="180" t="s">
        <v>277</v>
      </c>
      <c r="U164" s="180">
        <v>0</v>
      </c>
      <c r="V164" s="181">
        <f>ROUND(E164*U164,2)</f>
        <v>0</v>
      </c>
      <c r="W164" s="157"/>
      <c r="X164" s="157" t="s">
        <v>140</v>
      </c>
      <c r="Y164" s="157" t="s">
        <v>131</v>
      </c>
      <c r="Z164" s="147"/>
      <c r="AA164" s="147"/>
      <c r="AB164" s="147"/>
      <c r="AC164" s="147"/>
      <c r="AD164" s="147"/>
      <c r="AE164" s="147"/>
      <c r="AF164" s="147"/>
      <c r="AG164" s="147" t="s">
        <v>260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ht="22.5" outlineLevel="1" x14ac:dyDescent="0.2">
      <c r="A165" s="168">
        <v>34</v>
      </c>
      <c r="B165" s="169" t="s">
        <v>299</v>
      </c>
      <c r="C165" s="183" t="s">
        <v>300</v>
      </c>
      <c r="D165" s="170" t="s">
        <v>206</v>
      </c>
      <c r="E165" s="171">
        <v>3</v>
      </c>
      <c r="F165" s="172"/>
      <c r="G165" s="173">
        <f>ROUND(E165*F165,2)</f>
        <v>0</v>
      </c>
      <c r="H165" s="172">
        <v>4050</v>
      </c>
      <c r="I165" s="173">
        <f>ROUND(E165*H165,2)</f>
        <v>12150</v>
      </c>
      <c r="J165" s="172">
        <v>0</v>
      </c>
      <c r="K165" s="173">
        <f>ROUND(E165*J165,2)</f>
        <v>0</v>
      </c>
      <c r="L165" s="173">
        <v>21</v>
      </c>
      <c r="M165" s="173">
        <f>G165*(1+L165/100)</f>
        <v>0</v>
      </c>
      <c r="N165" s="171">
        <v>0</v>
      </c>
      <c r="O165" s="171">
        <f>ROUND(E165*N165,2)</f>
        <v>0</v>
      </c>
      <c r="P165" s="171">
        <v>0</v>
      </c>
      <c r="Q165" s="171">
        <f>ROUND(E165*P165,2)</f>
        <v>0</v>
      </c>
      <c r="R165" s="173"/>
      <c r="S165" s="173" t="s">
        <v>276</v>
      </c>
      <c r="T165" s="173" t="s">
        <v>277</v>
      </c>
      <c r="U165" s="173">
        <v>0</v>
      </c>
      <c r="V165" s="174">
        <f>ROUND(E165*U165,2)</f>
        <v>0</v>
      </c>
      <c r="W165" s="157"/>
      <c r="X165" s="157" t="s">
        <v>301</v>
      </c>
      <c r="Y165" s="157" t="s">
        <v>131</v>
      </c>
      <c r="Z165" s="147"/>
      <c r="AA165" s="147"/>
      <c r="AB165" s="147"/>
      <c r="AC165" s="147"/>
      <c r="AD165" s="147"/>
      <c r="AE165" s="147"/>
      <c r="AF165" s="147"/>
      <c r="AG165" s="147" t="s">
        <v>302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2" x14ac:dyDescent="0.2">
      <c r="A166" s="154"/>
      <c r="B166" s="155"/>
      <c r="C166" s="184" t="s">
        <v>62</v>
      </c>
      <c r="D166" s="158"/>
      <c r="E166" s="159">
        <v>3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134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184" t="s">
        <v>135</v>
      </c>
      <c r="D167" s="158"/>
      <c r="E167" s="159"/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134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">
      <c r="A168" s="154"/>
      <c r="B168" s="155"/>
      <c r="C168" s="184" t="s">
        <v>303</v>
      </c>
      <c r="D168" s="158"/>
      <c r="E168" s="159"/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134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 x14ac:dyDescent="0.2">
      <c r="A169" s="154"/>
      <c r="B169" s="155"/>
      <c r="C169" s="184" t="s">
        <v>304</v>
      </c>
      <c r="D169" s="158"/>
      <c r="E169" s="159"/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134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ht="22.5" outlineLevel="1" x14ac:dyDescent="0.2">
      <c r="A170" s="168">
        <v>35</v>
      </c>
      <c r="B170" s="169" t="s">
        <v>305</v>
      </c>
      <c r="C170" s="183" t="s">
        <v>306</v>
      </c>
      <c r="D170" s="170" t="s">
        <v>206</v>
      </c>
      <c r="E170" s="171">
        <v>8</v>
      </c>
      <c r="F170" s="172"/>
      <c r="G170" s="173">
        <f>ROUND(E170*F170,2)</f>
        <v>0</v>
      </c>
      <c r="H170" s="172">
        <v>33000</v>
      </c>
      <c r="I170" s="173">
        <f>ROUND(E170*H170,2)</f>
        <v>264000</v>
      </c>
      <c r="J170" s="172">
        <v>0</v>
      </c>
      <c r="K170" s="173">
        <f>ROUND(E170*J170,2)</f>
        <v>0</v>
      </c>
      <c r="L170" s="173">
        <v>21</v>
      </c>
      <c r="M170" s="173">
        <f>G170*(1+L170/100)</f>
        <v>0</v>
      </c>
      <c r="N170" s="171">
        <v>0</v>
      </c>
      <c r="O170" s="171">
        <f>ROUND(E170*N170,2)</f>
        <v>0</v>
      </c>
      <c r="P170" s="171">
        <v>0</v>
      </c>
      <c r="Q170" s="171">
        <f>ROUND(E170*P170,2)</f>
        <v>0</v>
      </c>
      <c r="R170" s="173"/>
      <c r="S170" s="173" t="s">
        <v>276</v>
      </c>
      <c r="T170" s="173" t="s">
        <v>277</v>
      </c>
      <c r="U170" s="173">
        <v>0</v>
      </c>
      <c r="V170" s="174">
        <f>ROUND(E170*U170,2)</f>
        <v>0</v>
      </c>
      <c r="W170" s="157"/>
      <c r="X170" s="157" t="s">
        <v>301</v>
      </c>
      <c r="Y170" s="157" t="s">
        <v>131</v>
      </c>
      <c r="Z170" s="147"/>
      <c r="AA170" s="147"/>
      <c r="AB170" s="147"/>
      <c r="AC170" s="147"/>
      <c r="AD170" s="147"/>
      <c r="AE170" s="147"/>
      <c r="AF170" s="147"/>
      <c r="AG170" s="147" t="s">
        <v>302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184" t="s">
        <v>307</v>
      </c>
      <c r="D171" s="158"/>
      <c r="E171" s="159">
        <v>8</v>
      </c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134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184" t="s">
        <v>135</v>
      </c>
      <c r="D172" s="158"/>
      <c r="E172" s="159"/>
      <c r="F172" s="157"/>
      <c r="G172" s="157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134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3" x14ac:dyDescent="0.2">
      <c r="A173" s="154"/>
      <c r="B173" s="155"/>
      <c r="C173" s="184" t="s">
        <v>303</v>
      </c>
      <c r="D173" s="158"/>
      <c r="E173" s="159"/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134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184" t="s">
        <v>304</v>
      </c>
      <c r="D174" s="158"/>
      <c r="E174" s="159"/>
      <c r="F174" s="157"/>
      <c r="G174" s="157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134</v>
      </c>
      <c r="AH174" s="147">
        <v>0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ht="22.5" outlineLevel="1" x14ac:dyDescent="0.2">
      <c r="A175" s="168">
        <v>36</v>
      </c>
      <c r="B175" s="169" t="s">
        <v>308</v>
      </c>
      <c r="C175" s="183" t="s">
        <v>309</v>
      </c>
      <c r="D175" s="170" t="s">
        <v>206</v>
      </c>
      <c r="E175" s="171">
        <v>11</v>
      </c>
      <c r="F175" s="172"/>
      <c r="G175" s="173">
        <f>ROUND(E175*F175,2)</f>
        <v>0</v>
      </c>
      <c r="H175" s="172">
        <v>34350</v>
      </c>
      <c r="I175" s="173">
        <f>ROUND(E175*H175,2)</f>
        <v>377850</v>
      </c>
      <c r="J175" s="172">
        <v>0</v>
      </c>
      <c r="K175" s="173">
        <f>ROUND(E175*J175,2)</f>
        <v>0</v>
      </c>
      <c r="L175" s="173">
        <v>21</v>
      </c>
      <c r="M175" s="173">
        <f>G175*(1+L175/100)</f>
        <v>0</v>
      </c>
      <c r="N175" s="171">
        <v>0</v>
      </c>
      <c r="O175" s="171">
        <f>ROUND(E175*N175,2)</f>
        <v>0</v>
      </c>
      <c r="P175" s="171">
        <v>0</v>
      </c>
      <c r="Q175" s="171">
        <f>ROUND(E175*P175,2)</f>
        <v>0</v>
      </c>
      <c r="R175" s="173"/>
      <c r="S175" s="173" t="s">
        <v>276</v>
      </c>
      <c r="T175" s="173" t="s">
        <v>277</v>
      </c>
      <c r="U175" s="173">
        <v>0</v>
      </c>
      <c r="V175" s="174">
        <f>ROUND(E175*U175,2)</f>
        <v>0</v>
      </c>
      <c r="W175" s="157"/>
      <c r="X175" s="157" t="s">
        <v>301</v>
      </c>
      <c r="Y175" s="157" t="s">
        <v>131</v>
      </c>
      <c r="Z175" s="147"/>
      <c r="AA175" s="147"/>
      <c r="AB175" s="147"/>
      <c r="AC175" s="147"/>
      <c r="AD175" s="147"/>
      <c r="AE175" s="147"/>
      <c r="AF175" s="147"/>
      <c r="AG175" s="147" t="s">
        <v>302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2" x14ac:dyDescent="0.2">
      <c r="A176" s="154"/>
      <c r="B176" s="155"/>
      <c r="C176" s="184" t="s">
        <v>310</v>
      </c>
      <c r="D176" s="158"/>
      <c r="E176" s="159">
        <v>11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134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3" x14ac:dyDescent="0.2">
      <c r="A177" s="154"/>
      <c r="B177" s="155"/>
      <c r="C177" s="184" t="s">
        <v>135</v>
      </c>
      <c r="D177" s="158"/>
      <c r="E177" s="159"/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134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184" t="s">
        <v>303</v>
      </c>
      <c r="D178" s="158"/>
      <c r="E178" s="159"/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134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3" x14ac:dyDescent="0.2">
      <c r="A179" s="154"/>
      <c r="B179" s="155"/>
      <c r="C179" s="184" t="s">
        <v>304</v>
      </c>
      <c r="D179" s="158"/>
      <c r="E179" s="159"/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7"/>
      <c r="AA179" s="147"/>
      <c r="AB179" s="147"/>
      <c r="AC179" s="147"/>
      <c r="AD179" s="147"/>
      <c r="AE179" s="147"/>
      <c r="AF179" s="147"/>
      <c r="AG179" s="147" t="s">
        <v>134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ht="22.5" outlineLevel="1" x14ac:dyDescent="0.2">
      <c r="A180" s="168">
        <v>37</v>
      </c>
      <c r="B180" s="169" t="s">
        <v>311</v>
      </c>
      <c r="C180" s="183" t="s">
        <v>312</v>
      </c>
      <c r="D180" s="170" t="s">
        <v>206</v>
      </c>
      <c r="E180" s="171">
        <v>1</v>
      </c>
      <c r="F180" s="172"/>
      <c r="G180" s="173">
        <f>ROUND(E180*F180,2)</f>
        <v>0</v>
      </c>
      <c r="H180" s="172">
        <v>4500</v>
      </c>
      <c r="I180" s="173">
        <f>ROUND(E180*H180,2)</f>
        <v>4500</v>
      </c>
      <c r="J180" s="172">
        <v>0</v>
      </c>
      <c r="K180" s="173">
        <f>ROUND(E180*J180,2)</f>
        <v>0</v>
      </c>
      <c r="L180" s="173">
        <v>21</v>
      </c>
      <c r="M180" s="173">
        <f>G180*(1+L180/100)</f>
        <v>0</v>
      </c>
      <c r="N180" s="171">
        <v>0</v>
      </c>
      <c r="O180" s="171">
        <f>ROUND(E180*N180,2)</f>
        <v>0</v>
      </c>
      <c r="P180" s="171">
        <v>0</v>
      </c>
      <c r="Q180" s="171">
        <f>ROUND(E180*P180,2)</f>
        <v>0</v>
      </c>
      <c r="R180" s="173"/>
      <c r="S180" s="173" t="s">
        <v>276</v>
      </c>
      <c r="T180" s="173" t="s">
        <v>277</v>
      </c>
      <c r="U180" s="173">
        <v>0</v>
      </c>
      <c r="V180" s="174">
        <f>ROUND(E180*U180,2)</f>
        <v>0</v>
      </c>
      <c r="W180" s="157"/>
      <c r="X180" s="157" t="s">
        <v>301</v>
      </c>
      <c r="Y180" s="157" t="s">
        <v>131</v>
      </c>
      <c r="Z180" s="147"/>
      <c r="AA180" s="147"/>
      <c r="AB180" s="147"/>
      <c r="AC180" s="147"/>
      <c r="AD180" s="147"/>
      <c r="AE180" s="147"/>
      <c r="AF180" s="147"/>
      <c r="AG180" s="147" t="s">
        <v>302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2" x14ac:dyDescent="0.2">
      <c r="A181" s="154"/>
      <c r="B181" s="155"/>
      <c r="C181" s="184" t="s">
        <v>288</v>
      </c>
      <c r="D181" s="158"/>
      <c r="E181" s="159">
        <v>1</v>
      </c>
      <c r="F181" s="157"/>
      <c r="G181" s="157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57"/>
      <c r="Z181" s="147"/>
      <c r="AA181" s="147"/>
      <c r="AB181" s="147"/>
      <c r="AC181" s="147"/>
      <c r="AD181" s="147"/>
      <c r="AE181" s="147"/>
      <c r="AF181" s="147"/>
      <c r="AG181" s="147" t="s">
        <v>134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3" x14ac:dyDescent="0.2">
      <c r="A182" s="154"/>
      <c r="B182" s="155"/>
      <c r="C182" s="184" t="s">
        <v>135</v>
      </c>
      <c r="D182" s="158"/>
      <c r="E182" s="159"/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134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184" t="s">
        <v>303</v>
      </c>
      <c r="D183" s="158"/>
      <c r="E183" s="159"/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134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184" t="s">
        <v>304</v>
      </c>
      <c r="D184" s="158"/>
      <c r="E184" s="159"/>
      <c r="F184" s="157"/>
      <c r="G184" s="157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134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ht="22.5" outlineLevel="1" x14ac:dyDescent="0.2">
      <c r="A185" s="168">
        <v>38</v>
      </c>
      <c r="B185" s="169" t="s">
        <v>313</v>
      </c>
      <c r="C185" s="183" t="s">
        <v>314</v>
      </c>
      <c r="D185" s="170" t="s">
        <v>206</v>
      </c>
      <c r="E185" s="171">
        <v>1</v>
      </c>
      <c r="F185" s="172"/>
      <c r="G185" s="173">
        <f>ROUND(E185*F185,2)</f>
        <v>0</v>
      </c>
      <c r="H185" s="172">
        <v>31650</v>
      </c>
      <c r="I185" s="173">
        <f>ROUND(E185*H185,2)</f>
        <v>31650</v>
      </c>
      <c r="J185" s="172">
        <v>0</v>
      </c>
      <c r="K185" s="173">
        <f>ROUND(E185*J185,2)</f>
        <v>0</v>
      </c>
      <c r="L185" s="173">
        <v>21</v>
      </c>
      <c r="M185" s="173">
        <f>G185*(1+L185/100)</f>
        <v>0</v>
      </c>
      <c r="N185" s="171">
        <v>0</v>
      </c>
      <c r="O185" s="171">
        <f>ROUND(E185*N185,2)</f>
        <v>0</v>
      </c>
      <c r="P185" s="171">
        <v>0</v>
      </c>
      <c r="Q185" s="171">
        <f>ROUND(E185*P185,2)</f>
        <v>0</v>
      </c>
      <c r="R185" s="173"/>
      <c r="S185" s="173" t="s">
        <v>276</v>
      </c>
      <c r="T185" s="173" t="s">
        <v>277</v>
      </c>
      <c r="U185" s="173">
        <v>0</v>
      </c>
      <c r="V185" s="174">
        <f>ROUND(E185*U185,2)</f>
        <v>0</v>
      </c>
      <c r="W185" s="157"/>
      <c r="X185" s="157" t="s">
        <v>301</v>
      </c>
      <c r="Y185" s="157" t="s">
        <v>131</v>
      </c>
      <c r="Z185" s="147"/>
      <c r="AA185" s="147"/>
      <c r="AB185" s="147"/>
      <c r="AC185" s="147"/>
      <c r="AD185" s="147"/>
      <c r="AE185" s="147"/>
      <c r="AF185" s="147"/>
      <c r="AG185" s="147" t="s">
        <v>302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2" x14ac:dyDescent="0.2">
      <c r="A186" s="154"/>
      <c r="B186" s="155"/>
      <c r="C186" s="184" t="s">
        <v>288</v>
      </c>
      <c r="D186" s="158"/>
      <c r="E186" s="159">
        <v>1</v>
      </c>
      <c r="F186" s="157"/>
      <c r="G186" s="157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7"/>
      <c r="AA186" s="147"/>
      <c r="AB186" s="147"/>
      <c r="AC186" s="147"/>
      <c r="AD186" s="147"/>
      <c r="AE186" s="147"/>
      <c r="AF186" s="147"/>
      <c r="AG186" s="147" t="s">
        <v>134</v>
      </c>
      <c r="AH186" s="147">
        <v>0</v>
      </c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3" x14ac:dyDescent="0.2">
      <c r="A187" s="154"/>
      <c r="B187" s="155"/>
      <c r="C187" s="184" t="s">
        <v>135</v>
      </c>
      <c r="D187" s="158"/>
      <c r="E187" s="159"/>
      <c r="F187" s="157"/>
      <c r="G187" s="157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134</v>
      </c>
      <c r="AH187" s="147">
        <v>0</v>
      </c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3" x14ac:dyDescent="0.2">
      <c r="A188" s="154"/>
      <c r="B188" s="155"/>
      <c r="C188" s="184" t="s">
        <v>303</v>
      </c>
      <c r="D188" s="158"/>
      <c r="E188" s="159"/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134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3" x14ac:dyDescent="0.2">
      <c r="A189" s="154"/>
      <c r="B189" s="155"/>
      <c r="C189" s="184" t="s">
        <v>304</v>
      </c>
      <c r="D189" s="158"/>
      <c r="E189" s="159"/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134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ht="22.5" outlineLevel="1" x14ac:dyDescent="0.2">
      <c r="A190" s="168">
        <v>39</v>
      </c>
      <c r="B190" s="169" t="s">
        <v>315</v>
      </c>
      <c r="C190" s="183" t="s">
        <v>316</v>
      </c>
      <c r="D190" s="170" t="s">
        <v>206</v>
      </c>
      <c r="E190" s="171">
        <v>1</v>
      </c>
      <c r="F190" s="172"/>
      <c r="G190" s="173">
        <f>ROUND(E190*F190,2)</f>
        <v>0</v>
      </c>
      <c r="H190" s="172">
        <v>32700</v>
      </c>
      <c r="I190" s="173">
        <f>ROUND(E190*H190,2)</f>
        <v>32700</v>
      </c>
      <c r="J190" s="172">
        <v>0</v>
      </c>
      <c r="K190" s="173">
        <f>ROUND(E190*J190,2)</f>
        <v>0</v>
      </c>
      <c r="L190" s="173">
        <v>21</v>
      </c>
      <c r="M190" s="173">
        <f>G190*(1+L190/100)</f>
        <v>0</v>
      </c>
      <c r="N190" s="171">
        <v>0</v>
      </c>
      <c r="O190" s="171">
        <f>ROUND(E190*N190,2)</f>
        <v>0</v>
      </c>
      <c r="P190" s="171">
        <v>0</v>
      </c>
      <c r="Q190" s="171">
        <f>ROUND(E190*P190,2)</f>
        <v>0</v>
      </c>
      <c r="R190" s="173"/>
      <c r="S190" s="173" t="s">
        <v>276</v>
      </c>
      <c r="T190" s="173" t="s">
        <v>277</v>
      </c>
      <c r="U190" s="173">
        <v>0</v>
      </c>
      <c r="V190" s="174">
        <f>ROUND(E190*U190,2)</f>
        <v>0</v>
      </c>
      <c r="W190" s="157"/>
      <c r="X190" s="157" t="s">
        <v>301</v>
      </c>
      <c r="Y190" s="157" t="s">
        <v>131</v>
      </c>
      <c r="Z190" s="147"/>
      <c r="AA190" s="147"/>
      <c r="AB190" s="147"/>
      <c r="AC190" s="147"/>
      <c r="AD190" s="147"/>
      <c r="AE190" s="147"/>
      <c r="AF190" s="147"/>
      <c r="AG190" s="147" t="s">
        <v>302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2" x14ac:dyDescent="0.2">
      <c r="A191" s="154"/>
      <c r="B191" s="155"/>
      <c r="C191" s="184" t="s">
        <v>288</v>
      </c>
      <c r="D191" s="158"/>
      <c r="E191" s="159">
        <v>1</v>
      </c>
      <c r="F191" s="157"/>
      <c r="G191" s="15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134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 x14ac:dyDescent="0.2">
      <c r="A192" s="154"/>
      <c r="B192" s="155"/>
      <c r="C192" s="184" t="s">
        <v>135</v>
      </c>
      <c r="D192" s="158"/>
      <c r="E192" s="159"/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134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3" x14ac:dyDescent="0.2">
      <c r="A193" s="154"/>
      <c r="B193" s="155"/>
      <c r="C193" s="184" t="s">
        <v>303</v>
      </c>
      <c r="D193" s="158"/>
      <c r="E193" s="159"/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7"/>
      <c r="AA193" s="147"/>
      <c r="AB193" s="147"/>
      <c r="AC193" s="147"/>
      <c r="AD193" s="147"/>
      <c r="AE193" s="147"/>
      <c r="AF193" s="147"/>
      <c r="AG193" s="147" t="s">
        <v>134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3" x14ac:dyDescent="0.2">
      <c r="A194" s="154"/>
      <c r="B194" s="155"/>
      <c r="C194" s="184" t="s">
        <v>304</v>
      </c>
      <c r="D194" s="158"/>
      <c r="E194" s="159"/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134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1" x14ac:dyDescent="0.2">
      <c r="A195" s="168">
        <v>40</v>
      </c>
      <c r="B195" s="169" t="s">
        <v>317</v>
      </c>
      <c r="C195" s="183" t="s">
        <v>428</v>
      </c>
      <c r="D195" s="170" t="s">
        <v>158</v>
      </c>
      <c r="E195" s="171">
        <v>24.42</v>
      </c>
      <c r="F195" s="172"/>
      <c r="G195" s="173">
        <f>ROUND(E195*F195,2)</f>
        <v>0</v>
      </c>
      <c r="H195" s="172">
        <v>402.87</v>
      </c>
      <c r="I195" s="173">
        <f>ROUND(E195*H195,2)</f>
        <v>9838.09</v>
      </c>
      <c r="J195" s="172">
        <v>0</v>
      </c>
      <c r="K195" s="173">
        <f>ROUND(E195*J195,2)</f>
        <v>0</v>
      </c>
      <c r="L195" s="173">
        <v>21</v>
      </c>
      <c r="M195" s="173">
        <f>G195*(1+L195/100)</f>
        <v>0</v>
      </c>
      <c r="N195" s="171">
        <v>4.9500000000000004E-3</v>
      </c>
      <c r="O195" s="171">
        <f>ROUND(E195*N195,2)</f>
        <v>0.12</v>
      </c>
      <c r="P195" s="171">
        <v>0</v>
      </c>
      <c r="Q195" s="171">
        <f>ROUND(E195*P195,2)</f>
        <v>0</v>
      </c>
      <c r="R195" s="173"/>
      <c r="S195" s="173" t="s">
        <v>276</v>
      </c>
      <c r="T195" s="173" t="s">
        <v>277</v>
      </c>
      <c r="U195" s="173">
        <v>0</v>
      </c>
      <c r="V195" s="174">
        <f>ROUND(E195*U195,2)</f>
        <v>0</v>
      </c>
      <c r="W195" s="157"/>
      <c r="X195" s="157" t="s">
        <v>301</v>
      </c>
      <c r="Y195" s="157" t="s">
        <v>131</v>
      </c>
      <c r="Z195" s="147"/>
      <c r="AA195" s="147"/>
      <c r="AB195" s="147"/>
      <c r="AC195" s="147"/>
      <c r="AD195" s="147"/>
      <c r="AE195" s="147"/>
      <c r="AF195" s="147"/>
      <c r="AG195" s="147" t="s">
        <v>302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2" x14ac:dyDescent="0.2">
      <c r="A196" s="154"/>
      <c r="B196" s="155"/>
      <c r="C196" s="184" t="s">
        <v>318</v>
      </c>
      <c r="D196" s="158"/>
      <c r="E196" s="159">
        <v>9.2799999999999994</v>
      </c>
      <c r="F196" s="157"/>
      <c r="G196" s="157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134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3" x14ac:dyDescent="0.2">
      <c r="A197" s="154"/>
      <c r="B197" s="155"/>
      <c r="C197" s="184" t="s">
        <v>319</v>
      </c>
      <c r="D197" s="158"/>
      <c r="E197" s="159">
        <v>12.76</v>
      </c>
      <c r="F197" s="157"/>
      <c r="G197" s="157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134</v>
      </c>
      <c r="AH197" s="147">
        <v>0</v>
      </c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3" x14ac:dyDescent="0.2">
      <c r="A198" s="154"/>
      <c r="B198" s="155"/>
      <c r="C198" s="184" t="s">
        <v>320</v>
      </c>
      <c r="D198" s="158"/>
      <c r="E198" s="159">
        <v>1.2</v>
      </c>
      <c r="F198" s="157"/>
      <c r="G198" s="157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134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3" x14ac:dyDescent="0.2">
      <c r="A199" s="154"/>
      <c r="B199" s="155"/>
      <c r="C199" s="184" t="s">
        <v>321</v>
      </c>
      <c r="D199" s="158"/>
      <c r="E199" s="159">
        <v>1.18</v>
      </c>
      <c r="F199" s="157"/>
      <c r="G199" s="157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134</v>
      </c>
      <c r="AH199" s="147">
        <v>0</v>
      </c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3" x14ac:dyDescent="0.2">
      <c r="A200" s="154"/>
      <c r="B200" s="155"/>
      <c r="C200" s="184" t="s">
        <v>135</v>
      </c>
      <c r="D200" s="158"/>
      <c r="E200" s="159"/>
      <c r="F200" s="157"/>
      <c r="G200" s="157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134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3" x14ac:dyDescent="0.2">
      <c r="A201" s="154"/>
      <c r="B201" s="155"/>
      <c r="C201" s="184" t="s">
        <v>322</v>
      </c>
      <c r="D201" s="158"/>
      <c r="E201" s="159"/>
      <c r="F201" s="157"/>
      <c r="G201" s="157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7"/>
      <c r="AA201" s="147"/>
      <c r="AB201" s="147"/>
      <c r="AC201" s="147"/>
      <c r="AD201" s="147"/>
      <c r="AE201" s="147"/>
      <c r="AF201" s="147"/>
      <c r="AG201" s="147" t="s">
        <v>134</v>
      </c>
      <c r="AH201" s="147">
        <v>0</v>
      </c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1" x14ac:dyDescent="0.2">
      <c r="A202" s="175">
        <v>41</v>
      </c>
      <c r="B202" s="176" t="s">
        <v>323</v>
      </c>
      <c r="C202" s="185" t="s">
        <v>324</v>
      </c>
      <c r="D202" s="177" t="s">
        <v>0</v>
      </c>
      <c r="E202" s="178">
        <v>8230.2909500000005</v>
      </c>
      <c r="F202" s="179"/>
      <c r="G202" s="180">
        <f>ROUND(E202*F202,2)</f>
        <v>0</v>
      </c>
      <c r="H202" s="179">
        <v>0</v>
      </c>
      <c r="I202" s="180">
        <f>ROUND(E202*H202,2)</f>
        <v>0</v>
      </c>
      <c r="J202" s="179">
        <v>1.95</v>
      </c>
      <c r="K202" s="180">
        <f>ROUND(E202*J202,2)</f>
        <v>16049.07</v>
      </c>
      <c r="L202" s="180">
        <v>21</v>
      </c>
      <c r="M202" s="180">
        <f>G202*(1+L202/100)</f>
        <v>0</v>
      </c>
      <c r="N202" s="178">
        <v>0</v>
      </c>
      <c r="O202" s="178">
        <f>ROUND(E202*N202,2)</f>
        <v>0</v>
      </c>
      <c r="P202" s="178">
        <v>0</v>
      </c>
      <c r="Q202" s="178">
        <f>ROUND(E202*P202,2)</f>
        <v>0</v>
      </c>
      <c r="R202" s="180"/>
      <c r="S202" s="180" t="s">
        <v>129</v>
      </c>
      <c r="T202" s="180" t="s">
        <v>129</v>
      </c>
      <c r="U202" s="180">
        <v>0</v>
      </c>
      <c r="V202" s="181">
        <f>ROUND(E202*U202,2)</f>
        <v>0</v>
      </c>
      <c r="W202" s="157"/>
      <c r="X202" s="157" t="s">
        <v>140</v>
      </c>
      <c r="Y202" s="157" t="s">
        <v>131</v>
      </c>
      <c r="Z202" s="147"/>
      <c r="AA202" s="147"/>
      <c r="AB202" s="147"/>
      <c r="AC202" s="147"/>
      <c r="AD202" s="147"/>
      <c r="AE202" s="147"/>
      <c r="AF202" s="147"/>
      <c r="AG202" s="147" t="s">
        <v>260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x14ac:dyDescent="0.2">
      <c r="A203" s="161" t="s">
        <v>123</v>
      </c>
      <c r="B203" s="162" t="s">
        <v>84</v>
      </c>
      <c r="C203" s="182" t="s">
        <v>85</v>
      </c>
      <c r="D203" s="163"/>
      <c r="E203" s="164"/>
      <c r="F203" s="165"/>
      <c r="G203" s="165">
        <f>SUMIF(AG204:AG215,"&lt;&gt;NOR",G204:G215)</f>
        <v>0</v>
      </c>
      <c r="H203" s="165"/>
      <c r="I203" s="165">
        <f>SUM(I204:I215)</f>
        <v>9861.41</v>
      </c>
      <c r="J203" s="165"/>
      <c r="K203" s="165">
        <f>SUM(K204:K215)</f>
        <v>5593.17</v>
      </c>
      <c r="L203" s="165"/>
      <c r="M203" s="165">
        <f>SUM(M204:M215)</f>
        <v>0</v>
      </c>
      <c r="N203" s="164"/>
      <c r="O203" s="164">
        <f>SUM(O204:O215)</f>
        <v>0</v>
      </c>
      <c r="P203" s="164"/>
      <c r="Q203" s="164">
        <f>SUM(Q204:Q215)</f>
        <v>0.06</v>
      </c>
      <c r="R203" s="165"/>
      <c r="S203" s="165"/>
      <c r="T203" s="165"/>
      <c r="U203" s="165"/>
      <c r="V203" s="166">
        <f>SUM(V204:V215)</f>
        <v>7.91</v>
      </c>
      <c r="W203" s="160"/>
      <c r="X203" s="160"/>
      <c r="Y203" s="160"/>
      <c r="AG203" t="s">
        <v>124</v>
      </c>
    </row>
    <row r="204" spans="1:60" outlineLevel="1" x14ac:dyDescent="0.2">
      <c r="A204" s="168">
        <v>42</v>
      </c>
      <c r="B204" s="169" t="s">
        <v>325</v>
      </c>
      <c r="C204" s="183" t="s">
        <v>326</v>
      </c>
      <c r="D204" s="170" t="s">
        <v>146</v>
      </c>
      <c r="E204" s="171">
        <v>3.08</v>
      </c>
      <c r="F204" s="172"/>
      <c r="G204" s="173">
        <f>ROUND(E204*F204,2)</f>
        <v>0</v>
      </c>
      <c r="H204" s="172">
        <v>2.86</v>
      </c>
      <c r="I204" s="173">
        <f>ROUND(E204*H204,2)</f>
        <v>8.81</v>
      </c>
      <c r="J204" s="172">
        <v>483.64</v>
      </c>
      <c r="K204" s="173">
        <f>ROUND(E204*J204,2)</f>
        <v>1489.61</v>
      </c>
      <c r="L204" s="173">
        <v>21</v>
      </c>
      <c r="M204" s="173">
        <f>G204*(1+L204/100)</f>
        <v>0</v>
      </c>
      <c r="N204" s="171">
        <v>0</v>
      </c>
      <c r="O204" s="171">
        <f>ROUND(E204*N204,2)</f>
        <v>0</v>
      </c>
      <c r="P204" s="171">
        <v>0</v>
      </c>
      <c r="Q204" s="171">
        <f>ROUND(E204*P204,2)</f>
        <v>0</v>
      </c>
      <c r="R204" s="173"/>
      <c r="S204" s="173" t="s">
        <v>129</v>
      </c>
      <c r="T204" s="173" t="s">
        <v>129</v>
      </c>
      <c r="U204" s="173">
        <v>0.67800000000000005</v>
      </c>
      <c r="V204" s="174">
        <f>ROUND(E204*U204,2)</f>
        <v>2.09</v>
      </c>
      <c r="W204" s="157"/>
      <c r="X204" s="157" t="s">
        <v>140</v>
      </c>
      <c r="Y204" s="157" t="s">
        <v>131</v>
      </c>
      <c r="Z204" s="147"/>
      <c r="AA204" s="147"/>
      <c r="AB204" s="147"/>
      <c r="AC204" s="147"/>
      <c r="AD204" s="147"/>
      <c r="AE204" s="147"/>
      <c r="AF204" s="147"/>
      <c r="AG204" s="147" t="s">
        <v>260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2" x14ac:dyDescent="0.2">
      <c r="A205" s="154"/>
      <c r="B205" s="155"/>
      <c r="C205" s="184" t="s">
        <v>327</v>
      </c>
      <c r="D205" s="158"/>
      <c r="E205" s="159">
        <v>2.52</v>
      </c>
      <c r="F205" s="157"/>
      <c r="G205" s="157"/>
      <c r="H205" s="157"/>
      <c r="I205" s="157"/>
      <c r="J205" s="157"/>
      <c r="K205" s="157"/>
      <c r="L205" s="157"/>
      <c r="M205" s="157"/>
      <c r="N205" s="156"/>
      <c r="O205" s="156"/>
      <c r="P205" s="156"/>
      <c r="Q205" s="156"/>
      <c r="R205" s="157"/>
      <c r="S205" s="157"/>
      <c r="T205" s="157"/>
      <c r="U205" s="157"/>
      <c r="V205" s="157"/>
      <c r="W205" s="157"/>
      <c r="X205" s="157"/>
      <c r="Y205" s="157"/>
      <c r="Z205" s="147"/>
      <c r="AA205" s="147"/>
      <c r="AB205" s="147"/>
      <c r="AC205" s="147"/>
      <c r="AD205" s="147"/>
      <c r="AE205" s="147"/>
      <c r="AF205" s="147"/>
      <c r="AG205" s="147" t="s">
        <v>134</v>
      </c>
      <c r="AH205" s="147">
        <v>0</v>
      </c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3" x14ac:dyDescent="0.2">
      <c r="A206" s="154"/>
      <c r="B206" s="155"/>
      <c r="C206" s="184" t="s">
        <v>328</v>
      </c>
      <c r="D206" s="158"/>
      <c r="E206" s="159">
        <v>0.56000000000000005</v>
      </c>
      <c r="F206" s="157"/>
      <c r="G206" s="157"/>
      <c r="H206" s="157"/>
      <c r="I206" s="157"/>
      <c r="J206" s="157"/>
      <c r="K206" s="157"/>
      <c r="L206" s="157"/>
      <c r="M206" s="157"/>
      <c r="N206" s="156"/>
      <c r="O206" s="156"/>
      <c r="P206" s="156"/>
      <c r="Q206" s="156"/>
      <c r="R206" s="157"/>
      <c r="S206" s="157"/>
      <c r="T206" s="157"/>
      <c r="U206" s="157"/>
      <c r="V206" s="157"/>
      <c r="W206" s="157"/>
      <c r="X206" s="157"/>
      <c r="Y206" s="157"/>
      <c r="Z206" s="147"/>
      <c r="AA206" s="147"/>
      <c r="AB206" s="147"/>
      <c r="AC206" s="147"/>
      <c r="AD206" s="147"/>
      <c r="AE206" s="147"/>
      <c r="AF206" s="147"/>
      <c r="AG206" s="147" t="s">
        <v>134</v>
      </c>
      <c r="AH206" s="147">
        <v>0</v>
      </c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1" x14ac:dyDescent="0.2">
      <c r="A207" s="168">
        <v>43</v>
      </c>
      <c r="B207" s="169" t="s">
        <v>329</v>
      </c>
      <c r="C207" s="183" t="s">
        <v>330</v>
      </c>
      <c r="D207" s="170" t="s">
        <v>331</v>
      </c>
      <c r="E207" s="171">
        <v>60</v>
      </c>
      <c r="F207" s="172"/>
      <c r="G207" s="173">
        <f>ROUND(E207*F207,2)</f>
        <v>0</v>
      </c>
      <c r="H207" s="172">
        <v>10.210000000000001</v>
      </c>
      <c r="I207" s="173">
        <f>ROUND(E207*H207,2)</f>
        <v>612.6</v>
      </c>
      <c r="J207" s="172">
        <v>62.59</v>
      </c>
      <c r="K207" s="173">
        <f>ROUND(E207*J207,2)</f>
        <v>3755.4</v>
      </c>
      <c r="L207" s="173">
        <v>21</v>
      </c>
      <c r="M207" s="173">
        <f>G207*(1+L207/100)</f>
        <v>0</v>
      </c>
      <c r="N207" s="171">
        <v>5.0000000000000002E-5</v>
      </c>
      <c r="O207" s="171">
        <f>ROUND(E207*N207,2)</f>
        <v>0</v>
      </c>
      <c r="P207" s="171">
        <v>1E-3</v>
      </c>
      <c r="Q207" s="171">
        <f>ROUND(E207*P207,2)</f>
        <v>0.06</v>
      </c>
      <c r="R207" s="173"/>
      <c r="S207" s="173" t="s">
        <v>129</v>
      </c>
      <c r="T207" s="173" t="s">
        <v>129</v>
      </c>
      <c r="U207" s="173">
        <v>9.7000000000000003E-2</v>
      </c>
      <c r="V207" s="174">
        <f>ROUND(E207*U207,2)</f>
        <v>5.82</v>
      </c>
      <c r="W207" s="157"/>
      <c r="X207" s="157" t="s">
        <v>140</v>
      </c>
      <c r="Y207" s="157" t="s">
        <v>131</v>
      </c>
      <c r="Z207" s="147"/>
      <c r="AA207" s="147"/>
      <c r="AB207" s="147"/>
      <c r="AC207" s="147"/>
      <c r="AD207" s="147"/>
      <c r="AE207" s="147"/>
      <c r="AF207" s="147"/>
      <c r="AG207" s="147" t="s">
        <v>260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2" x14ac:dyDescent="0.2">
      <c r="A208" s="154"/>
      <c r="B208" s="155"/>
      <c r="C208" s="184" t="s">
        <v>332</v>
      </c>
      <c r="D208" s="158"/>
      <c r="E208" s="159">
        <v>60</v>
      </c>
      <c r="F208" s="157"/>
      <c r="G208" s="157"/>
      <c r="H208" s="157"/>
      <c r="I208" s="157"/>
      <c r="J208" s="157"/>
      <c r="K208" s="157"/>
      <c r="L208" s="157"/>
      <c r="M208" s="157"/>
      <c r="N208" s="156"/>
      <c r="O208" s="156"/>
      <c r="P208" s="156"/>
      <c r="Q208" s="156"/>
      <c r="R208" s="157"/>
      <c r="S208" s="157"/>
      <c r="T208" s="157"/>
      <c r="U208" s="157"/>
      <c r="V208" s="157"/>
      <c r="W208" s="157"/>
      <c r="X208" s="157"/>
      <c r="Y208" s="157"/>
      <c r="Z208" s="147"/>
      <c r="AA208" s="147"/>
      <c r="AB208" s="147"/>
      <c r="AC208" s="147"/>
      <c r="AD208" s="147"/>
      <c r="AE208" s="147"/>
      <c r="AF208" s="147"/>
      <c r="AG208" s="147" t="s">
        <v>134</v>
      </c>
      <c r="AH208" s="147">
        <v>0</v>
      </c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3" x14ac:dyDescent="0.2">
      <c r="A209" s="154"/>
      <c r="B209" s="155"/>
      <c r="C209" s="184" t="s">
        <v>135</v>
      </c>
      <c r="D209" s="158"/>
      <c r="E209" s="159"/>
      <c r="F209" s="157"/>
      <c r="G209" s="157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7"/>
      <c r="AA209" s="147"/>
      <c r="AB209" s="147"/>
      <c r="AC209" s="147"/>
      <c r="AD209" s="147"/>
      <c r="AE209" s="147"/>
      <c r="AF209" s="147"/>
      <c r="AG209" s="147" t="s">
        <v>134</v>
      </c>
      <c r="AH209" s="147">
        <v>0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3" x14ac:dyDescent="0.2">
      <c r="A210" s="154"/>
      <c r="B210" s="155"/>
      <c r="C210" s="184" t="s">
        <v>333</v>
      </c>
      <c r="D210" s="158"/>
      <c r="E210" s="159"/>
      <c r="F210" s="157"/>
      <c r="G210" s="157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134</v>
      </c>
      <c r="AH210" s="147">
        <v>0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1" x14ac:dyDescent="0.2">
      <c r="A211" s="168">
        <v>44</v>
      </c>
      <c r="B211" s="169" t="s">
        <v>334</v>
      </c>
      <c r="C211" s="183" t="s">
        <v>335</v>
      </c>
      <c r="D211" s="170" t="s">
        <v>146</v>
      </c>
      <c r="E211" s="171">
        <v>3.08</v>
      </c>
      <c r="F211" s="172"/>
      <c r="G211" s="173">
        <f>ROUND(E211*F211,2)</f>
        <v>0</v>
      </c>
      <c r="H211" s="172">
        <v>3000</v>
      </c>
      <c r="I211" s="173">
        <f>ROUND(E211*H211,2)</f>
        <v>9240</v>
      </c>
      <c r="J211" s="172">
        <v>0</v>
      </c>
      <c r="K211" s="173">
        <f>ROUND(E211*J211,2)</f>
        <v>0</v>
      </c>
      <c r="L211" s="173">
        <v>21</v>
      </c>
      <c r="M211" s="173">
        <f>G211*(1+L211/100)</f>
        <v>0</v>
      </c>
      <c r="N211" s="171">
        <v>0</v>
      </c>
      <c r="O211" s="171">
        <f>ROUND(E211*N211,2)</f>
        <v>0</v>
      </c>
      <c r="P211" s="171">
        <v>0</v>
      </c>
      <c r="Q211" s="171">
        <f>ROUND(E211*P211,2)</f>
        <v>0</v>
      </c>
      <c r="R211" s="173"/>
      <c r="S211" s="173" t="s">
        <v>276</v>
      </c>
      <c r="T211" s="173" t="s">
        <v>277</v>
      </c>
      <c r="U211" s="173">
        <v>0</v>
      </c>
      <c r="V211" s="174">
        <f>ROUND(E211*U211,2)</f>
        <v>0</v>
      </c>
      <c r="W211" s="157"/>
      <c r="X211" s="157" t="s">
        <v>301</v>
      </c>
      <c r="Y211" s="157" t="s">
        <v>131</v>
      </c>
      <c r="Z211" s="147"/>
      <c r="AA211" s="147"/>
      <c r="AB211" s="147"/>
      <c r="AC211" s="147"/>
      <c r="AD211" s="147"/>
      <c r="AE211" s="147"/>
      <c r="AF211" s="147"/>
      <c r="AG211" s="147" t="s">
        <v>302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2" x14ac:dyDescent="0.2">
      <c r="A212" s="154"/>
      <c r="B212" s="155"/>
      <c r="C212" s="184" t="s">
        <v>336</v>
      </c>
      <c r="D212" s="158"/>
      <c r="E212" s="159">
        <v>3.08</v>
      </c>
      <c r="F212" s="157"/>
      <c r="G212" s="157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57"/>
      <c r="Z212" s="147"/>
      <c r="AA212" s="147"/>
      <c r="AB212" s="147"/>
      <c r="AC212" s="147"/>
      <c r="AD212" s="147"/>
      <c r="AE212" s="147"/>
      <c r="AF212" s="147"/>
      <c r="AG212" s="147" t="s">
        <v>134</v>
      </c>
      <c r="AH212" s="147">
        <v>0</v>
      </c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3" x14ac:dyDescent="0.2">
      <c r="A213" s="154"/>
      <c r="B213" s="155"/>
      <c r="C213" s="184" t="s">
        <v>135</v>
      </c>
      <c r="D213" s="158"/>
      <c r="E213" s="159"/>
      <c r="F213" s="157"/>
      <c r="G213" s="157"/>
      <c r="H213" s="157"/>
      <c r="I213" s="157"/>
      <c r="J213" s="157"/>
      <c r="K213" s="157"/>
      <c r="L213" s="157"/>
      <c r="M213" s="157"/>
      <c r="N213" s="156"/>
      <c r="O213" s="156"/>
      <c r="P213" s="156"/>
      <c r="Q213" s="156"/>
      <c r="R213" s="157"/>
      <c r="S213" s="157"/>
      <c r="T213" s="157"/>
      <c r="U213" s="157"/>
      <c r="V213" s="157"/>
      <c r="W213" s="157"/>
      <c r="X213" s="157"/>
      <c r="Y213" s="157"/>
      <c r="Z213" s="147"/>
      <c r="AA213" s="147"/>
      <c r="AB213" s="147"/>
      <c r="AC213" s="147"/>
      <c r="AD213" s="147"/>
      <c r="AE213" s="147"/>
      <c r="AF213" s="147"/>
      <c r="AG213" s="147" t="s">
        <v>134</v>
      </c>
      <c r="AH213" s="147">
        <v>0</v>
      </c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3" x14ac:dyDescent="0.2">
      <c r="A214" s="154"/>
      <c r="B214" s="155"/>
      <c r="C214" s="184" t="s">
        <v>337</v>
      </c>
      <c r="D214" s="158"/>
      <c r="E214" s="159"/>
      <c r="F214" s="157"/>
      <c r="G214" s="157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57"/>
      <c r="Z214" s="147"/>
      <c r="AA214" s="147"/>
      <c r="AB214" s="147"/>
      <c r="AC214" s="147"/>
      <c r="AD214" s="147"/>
      <c r="AE214" s="147"/>
      <c r="AF214" s="147"/>
      <c r="AG214" s="147" t="s">
        <v>134</v>
      </c>
      <c r="AH214" s="147">
        <v>0</v>
      </c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1" x14ac:dyDescent="0.2">
      <c r="A215" s="175">
        <v>45</v>
      </c>
      <c r="B215" s="176" t="s">
        <v>338</v>
      </c>
      <c r="C215" s="185" t="s">
        <v>339</v>
      </c>
      <c r="D215" s="177" t="s">
        <v>0</v>
      </c>
      <c r="E215" s="178">
        <v>131.3794</v>
      </c>
      <c r="F215" s="179"/>
      <c r="G215" s="180">
        <f>ROUND(E215*F215,2)</f>
        <v>0</v>
      </c>
      <c r="H215" s="179">
        <v>0</v>
      </c>
      <c r="I215" s="180">
        <f>ROUND(E215*H215,2)</f>
        <v>0</v>
      </c>
      <c r="J215" s="179">
        <v>2.65</v>
      </c>
      <c r="K215" s="180">
        <f>ROUND(E215*J215,2)</f>
        <v>348.16</v>
      </c>
      <c r="L215" s="180">
        <v>21</v>
      </c>
      <c r="M215" s="180">
        <f>G215*(1+L215/100)</f>
        <v>0</v>
      </c>
      <c r="N215" s="178">
        <v>0</v>
      </c>
      <c r="O215" s="178">
        <f>ROUND(E215*N215,2)</f>
        <v>0</v>
      </c>
      <c r="P215" s="178">
        <v>0</v>
      </c>
      <c r="Q215" s="178">
        <f>ROUND(E215*P215,2)</f>
        <v>0</v>
      </c>
      <c r="R215" s="180"/>
      <c r="S215" s="180" t="s">
        <v>129</v>
      </c>
      <c r="T215" s="180" t="s">
        <v>129</v>
      </c>
      <c r="U215" s="180">
        <v>0</v>
      </c>
      <c r="V215" s="181">
        <f>ROUND(E215*U215,2)</f>
        <v>0</v>
      </c>
      <c r="W215" s="157"/>
      <c r="X215" s="157" t="s">
        <v>140</v>
      </c>
      <c r="Y215" s="157" t="s">
        <v>131</v>
      </c>
      <c r="Z215" s="147"/>
      <c r="AA215" s="147"/>
      <c r="AB215" s="147"/>
      <c r="AC215" s="147"/>
      <c r="AD215" s="147"/>
      <c r="AE215" s="147"/>
      <c r="AF215" s="147"/>
      <c r="AG215" s="147" t="s">
        <v>260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x14ac:dyDescent="0.2">
      <c r="A216" s="161" t="s">
        <v>123</v>
      </c>
      <c r="B216" s="162" t="s">
        <v>86</v>
      </c>
      <c r="C216" s="182" t="s">
        <v>87</v>
      </c>
      <c r="D216" s="163"/>
      <c r="E216" s="164"/>
      <c r="F216" s="165"/>
      <c r="G216" s="165">
        <f>SUMIF(AG217:AG227,"&lt;&gt;NOR",G217:G227)</f>
        <v>0</v>
      </c>
      <c r="H216" s="165"/>
      <c r="I216" s="165">
        <f>SUM(I217:I227)</f>
        <v>491.37</v>
      </c>
      <c r="J216" s="165"/>
      <c r="K216" s="165">
        <f>SUM(K217:K227)</f>
        <v>996.41</v>
      </c>
      <c r="L216" s="165"/>
      <c r="M216" s="165">
        <f>SUM(M217:M227)</f>
        <v>0</v>
      </c>
      <c r="N216" s="164"/>
      <c r="O216" s="164">
        <f>SUM(O217:O227)</f>
        <v>0.03</v>
      </c>
      <c r="P216" s="164"/>
      <c r="Q216" s="164">
        <f>SUM(Q217:Q227)</f>
        <v>0</v>
      </c>
      <c r="R216" s="165"/>
      <c r="S216" s="165"/>
      <c r="T216" s="165"/>
      <c r="U216" s="165"/>
      <c r="V216" s="166">
        <f>SUM(V217:V227)</f>
        <v>1.42</v>
      </c>
      <c r="W216" s="160"/>
      <c r="X216" s="160"/>
      <c r="Y216" s="160"/>
      <c r="AG216" t="s">
        <v>124</v>
      </c>
    </row>
    <row r="217" spans="1:60" ht="33.75" outlineLevel="1" x14ac:dyDescent="0.2">
      <c r="A217" s="168">
        <v>46</v>
      </c>
      <c r="B217" s="169" t="s">
        <v>340</v>
      </c>
      <c r="C217" s="183" t="s">
        <v>341</v>
      </c>
      <c r="D217" s="170" t="s">
        <v>158</v>
      </c>
      <c r="E217" s="171">
        <v>3.45</v>
      </c>
      <c r="F217" s="172"/>
      <c r="G217" s="173">
        <f>ROUND(E217*F217,2)</f>
        <v>0</v>
      </c>
      <c r="H217" s="172">
        <v>53.31</v>
      </c>
      <c r="I217" s="173">
        <f>ROUND(E217*H217,2)</f>
        <v>183.92</v>
      </c>
      <c r="J217" s="172">
        <v>281.19</v>
      </c>
      <c r="K217" s="173">
        <f>ROUND(E217*J217,2)</f>
        <v>970.11</v>
      </c>
      <c r="L217" s="173">
        <v>21</v>
      </c>
      <c r="M217" s="173">
        <f>G217*(1+L217/100)</f>
        <v>0</v>
      </c>
      <c r="N217" s="171">
        <v>1.5100000000000001E-3</v>
      </c>
      <c r="O217" s="171">
        <f>ROUND(E217*N217,2)</f>
        <v>0.01</v>
      </c>
      <c r="P217" s="171">
        <v>0</v>
      </c>
      <c r="Q217" s="171">
        <f>ROUND(E217*P217,2)</f>
        <v>0</v>
      </c>
      <c r="R217" s="173"/>
      <c r="S217" s="173" t="s">
        <v>129</v>
      </c>
      <c r="T217" s="173" t="s">
        <v>129</v>
      </c>
      <c r="U217" s="173">
        <v>0.4</v>
      </c>
      <c r="V217" s="174">
        <f>ROUND(E217*U217,2)</f>
        <v>1.38</v>
      </c>
      <c r="W217" s="157"/>
      <c r="X217" s="157" t="s">
        <v>140</v>
      </c>
      <c r="Y217" s="157" t="s">
        <v>131</v>
      </c>
      <c r="Z217" s="147"/>
      <c r="AA217" s="147"/>
      <c r="AB217" s="147"/>
      <c r="AC217" s="147"/>
      <c r="AD217" s="147"/>
      <c r="AE217" s="147"/>
      <c r="AF217" s="147"/>
      <c r="AG217" s="147" t="s">
        <v>260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2" x14ac:dyDescent="0.2">
      <c r="A218" s="154"/>
      <c r="B218" s="155"/>
      <c r="C218" s="184" t="s">
        <v>342</v>
      </c>
      <c r="D218" s="158"/>
      <c r="E218" s="159">
        <v>1.2</v>
      </c>
      <c r="F218" s="157"/>
      <c r="G218" s="157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7"/>
      <c r="AA218" s="147"/>
      <c r="AB218" s="147"/>
      <c r="AC218" s="147"/>
      <c r="AD218" s="147"/>
      <c r="AE218" s="147"/>
      <c r="AF218" s="147"/>
      <c r="AG218" s="147" t="s">
        <v>134</v>
      </c>
      <c r="AH218" s="147">
        <v>0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 x14ac:dyDescent="0.2">
      <c r="A219" s="154"/>
      <c r="B219" s="155"/>
      <c r="C219" s="184" t="s">
        <v>343</v>
      </c>
      <c r="D219" s="158"/>
      <c r="E219" s="159">
        <v>1.65</v>
      </c>
      <c r="F219" s="157"/>
      <c r="G219" s="157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134</v>
      </c>
      <c r="AH219" s="147">
        <v>0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3" x14ac:dyDescent="0.2">
      <c r="A220" s="154"/>
      <c r="B220" s="155"/>
      <c r="C220" s="184" t="s">
        <v>344</v>
      </c>
      <c r="D220" s="158"/>
      <c r="E220" s="159">
        <v>0.6</v>
      </c>
      <c r="F220" s="157"/>
      <c r="G220" s="157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57"/>
      <c r="Z220" s="147"/>
      <c r="AA220" s="147"/>
      <c r="AB220" s="147"/>
      <c r="AC220" s="147"/>
      <c r="AD220" s="147"/>
      <c r="AE220" s="147"/>
      <c r="AF220" s="147"/>
      <c r="AG220" s="147" t="s">
        <v>134</v>
      </c>
      <c r="AH220" s="147">
        <v>0</v>
      </c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3" x14ac:dyDescent="0.2">
      <c r="A221" s="154"/>
      <c r="B221" s="155"/>
      <c r="C221" s="184" t="s">
        <v>135</v>
      </c>
      <c r="D221" s="158"/>
      <c r="E221" s="159"/>
      <c r="F221" s="157"/>
      <c r="G221" s="157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7"/>
      <c r="AA221" s="147"/>
      <c r="AB221" s="147"/>
      <c r="AC221" s="147"/>
      <c r="AD221" s="147"/>
      <c r="AE221" s="147"/>
      <c r="AF221" s="147"/>
      <c r="AG221" s="147" t="s">
        <v>134</v>
      </c>
      <c r="AH221" s="147">
        <v>0</v>
      </c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3" x14ac:dyDescent="0.2">
      <c r="A222" s="154"/>
      <c r="B222" s="155"/>
      <c r="C222" s="184" t="s">
        <v>345</v>
      </c>
      <c r="D222" s="158"/>
      <c r="E222" s="159"/>
      <c r="F222" s="157"/>
      <c r="G222" s="157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57"/>
      <c r="Z222" s="147"/>
      <c r="AA222" s="147"/>
      <c r="AB222" s="147"/>
      <c r="AC222" s="147"/>
      <c r="AD222" s="147"/>
      <c r="AE222" s="147"/>
      <c r="AF222" s="147"/>
      <c r="AG222" s="147" t="s">
        <v>134</v>
      </c>
      <c r="AH222" s="147">
        <v>0</v>
      </c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1" x14ac:dyDescent="0.2">
      <c r="A223" s="168">
        <v>47</v>
      </c>
      <c r="B223" s="169" t="s">
        <v>346</v>
      </c>
      <c r="C223" s="183" t="s">
        <v>347</v>
      </c>
      <c r="D223" s="170" t="s">
        <v>146</v>
      </c>
      <c r="E223" s="171">
        <v>1.2679</v>
      </c>
      <c r="F223" s="172"/>
      <c r="G223" s="173">
        <f>ROUND(E223*F223,2)</f>
        <v>0</v>
      </c>
      <c r="H223" s="172">
        <v>242.49</v>
      </c>
      <c r="I223" s="173">
        <f>ROUND(E223*H223,2)</f>
        <v>307.45</v>
      </c>
      <c r="J223" s="172">
        <v>0</v>
      </c>
      <c r="K223" s="173">
        <f>ROUND(E223*J223,2)</f>
        <v>0</v>
      </c>
      <c r="L223" s="173">
        <v>21</v>
      </c>
      <c r="M223" s="173">
        <f>G223*(1+L223/100)</f>
        <v>0</v>
      </c>
      <c r="N223" s="171">
        <v>1.9199999999999998E-2</v>
      </c>
      <c r="O223" s="171">
        <f>ROUND(E223*N223,2)</f>
        <v>0.02</v>
      </c>
      <c r="P223" s="171">
        <v>0</v>
      </c>
      <c r="Q223" s="171">
        <f>ROUND(E223*P223,2)</f>
        <v>0</v>
      </c>
      <c r="R223" s="173"/>
      <c r="S223" s="173" t="s">
        <v>276</v>
      </c>
      <c r="T223" s="173" t="s">
        <v>277</v>
      </c>
      <c r="U223" s="173">
        <v>0</v>
      </c>
      <c r="V223" s="174">
        <f>ROUND(E223*U223,2)</f>
        <v>0</v>
      </c>
      <c r="W223" s="157"/>
      <c r="X223" s="157" t="s">
        <v>301</v>
      </c>
      <c r="Y223" s="157" t="s">
        <v>131</v>
      </c>
      <c r="Z223" s="147"/>
      <c r="AA223" s="147"/>
      <c r="AB223" s="147"/>
      <c r="AC223" s="147"/>
      <c r="AD223" s="147"/>
      <c r="AE223" s="147"/>
      <c r="AF223" s="147"/>
      <c r="AG223" s="147" t="s">
        <v>302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2" x14ac:dyDescent="0.2">
      <c r="A224" s="154"/>
      <c r="B224" s="155"/>
      <c r="C224" s="184" t="s">
        <v>348</v>
      </c>
      <c r="D224" s="158"/>
      <c r="E224" s="159">
        <v>0.44</v>
      </c>
      <c r="F224" s="157"/>
      <c r="G224" s="157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7"/>
      <c r="AA224" s="147"/>
      <c r="AB224" s="147"/>
      <c r="AC224" s="147"/>
      <c r="AD224" s="147"/>
      <c r="AE224" s="147"/>
      <c r="AF224" s="147"/>
      <c r="AG224" s="147" t="s">
        <v>134</v>
      </c>
      <c r="AH224" s="147">
        <v>0</v>
      </c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3" x14ac:dyDescent="0.2">
      <c r="A225" s="154"/>
      <c r="B225" s="155"/>
      <c r="C225" s="184" t="s">
        <v>349</v>
      </c>
      <c r="D225" s="158"/>
      <c r="E225" s="159">
        <v>0.61</v>
      </c>
      <c r="F225" s="157"/>
      <c r="G225" s="157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134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3" x14ac:dyDescent="0.2">
      <c r="A226" s="154"/>
      <c r="B226" s="155"/>
      <c r="C226" s="184" t="s">
        <v>350</v>
      </c>
      <c r="D226" s="158"/>
      <c r="E226" s="159">
        <v>0.22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134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1" x14ac:dyDescent="0.2">
      <c r="A227" s="175">
        <v>48</v>
      </c>
      <c r="B227" s="176" t="s">
        <v>351</v>
      </c>
      <c r="C227" s="185" t="s">
        <v>352</v>
      </c>
      <c r="D227" s="177" t="s">
        <v>256</v>
      </c>
      <c r="E227" s="178">
        <v>2.955E-2</v>
      </c>
      <c r="F227" s="179"/>
      <c r="G227" s="180">
        <f>ROUND(E227*F227,2)</f>
        <v>0</v>
      </c>
      <c r="H227" s="179">
        <v>0</v>
      </c>
      <c r="I227" s="180">
        <f>ROUND(E227*H227,2)</f>
        <v>0</v>
      </c>
      <c r="J227" s="179">
        <v>890</v>
      </c>
      <c r="K227" s="180">
        <f>ROUND(E227*J227,2)</f>
        <v>26.3</v>
      </c>
      <c r="L227" s="180">
        <v>21</v>
      </c>
      <c r="M227" s="180">
        <f>G227*(1+L227/100)</f>
        <v>0</v>
      </c>
      <c r="N227" s="178">
        <v>0</v>
      </c>
      <c r="O227" s="178">
        <f>ROUND(E227*N227,2)</f>
        <v>0</v>
      </c>
      <c r="P227" s="178">
        <v>0</v>
      </c>
      <c r="Q227" s="178">
        <f>ROUND(E227*P227,2)</f>
        <v>0</v>
      </c>
      <c r="R227" s="180"/>
      <c r="S227" s="180" t="s">
        <v>129</v>
      </c>
      <c r="T227" s="180" t="s">
        <v>129</v>
      </c>
      <c r="U227" s="180">
        <v>1.2649999999999999</v>
      </c>
      <c r="V227" s="181">
        <f>ROUND(E227*U227,2)</f>
        <v>0.04</v>
      </c>
      <c r="W227" s="157"/>
      <c r="X227" s="157" t="s">
        <v>140</v>
      </c>
      <c r="Y227" s="157" t="s">
        <v>131</v>
      </c>
      <c r="Z227" s="147"/>
      <c r="AA227" s="147"/>
      <c r="AB227" s="147"/>
      <c r="AC227" s="147"/>
      <c r="AD227" s="147"/>
      <c r="AE227" s="147"/>
      <c r="AF227" s="147"/>
      <c r="AG227" s="147" t="s">
        <v>260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x14ac:dyDescent="0.2">
      <c r="A228" s="161" t="s">
        <v>123</v>
      </c>
      <c r="B228" s="162" t="s">
        <v>88</v>
      </c>
      <c r="C228" s="182" t="s">
        <v>89</v>
      </c>
      <c r="D228" s="163"/>
      <c r="E228" s="164"/>
      <c r="F228" s="165"/>
      <c r="G228" s="165">
        <f>SUMIF(AG229:AG249,"&lt;&gt;NOR",G229:G249)</f>
        <v>0</v>
      </c>
      <c r="H228" s="165"/>
      <c r="I228" s="165">
        <f>SUM(I229:I249)</f>
        <v>1745.9699999999998</v>
      </c>
      <c r="J228" s="165"/>
      <c r="K228" s="165">
        <f>SUM(K229:K249)</f>
        <v>3954.97</v>
      </c>
      <c r="L228" s="165"/>
      <c r="M228" s="165">
        <f>SUM(M229:M249)</f>
        <v>0</v>
      </c>
      <c r="N228" s="164"/>
      <c r="O228" s="164">
        <f>SUM(O229:O249)</f>
        <v>0</v>
      </c>
      <c r="P228" s="164"/>
      <c r="Q228" s="164">
        <f>SUM(Q229:Q249)</f>
        <v>0</v>
      </c>
      <c r="R228" s="165"/>
      <c r="S228" s="165"/>
      <c r="T228" s="165"/>
      <c r="U228" s="165"/>
      <c r="V228" s="166">
        <f>SUM(V229:V249)</f>
        <v>6.53</v>
      </c>
      <c r="W228" s="160"/>
      <c r="X228" s="160"/>
      <c r="Y228" s="160"/>
      <c r="AG228" t="s">
        <v>124</v>
      </c>
    </row>
    <row r="229" spans="1:60" outlineLevel="1" x14ac:dyDescent="0.2">
      <c r="A229" s="168">
        <v>49</v>
      </c>
      <c r="B229" s="169" t="s">
        <v>353</v>
      </c>
      <c r="C229" s="183" t="s">
        <v>354</v>
      </c>
      <c r="D229" s="170" t="s">
        <v>146</v>
      </c>
      <c r="E229" s="171">
        <v>5.1311999999999998</v>
      </c>
      <c r="F229" s="172"/>
      <c r="G229" s="173">
        <f>ROUND(E229*F229,2)</f>
        <v>0</v>
      </c>
      <c r="H229" s="172">
        <v>69.400000000000006</v>
      </c>
      <c r="I229" s="173">
        <f>ROUND(E229*H229,2)</f>
        <v>356.11</v>
      </c>
      <c r="J229" s="172">
        <v>161.1</v>
      </c>
      <c r="K229" s="173">
        <f>ROUND(E229*J229,2)</f>
        <v>826.64</v>
      </c>
      <c r="L229" s="173">
        <v>21</v>
      </c>
      <c r="M229" s="173">
        <f>G229*(1+L229/100)</f>
        <v>0</v>
      </c>
      <c r="N229" s="171">
        <v>2.0000000000000001E-4</v>
      </c>
      <c r="O229" s="171">
        <f>ROUND(E229*N229,2)</f>
        <v>0</v>
      </c>
      <c r="P229" s="171">
        <v>0</v>
      </c>
      <c r="Q229" s="171">
        <f>ROUND(E229*P229,2)</f>
        <v>0</v>
      </c>
      <c r="R229" s="173"/>
      <c r="S229" s="173" t="s">
        <v>129</v>
      </c>
      <c r="T229" s="173" t="s">
        <v>129</v>
      </c>
      <c r="U229" s="173">
        <v>0.29099999999999998</v>
      </c>
      <c r="V229" s="174">
        <f>ROUND(E229*U229,2)</f>
        <v>1.49</v>
      </c>
      <c r="W229" s="157"/>
      <c r="X229" s="157" t="s">
        <v>140</v>
      </c>
      <c r="Y229" s="157" t="s">
        <v>131</v>
      </c>
      <c r="Z229" s="147"/>
      <c r="AA229" s="147"/>
      <c r="AB229" s="147"/>
      <c r="AC229" s="147"/>
      <c r="AD229" s="147"/>
      <c r="AE229" s="147"/>
      <c r="AF229" s="147"/>
      <c r="AG229" s="147" t="s">
        <v>260</v>
      </c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2" x14ac:dyDescent="0.2">
      <c r="A230" s="154"/>
      <c r="B230" s="155"/>
      <c r="C230" s="184" t="s">
        <v>355</v>
      </c>
      <c r="D230" s="158"/>
      <c r="E230" s="159">
        <v>1.92</v>
      </c>
      <c r="F230" s="157"/>
      <c r="G230" s="157"/>
      <c r="H230" s="157"/>
      <c r="I230" s="157"/>
      <c r="J230" s="157"/>
      <c r="K230" s="157"/>
      <c r="L230" s="157"/>
      <c r="M230" s="157"/>
      <c r="N230" s="156"/>
      <c r="O230" s="156"/>
      <c r="P230" s="156"/>
      <c r="Q230" s="156"/>
      <c r="R230" s="157"/>
      <c r="S230" s="157"/>
      <c r="T230" s="157"/>
      <c r="U230" s="157"/>
      <c r="V230" s="157"/>
      <c r="W230" s="157"/>
      <c r="X230" s="157"/>
      <c r="Y230" s="157"/>
      <c r="Z230" s="147"/>
      <c r="AA230" s="147"/>
      <c r="AB230" s="147"/>
      <c r="AC230" s="147"/>
      <c r="AD230" s="147"/>
      <c r="AE230" s="147"/>
      <c r="AF230" s="147"/>
      <c r="AG230" s="147" t="s">
        <v>134</v>
      </c>
      <c r="AH230" s="147">
        <v>0</v>
      </c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3" x14ac:dyDescent="0.2">
      <c r="A231" s="154"/>
      <c r="B231" s="155"/>
      <c r="C231" s="184" t="s">
        <v>356</v>
      </c>
      <c r="D231" s="158"/>
      <c r="E231" s="159">
        <v>2.02</v>
      </c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134</v>
      </c>
      <c r="AH231" s="147">
        <v>0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184" t="s">
        <v>357</v>
      </c>
      <c r="D232" s="158"/>
      <c r="E232" s="159">
        <v>1.2</v>
      </c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57"/>
      <c r="Z232" s="147"/>
      <c r="AA232" s="147"/>
      <c r="AB232" s="147"/>
      <c r="AC232" s="147"/>
      <c r="AD232" s="147"/>
      <c r="AE232" s="147"/>
      <c r="AF232" s="147"/>
      <c r="AG232" s="147" t="s">
        <v>134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1" x14ac:dyDescent="0.2">
      <c r="A233" s="168">
        <v>50</v>
      </c>
      <c r="B233" s="169" t="s">
        <v>358</v>
      </c>
      <c r="C233" s="183" t="s">
        <v>359</v>
      </c>
      <c r="D233" s="170" t="s">
        <v>146</v>
      </c>
      <c r="E233" s="171">
        <v>10.2624</v>
      </c>
      <c r="F233" s="172"/>
      <c r="G233" s="173">
        <f>ROUND(E233*F233,2)</f>
        <v>0</v>
      </c>
      <c r="H233" s="172">
        <v>64.98</v>
      </c>
      <c r="I233" s="173">
        <f>ROUND(E233*H233,2)</f>
        <v>666.85</v>
      </c>
      <c r="J233" s="172">
        <v>72.52</v>
      </c>
      <c r="K233" s="173">
        <f>ROUND(E233*J233,2)</f>
        <v>744.23</v>
      </c>
      <c r="L233" s="173">
        <v>21</v>
      </c>
      <c r="M233" s="173">
        <f>G233*(1+L233/100)</f>
        <v>0</v>
      </c>
      <c r="N233" s="171">
        <v>1.2999999999999999E-4</v>
      </c>
      <c r="O233" s="171">
        <f>ROUND(E233*N233,2)</f>
        <v>0</v>
      </c>
      <c r="P233" s="171">
        <v>0</v>
      </c>
      <c r="Q233" s="171">
        <f>ROUND(E233*P233,2)</f>
        <v>0</v>
      </c>
      <c r="R233" s="173"/>
      <c r="S233" s="173" t="s">
        <v>129</v>
      </c>
      <c r="T233" s="173" t="s">
        <v>129</v>
      </c>
      <c r="U233" s="173">
        <v>0.13100000000000001</v>
      </c>
      <c r="V233" s="174">
        <f>ROUND(E233*U233,2)</f>
        <v>1.34</v>
      </c>
      <c r="W233" s="157"/>
      <c r="X233" s="157" t="s">
        <v>140</v>
      </c>
      <c r="Y233" s="157" t="s">
        <v>131</v>
      </c>
      <c r="Z233" s="147"/>
      <c r="AA233" s="147"/>
      <c r="AB233" s="147"/>
      <c r="AC233" s="147"/>
      <c r="AD233" s="147"/>
      <c r="AE233" s="147"/>
      <c r="AF233" s="147"/>
      <c r="AG233" s="147" t="s">
        <v>260</v>
      </c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2" x14ac:dyDescent="0.2">
      <c r="A234" s="154"/>
      <c r="B234" s="155"/>
      <c r="C234" s="184" t="s">
        <v>360</v>
      </c>
      <c r="D234" s="158"/>
      <c r="E234" s="159">
        <v>3.83</v>
      </c>
      <c r="F234" s="157"/>
      <c r="G234" s="157"/>
      <c r="H234" s="157"/>
      <c r="I234" s="157"/>
      <c r="J234" s="157"/>
      <c r="K234" s="157"/>
      <c r="L234" s="157"/>
      <c r="M234" s="157"/>
      <c r="N234" s="156"/>
      <c r="O234" s="156"/>
      <c r="P234" s="156"/>
      <c r="Q234" s="156"/>
      <c r="R234" s="157"/>
      <c r="S234" s="157"/>
      <c r="T234" s="157"/>
      <c r="U234" s="157"/>
      <c r="V234" s="157"/>
      <c r="W234" s="157"/>
      <c r="X234" s="157"/>
      <c r="Y234" s="157"/>
      <c r="Z234" s="147"/>
      <c r="AA234" s="147"/>
      <c r="AB234" s="147"/>
      <c r="AC234" s="147"/>
      <c r="AD234" s="147"/>
      <c r="AE234" s="147"/>
      <c r="AF234" s="147"/>
      <c r="AG234" s="147" t="s">
        <v>134</v>
      </c>
      <c r="AH234" s="147">
        <v>0</v>
      </c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3" x14ac:dyDescent="0.2">
      <c r="A235" s="154"/>
      <c r="B235" s="155"/>
      <c r="C235" s="184" t="s">
        <v>361</v>
      </c>
      <c r="D235" s="158"/>
      <c r="E235" s="159">
        <v>4.03</v>
      </c>
      <c r="F235" s="157"/>
      <c r="G235" s="157"/>
      <c r="H235" s="157"/>
      <c r="I235" s="157"/>
      <c r="J235" s="157"/>
      <c r="K235" s="157"/>
      <c r="L235" s="157"/>
      <c r="M235" s="157"/>
      <c r="N235" s="156"/>
      <c r="O235" s="156"/>
      <c r="P235" s="156"/>
      <c r="Q235" s="156"/>
      <c r="R235" s="157"/>
      <c r="S235" s="157"/>
      <c r="T235" s="157"/>
      <c r="U235" s="157"/>
      <c r="V235" s="157"/>
      <c r="W235" s="157"/>
      <c r="X235" s="157"/>
      <c r="Y235" s="157"/>
      <c r="Z235" s="147"/>
      <c r="AA235" s="147"/>
      <c r="AB235" s="147"/>
      <c r="AC235" s="147"/>
      <c r="AD235" s="147"/>
      <c r="AE235" s="147"/>
      <c r="AF235" s="147"/>
      <c r="AG235" s="147" t="s">
        <v>134</v>
      </c>
      <c r="AH235" s="147">
        <v>0</v>
      </c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3" x14ac:dyDescent="0.2">
      <c r="A236" s="154"/>
      <c r="B236" s="155"/>
      <c r="C236" s="184" t="s">
        <v>362</v>
      </c>
      <c r="D236" s="158"/>
      <c r="E236" s="159">
        <v>2.4</v>
      </c>
      <c r="F236" s="157"/>
      <c r="G236" s="157"/>
      <c r="H236" s="157"/>
      <c r="I236" s="157"/>
      <c r="J236" s="157"/>
      <c r="K236" s="157"/>
      <c r="L236" s="157"/>
      <c r="M236" s="157"/>
      <c r="N236" s="156"/>
      <c r="O236" s="156"/>
      <c r="P236" s="156"/>
      <c r="Q236" s="156"/>
      <c r="R236" s="157"/>
      <c r="S236" s="157"/>
      <c r="T236" s="157"/>
      <c r="U236" s="157"/>
      <c r="V236" s="157"/>
      <c r="W236" s="157"/>
      <c r="X236" s="157"/>
      <c r="Y236" s="157"/>
      <c r="Z236" s="147"/>
      <c r="AA236" s="147"/>
      <c r="AB236" s="147"/>
      <c r="AC236" s="147"/>
      <c r="AD236" s="147"/>
      <c r="AE236" s="147"/>
      <c r="AF236" s="147"/>
      <c r="AG236" s="147" t="s">
        <v>134</v>
      </c>
      <c r="AH236" s="147">
        <v>0</v>
      </c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3" x14ac:dyDescent="0.2">
      <c r="A237" s="154"/>
      <c r="B237" s="155"/>
      <c r="C237" s="184" t="s">
        <v>60</v>
      </c>
      <c r="D237" s="158"/>
      <c r="E237" s="159"/>
      <c r="F237" s="157"/>
      <c r="G237" s="157"/>
      <c r="H237" s="157"/>
      <c r="I237" s="157"/>
      <c r="J237" s="157"/>
      <c r="K237" s="157"/>
      <c r="L237" s="157"/>
      <c r="M237" s="157"/>
      <c r="N237" s="156"/>
      <c r="O237" s="156"/>
      <c r="P237" s="156"/>
      <c r="Q237" s="156"/>
      <c r="R237" s="157"/>
      <c r="S237" s="157"/>
      <c r="T237" s="157"/>
      <c r="U237" s="157"/>
      <c r="V237" s="157"/>
      <c r="W237" s="157"/>
      <c r="X237" s="157"/>
      <c r="Y237" s="157"/>
      <c r="Z237" s="147"/>
      <c r="AA237" s="147"/>
      <c r="AB237" s="147"/>
      <c r="AC237" s="147"/>
      <c r="AD237" s="147"/>
      <c r="AE237" s="147"/>
      <c r="AF237" s="147"/>
      <c r="AG237" s="147" t="s">
        <v>134</v>
      </c>
      <c r="AH237" s="147">
        <v>0</v>
      </c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3" x14ac:dyDescent="0.2">
      <c r="A238" s="154"/>
      <c r="B238" s="155"/>
      <c r="C238" s="184" t="s">
        <v>135</v>
      </c>
      <c r="D238" s="158"/>
      <c r="E238" s="159"/>
      <c r="F238" s="157"/>
      <c r="G238" s="157"/>
      <c r="H238" s="157"/>
      <c r="I238" s="157"/>
      <c r="J238" s="157"/>
      <c r="K238" s="157"/>
      <c r="L238" s="157"/>
      <c r="M238" s="157"/>
      <c r="N238" s="156"/>
      <c r="O238" s="156"/>
      <c r="P238" s="156"/>
      <c r="Q238" s="156"/>
      <c r="R238" s="157"/>
      <c r="S238" s="157"/>
      <c r="T238" s="157"/>
      <c r="U238" s="157"/>
      <c r="V238" s="157"/>
      <c r="W238" s="157"/>
      <c r="X238" s="157"/>
      <c r="Y238" s="157"/>
      <c r="Z238" s="147"/>
      <c r="AA238" s="147"/>
      <c r="AB238" s="147"/>
      <c r="AC238" s="147"/>
      <c r="AD238" s="147"/>
      <c r="AE238" s="147"/>
      <c r="AF238" s="147"/>
      <c r="AG238" s="147" t="s">
        <v>134</v>
      </c>
      <c r="AH238" s="147">
        <v>0</v>
      </c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3" x14ac:dyDescent="0.2">
      <c r="A239" s="154"/>
      <c r="B239" s="155"/>
      <c r="C239" s="184" t="s">
        <v>303</v>
      </c>
      <c r="D239" s="158"/>
      <c r="E239" s="159"/>
      <c r="F239" s="157"/>
      <c r="G239" s="157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57"/>
      <c r="Z239" s="147"/>
      <c r="AA239" s="147"/>
      <c r="AB239" s="147"/>
      <c r="AC239" s="147"/>
      <c r="AD239" s="147"/>
      <c r="AE239" s="147"/>
      <c r="AF239" s="147"/>
      <c r="AG239" s="147" t="s">
        <v>134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1" x14ac:dyDescent="0.2">
      <c r="A240" s="168">
        <v>51</v>
      </c>
      <c r="B240" s="169" t="s">
        <v>363</v>
      </c>
      <c r="C240" s="183" t="s">
        <v>364</v>
      </c>
      <c r="D240" s="170" t="s">
        <v>146</v>
      </c>
      <c r="E240" s="171">
        <v>10.2624</v>
      </c>
      <c r="F240" s="172"/>
      <c r="G240" s="173">
        <f>ROUND(E240*F240,2)</f>
        <v>0</v>
      </c>
      <c r="H240" s="172">
        <v>58.26</v>
      </c>
      <c r="I240" s="173">
        <f>ROUND(E240*H240,2)</f>
        <v>597.89</v>
      </c>
      <c r="J240" s="172">
        <v>219.74</v>
      </c>
      <c r="K240" s="173">
        <f>ROUND(E240*J240,2)</f>
        <v>2255.06</v>
      </c>
      <c r="L240" s="173">
        <v>21</v>
      </c>
      <c r="M240" s="173">
        <f>G240*(1+L240/100)</f>
        <v>0</v>
      </c>
      <c r="N240" s="171">
        <v>3.4000000000000002E-4</v>
      </c>
      <c r="O240" s="171">
        <f>ROUND(E240*N240,2)</f>
        <v>0</v>
      </c>
      <c r="P240" s="171">
        <v>0</v>
      </c>
      <c r="Q240" s="171">
        <f>ROUND(E240*P240,2)</f>
        <v>0</v>
      </c>
      <c r="R240" s="173"/>
      <c r="S240" s="173" t="s">
        <v>129</v>
      </c>
      <c r="T240" s="173" t="s">
        <v>129</v>
      </c>
      <c r="U240" s="173">
        <v>0.34100000000000003</v>
      </c>
      <c r="V240" s="174">
        <f>ROUND(E240*U240,2)</f>
        <v>3.5</v>
      </c>
      <c r="W240" s="157"/>
      <c r="X240" s="157" t="s">
        <v>140</v>
      </c>
      <c r="Y240" s="157" t="s">
        <v>131</v>
      </c>
      <c r="Z240" s="147"/>
      <c r="AA240" s="147"/>
      <c r="AB240" s="147"/>
      <c r="AC240" s="147"/>
      <c r="AD240" s="147"/>
      <c r="AE240" s="147"/>
      <c r="AF240" s="147"/>
      <c r="AG240" s="147" t="s">
        <v>260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2" x14ac:dyDescent="0.2">
      <c r="A241" s="154"/>
      <c r="B241" s="155"/>
      <c r="C241" s="184" t="s">
        <v>365</v>
      </c>
      <c r="D241" s="158"/>
      <c r="E241" s="159">
        <v>3.83</v>
      </c>
      <c r="F241" s="157"/>
      <c r="G241" s="157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57"/>
      <c r="Z241" s="147"/>
      <c r="AA241" s="147"/>
      <c r="AB241" s="147"/>
      <c r="AC241" s="147"/>
      <c r="AD241" s="147"/>
      <c r="AE241" s="147"/>
      <c r="AF241" s="147"/>
      <c r="AG241" s="147" t="s">
        <v>134</v>
      </c>
      <c r="AH241" s="147">
        <v>0</v>
      </c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3" x14ac:dyDescent="0.2">
      <c r="A242" s="154"/>
      <c r="B242" s="155"/>
      <c r="C242" s="184" t="s">
        <v>366</v>
      </c>
      <c r="D242" s="158"/>
      <c r="E242" s="159">
        <v>4.03</v>
      </c>
      <c r="F242" s="157"/>
      <c r="G242" s="157"/>
      <c r="H242" s="157"/>
      <c r="I242" s="157"/>
      <c r="J242" s="157"/>
      <c r="K242" s="157"/>
      <c r="L242" s="157"/>
      <c r="M242" s="157"/>
      <c r="N242" s="156"/>
      <c r="O242" s="156"/>
      <c r="P242" s="156"/>
      <c r="Q242" s="156"/>
      <c r="R242" s="157"/>
      <c r="S242" s="157"/>
      <c r="T242" s="157"/>
      <c r="U242" s="157"/>
      <c r="V242" s="157"/>
      <c r="W242" s="157"/>
      <c r="X242" s="157"/>
      <c r="Y242" s="157"/>
      <c r="Z242" s="147"/>
      <c r="AA242" s="147"/>
      <c r="AB242" s="147"/>
      <c r="AC242" s="147"/>
      <c r="AD242" s="147"/>
      <c r="AE242" s="147"/>
      <c r="AF242" s="147"/>
      <c r="AG242" s="147" t="s">
        <v>134</v>
      </c>
      <c r="AH242" s="147">
        <v>0</v>
      </c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3" x14ac:dyDescent="0.2">
      <c r="A243" s="154"/>
      <c r="B243" s="155"/>
      <c r="C243" s="184" t="s">
        <v>367</v>
      </c>
      <c r="D243" s="158"/>
      <c r="E243" s="159">
        <v>2.4</v>
      </c>
      <c r="F243" s="157"/>
      <c r="G243" s="157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57"/>
      <c r="Z243" s="147"/>
      <c r="AA243" s="147"/>
      <c r="AB243" s="147"/>
      <c r="AC243" s="147"/>
      <c r="AD243" s="147"/>
      <c r="AE243" s="147"/>
      <c r="AF243" s="147"/>
      <c r="AG243" s="147" t="s">
        <v>134</v>
      </c>
      <c r="AH243" s="147">
        <v>0</v>
      </c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3" x14ac:dyDescent="0.2">
      <c r="A244" s="154"/>
      <c r="B244" s="155"/>
      <c r="C244" s="184" t="s">
        <v>60</v>
      </c>
      <c r="D244" s="158"/>
      <c r="E244" s="159"/>
      <c r="F244" s="157"/>
      <c r="G244" s="157"/>
      <c r="H244" s="157"/>
      <c r="I244" s="157"/>
      <c r="J244" s="157"/>
      <c r="K244" s="157"/>
      <c r="L244" s="157"/>
      <c r="M244" s="157"/>
      <c r="N244" s="156"/>
      <c r="O244" s="156"/>
      <c r="P244" s="156"/>
      <c r="Q244" s="156"/>
      <c r="R244" s="157"/>
      <c r="S244" s="157"/>
      <c r="T244" s="157"/>
      <c r="U244" s="157"/>
      <c r="V244" s="157"/>
      <c r="W244" s="157"/>
      <c r="X244" s="157"/>
      <c r="Y244" s="157"/>
      <c r="Z244" s="147"/>
      <c r="AA244" s="147"/>
      <c r="AB244" s="147"/>
      <c r="AC244" s="147"/>
      <c r="AD244" s="147"/>
      <c r="AE244" s="147"/>
      <c r="AF244" s="147"/>
      <c r="AG244" s="147" t="s">
        <v>134</v>
      </c>
      <c r="AH244" s="147">
        <v>0</v>
      </c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3" x14ac:dyDescent="0.2">
      <c r="A245" s="154"/>
      <c r="B245" s="155"/>
      <c r="C245" s="184" t="s">
        <v>135</v>
      </c>
      <c r="D245" s="158"/>
      <c r="E245" s="159"/>
      <c r="F245" s="157"/>
      <c r="G245" s="157"/>
      <c r="H245" s="157"/>
      <c r="I245" s="157"/>
      <c r="J245" s="157"/>
      <c r="K245" s="157"/>
      <c r="L245" s="157"/>
      <c r="M245" s="157"/>
      <c r="N245" s="156"/>
      <c r="O245" s="156"/>
      <c r="P245" s="156"/>
      <c r="Q245" s="156"/>
      <c r="R245" s="157"/>
      <c r="S245" s="157"/>
      <c r="T245" s="157"/>
      <c r="U245" s="157"/>
      <c r="V245" s="157"/>
      <c r="W245" s="157"/>
      <c r="X245" s="157"/>
      <c r="Y245" s="157"/>
      <c r="Z245" s="147"/>
      <c r="AA245" s="147"/>
      <c r="AB245" s="147"/>
      <c r="AC245" s="147"/>
      <c r="AD245" s="147"/>
      <c r="AE245" s="147"/>
      <c r="AF245" s="147"/>
      <c r="AG245" s="147" t="s">
        <v>134</v>
      </c>
      <c r="AH245" s="147">
        <v>0</v>
      </c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3" x14ac:dyDescent="0.2">
      <c r="A246" s="154"/>
      <c r="B246" s="155"/>
      <c r="C246" s="184" t="s">
        <v>303</v>
      </c>
      <c r="D246" s="158"/>
      <c r="E246" s="159"/>
      <c r="F246" s="157"/>
      <c r="G246" s="157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57"/>
      <c r="Z246" s="147"/>
      <c r="AA246" s="147"/>
      <c r="AB246" s="147"/>
      <c r="AC246" s="147"/>
      <c r="AD246" s="147"/>
      <c r="AE246" s="147"/>
      <c r="AF246" s="147"/>
      <c r="AG246" s="147" t="s">
        <v>134</v>
      </c>
      <c r="AH246" s="147">
        <v>0</v>
      </c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1" x14ac:dyDescent="0.2">
      <c r="A247" s="168">
        <v>52</v>
      </c>
      <c r="B247" s="169" t="s">
        <v>368</v>
      </c>
      <c r="C247" s="183" t="s">
        <v>369</v>
      </c>
      <c r="D247" s="170" t="s">
        <v>146</v>
      </c>
      <c r="E247" s="171">
        <v>0.95550000000000002</v>
      </c>
      <c r="F247" s="172"/>
      <c r="G247" s="173">
        <f>ROUND(E247*F247,2)</f>
        <v>0</v>
      </c>
      <c r="H247" s="172">
        <v>130.94999999999999</v>
      </c>
      <c r="I247" s="173">
        <f>ROUND(E247*H247,2)</f>
        <v>125.12</v>
      </c>
      <c r="J247" s="172">
        <v>135.05000000000001</v>
      </c>
      <c r="K247" s="173">
        <f>ROUND(E247*J247,2)</f>
        <v>129.04</v>
      </c>
      <c r="L247" s="173">
        <v>21</v>
      </c>
      <c r="M247" s="173">
        <f>G247*(1+L247/100)</f>
        <v>0</v>
      </c>
      <c r="N247" s="171">
        <v>1.1100000000000001E-3</v>
      </c>
      <c r="O247" s="171">
        <f>ROUND(E247*N247,2)</f>
        <v>0</v>
      </c>
      <c r="P247" s="171">
        <v>0</v>
      </c>
      <c r="Q247" s="171">
        <f>ROUND(E247*P247,2)</f>
        <v>0</v>
      </c>
      <c r="R247" s="173"/>
      <c r="S247" s="173" t="s">
        <v>129</v>
      </c>
      <c r="T247" s="173" t="s">
        <v>129</v>
      </c>
      <c r="U247" s="173">
        <v>0.21049999999999999</v>
      </c>
      <c r="V247" s="174">
        <f>ROUND(E247*U247,2)</f>
        <v>0.2</v>
      </c>
      <c r="W247" s="157"/>
      <c r="X247" s="157" t="s">
        <v>140</v>
      </c>
      <c r="Y247" s="157" t="s">
        <v>131</v>
      </c>
      <c r="Z247" s="147"/>
      <c r="AA247" s="147"/>
      <c r="AB247" s="147"/>
      <c r="AC247" s="147"/>
      <c r="AD247" s="147"/>
      <c r="AE247" s="147"/>
      <c r="AF247" s="147"/>
      <c r="AG247" s="147" t="s">
        <v>260</v>
      </c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2" x14ac:dyDescent="0.2">
      <c r="A248" s="154"/>
      <c r="B248" s="155"/>
      <c r="C248" s="184" t="s">
        <v>370</v>
      </c>
      <c r="D248" s="158"/>
      <c r="E248" s="159">
        <v>0.3</v>
      </c>
      <c r="F248" s="157"/>
      <c r="G248" s="157"/>
      <c r="H248" s="157"/>
      <c r="I248" s="157"/>
      <c r="J248" s="157"/>
      <c r="K248" s="157"/>
      <c r="L248" s="157"/>
      <c r="M248" s="157"/>
      <c r="N248" s="156"/>
      <c r="O248" s="156"/>
      <c r="P248" s="156"/>
      <c r="Q248" s="156"/>
      <c r="R248" s="157"/>
      <c r="S248" s="157"/>
      <c r="T248" s="157"/>
      <c r="U248" s="157"/>
      <c r="V248" s="157"/>
      <c r="W248" s="157"/>
      <c r="X248" s="157"/>
      <c r="Y248" s="157"/>
      <c r="Z248" s="147"/>
      <c r="AA248" s="147"/>
      <c r="AB248" s="147"/>
      <c r="AC248" s="147"/>
      <c r="AD248" s="147"/>
      <c r="AE248" s="147"/>
      <c r="AF248" s="147"/>
      <c r="AG248" s="147" t="s">
        <v>134</v>
      </c>
      <c r="AH248" s="147">
        <v>0</v>
      </c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3" x14ac:dyDescent="0.2">
      <c r="A249" s="154"/>
      <c r="B249" s="155"/>
      <c r="C249" s="184" t="s">
        <v>371</v>
      </c>
      <c r="D249" s="158"/>
      <c r="E249" s="159">
        <v>0.66</v>
      </c>
      <c r="F249" s="157"/>
      <c r="G249" s="157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57"/>
      <c r="Z249" s="147"/>
      <c r="AA249" s="147"/>
      <c r="AB249" s="147"/>
      <c r="AC249" s="147"/>
      <c r="AD249" s="147"/>
      <c r="AE249" s="147"/>
      <c r="AF249" s="147"/>
      <c r="AG249" s="147" t="s">
        <v>134</v>
      </c>
      <c r="AH249" s="147">
        <v>0</v>
      </c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x14ac:dyDescent="0.2">
      <c r="A250" s="161" t="s">
        <v>123</v>
      </c>
      <c r="B250" s="162" t="s">
        <v>90</v>
      </c>
      <c r="C250" s="182" t="s">
        <v>91</v>
      </c>
      <c r="D250" s="163"/>
      <c r="E250" s="164"/>
      <c r="F250" s="165"/>
      <c r="G250" s="165">
        <f>SUMIF(AG251:AG259,"&lt;&gt;NOR",G251:G259)</f>
        <v>0</v>
      </c>
      <c r="H250" s="165"/>
      <c r="I250" s="165">
        <f>SUM(I251:I259)</f>
        <v>4886.6899999999996</v>
      </c>
      <c r="J250" s="165"/>
      <c r="K250" s="165">
        <f>SUM(K251:K259)</f>
        <v>17309.48</v>
      </c>
      <c r="L250" s="165"/>
      <c r="M250" s="165">
        <f>SUM(M251:M259)</f>
        <v>0</v>
      </c>
      <c r="N250" s="164"/>
      <c r="O250" s="164">
        <f>SUM(O251:O259)</f>
        <v>6.0000000000000005E-2</v>
      </c>
      <c r="P250" s="164"/>
      <c r="Q250" s="164">
        <f>SUM(Q251:Q259)</f>
        <v>0</v>
      </c>
      <c r="R250" s="165"/>
      <c r="S250" s="165"/>
      <c r="T250" s="165"/>
      <c r="U250" s="165"/>
      <c r="V250" s="166">
        <f>SUM(V251:V259)</f>
        <v>29.380000000000003</v>
      </c>
      <c r="W250" s="160"/>
      <c r="X250" s="160"/>
      <c r="Y250" s="160"/>
      <c r="AG250" t="s">
        <v>124</v>
      </c>
    </row>
    <row r="251" spans="1:60" outlineLevel="1" x14ac:dyDescent="0.2">
      <c r="A251" s="168">
        <v>53</v>
      </c>
      <c r="B251" s="169" t="s">
        <v>372</v>
      </c>
      <c r="C251" s="183" t="s">
        <v>373</v>
      </c>
      <c r="D251" s="170" t="s">
        <v>146</v>
      </c>
      <c r="E251" s="171">
        <v>122.44</v>
      </c>
      <c r="F251" s="172"/>
      <c r="G251" s="173">
        <f>ROUND(E251*F251,2)</f>
        <v>0</v>
      </c>
      <c r="H251" s="172">
        <v>0</v>
      </c>
      <c r="I251" s="173">
        <f>ROUND(E251*H251,2)</f>
        <v>0</v>
      </c>
      <c r="J251" s="172">
        <v>9.1999999999999993</v>
      </c>
      <c r="K251" s="173">
        <f>ROUND(E251*J251,2)</f>
        <v>1126.45</v>
      </c>
      <c r="L251" s="173">
        <v>21</v>
      </c>
      <c r="M251" s="173">
        <f>G251*(1+L251/100)</f>
        <v>0</v>
      </c>
      <c r="N251" s="171">
        <v>0</v>
      </c>
      <c r="O251" s="171">
        <f>ROUND(E251*N251,2)</f>
        <v>0</v>
      </c>
      <c r="P251" s="171">
        <v>0</v>
      </c>
      <c r="Q251" s="171">
        <f>ROUND(E251*P251,2)</f>
        <v>0</v>
      </c>
      <c r="R251" s="173"/>
      <c r="S251" s="173" t="s">
        <v>129</v>
      </c>
      <c r="T251" s="173" t="s">
        <v>129</v>
      </c>
      <c r="U251" s="173">
        <v>1.35E-2</v>
      </c>
      <c r="V251" s="174">
        <f>ROUND(E251*U251,2)</f>
        <v>1.65</v>
      </c>
      <c r="W251" s="157"/>
      <c r="X251" s="157" t="s">
        <v>140</v>
      </c>
      <c r="Y251" s="157" t="s">
        <v>131</v>
      </c>
      <c r="Z251" s="147"/>
      <c r="AA251" s="147"/>
      <c r="AB251" s="147"/>
      <c r="AC251" s="147"/>
      <c r="AD251" s="147"/>
      <c r="AE251" s="147"/>
      <c r="AF251" s="147"/>
      <c r="AG251" s="147" t="s">
        <v>260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2" x14ac:dyDescent="0.2">
      <c r="A252" s="154"/>
      <c r="B252" s="155"/>
      <c r="C252" s="184" t="s">
        <v>374</v>
      </c>
      <c r="D252" s="158"/>
      <c r="E252" s="159">
        <v>122.44</v>
      </c>
      <c r="F252" s="157"/>
      <c r="G252" s="157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7"/>
      <c r="AA252" s="147"/>
      <c r="AB252" s="147"/>
      <c r="AC252" s="147"/>
      <c r="AD252" s="147"/>
      <c r="AE252" s="147"/>
      <c r="AF252" s="147"/>
      <c r="AG252" s="147" t="s">
        <v>134</v>
      </c>
      <c r="AH252" s="147">
        <v>0</v>
      </c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3" x14ac:dyDescent="0.2">
      <c r="A253" s="154"/>
      <c r="B253" s="155"/>
      <c r="C253" s="184" t="s">
        <v>135</v>
      </c>
      <c r="D253" s="158"/>
      <c r="E253" s="159"/>
      <c r="F253" s="157"/>
      <c r="G253" s="157"/>
      <c r="H253" s="157"/>
      <c r="I253" s="157"/>
      <c r="J253" s="157"/>
      <c r="K253" s="157"/>
      <c r="L253" s="157"/>
      <c r="M253" s="157"/>
      <c r="N253" s="156"/>
      <c r="O253" s="156"/>
      <c r="P253" s="156"/>
      <c r="Q253" s="156"/>
      <c r="R253" s="157"/>
      <c r="S253" s="157"/>
      <c r="T253" s="157"/>
      <c r="U253" s="157"/>
      <c r="V253" s="157"/>
      <c r="W253" s="157"/>
      <c r="X253" s="157"/>
      <c r="Y253" s="157"/>
      <c r="Z253" s="147"/>
      <c r="AA253" s="147"/>
      <c r="AB253" s="147"/>
      <c r="AC253" s="147"/>
      <c r="AD253" s="147"/>
      <c r="AE253" s="147"/>
      <c r="AF253" s="147"/>
      <c r="AG253" s="147" t="s">
        <v>134</v>
      </c>
      <c r="AH253" s="147">
        <v>0</v>
      </c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3" x14ac:dyDescent="0.2">
      <c r="A254" s="154"/>
      <c r="B254" s="155"/>
      <c r="C254" s="184" t="s">
        <v>375</v>
      </c>
      <c r="D254" s="158"/>
      <c r="E254" s="159"/>
      <c r="F254" s="157"/>
      <c r="G254" s="157"/>
      <c r="H254" s="157"/>
      <c r="I254" s="157"/>
      <c r="J254" s="157"/>
      <c r="K254" s="157"/>
      <c r="L254" s="157"/>
      <c r="M254" s="157"/>
      <c r="N254" s="156"/>
      <c r="O254" s="156"/>
      <c r="P254" s="156"/>
      <c r="Q254" s="156"/>
      <c r="R254" s="157"/>
      <c r="S254" s="157"/>
      <c r="T254" s="157"/>
      <c r="U254" s="157"/>
      <c r="V254" s="157"/>
      <c r="W254" s="157"/>
      <c r="X254" s="157"/>
      <c r="Y254" s="157"/>
      <c r="Z254" s="147"/>
      <c r="AA254" s="147"/>
      <c r="AB254" s="147"/>
      <c r="AC254" s="147"/>
      <c r="AD254" s="147"/>
      <c r="AE254" s="147"/>
      <c r="AF254" s="147"/>
      <c r="AG254" s="147" t="s">
        <v>134</v>
      </c>
      <c r="AH254" s="147">
        <v>0</v>
      </c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1" x14ac:dyDescent="0.2">
      <c r="A255" s="168">
        <v>54</v>
      </c>
      <c r="B255" s="169" t="s">
        <v>376</v>
      </c>
      <c r="C255" s="183" t="s">
        <v>377</v>
      </c>
      <c r="D255" s="170" t="s">
        <v>146</v>
      </c>
      <c r="E255" s="171">
        <v>206.36349999999999</v>
      </c>
      <c r="F255" s="172"/>
      <c r="G255" s="173">
        <f>ROUND(E255*F255,2)</f>
        <v>0</v>
      </c>
      <c r="H255" s="172">
        <v>5.81</v>
      </c>
      <c r="I255" s="173">
        <f>ROUND(E255*H255,2)</f>
        <v>1198.97</v>
      </c>
      <c r="J255" s="172">
        <v>22.89</v>
      </c>
      <c r="K255" s="173">
        <f>ROUND(E255*J255,2)</f>
        <v>4723.66</v>
      </c>
      <c r="L255" s="173">
        <v>21</v>
      </c>
      <c r="M255" s="173">
        <f>G255*(1+L255/100)</f>
        <v>0</v>
      </c>
      <c r="N255" s="171">
        <v>6.9999999999999994E-5</v>
      </c>
      <c r="O255" s="171">
        <f>ROUND(E255*N255,2)</f>
        <v>0.01</v>
      </c>
      <c r="P255" s="171">
        <v>0</v>
      </c>
      <c r="Q255" s="171">
        <f>ROUND(E255*P255,2)</f>
        <v>0</v>
      </c>
      <c r="R255" s="173"/>
      <c r="S255" s="173" t="s">
        <v>129</v>
      </c>
      <c r="T255" s="173" t="s">
        <v>129</v>
      </c>
      <c r="U255" s="173">
        <v>3.2480000000000002E-2</v>
      </c>
      <c r="V255" s="174">
        <f>ROUND(E255*U255,2)</f>
        <v>6.7</v>
      </c>
      <c r="W255" s="157"/>
      <c r="X255" s="157" t="s">
        <v>140</v>
      </c>
      <c r="Y255" s="157" t="s">
        <v>131</v>
      </c>
      <c r="Z255" s="147"/>
      <c r="AA255" s="147"/>
      <c r="AB255" s="147"/>
      <c r="AC255" s="147"/>
      <c r="AD255" s="147"/>
      <c r="AE255" s="147"/>
      <c r="AF255" s="147"/>
      <c r="AG255" s="147" t="s">
        <v>260</v>
      </c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outlineLevel="2" x14ac:dyDescent="0.2">
      <c r="A256" s="154"/>
      <c r="B256" s="155"/>
      <c r="C256" s="184" t="s">
        <v>378</v>
      </c>
      <c r="D256" s="158"/>
      <c r="E256" s="159">
        <v>206.36</v>
      </c>
      <c r="F256" s="157"/>
      <c r="G256" s="157"/>
      <c r="H256" s="157"/>
      <c r="I256" s="157"/>
      <c r="J256" s="157"/>
      <c r="K256" s="157"/>
      <c r="L256" s="157"/>
      <c r="M256" s="157"/>
      <c r="N256" s="156"/>
      <c r="O256" s="156"/>
      <c r="P256" s="156"/>
      <c r="Q256" s="156"/>
      <c r="R256" s="157"/>
      <c r="S256" s="157"/>
      <c r="T256" s="157"/>
      <c r="U256" s="157"/>
      <c r="V256" s="157"/>
      <c r="W256" s="157"/>
      <c r="X256" s="157"/>
      <c r="Y256" s="157"/>
      <c r="Z256" s="147"/>
      <c r="AA256" s="147"/>
      <c r="AB256" s="147"/>
      <c r="AC256" s="147"/>
      <c r="AD256" s="147"/>
      <c r="AE256" s="147"/>
      <c r="AF256" s="147"/>
      <c r="AG256" s="147" t="s">
        <v>134</v>
      </c>
      <c r="AH256" s="147">
        <v>0</v>
      </c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3" x14ac:dyDescent="0.2">
      <c r="A257" s="154"/>
      <c r="B257" s="155"/>
      <c r="C257" s="184" t="s">
        <v>135</v>
      </c>
      <c r="D257" s="158"/>
      <c r="E257" s="159"/>
      <c r="F257" s="157"/>
      <c r="G257" s="157"/>
      <c r="H257" s="157"/>
      <c r="I257" s="157"/>
      <c r="J257" s="157"/>
      <c r="K257" s="157"/>
      <c r="L257" s="157"/>
      <c r="M257" s="157"/>
      <c r="N257" s="156"/>
      <c r="O257" s="156"/>
      <c r="P257" s="156"/>
      <c r="Q257" s="156"/>
      <c r="R257" s="157"/>
      <c r="S257" s="157"/>
      <c r="T257" s="157"/>
      <c r="U257" s="157"/>
      <c r="V257" s="157"/>
      <c r="W257" s="157"/>
      <c r="X257" s="157"/>
      <c r="Y257" s="157"/>
      <c r="Z257" s="147"/>
      <c r="AA257" s="147"/>
      <c r="AB257" s="147"/>
      <c r="AC257" s="147"/>
      <c r="AD257" s="147"/>
      <c r="AE257" s="147"/>
      <c r="AF257" s="147"/>
      <c r="AG257" s="147" t="s">
        <v>134</v>
      </c>
      <c r="AH257" s="147">
        <v>0</v>
      </c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3" x14ac:dyDescent="0.2">
      <c r="A258" s="154"/>
      <c r="B258" s="155"/>
      <c r="C258" s="184" t="s">
        <v>379</v>
      </c>
      <c r="D258" s="158"/>
      <c r="E258" s="159"/>
      <c r="F258" s="157"/>
      <c r="G258" s="157"/>
      <c r="H258" s="157"/>
      <c r="I258" s="157"/>
      <c r="J258" s="157"/>
      <c r="K258" s="157"/>
      <c r="L258" s="157"/>
      <c r="M258" s="157"/>
      <c r="N258" s="156"/>
      <c r="O258" s="156"/>
      <c r="P258" s="156"/>
      <c r="Q258" s="156"/>
      <c r="R258" s="157"/>
      <c r="S258" s="157"/>
      <c r="T258" s="157"/>
      <c r="U258" s="157"/>
      <c r="V258" s="157"/>
      <c r="W258" s="157"/>
      <c r="X258" s="157"/>
      <c r="Y258" s="157"/>
      <c r="Z258" s="147"/>
      <c r="AA258" s="147"/>
      <c r="AB258" s="147"/>
      <c r="AC258" s="147"/>
      <c r="AD258" s="147"/>
      <c r="AE258" s="147"/>
      <c r="AF258" s="147"/>
      <c r="AG258" s="147" t="s">
        <v>134</v>
      </c>
      <c r="AH258" s="147">
        <v>0</v>
      </c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1" x14ac:dyDescent="0.2">
      <c r="A259" s="175">
        <v>55</v>
      </c>
      <c r="B259" s="176" t="s">
        <v>380</v>
      </c>
      <c r="C259" s="185" t="s">
        <v>381</v>
      </c>
      <c r="D259" s="177" t="s">
        <v>146</v>
      </c>
      <c r="E259" s="178">
        <v>206.36349999999999</v>
      </c>
      <c r="F259" s="179"/>
      <c r="G259" s="180">
        <f>ROUND(E259*F259,2)</f>
        <v>0</v>
      </c>
      <c r="H259" s="179">
        <v>17.87</v>
      </c>
      <c r="I259" s="180">
        <f>ROUND(E259*H259,2)</f>
        <v>3687.72</v>
      </c>
      <c r="J259" s="179">
        <v>55.53</v>
      </c>
      <c r="K259" s="180">
        <f>ROUND(E259*J259,2)</f>
        <v>11459.37</v>
      </c>
      <c r="L259" s="180">
        <v>21</v>
      </c>
      <c r="M259" s="180">
        <f>G259*(1+L259/100)</f>
        <v>0</v>
      </c>
      <c r="N259" s="178">
        <v>2.2000000000000001E-4</v>
      </c>
      <c r="O259" s="178">
        <f>ROUND(E259*N259,2)</f>
        <v>0.05</v>
      </c>
      <c r="P259" s="178">
        <v>0</v>
      </c>
      <c r="Q259" s="178">
        <f>ROUND(E259*P259,2)</f>
        <v>0</v>
      </c>
      <c r="R259" s="180"/>
      <c r="S259" s="180" t="s">
        <v>382</v>
      </c>
      <c r="T259" s="180" t="s">
        <v>382</v>
      </c>
      <c r="U259" s="180">
        <v>0.10191</v>
      </c>
      <c r="V259" s="181">
        <f>ROUND(E259*U259,2)</f>
        <v>21.03</v>
      </c>
      <c r="W259" s="157"/>
      <c r="X259" s="157" t="s">
        <v>140</v>
      </c>
      <c r="Y259" s="157" t="s">
        <v>131</v>
      </c>
      <c r="Z259" s="147"/>
      <c r="AA259" s="147"/>
      <c r="AB259" s="147"/>
      <c r="AC259" s="147"/>
      <c r="AD259" s="147"/>
      <c r="AE259" s="147"/>
      <c r="AF259" s="147"/>
      <c r="AG259" s="147" t="s">
        <v>260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x14ac:dyDescent="0.2">
      <c r="A260" s="161" t="s">
        <v>123</v>
      </c>
      <c r="B260" s="162" t="s">
        <v>92</v>
      </c>
      <c r="C260" s="182" t="s">
        <v>93</v>
      </c>
      <c r="D260" s="163"/>
      <c r="E260" s="164"/>
      <c r="F260" s="165"/>
      <c r="G260" s="165">
        <f>SUMIF(AG261:AG268,"&lt;&gt;NOR",G261:G268)</f>
        <v>0</v>
      </c>
      <c r="H260" s="165"/>
      <c r="I260" s="165">
        <f>SUM(I261:I268)</f>
        <v>0</v>
      </c>
      <c r="J260" s="165"/>
      <c r="K260" s="165">
        <f>SUM(K261:K268)</f>
        <v>33798.300000000003</v>
      </c>
      <c r="L260" s="165"/>
      <c r="M260" s="165">
        <f>SUM(M261:M268)</f>
        <v>0</v>
      </c>
      <c r="N260" s="164"/>
      <c r="O260" s="164">
        <f>SUM(O261:O268)</f>
        <v>0</v>
      </c>
      <c r="P260" s="164"/>
      <c r="Q260" s="164">
        <f>SUM(Q261:Q268)</f>
        <v>0</v>
      </c>
      <c r="R260" s="165"/>
      <c r="S260" s="165"/>
      <c r="T260" s="165"/>
      <c r="U260" s="165"/>
      <c r="V260" s="166">
        <f>SUM(V261:V268)</f>
        <v>59.29</v>
      </c>
      <c r="W260" s="160"/>
      <c r="X260" s="160"/>
      <c r="Y260" s="160"/>
      <c r="AG260" t="s">
        <v>124</v>
      </c>
    </row>
    <row r="261" spans="1:60" outlineLevel="1" x14ac:dyDescent="0.2">
      <c r="A261" s="175">
        <v>56</v>
      </c>
      <c r="B261" s="176" t="s">
        <v>383</v>
      </c>
      <c r="C261" s="185" t="s">
        <v>384</v>
      </c>
      <c r="D261" s="177" t="s">
        <v>256</v>
      </c>
      <c r="E261" s="178">
        <v>8.6766900000000007</v>
      </c>
      <c r="F261" s="179"/>
      <c r="G261" s="180">
        <f t="shared" ref="G261:G268" si="0">ROUND(E261*F261,2)</f>
        <v>0</v>
      </c>
      <c r="H261" s="179">
        <v>0</v>
      </c>
      <c r="I261" s="180">
        <f t="shared" ref="I261:I268" si="1">ROUND(E261*H261,2)</f>
        <v>0</v>
      </c>
      <c r="J261" s="179">
        <v>1021</v>
      </c>
      <c r="K261" s="180">
        <f t="shared" ref="K261:K268" si="2">ROUND(E261*J261,2)</f>
        <v>8858.9</v>
      </c>
      <c r="L261" s="180">
        <v>21</v>
      </c>
      <c r="M261" s="180">
        <f t="shared" ref="M261:M268" si="3">G261*(1+L261/100)</f>
        <v>0</v>
      </c>
      <c r="N261" s="178">
        <v>0</v>
      </c>
      <c r="O261" s="178">
        <f t="shared" ref="O261:O268" si="4">ROUND(E261*N261,2)</f>
        <v>0</v>
      </c>
      <c r="P261" s="178">
        <v>0</v>
      </c>
      <c r="Q261" s="178">
        <f t="shared" ref="Q261:Q268" si="5">ROUND(E261*P261,2)</f>
        <v>0</v>
      </c>
      <c r="R261" s="180"/>
      <c r="S261" s="180" t="s">
        <v>129</v>
      </c>
      <c r="T261" s="180" t="s">
        <v>129</v>
      </c>
      <c r="U261" s="180">
        <v>2.0089999999999999</v>
      </c>
      <c r="V261" s="181">
        <f t="shared" ref="V261:V268" si="6">ROUND(E261*U261,2)</f>
        <v>17.43</v>
      </c>
      <c r="W261" s="157"/>
      <c r="X261" s="157" t="s">
        <v>140</v>
      </c>
      <c r="Y261" s="157" t="s">
        <v>131</v>
      </c>
      <c r="Z261" s="147"/>
      <c r="AA261" s="147"/>
      <c r="AB261" s="147"/>
      <c r="AC261" s="147"/>
      <c r="AD261" s="147"/>
      <c r="AE261" s="147"/>
      <c r="AF261" s="147"/>
      <c r="AG261" s="147" t="s">
        <v>385</v>
      </c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1" x14ac:dyDescent="0.2">
      <c r="A262" s="175">
        <v>57</v>
      </c>
      <c r="B262" s="176" t="s">
        <v>386</v>
      </c>
      <c r="C262" s="185" t="s">
        <v>387</v>
      </c>
      <c r="D262" s="177" t="s">
        <v>256</v>
      </c>
      <c r="E262" s="178">
        <v>17.353380000000001</v>
      </c>
      <c r="F262" s="179"/>
      <c r="G262" s="180">
        <f t="shared" si="0"/>
        <v>0</v>
      </c>
      <c r="H262" s="179">
        <v>0</v>
      </c>
      <c r="I262" s="180">
        <f t="shared" si="1"/>
        <v>0</v>
      </c>
      <c r="J262" s="179">
        <v>487.5</v>
      </c>
      <c r="K262" s="180">
        <f t="shared" si="2"/>
        <v>8459.77</v>
      </c>
      <c r="L262" s="180">
        <v>21</v>
      </c>
      <c r="M262" s="180">
        <f t="shared" si="3"/>
        <v>0</v>
      </c>
      <c r="N262" s="178">
        <v>0</v>
      </c>
      <c r="O262" s="178">
        <f t="shared" si="4"/>
        <v>0</v>
      </c>
      <c r="P262" s="178">
        <v>0</v>
      </c>
      <c r="Q262" s="178">
        <f t="shared" si="5"/>
        <v>0</v>
      </c>
      <c r="R262" s="180"/>
      <c r="S262" s="180" t="s">
        <v>129</v>
      </c>
      <c r="T262" s="180" t="s">
        <v>129</v>
      </c>
      <c r="U262" s="180">
        <v>0.95899999999999996</v>
      </c>
      <c r="V262" s="181">
        <f t="shared" si="6"/>
        <v>16.64</v>
      </c>
      <c r="W262" s="157"/>
      <c r="X262" s="157" t="s">
        <v>140</v>
      </c>
      <c r="Y262" s="157" t="s">
        <v>131</v>
      </c>
      <c r="Z262" s="147"/>
      <c r="AA262" s="147"/>
      <c r="AB262" s="147"/>
      <c r="AC262" s="147"/>
      <c r="AD262" s="147"/>
      <c r="AE262" s="147"/>
      <c r="AF262" s="147"/>
      <c r="AG262" s="147" t="s">
        <v>385</v>
      </c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1" x14ac:dyDescent="0.2">
      <c r="A263" s="175">
        <v>58</v>
      </c>
      <c r="B263" s="176" t="s">
        <v>388</v>
      </c>
      <c r="C263" s="185" t="s">
        <v>389</v>
      </c>
      <c r="D263" s="177" t="s">
        <v>256</v>
      </c>
      <c r="E263" s="178">
        <v>8.6766900000000007</v>
      </c>
      <c r="F263" s="179"/>
      <c r="G263" s="180">
        <f t="shared" si="0"/>
        <v>0</v>
      </c>
      <c r="H263" s="179">
        <v>0</v>
      </c>
      <c r="I263" s="180">
        <f t="shared" si="1"/>
        <v>0</v>
      </c>
      <c r="J263" s="179">
        <v>330.5</v>
      </c>
      <c r="K263" s="180">
        <f t="shared" si="2"/>
        <v>2867.65</v>
      </c>
      <c r="L263" s="180">
        <v>21</v>
      </c>
      <c r="M263" s="180">
        <f t="shared" si="3"/>
        <v>0</v>
      </c>
      <c r="N263" s="178">
        <v>0</v>
      </c>
      <c r="O263" s="178">
        <f t="shared" si="4"/>
        <v>0</v>
      </c>
      <c r="P263" s="178">
        <v>0</v>
      </c>
      <c r="Q263" s="178">
        <f t="shared" si="5"/>
        <v>0</v>
      </c>
      <c r="R263" s="180"/>
      <c r="S263" s="180" t="s">
        <v>129</v>
      </c>
      <c r="T263" s="180" t="s">
        <v>129</v>
      </c>
      <c r="U263" s="180">
        <v>0.49</v>
      </c>
      <c r="V263" s="181">
        <f t="shared" si="6"/>
        <v>4.25</v>
      </c>
      <c r="W263" s="157"/>
      <c r="X263" s="157" t="s">
        <v>140</v>
      </c>
      <c r="Y263" s="157" t="s">
        <v>131</v>
      </c>
      <c r="Z263" s="147"/>
      <c r="AA263" s="147"/>
      <c r="AB263" s="147"/>
      <c r="AC263" s="147"/>
      <c r="AD263" s="147"/>
      <c r="AE263" s="147"/>
      <c r="AF263" s="147"/>
      <c r="AG263" s="147" t="s">
        <v>385</v>
      </c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1" x14ac:dyDescent="0.2">
      <c r="A264" s="175">
        <v>59</v>
      </c>
      <c r="B264" s="176" t="s">
        <v>390</v>
      </c>
      <c r="C264" s="185" t="s">
        <v>391</v>
      </c>
      <c r="D264" s="177" t="s">
        <v>256</v>
      </c>
      <c r="E264" s="178">
        <v>8.6766900000000007</v>
      </c>
      <c r="F264" s="179"/>
      <c r="G264" s="180">
        <f t="shared" si="0"/>
        <v>0</v>
      </c>
      <c r="H264" s="179">
        <v>0</v>
      </c>
      <c r="I264" s="180">
        <f t="shared" si="1"/>
        <v>0</v>
      </c>
      <c r="J264" s="179">
        <v>28.2</v>
      </c>
      <c r="K264" s="180">
        <f t="shared" si="2"/>
        <v>244.68</v>
      </c>
      <c r="L264" s="180">
        <v>21</v>
      </c>
      <c r="M264" s="180">
        <f t="shared" si="3"/>
        <v>0</v>
      </c>
      <c r="N264" s="178">
        <v>0</v>
      </c>
      <c r="O264" s="178">
        <f t="shared" si="4"/>
        <v>0</v>
      </c>
      <c r="P264" s="178">
        <v>0</v>
      </c>
      <c r="Q264" s="178">
        <f t="shared" si="5"/>
        <v>0</v>
      </c>
      <c r="R264" s="180"/>
      <c r="S264" s="180" t="s">
        <v>129</v>
      </c>
      <c r="T264" s="180" t="s">
        <v>129</v>
      </c>
      <c r="U264" s="180">
        <v>0</v>
      </c>
      <c r="V264" s="181">
        <f t="shared" si="6"/>
        <v>0</v>
      </c>
      <c r="W264" s="157"/>
      <c r="X264" s="157" t="s">
        <v>140</v>
      </c>
      <c r="Y264" s="157" t="s">
        <v>131</v>
      </c>
      <c r="Z264" s="147"/>
      <c r="AA264" s="147"/>
      <c r="AB264" s="147"/>
      <c r="AC264" s="147"/>
      <c r="AD264" s="147"/>
      <c r="AE264" s="147"/>
      <c r="AF264" s="147"/>
      <c r="AG264" s="147" t="s">
        <v>385</v>
      </c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outlineLevel="1" x14ac:dyDescent="0.2">
      <c r="A265" s="175">
        <v>60</v>
      </c>
      <c r="B265" s="176" t="s">
        <v>392</v>
      </c>
      <c r="C265" s="185" t="s">
        <v>393</v>
      </c>
      <c r="D265" s="177" t="s">
        <v>256</v>
      </c>
      <c r="E265" s="178">
        <v>8.6766900000000007</v>
      </c>
      <c r="F265" s="179"/>
      <c r="G265" s="180">
        <f t="shared" si="0"/>
        <v>0</v>
      </c>
      <c r="H265" s="179">
        <v>0</v>
      </c>
      <c r="I265" s="180">
        <f t="shared" si="1"/>
        <v>0</v>
      </c>
      <c r="J265" s="179">
        <v>479</v>
      </c>
      <c r="K265" s="180">
        <f t="shared" si="2"/>
        <v>4156.13</v>
      </c>
      <c r="L265" s="180">
        <v>21</v>
      </c>
      <c r="M265" s="180">
        <f t="shared" si="3"/>
        <v>0</v>
      </c>
      <c r="N265" s="178">
        <v>0</v>
      </c>
      <c r="O265" s="178">
        <f t="shared" si="4"/>
        <v>0</v>
      </c>
      <c r="P265" s="178">
        <v>0</v>
      </c>
      <c r="Q265" s="178">
        <f t="shared" si="5"/>
        <v>0</v>
      </c>
      <c r="R265" s="180"/>
      <c r="S265" s="180" t="s">
        <v>129</v>
      </c>
      <c r="T265" s="180" t="s">
        <v>129</v>
      </c>
      <c r="U265" s="180">
        <v>0.94199999999999995</v>
      </c>
      <c r="V265" s="181">
        <f t="shared" si="6"/>
        <v>8.17</v>
      </c>
      <c r="W265" s="157"/>
      <c r="X265" s="157" t="s">
        <v>140</v>
      </c>
      <c r="Y265" s="157" t="s">
        <v>131</v>
      </c>
      <c r="Z265" s="147"/>
      <c r="AA265" s="147"/>
      <c r="AB265" s="147"/>
      <c r="AC265" s="147"/>
      <c r="AD265" s="147"/>
      <c r="AE265" s="147"/>
      <c r="AF265" s="147"/>
      <c r="AG265" s="147" t="s">
        <v>385</v>
      </c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outlineLevel="1" x14ac:dyDescent="0.2">
      <c r="A266" s="175">
        <v>61</v>
      </c>
      <c r="B266" s="176" t="s">
        <v>394</v>
      </c>
      <c r="C266" s="185" t="s">
        <v>395</v>
      </c>
      <c r="D266" s="177" t="s">
        <v>256</v>
      </c>
      <c r="E266" s="178">
        <v>121.47363</v>
      </c>
      <c r="F266" s="179"/>
      <c r="G266" s="180">
        <f t="shared" si="0"/>
        <v>0</v>
      </c>
      <c r="H266" s="179">
        <v>0</v>
      </c>
      <c r="I266" s="180">
        <f t="shared" si="1"/>
        <v>0</v>
      </c>
      <c r="J266" s="179">
        <v>53.4</v>
      </c>
      <c r="K266" s="180">
        <f t="shared" si="2"/>
        <v>6486.69</v>
      </c>
      <c r="L266" s="180">
        <v>21</v>
      </c>
      <c r="M266" s="180">
        <f t="shared" si="3"/>
        <v>0</v>
      </c>
      <c r="N266" s="178">
        <v>0</v>
      </c>
      <c r="O266" s="178">
        <f t="shared" si="4"/>
        <v>0</v>
      </c>
      <c r="P266" s="178">
        <v>0</v>
      </c>
      <c r="Q266" s="178">
        <f t="shared" si="5"/>
        <v>0</v>
      </c>
      <c r="R266" s="180"/>
      <c r="S266" s="180" t="s">
        <v>129</v>
      </c>
      <c r="T266" s="180" t="s">
        <v>129</v>
      </c>
      <c r="U266" s="180">
        <v>0.105</v>
      </c>
      <c r="V266" s="181">
        <f t="shared" si="6"/>
        <v>12.75</v>
      </c>
      <c r="W266" s="157"/>
      <c r="X266" s="157" t="s">
        <v>140</v>
      </c>
      <c r="Y266" s="157" t="s">
        <v>131</v>
      </c>
      <c r="Z266" s="147"/>
      <c r="AA266" s="147"/>
      <c r="AB266" s="147"/>
      <c r="AC266" s="147"/>
      <c r="AD266" s="147"/>
      <c r="AE266" s="147"/>
      <c r="AF266" s="147"/>
      <c r="AG266" s="147" t="s">
        <v>385</v>
      </c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1" x14ac:dyDescent="0.2">
      <c r="A267" s="175">
        <v>62</v>
      </c>
      <c r="B267" s="176" t="s">
        <v>396</v>
      </c>
      <c r="C267" s="185" t="s">
        <v>397</v>
      </c>
      <c r="D267" s="177" t="s">
        <v>256</v>
      </c>
      <c r="E267" s="178">
        <v>8.6766900000000007</v>
      </c>
      <c r="F267" s="179"/>
      <c r="G267" s="180">
        <f t="shared" si="0"/>
        <v>0</v>
      </c>
      <c r="H267" s="179">
        <v>0</v>
      </c>
      <c r="I267" s="180">
        <f t="shared" si="1"/>
        <v>0</v>
      </c>
      <c r="J267" s="179">
        <v>14</v>
      </c>
      <c r="K267" s="180">
        <f t="shared" si="2"/>
        <v>121.47</v>
      </c>
      <c r="L267" s="180">
        <v>21</v>
      </c>
      <c r="M267" s="180">
        <f t="shared" si="3"/>
        <v>0</v>
      </c>
      <c r="N267" s="178">
        <v>0</v>
      </c>
      <c r="O267" s="178">
        <f t="shared" si="4"/>
        <v>0</v>
      </c>
      <c r="P267" s="178">
        <v>0</v>
      </c>
      <c r="Q267" s="178">
        <f t="shared" si="5"/>
        <v>0</v>
      </c>
      <c r="R267" s="180"/>
      <c r="S267" s="180" t="s">
        <v>129</v>
      </c>
      <c r="T267" s="180" t="s">
        <v>129</v>
      </c>
      <c r="U267" s="180">
        <v>6.0000000000000001E-3</v>
      </c>
      <c r="V267" s="181">
        <f t="shared" si="6"/>
        <v>0.05</v>
      </c>
      <c r="W267" s="157"/>
      <c r="X267" s="157" t="s">
        <v>140</v>
      </c>
      <c r="Y267" s="157" t="s">
        <v>131</v>
      </c>
      <c r="Z267" s="147"/>
      <c r="AA267" s="147"/>
      <c r="AB267" s="147"/>
      <c r="AC267" s="147"/>
      <c r="AD267" s="147"/>
      <c r="AE267" s="147"/>
      <c r="AF267" s="147"/>
      <c r="AG267" s="147" t="s">
        <v>385</v>
      </c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outlineLevel="1" x14ac:dyDescent="0.2">
      <c r="A268" s="175">
        <v>63</v>
      </c>
      <c r="B268" s="176" t="s">
        <v>398</v>
      </c>
      <c r="C268" s="185" t="s">
        <v>399</v>
      </c>
      <c r="D268" s="177" t="s">
        <v>256</v>
      </c>
      <c r="E268" s="178">
        <v>8.6766900000000007</v>
      </c>
      <c r="F268" s="179"/>
      <c r="G268" s="180">
        <f t="shared" si="0"/>
        <v>0</v>
      </c>
      <c r="H268" s="179">
        <v>0</v>
      </c>
      <c r="I268" s="180">
        <f t="shared" si="1"/>
        <v>0</v>
      </c>
      <c r="J268" s="179">
        <v>300</v>
      </c>
      <c r="K268" s="180">
        <f t="shared" si="2"/>
        <v>2603.0100000000002</v>
      </c>
      <c r="L268" s="180">
        <v>21</v>
      </c>
      <c r="M268" s="180">
        <f t="shared" si="3"/>
        <v>0</v>
      </c>
      <c r="N268" s="178">
        <v>0</v>
      </c>
      <c r="O268" s="178">
        <f t="shared" si="4"/>
        <v>0</v>
      </c>
      <c r="P268" s="178">
        <v>0</v>
      </c>
      <c r="Q268" s="178">
        <f t="shared" si="5"/>
        <v>0</v>
      </c>
      <c r="R268" s="180"/>
      <c r="S268" s="180" t="s">
        <v>400</v>
      </c>
      <c r="T268" s="180" t="s">
        <v>400</v>
      </c>
      <c r="U268" s="180">
        <v>0</v>
      </c>
      <c r="V268" s="181">
        <f t="shared" si="6"/>
        <v>0</v>
      </c>
      <c r="W268" s="157"/>
      <c r="X268" s="157" t="s">
        <v>140</v>
      </c>
      <c r="Y268" s="157" t="s">
        <v>131</v>
      </c>
      <c r="Z268" s="147"/>
      <c r="AA268" s="147"/>
      <c r="AB268" s="147"/>
      <c r="AC268" s="147"/>
      <c r="AD268" s="147"/>
      <c r="AE268" s="147"/>
      <c r="AF268" s="147"/>
      <c r="AG268" s="147" t="s">
        <v>385</v>
      </c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</row>
    <row r="269" spans="1:60" x14ac:dyDescent="0.2">
      <c r="A269" s="161" t="s">
        <v>123</v>
      </c>
      <c r="B269" s="162" t="s">
        <v>95</v>
      </c>
      <c r="C269" s="182" t="s">
        <v>29</v>
      </c>
      <c r="D269" s="163"/>
      <c r="E269" s="164"/>
      <c r="F269" s="165"/>
      <c r="G269" s="165">
        <f>SUMIF(AG270:AG277,"&lt;&gt;NOR",G270:G277)</f>
        <v>0</v>
      </c>
      <c r="H269" s="165"/>
      <c r="I269" s="165">
        <f>SUM(I270:I277)</f>
        <v>0</v>
      </c>
      <c r="J269" s="165"/>
      <c r="K269" s="165">
        <f>SUM(K270:K277)</f>
        <v>132399.67999999999</v>
      </c>
      <c r="L269" s="165"/>
      <c r="M269" s="165">
        <f>SUM(M270:M277)</f>
        <v>0</v>
      </c>
      <c r="N269" s="164"/>
      <c r="O269" s="164">
        <f>SUM(O270:O277)</f>
        <v>0</v>
      </c>
      <c r="P269" s="164"/>
      <c r="Q269" s="164">
        <f>SUM(Q270:Q277)</f>
        <v>0</v>
      </c>
      <c r="R269" s="165"/>
      <c r="S269" s="165"/>
      <c r="T269" s="165"/>
      <c r="U269" s="165"/>
      <c r="V269" s="166">
        <f>SUM(V270:V277)</f>
        <v>0</v>
      </c>
      <c r="W269" s="160"/>
      <c r="X269" s="160"/>
      <c r="Y269" s="160"/>
      <c r="AG269" t="s">
        <v>124</v>
      </c>
    </row>
    <row r="270" spans="1:60" outlineLevel="1" x14ac:dyDescent="0.2">
      <c r="A270" s="175">
        <v>64</v>
      </c>
      <c r="B270" s="176" t="s">
        <v>401</v>
      </c>
      <c r="C270" s="185" t="s">
        <v>429</v>
      </c>
      <c r="D270" s="177" t="s">
        <v>402</v>
      </c>
      <c r="E270" s="178">
        <v>1</v>
      </c>
      <c r="F270" s="179"/>
      <c r="G270" s="180">
        <f t="shared" ref="G270:G277" si="7">ROUND(E270*F270,2)</f>
        <v>0</v>
      </c>
      <c r="H270" s="179">
        <v>0</v>
      </c>
      <c r="I270" s="180">
        <f t="shared" ref="I270:I277" si="8">ROUND(E270*H270,2)</f>
        <v>0</v>
      </c>
      <c r="J270" s="179">
        <v>52232.44</v>
      </c>
      <c r="K270" s="180">
        <f t="shared" ref="K270:K277" si="9">ROUND(E270*J270,2)</f>
        <v>52232.44</v>
      </c>
      <c r="L270" s="180">
        <v>21</v>
      </c>
      <c r="M270" s="180">
        <f t="shared" ref="M270:M277" si="10">G270*(1+L270/100)</f>
        <v>0</v>
      </c>
      <c r="N270" s="178">
        <v>0</v>
      </c>
      <c r="O270" s="178">
        <f t="shared" ref="O270:O277" si="11">ROUND(E270*N270,2)</f>
        <v>0</v>
      </c>
      <c r="P270" s="178">
        <v>0</v>
      </c>
      <c r="Q270" s="178">
        <f t="shared" ref="Q270:Q277" si="12">ROUND(E270*P270,2)</f>
        <v>0</v>
      </c>
      <c r="R270" s="180"/>
      <c r="S270" s="180" t="s">
        <v>276</v>
      </c>
      <c r="T270" s="180" t="s">
        <v>277</v>
      </c>
      <c r="U270" s="180">
        <v>0</v>
      </c>
      <c r="V270" s="181">
        <f t="shared" ref="V270:V277" si="13">ROUND(E270*U270,2)</f>
        <v>0</v>
      </c>
      <c r="W270" s="157"/>
      <c r="X270" s="157" t="s">
        <v>403</v>
      </c>
      <c r="Y270" s="157" t="s">
        <v>131</v>
      </c>
      <c r="Z270" s="147"/>
      <c r="AA270" s="147"/>
      <c r="AB270" s="147"/>
      <c r="AC270" s="147"/>
      <c r="AD270" s="147"/>
      <c r="AE270" s="147"/>
      <c r="AF270" s="147"/>
      <c r="AG270" s="147" t="s">
        <v>404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1" x14ac:dyDescent="0.2">
      <c r="A271" s="175">
        <v>65</v>
      </c>
      <c r="B271" s="176" t="s">
        <v>405</v>
      </c>
      <c r="C271" s="185" t="s">
        <v>406</v>
      </c>
      <c r="D271" s="177" t="s">
        <v>402</v>
      </c>
      <c r="E271" s="178">
        <v>1</v>
      </c>
      <c r="F271" s="179">
        <v>0</v>
      </c>
      <c r="G271" s="180">
        <f t="shared" si="7"/>
        <v>0</v>
      </c>
      <c r="H271" s="179">
        <v>0</v>
      </c>
      <c r="I271" s="180">
        <f t="shared" si="8"/>
        <v>0</v>
      </c>
      <c r="J271" s="179">
        <v>0</v>
      </c>
      <c r="K271" s="180">
        <f t="shared" si="9"/>
        <v>0</v>
      </c>
      <c r="L271" s="180">
        <v>21</v>
      </c>
      <c r="M271" s="180">
        <f t="shared" si="10"/>
        <v>0</v>
      </c>
      <c r="N271" s="178">
        <v>0</v>
      </c>
      <c r="O271" s="178">
        <f t="shared" si="11"/>
        <v>0</v>
      </c>
      <c r="P271" s="178">
        <v>0</v>
      </c>
      <c r="Q271" s="178">
        <f t="shared" si="12"/>
        <v>0</v>
      </c>
      <c r="R271" s="180"/>
      <c r="S271" s="180" t="s">
        <v>276</v>
      </c>
      <c r="T271" s="180" t="s">
        <v>277</v>
      </c>
      <c r="U271" s="180">
        <v>0</v>
      </c>
      <c r="V271" s="181">
        <f t="shared" si="13"/>
        <v>0</v>
      </c>
      <c r="W271" s="157"/>
      <c r="X271" s="157" t="s">
        <v>403</v>
      </c>
      <c r="Y271" s="157" t="s">
        <v>131</v>
      </c>
      <c r="Z271" s="147"/>
      <c r="AA271" s="147"/>
      <c r="AB271" s="147"/>
      <c r="AC271" s="147"/>
      <c r="AD271" s="147"/>
      <c r="AE271" s="147"/>
      <c r="AF271" s="147"/>
      <c r="AG271" s="147" t="s">
        <v>404</v>
      </c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outlineLevel="1" x14ac:dyDescent="0.2">
      <c r="A272" s="175">
        <v>66</v>
      </c>
      <c r="B272" s="176" t="s">
        <v>407</v>
      </c>
      <c r="C272" s="185" t="s">
        <v>408</v>
      </c>
      <c r="D272" s="177" t="s">
        <v>402</v>
      </c>
      <c r="E272" s="178">
        <v>1</v>
      </c>
      <c r="F272" s="179">
        <v>0</v>
      </c>
      <c r="G272" s="180">
        <f t="shared" si="7"/>
        <v>0</v>
      </c>
      <c r="H272" s="179">
        <v>0</v>
      </c>
      <c r="I272" s="180">
        <f t="shared" si="8"/>
        <v>0</v>
      </c>
      <c r="J272" s="179">
        <v>0</v>
      </c>
      <c r="K272" s="180">
        <f t="shared" si="9"/>
        <v>0</v>
      </c>
      <c r="L272" s="180">
        <v>21</v>
      </c>
      <c r="M272" s="180">
        <f t="shared" si="10"/>
        <v>0</v>
      </c>
      <c r="N272" s="178">
        <v>0</v>
      </c>
      <c r="O272" s="178">
        <f t="shared" si="11"/>
        <v>0</v>
      </c>
      <c r="P272" s="178">
        <v>0</v>
      </c>
      <c r="Q272" s="178">
        <f t="shared" si="12"/>
        <v>0</v>
      </c>
      <c r="R272" s="180"/>
      <c r="S272" s="180" t="s">
        <v>276</v>
      </c>
      <c r="T272" s="180" t="s">
        <v>277</v>
      </c>
      <c r="U272" s="180">
        <v>0</v>
      </c>
      <c r="V272" s="181">
        <f t="shared" si="13"/>
        <v>0</v>
      </c>
      <c r="W272" s="157"/>
      <c r="X272" s="157" t="s">
        <v>403</v>
      </c>
      <c r="Y272" s="157" t="s">
        <v>131</v>
      </c>
      <c r="Z272" s="147"/>
      <c r="AA272" s="147"/>
      <c r="AB272" s="147"/>
      <c r="AC272" s="147"/>
      <c r="AD272" s="147"/>
      <c r="AE272" s="147"/>
      <c r="AF272" s="147"/>
      <c r="AG272" s="147" t="s">
        <v>404</v>
      </c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1" x14ac:dyDescent="0.2">
      <c r="A273" s="175">
        <v>67</v>
      </c>
      <c r="B273" s="176" t="s">
        <v>409</v>
      </c>
      <c r="C273" s="185" t="s">
        <v>410</v>
      </c>
      <c r="D273" s="177" t="s">
        <v>402</v>
      </c>
      <c r="E273" s="178">
        <v>1</v>
      </c>
      <c r="F273" s="179">
        <v>0</v>
      </c>
      <c r="G273" s="180">
        <f t="shared" si="7"/>
        <v>0</v>
      </c>
      <c r="H273" s="179">
        <v>0</v>
      </c>
      <c r="I273" s="180">
        <f t="shared" si="8"/>
        <v>0</v>
      </c>
      <c r="J273" s="179">
        <v>0</v>
      </c>
      <c r="K273" s="180">
        <f t="shared" si="9"/>
        <v>0</v>
      </c>
      <c r="L273" s="180">
        <v>21</v>
      </c>
      <c r="M273" s="180">
        <f t="shared" si="10"/>
        <v>0</v>
      </c>
      <c r="N273" s="178">
        <v>0</v>
      </c>
      <c r="O273" s="178">
        <f t="shared" si="11"/>
        <v>0</v>
      </c>
      <c r="P273" s="178">
        <v>0</v>
      </c>
      <c r="Q273" s="178">
        <f t="shared" si="12"/>
        <v>0</v>
      </c>
      <c r="R273" s="180"/>
      <c r="S273" s="180" t="s">
        <v>276</v>
      </c>
      <c r="T273" s="180" t="s">
        <v>277</v>
      </c>
      <c r="U273" s="180">
        <v>0</v>
      </c>
      <c r="V273" s="181">
        <f t="shared" si="13"/>
        <v>0</v>
      </c>
      <c r="W273" s="157"/>
      <c r="X273" s="157" t="s">
        <v>403</v>
      </c>
      <c r="Y273" s="157" t="s">
        <v>131</v>
      </c>
      <c r="Z273" s="147"/>
      <c r="AA273" s="147"/>
      <c r="AB273" s="147"/>
      <c r="AC273" s="147"/>
      <c r="AD273" s="147"/>
      <c r="AE273" s="147"/>
      <c r="AF273" s="147"/>
      <c r="AG273" s="147" t="s">
        <v>404</v>
      </c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outlineLevel="1" x14ac:dyDescent="0.2">
      <c r="A274" s="175">
        <v>68</v>
      </c>
      <c r="B274" s="176" t="s">
        <v>411</v>
      </c>
      <c r="C274" s="185" t="s">
        <v>412</v>
      </c>
      <c r="D274" s="177" t="s">
        <v>402</v>
      </c>
      <c r="E274" s="178">
        <v>1</v>
      </c>
      <c r="F274" s="179"/>
      <c r="G274" s="180">
        <f t="shared" si="7"/>
        <v>0</v>
      </c>
      <c r="H274" s="179">
        <v>0</v>
      </c>
      <c r="I274" s="180">
        <f t="shared" si="8"/>
        <v>0</v>
      </c>
      <c r="J274" s="179">
        <v>27934.799999999999</v>
      </c>
      <c r="K274" s="180">
        <f t="shared" si="9"/>
        <v>27934.799999999999</v>
      </c>
      <c r="L274" s="180">
        <v>21</v>
      </c>
      <c r="M274" s="180">
        <f t="shared" si="10"/>
        <v>0</v>
      </c>
      <c r="N274" s="178">
        <v>0</v>
      </c>
      <c r="O274" s="178">
        <f t="shared" si="11"/>
        <v>0</v>
      </c>
      <c r="P274" s="178">
        <v>0</v>
      </c>
      <c r="Q274" s="178">
        <f t="shared" si="12"/>
        <v>0</v>
      </c>
      <c r="R274" s="180"/>
      <c r="S274" s="180" t="s">
        <v>129</v>
      </c>
      <c r="T274" s="180" t="s">
        <v>277</v>
      </c>
      <c r="U274" s="180">
        <v>0</v>
      </c>
      <c r="V274" s="181">
        <f t="shared" si="13"/>
        <v>0</v>
      </c>
      <c r="W274" s="157"/>
      <c r="X274" s="157" t="s">
        <v>403</v>
      </c>
      <c r="Y274" s="157" t="s">
        <v>131</v>
      </c>
      <c r="Z274" s="147"/>
      <c r="AA274" s="147"/>
      <c r="AB274" s="147"/>
      <c r="AC274" s="147"/>
      <c r="AD274" s="147"/>
      <c r="AE274" s="147"/>
      <c r="AF274" s="147"/>
      <c r="AG274" s="147" t="s">
        <v>413</v>
      </c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outlineLevel="1" x14ac:dyDescent="0.2">
      <c r="A275" s="175">
        <v>69</v>
      </c>
      <c r="B275" s="176" t="s">
        <v>414</v>
      </c>
      <c r="C275" s="185" t="s">
        <v>415</v>
      </c>
      <c r="D275" s="177" t="s">
        <v>402</v>
      </c>
      <c r="E275" s="178">
        <v>1</v>
      </c>
      <c r="F275" s="179"/>
      <c r="G275" s="180">
        <f t="shared" si="7"/>
        <v>0</v>
      </c>
      <c r="H275" s="179">
        <v>0</v>
      </c>
      <c r="I275" s="180">
        <f t="shared" si="8"/>
        <v>0</v>
      </c>
      <c r="J275" s="179">
        <v>52232.44</v>
      </c>
      <c r="K275" s="180">
        <f t="shared" si="9"/>
        <v>52232.44</v>
      </c>
      <c r="L275" s="180">
        <v>21</v>
      </c>
      <c r="M275" s="180">
        <f t="shared" si="10"/>
        <v>0</v>
      </c>
      <c r="N275" s="178">
        <v>0</v>
      </c>
      <c r="O275" s="178">
        <f t="shared" si="11"/>
        <v>0</v>
      </c>
      <c r="P275" s="178">
        <v>0</v>
      </c>
      <c r="Q275" s="178">
        <f t="shared" si="12"/>
        <v>0</v>
      </c>
      <c r="R275" s="180"/>
      <c r="S275" s="180" t="s">
        <v>276</v>
      </c>
      <c r="T275" s="180" t="s">
        <v>277</v>
      </c>
      <c r="U275" s="180">
        <v>0</v>
      </c>
      <c r="V275" s="181">
        <f t="shared" si="13"/>
        <v>0</v>
      </c>
      <c r="W275" s="157"/>
      <c r="X275" s="157" t="s">
        <v>403</v>
      </c>
      <c r="Y275" s="157" t="s">
        <v>131</v>
      </c>
      <c r="Z275" s="147"/>
      <c r="AA275" s="147"/>
      <c r="AB275" s="147"/>
      <c r="AC275" s="147"/>
      <c r="AD275" s="147"/>
      <c r="AE275" s="147"/>
      <c r="AF275" s="147"/>
      <c r="AG275" s="147" t="s">
        <v>404</v>
      </c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outlineLevel="1" x14ac:dyDescent="0.2">
      <c r="A276" s="175">
        <v>70</v>
      </c>
      <c r="B276" s="176" t="s">
        <v>416</v>
      </c>
      <c r="C276" s="185" t="s">
        <v>417</v>
      </c>
      <c r="D276" s="177" t="s">
        <v>402</v>
      </c>
      <c r="E276" s="178">
        <v>1</v>
      </c>
      <c r="F276" s="179">
        <v>0</v>
      </c>
      <c r="G276" s="180">
        <f t="shared" si="7"/>
        <v>0</v>
      </c>
      <c r="H276" s="179">
        <v>0</v>
      </c>
      <c r="I276" s="180">
        <f t="shared" si="8"/>
        <v>0</v>
      </c>
      <c r="J276" s="179">
        <v>0</v>
      </c>
      <c r="K276" s="180">
        <f t="shared" si="9"/>
        <v>0</v>
      </c>
      <c r="L276" s="180">
        <v>21</v>
      </c>
      <c r="M276" s="180">
        <f t="shared" si="10"/>
        <v>0</v>
      </c>
      <c r="N276" s="178">
        <v>0</v>
      </c>
      <c r="O276" s="178">
        <f t="shared" si="11"/>
        <v>0</v>
      </c>
      <c r="P276" s="178">
        <v>0</v>
      </c>
      <c r="Q276" s="178">
        <f t="shared" si="12"/>
        <v>0</v>
      </c>
      <c r="R276" s="180"/>
      <c r="S276" s="180" t="s">
        <v>276</v>
      </c>
      <c r="T276" s="180" t="s">
        <v>277</v>
      </c>
      <c r="U276" s="180">
        <v>0</v>
      </c>
      <c r="V276" s="181">
        <f t="shared" si="13"/>
        <v>0</v>
      </c>
      <c r="W276" s="157"/>
      <c r="X276" s="157" t="s">
        <v>403</v>
      </c>
      <c r="Y276" s="157" t="s">
        <v>131</v>
      </c>
      <c r="Z276" s="147"/>
      <c r="AA276" s="147"/>
      <c r="AB276" s="147"/>
      <c r="AC276" s="147"/>
      <c r="AD276" s="147"/>
      <c r="AE276" s="147"/>
      <c r="AF276" s="147"/>
      <c r="AG276" s="147" t="s">
        <v>404</v>
      </c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</row>
    <row r="277" spans="1:60" outlineLevel="1" x14ac:dyDescent="0.2">
      <c r="A277" s="168">
        <v>71</v>
      </c>
      <c r="B277" s="169" t="s">
        <v>418</v>
      </c>
      <c r="C277" s="183" t="s">
        <v>419</v>
      </c>
      <c r="D277" s="170" t="s">
        <v>402</v>
      </c>
      <c r="E277" s="171">
        <v>1</v>
      </c>
      <c r="F277" s="172">
        <v>0</v>
      </c>
      <c r="G277" s="173">
        <f t="shared" si="7"/>
        <v>0</v>
      </c>
      <c r="H277" s="172">
        <v>0</v>
      </c>
      <c r="I277" s="173">
        <f t="shared" si="8"/>
        <v>0</v>
      </c>
      <c r="J277" s="172">
        <v>0</v>
      </c>
      <c r="K277" s="173">
        <f t="shared" si="9"/>
        <v>0</v>
      </c>
      <c r="L277" s="173">
        <v>21</v>
      </c>
      <c r="M277" s="173">
        <f t="shared" si="10"/>
        <v>0</v>
      </c>
      <c r="N277" s="171">
        <v>0</v>
      </c>
      <c r="O277" s="171">
        <f t="shared" si="11"/>
        <v>0</v>
      </c>
      <c r="P277" s="171">
        <v>0</v>
      </c>
      <c r="Q277" s="171">
        <f t="shared" si="12"/>
        <v>0</v>
      </c>
      <c r="R277" s="173"/>
      <c r="S277" s="173" t="s">
        <v>276</v>
      </c>
      <c r="T277" s="173" t="s">
        <v>277</v>
      </c>
      <c r="U277" s="173">
        <v>0</v>
      </c>
      <c r="V277" s="174">
        <f t="shared" si="13"/>
        <v>0</v>
      </c>
      <c r="W277" s="157"/>
      <c r="X277" s="157" t="s">
        <v>403</v>
      </c>
      <c r="Y277" s="157" t="s">
        <v>131</v>
      </c>
      <c r="Z277" s="147"/>
      <c r="AA277" s="147"/>
      <c r="AB277" s="147"/>
      <c r="AC277" s="147"/>
      <c r="AD277" s="147"/>
      <c r="AE277" s="147"/>
      <c r="AF277" s="147"/>
      <c r="AG277" s="147" t="s">
        <v>404</v>
      </c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x14ac:dyDescent="0.2">
      <c r="A278" s="3"/>
      <c r="B278" s="4"/>
      <c r="C278" s="186"/>
      <c r="D278" s="6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AE278">
        <v>12</v>
      </c>
      <c r="AF278">
        <v>21</v>
      </c>
      <c r="AG278" t="s">
        <v>109</v>
      </c>
    </row>
    <row r="279" spans="1:60" x14ac:dyDescent="0.2">
      <c r="A279" s="150"/>
      <c r="B279" s="151" t="s">
        <v>31</v>
      </c>
      <c r="C279" s="187"/>
      <c r="D279" s="152"/>
      <c r="E279" s="153"/>
      <c r="F279" s="153"/>
      <c r="G279" s="167">
        <f>G8+G13+G18+G41+G50+G62+G69+G79+G103+G122+G124+G137+G203+G216+G228+G250+G260+G269</f>
        <v>0</v>
      </c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AE279">
        <f>SUMIF(L7:L277,AE278,G7:G277)</f>
        <v>0</v>
      </c>
      <c r="AF279">
        <f>SUMIF(L7:L277,AF278,G7:G277)</f>
        <v>0</v>
      </c>
      <c r="AG279" t="s">
        <v>420</v>
      </c>
    </row>
    <row r="280" spans="1:60" x14ac:dyDescent="0.2">
      <c r="A280" s="3"/>
      <c r="B280" s="4"/>
      <c r="C280" s="186"/>
      <c r="D280" s="6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60" x14ac:dyDescent="0.2">
      <c r="A281" s="3"/>
      <c r="B281" s="4"/>
      <c r="C281" s="186"/>
      <c r="D281" s="6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60" x14ac:dyDescent="0.2">
      <c r="A282" s="250" t="s">
        <v>421</v>
      </c>
      <c r="B282" s="250"/>
      <c r="C282" s="251"/>
      <c r="D282" s="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60" x14ac:dyDescent="0.2">
      <c r="A283" s="252"/>
      <c r="B283" s="253"/>
      <c r="C283" s="254"/>
      <c r="D283" s="253"/>
      <c r="E283" s="253"/>
      <c r="F283" s="253"/>
      <c r="G283" s="25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AG283" t="s">
        <v>422</v>
      </c>
    </row>
    <row r="284" spans="1:60" x14ac:dyDescent="0.2">
      <c r="A284" s="256"/>
      <c r="B284" s="257"/>
      <c r="C284" s="258"/>
      <c r="D284" s="257"/>
      <c r="E284" s="257"/>
      <c r="F284" s="257"/>
      <c r="G284" s="259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60" x14ac:dyDescent="0.2">
      <c r="A285" s="256"/>
      <c r="B285" s="257"/>
      <c r="C285" s="258"/>
      <c r="D285" s="257"/>
      <c r="E285" s="257"/>
      <c r="F285" s="257"/>
      <c r="G285" s="259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60" x14ac:dyDescent="0.2">
      <c r="A286" s="256"/>
      <c r="B286" s="257"/>
      <c r="C286" s="258"/>
      <c r="D286" s="257"/>
      <c r="E286" s="257"/>
      <c r="F286" s="257"/>
      <c r="G286" s="259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60" x14ac:dyDescent="0.2">
      <c r="A287" s="260"/>
      <c r="B287" s="261"/>
      <c r="C287" s="262"/>
      <c r="D287" s="261"/>
      <c r="E287" s="261"/>
      <c r="F287" s="261"/>
      <c r="G287" s="26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60" x14ac:dyDescent="0.2">
      <c r="A288" s="3"/>
      <c r="B288" s="4"/>
      <c r="C288" s="186"/>
      <c r="D288" s="6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3:33" x14ac:dyDescent="0.2">
      <c r="C289" s="188"/>
      <c r="D289" s="10"/>
      <c r="AG289" t="s">
        <v>423</v>
      </c>
    </row>
    <row r="290" spans="3:33" x14ac:dyDescent="0.2">
      <c r="D290" s="10"/>
    </row>
    <row r="291" spans="3:33" x14ac:dyDescent="0.2">
      <c r="D291" s="10"/>
    </row>
    <row r="292" spans="3:33" x14ac:dyDescent="0.2">
      <c r="D292" s="10"/>
    </row>
    <row r="293" spans="3:33" x14ac:dyDescent="0.2">
      <c r="D293" s="10"/>
    </row>
    <row r="294" spans="3:33" x14ac:dyDescent="0.2">
      <c r="D294" s="10"/>
    </row>
    <row r="295" spans="3:33" x14ac:dyDescent="0.2">
      <c r="D295" s="10"/>
    </row>
    <row r="296" spans="3:33" x14ac:dyDescent="0.2">
      <c r="D296" s="10"/>
    </row>
    <row r="297" spans="3:33" x14ac:dyDescent="0.2">
      <c r="D297" s="10"/>
    </row>
    <row r="298" spans="3:33" x14ac:dyDescent="0.2">
      <c r="D298" s="10"/>
    </row>
    <row r="299" spans="3:33" x14ac:dyDescent="0.2">
      <c r="D299" s="10"/>
    </row>
    <row r="300" spans="3:33" x14ac:dyDescent="0.2">
      <c r="D300" s="10"/>
    </row>
    <row r="301" spans="3:33" x14ac:dyDescent="0.2">
      <c r="D301" s="10"/>
    </row>
    <row r="302" spans="3:33" x14ac:dyDescent="0.2">
      <c r="D302" s="10"/>
    </row>
    <row r="303" spans="3:33" x14ac:dyDescent="0.2">
      <c r="D303" s="10"/>
    </row>
    <row r="304" spans="3:33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4:G4"/>
    <mergeCell ref="A282:C282"/>
    <mergeCell ref="A283:G287"/>
    <mergeCell ref="C2:H2"/>
    <mergeCell ref="C3:H3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20250703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20250703 Pol'!Názvy_tisku</vt:lpstr>
      <vt:lpstr>oadresa</vt:lpstr>
      <vt:lpstr>Stavba!Objednatel</vt:lpstr>
      <vt:lpstr>Stavba!Objekt</vt:lpstr>
      <vt:lpstr>'01 20250703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Michal Štancl</cp:lastModifiedBy>
  <cp:lastPrinted>2019-03-19T12:27:02Z</cp:lastPrinted>
  <dcterms:created xsi:type="dcterms:W3CDTF">2009-04-08T07:15:50Z</dcterms:created>
  <dcterms:modified xsi:type="dcterms:W3CDTF">2025-07-14T13:59:46Z</dcterms:modified>
</cp:coreProperties>
</file>