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Výběrka\2026\2. kat\SNMZ2-2026-009 Dolní Česká 17_Oprava komínového tělesa\"/>
    </mc:Choice>
  </mc:AlternateContent>
  <xr:revisionPtr revIDLastSave="0" documentId="13_ncr:1_{35CCE271-CA88-49DF-A769-722F81F70A39}" xr6:coauthVersionLast="47" xr6:coauthVersionMax="47" xr10:uidLastSave="{00000000-0000-0000-0000-000000000000}"/>
  <bookViews>
    <workbookView xWindow="1815" yWindow="1005" windowWidth="21600" windowHeight="11385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01 1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'001 12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'001 12 Pol'!$A$1:$Y$55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53" i="12" l="1"/>
  <c r="G47" i="12" s="1"/>
  <c r="G52" i="12"/>
  <c r="G49" i="12"/>
  <c r="G50" i="12"/>
  <c r="G48" i="12"/>
  <c r="G46" i="12"/>
  <c r="G44" i="12"/>
  <c r="G42" i="12" s="1"/>
  <c r="G43" i="12"/>
  <c r="G41" i="12"/>
  <c r="G39" i="12"/>
  <c r="G37" i="12"/>
  <c r="G36" i="12"/>
  <c r="G34" i="12"/>
  <c r="G32" i="12"/>
  <c r="G29" i="12"/>
  <c r="G28" i="12"/>
  <c r="G25" i="12"/>
  <c r="G23" i="12"/>
  <c r="G21" i="12"/>
  <c r="G19" i="12"/>
  <c r="G17" i="12"/>
  <c r="G16" i="12"/>
  <c r="G10" i="12"/>
  <c r="G11" i="12"/>
  <c r="G12" i="12"/>
  <c r="G9" i="12"/>
  <c r="BA38" i="12"/>
  <c r="G8" i="12"/>
  <c r="I8" i="12"/>
  <c r="K8" i="12"/>
  <c r="M8" i="12"/>
  <c r="O8" i="12"/>
  <c r="Q8" i="12"/>
  <c r="V8" i="12"/>
  <c r="I11" i="12"/>
  <c r="K11" i="12"/>
  <c r="M11" i="12"/>
  <c r="O11" i="12"/>
  <c r="Q11" i="12"/>
  <c r="V11" i="12"/>
  <c r="G15" i="12"/>
  <c r="I15" i="12"/>
  <c r="K15" i="12"/>
  <c r="M15" i="12"/>
  <c r="O15" i="12"/>
  <c r="Q15" i="12"/>
  <c r="V15" i="12"/>
  <c r="G18" i="12"/>
  <c r="I18" i="12"/>
  <c r="K18" i="12"/>
  <c r="M18" i="12"/>
  <c r="O18" i="12"/>
  <c r="Q18" i="12"/>
  <c r="V18" i="12"/>
  <c r="G24" i="12"/>
  <c r="I24" i="12"/>
  <c r="K24" i="12"/>
  <c r="M24" i="12"/>
  <c r="O24" i="12"/>
  <c r="Q24" i="12"/>
  <c r="V24" i="12"/>
  <c r="G27" i="12"/>
  <c r="I27" i="12"/>
  <c r="K27" i="12"/>
  <c r="M27" i="12"/>
  <c r="O27" i="12"/>
  <c r="Q27" i="12"/>
  <c r="V27" i="12"/>
  <c r="G31" i="12"/>
  <c r="I31" i="12"/>
  <c r="K31" i="12"/>
  <c r="M31" i="12"/>
  <c r="O31" i="12"/>
  <c r="Q31" i="12"/>
  <c r="V31" i="12"/>
  <c r="G33" i="12"/>
  <c r="I33" i="12"/>
  <c r="K33" i="12"/>
  <c r="M33" i="12"/>
  <c r="O33" i="12"/>
  <c r="Q33" i="12"/>
  <c r="V33" i="12"/>
  <c r="G40" i="12"/>
  <c r="I40" i="12"/>
  <c r="K40" i="12"/>
  <c r="M40" i="12"/>
  <c r="O40" i="12"/>
  <c r="Q40" i="12"/>
  <c r="V40" i="12"/>
  <c r="I42" i="12"/>
  <c r="K42" i="12"/>
  <c r="M42" i="12"/>
  <c r="O42" i="12"/>
  <c r="Q42" i="12"/>
  <c r="V42" i="12"/>
  <c r="G45" i="12"/>
  <c r="I45" i="12"/>
  <c r="K45" i="12"/>
  <c r="M45" i="12"/>
  <c r="O45" i="12"/>
  <c r="Q45" i="12"/>
  <c r="V45" i="12"/>
  <c r="I47" i="12"/>
  <c r="K47" i="12"/>
  <c r="M47" i="12"/>
  <c r="O47" i="12"/>
  <c r="Q47" i="12"/>
  <c r="V47" i="12"/>
  <c r="I61" i="1"/>
  <c r="J56" i="1" s="1"/>
  <c r="F42" i="1"/>
  <c r="G42" i="1"/>
  <c r="H42" i="1"/>
  <c r="I42" i="1"/>
  <c r="J41" i="1" s="1"/>
  <c r="J52" i="1" l="1"/>
  <c r="J53" i="1"/>
  <c r="J54" i="1"/>
  <c r="J58" i="1"/>
  <c r="J49" i="1"/>
  <c r="J59" i="1"/>
  <c r="J50" i="1"/>
  <c r="J60" i="1"/>
  <c r="J51" i="1"/>
  <c r="J57" i="1"/>
  <c r="J55" i="1"/>
  <c r="J39" i="1"/>
  <c r="J42" i="1" s="1"/>
  <c r="J40" i="1"/>
  <c r="I21" i="1"/>
  <c r="J28" i="1"/>
  <c r="J26" i="1"/>
  <c r="G38" i="1"/>
  <c r="F38" i="1"/>
  <c r="J23" i="1"/>
  <c r="J24" i="1"/>
  <c r="J25" i="1"/>
  <c r="J27" i="1"/>
  <c r="E24" i="1"/>
  <c r="E26" i="1"/>
  <c r="J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Radek a Luboš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<sst xmlns="http://schemas.openxmlformats.org/spreadsheetml/2006/main" count="419" uniqueCount="191">
  <si>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</si>
  <si>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</si>
  <si>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</si>
  <si>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</si>
  <si>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</si>
  <si>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</si>
  <si>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</si>
  <si>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</si>
  <si>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</si>
  <si>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</si>
  <si>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</si>
  <si>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</si>
  <si>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</si>
  <si>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</si>
  <si>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</si>
  <si>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</si>
  <si>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</si>
  <si>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</si>
  <si>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</si>
  <si>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</si>
  <si>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</si>
  <si>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</si>
  <si>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</si>
  <si>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</si>
  <si>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</si>
  <si>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</si>
  <si>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</si>
  <si>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</si>
  <si>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</si>
  <si>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</si>
  <si>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</si>
  <si>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</si>
  <si>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</si>
  <si>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</si>
  <si>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</si>
  <si>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</si>
  <si>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</si>
  <si>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</si>
  <si>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</si>
  <si>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</si>
  <si>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</si>
  <si>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</si>
  <si>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</si>
  <si>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12</t>
  </si>
  <si>
    <t>Oprava komínu Dolní Česká 17</t>
  </si>
  <si>
    <t>001</t>
  </si>
  <si>
    <t>Stavby</t>
  </si>
  <si>
    <t>Objekt:</t>
  </si>
  <si>
    <t>Rozpočet:</t>
  </si>
  <si>
    <t>0133</t>
  </si>
  <si>
    <t>STAVBY 2025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</si>
  <si>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</si>
  <si>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</si>
  <si>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</si>
  <si>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</si>
  <si>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</si>
  <si>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</si>
  <si>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</si>
  <si>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6</t>
  </si>
  <si>
    <t>Úpravy povrchu, podlahy</t>
  </si>
  <si>
    <t>62</t>
  </si>
  <si>
    <t>Úpravy povrchů vnější</t>
  </si>
  <si>
    <t>94</t>
  </si>
  <si>
    <t>Lešení a stavební výtahy</t>
  </si>
  <si>
    <t>96</t>
  </si>
  <si>
    <t>Bourání konstrukcí</t>
  </si>
  <si>
    <t>97</t>
  </si>
  <si>
    <t>Přesuny suti a vybouraných hmot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</si>
  <si>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</si>
  <si>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</si>
  <si>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</si>
  <si>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</si>
  <si>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</si>
  <si>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</si>
  <si>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</si>
  <si>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</si>
  <si>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799</t>
  </si>
  <si>
    <t>Ostatní</t>
  </si>
  <si>
    <t>D96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</si>
  <si>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</si>
  <si>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</si>
  <si>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</si>
  <si>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</si>
  <si>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</si>
  <si>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</si>
  <si>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</si>
  <si>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</si>
  <si>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</si>
  <si>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</si>
  <si>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</si>
  <si>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</si>
  <si>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</si>
  <si>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</si>
  <si>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</si>
  <si>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</si>
  <si>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</si>
  <si>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</si>
  <si>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</si>
  <si>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</si>
  <si>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</si>
  <si>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</si>
  <si>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</si>
  <si>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</si>
  <si>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</si>
  <si>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</si>
  <si>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</si>
  <si>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</si>
  <si>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</si>
  <si>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</si>
  <si>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</si>
  <si>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314231114R00</t>
  </si>
  <si>
    <t>Zdivo komínů z cihel pálených 290 mm P15 na maltu vápenocementovou, pod omítku</t>
  </si>
  <si>
    <t>m3</t>
  </si>
  <si>
    <t>RTS 25/ II</t>
  </si>
  <si>
    <t>RTS 25/ I</t>
  </si>
  <si>
    <t>Práce</t>
  </si>
  <si>
    <t>Běžná</t>
  </si>
  <si>
    <t>POL1_</t>
  </si>
  <si>
    <t>314267524R00</t>
  </si>
  <si>
    <t>Komín dvouprůduchový, krakorcová deska</t>
  </si>
  <si>
    <t>kus</t>
  </si>
  <si>
    <t>602016231RT5</t>
  </si>
  <si>
    <t>Omítka stěn jednovrstvá hlazená PROFI MK2, ručně tloušťka vrstvy 30 mm</t>
  </si>
  <si>
    <t>m2</t>
  </si>
  <si>
    <t>Indiv</t>
  </si>
  <si>
    <t>vrstvy 30mm</t>
  </si>
  <si>
    <t>POP</t>
  </si>
  <si>
    <t>(1,8+1,8+2+2)*2,5</t>
  </si>
  <si>
    <t>VV</t>
  </si>
  <si>
    <t>622412425RT2</t>
  </si>
  <si>
    <t>Nátěr stěn vněj.,slož.3-4,KEIM,vápenný,nová omítka barva skupina II</t>
  </si>
  <si>
    <t>622481211RT2</t>
  </si>
  <si>
    <t>Montáž výztužné sítě (perlinky) do stěrky - vnější stěny včetně výztužné sítě a stěrkového tmelu Baumit</t>
  </si>
  <si>
    <t>941941031RT4</t>
  </si>
  <si>
    <t>Montáž lešení lehkého řadového s podlahami, š. do 1 m, výšky do 10 m lešení rámové pronajaté</t>
  </si>
  <si>
    <t>Včetně kotvení lešení.</t>
  </si>
  <si>
    <t>941941111R00</t>
  </si>
  <si>
    <t>Pronájem lešení za den</t>
  </si>
  <si>
    <t>90*30</t>
  </si>
  <si>
    <t>941941831RT4</t>
  </si>
  <si>
    <t>Demontáž lešení lehkého řadového s podlahami, š. do 1 m, výšky do 10 m lešení rámové pronajaté</t>
  </si>
  <si>
    <t>962032641R00</t>
  </si>
  <si>
    <t>Bourání zdiva komínového z cihel na MC</t>
  </si>
  <si>
    <t>1,8*3*2</t>
  </si>
  <si>
    <t>979011321R00</t>
  </si>
  <si>
    <t>Montáž a demontáž shozu za 2.NP</t>
  </si>
  <si>
    <t>979011331R00</t>
  </si>
  <si>
    <t>Pronájem shozu  (za metr)</t>
  </si>
  <si>
    <t>den</t>
  </si>
  <si>
    <t>12*30</t>
  </si>
  <si>
    <t>999281111R00</t>
  </si>
  <si>
    <t>Přesun hmot pro opravy a údržbu do výšky 25 m</t>
  </si>
  <si>
    <t>t</t>
  </si>
  <si>
    <t>Přesun hmot</t>
  </si>
  <si>
    <t>POL7_</t>
  </si>
  <si>
    <t>762355111RT2</t>
  </si>
  <si>
    <t>Montáž komínových lávek z fošen, š. do 0,3 m včetně dodávky řeziva, fošny BO tl.50 mm</t>
  </si>
  <si>
    <t>m</t>
  </si>
  <si>
    <t>Včetně ocelové konstrukce</t>
  </si>
  <si>
    <t>762355802R00</t>
  </si>
  <si>
    <t>Demontáž komínových lávek</t>
  </si>
  <si>
    <t>762991111R00</t>
  </si>
  <si>
    <t>Montáž a demontáž stavebního vrátku</t>
  </si>
  <si>
    <t>Instalace vrátku, uklínování v horní části dříku a osazení kladkového kolečka s lanem, včetně demontáže zařízení.</t>
  </si>
  <si>
    <t>762991121R00</t>
  </si>
  <si>
    <t>Pronájem lanového stavebního vrátku</t>
  </si>
  <si>
    <t>764430230RT2</t>
  </si>
  <si>
    <t>Oplechování komínu u střechy</t>
  </si>
  <si>
    <t>765319211RK2</t>
  </si>
  <si>
    <t>Mont.krytiny drážk.střech jedn.na sucho do 12ks/m2 taškami pálenými Falcovka 11, režná</t>
  </si>
  <si>
    <t>765332860R00</t>
  </si>
  <si>
    <t>Demontáž betonové krytiny, zvětr. malta, do suti</t>
  </si>
  <si>
    <t>799-1</t>
  </si>
  <si>
    <t>Zařízení staveniště, zábory</t>
  </si>
  <si>
    <t>Soubor</t>
  </si>
  <si>
    <t>Vlastní</t>
  </si>
  <si>
    <t>979011219R00</t>
  </si>
  <si>
    <t>Přípl.k svislé dopr.suti za každé další NP nošením</t>
  </si>
  <si>
    <t>Přesun suti</t>
  </si>
  <si>
    <t>POL8_</t>
  </si>
  <si>
    <t>979011311R00</t>
  </si>
  <si>
    <t>Svislá doprava suti a vybouraných hmot shozem</t>
  </si>
  <si>
    <t>979081111RT3</t>
  </si>
  <si>
    <t>Odvoz suti a vybour. hmot na skládku do 1 km kontejnerem 7 t</t>
  </si>
  <si>
    <t>Včetně naložení na dopravní prostředek a složení na skládku, bez poplatku za skládku.</t>
  </si>
  <si>
    <t>979082111R00</t>
  </si>
  <si>
    <t>Vnitrostaveništní doprava suti do 10 m</t>
  </si>
  <si>
    <t>979990105R00</t>
  </si>
  <si>
    <t>Poplatek za uložení suti - cihelné výrobky, skupina odpadu 170102</t>
  </si>
  <si>
    <t>RTS 23/ II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</si>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</sst>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1" t="s">
        <v>41</v>
      </c>
      <c r="B2" s="181"/>
      <c r="C2" s="181"/>
      <c r="D2" s="181"/>
      <c r="E2" s="181"/>
      <c r="F2" s="181"/>
      <c r="G2" s="1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tabSelected="1" topLeftCell="B1" zoomScaleNormal="100" zoomScaleSheetLayoutView="75" workbookViewId="0">
      <selection activeCell="D3" sqref="D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82" t="s">
        <v>4</v>
      </c>
      <c r="C1" s="183"/>
      <c r="D1" s="183"/>
      <c r="E1" s="183"/>
      <c r="F1" s="183"/>
      <c r="G1" s="183"/>
      <c r="H1" s="183"/>
      <c r="I1" s="183"/>
      <c r="J1" s="184"/>
    </row>
    <row r="2" spans="1:15" ht="36" customHeight="1" x14ac:dyDescent="0.2">
      <c r="A2" s="2"/>
      <c r="B2" s="77" t="s">
        <v>24</v>
      </c>
      <c r="C2" s="78"/>
      <c r="D2" s="79"/>
      <c r="E2" s="191"/>
      <c r="F2" s="192"/>
      <c r="G2" s="192"/>
      <c r="H2" s="192"/>
      <c r="I2" s="192"/>
      <c r="J2" s="193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194" t="s">
        <v>46</v>
      </c>
      <c r="F3" s="195"/>
      <c r="G3" s="195"/>
      <c r="H3" s="195"/>
      <c r="I3" s="195"/>
      <c r="J3" s="196"/>
    </row>
    <row r="4" spans="1:15" ht="23.25" customHeight="1" x14ac:dyDescent="0.2">
      <c r="A4" s="76">
        <v>807</v>
      </c>
      <c r="B4" s="82" t="s">
        <v>48</v>
      </c>
      <c r="C4" s="83"/>
      <c r="D4" s="84" t="s">
        <v>43</v>
      </c>
      <c r="E4" s="204" t="s">
        <v>44</v>
      </c>
      <c r="F4" s="205"/>
      <c r="G4" s="205"/>
      <c r="H4" s="205"/>
      <c r="I4" s="205"/>
      <c r="J4" s="206"/>
    </row>
    <row r="5" spans="1:15" ht="24" customHeight="1" x14ac:dyDescent="0.2">
      <c r="A5" s="2"/>
      <c r="B5" s="31" t="s">
        <v>23</v>
      </c>
      <c r="D5" s="209"/>
      <c r="E5" s="210"/>
      <c r="F5" s="210"/>
      <c r="G5" s="210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11"/>
      <c r="E6" s="212"/>
      <c r="F6" s="212"/>
      <c r="G6" s="21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3"/>
      <c r="F7" s="214"/>
      <c r="G7" s="214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98"/>
      <c r="E11" s="198"/>
      <c r="F11" s="198"/>
      <c r="G11" s="198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203"/>
      <c r="E12" s="203"/>
      <c r="F12" s="203"/>
      <c r="G12" s="203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7"/>
      <c r="F13" s="208"/>
      <c r="G13" s="208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197"/>
      <c r="F15" s="197"/>
      <c r="G15" s="199"/>
      <c r="H15" s="199"/>
      <c r="I15" s="199" t="s">
        <v>31</v>
      </c>
      <c r="J15" s="200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88"/>
      <c r="F16" s="189"/>
      <c r="G16" s="188"/>
      <c r="H16" s="189"/>
      <c r="I16" s="188">
        <v>0</v>
      </c>
      <c r="J16" s="190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88"/>
      <c r="F17" s="189"/>
      <c r="G17" s="188"/>
      <c r="H17" s="189"/>
      <c r="I17" s="188">
        <v>0</v>
      </c>
      <c r="J17" s="190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88"/>
      <c r="F18" s="189"/>
      <c r="G18" s="188"/>
      <c r="H18" s="189"/>
      <c r="I18" s="188">
        <v>0</v>
      </c>
      <c r="J18" s="190"/>
    </row>
    <row r="19" spans="1:10" ht="23.25" customHeight="1" x14ac:dyDescent="0.2">
      <c r="A19" s="137" t="s">
        <v>80</v>
      </c>
      <c r="B19" s="38" t="s">
        <v>29</v>
      </c>
      <c r="C19" s="62"/>
      <c r="D19" s="63"/>
      <c r="E19" s="188"/>
      <c r="F19" s="189"/>
      <c r="G19" s="188"/>
      <c r="H19" s="189"/>
      <c r="I19" s="188">
        <v>0</v>
      </c>
      <c r="J19" s="190"/>
    </row>
    <row r="20" spans="1:10" ht="23.25" customHeight="1" x14ac:dyDescent="0.2">
      <c r="A20" s="137" t="s">
        <v>81</v>
      </c>
      <c r="B20" s="38" t="s">
        <v>30</v>
      </c>
      <c r="C20" s="62"/>
      <c r="D20" s="63"/>
      <c r="E20" s="188"/>
      <c r="F20" s="189"/>
      <c r="G20" s="188"/>
      <c r="H20" s="189"/>
      <c r="I20" s="188">
        <v>0</v>
      </c>
      <c r="J20" s="190"/>
    </row>
    <row r="21" spans="1:10" ht="23.25" customHeight="1" x14ac:dyDescent="0.2">
      <c r="A21" s="2"/>
      <c r="B21" s="48" t="s">
        <v>31</v>
      </c>
      <c r="C21" s="64"/>
      <c r="D21" s="65"/>
      <c r="E21" s="201"/>
      <c r="F21" s="202"/>
      <c r="G21" s="201"/>
      <c r="H21" s="202"/>
      <c r="I21" s="201">
        <f>SUM(I16:J20)</f>
        <v>0</v>
      </c>
      <c r="J21" s="22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18">
        <v>0</v>
      </c>
      <c r="H23" s="219"/>
      <c r="I23" s="219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16">
        <v>0</v>
      </c>
      <c r="H24" s="217"/>
      <c r="I24" s="217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18">
        <v>0</v>
      </c>
      <c r="H25" s="219"/>
      <c r="I25" s="219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5">
        <v>0</v>
      </c>
      <c r="H26" s="186"/>
      <c r="I26" s="186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87">
        <v>0</v>
      </c>
      <c r="H27" s="187"/>
      <c r="I27" s="187"/>
      <c r="J27" s="41" t="str">
        <f t="shared" si="0"/>
        <v>CZK</v>
      </c>
    </row>
    <row r="28" spans="1:10" ht="27.75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221">
        <v>414544.34</v>
      </c>
      <c r="H28" s="222"/>
      <c r="I28" s="222"/>
      <c r="J28" s="114" t="str">
        <f t="shared" si="0"/>
        <v>CZK</v>
      </c>
    </row>
    <row r="29" spans="1:10" ht="27.75" customHeight="1" thickBot="1" x14ac:dyDescent="0.25">
      <c r="A29" s="2"/>
      <c r="B29" s="110" t="s">
        <v>37</v>
      </c>
      <c r="C29" s="115"/>
      <c r="D29" s="115"/>
      <c r="E29" s="115"/>
      <c r="F29" s="116"/>
      <c r="G29" s="221">
        <v>0</v>
      </c>
      <c r="H29" s="221"/>
      <c r="I29" s="221"/>
      <c r="J29" s="117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3"/>
      <c r="E34" s="224"/>
      <c r="G34" s="225"/>
      <c r="H34" s="226"/>
      <c r="I34" s="226"/>
      <c r="J34" s="25"/>
    </row>
    <row r="35" spans="1:10" ht="12.75" customHeight="1" x14ac:dyDescent="0.2">
      <c r="A35" s="2"/>
      <c r="B35" s="2"/>
      <c r="D35" s="215" t="s">
        <v>2</v>
      </c>
      <c r="E35" s="21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">
      <c r="A39" s="86">
        <v>1</v>
      </c>
      <c r="B39" s="96" t="s">
        <v>51</v>
      </c>
      <c r="C39" s="227"/>
      <c r="D39" s="227"/>
      <c r="E39" s="227"/>
      <c r="F39" s="97">
        <v>414544.34</v>
      </c>
      <c r="G39" s="98">
        <v>0</v>
      </c>
      <c r="H39" s="99">
        <v>49745.32</v>
      </c>
      <c r="I39" s="99">
        <v>464289.66</v>
      </c>
      <c r="J39" s="100">
        <f>IF(CenaCelkemVypocet=0,"",I39/CenaCelkemVypocet*100)</f>
        <v>100</v>
      </c>
    </row>
    <row r="40" spans="1:10" ht="25.5" hidden="1" customHeight="1" x14ac:dyDescent="0.2">
      <c r="A40" s="86">
        <v>2</v>
      </c>
      <c r="B40" s="101" t="s">
        <v>45</v>
      </c>
      <c r="C40" s="228" t="s">
        <v>46</v>
      </c>
      <c r="D40" s="228"/>
      <c r="E40" s="228"/>
      <c r="F40" s="102">
        <v>414544.34</v>
      </c>
      <c r="G40" s="103">
        <v>0</v>
      </c>
      <c r="H40" s="103">
        <v>49745.32</v>
      </c>
      <c r="I40" s="103">
        <v>464289.66</v>
      </c>
      <c r="J40" s="104">
        <f>IF(CenaCelkemVypocet=0,"",I40/CenaCelkemVypocet*100)</f>
        <v>100</v>
      </c>
    </row>
    <row r="41" spans="1:10" ht="25.5" hidden="1" customHeight="1" x14ac:dyDescent="0.2">
      <c r="A41" s="86">
        <v>3</v>
      </c>
      <c r="B41" s="105" t="s">
        <v>43</v>
      </c>
      <c r="C41" s="227" t="s">
        <v>44</v>
      </c>
      <c r="D41" s="227"/>
      <c r="E41" s="227"/>
      <c r="F41" s="106">
        <v>414544.34</v>
      </c>
      <c r="G41" s="99">
        <v>0</v>
      </c>
      <c r="H41" s="99">
        <v>49745.32</v>
      </c>
      <c r="I41" s="99">
        <v>464289.66</v>
      </c>
      <c r="J41" s="100">
        <f>IF(CenaCelkemVypocet=0,"",I41/CenaCelkemVypocet*100)</f>
        <v>100</v>
      </c>
    </row>
    <row r="42" spans="1:10" ht="25.5" hidden="1" customHeight="1" x14ac:dyDescent="0.2">
      <c r="A42" s="86"/>
      <c r="B42" s="229" t="s">
        <v>52</v>
      </c>
      <c r="C42" s="230"/>
      <c r="D42" s="230"/>
      <c r="E42" s="231"/>
      <c r="F42" s="107">
        <f>SUMIF(A39:A41,"=1",F39:F41)</f>
        <v>414544.34</v>
      </c>
      <c r="G42" s="108">
        <f>SUMIF(A39:A41,"=1",G39:G41)</f>
        <v>0</v>
      </c>
      <c r="H42" s="108">
        <f>SUMIF(A39:A41,"=1",H39:H41)</f>
        <v>49745.32</v>
      </c>
      <c r="I42" s="108">
        <f>SUMIF(A39:A41,"=1",I39:I41)</f>
        <v>464289.66</v>
      </c>
      <c r="J42" s="109">
        <f>SUMIF(A39:A41,"=1",J39:J41)</f>
        <v>100</v>
      </c>
    </row>
    <row r="46" spans="1:10" ht="15.75" x14ac:dyDescent="0.25">
      <c r="B46" s="118" t="s">
        <v>54</v>
      </c>
    </row>
    <row r="48" spans="1:10" ht="25.5" customHeight="1" x14ac:dyDescent="0.2">
      <c r="A48" s="120"/>
      <c r="B48" s="123" t="s">
        <v>18</v>
      </c>
      <c r="C48" s="123" t="s">
        <v>6</v>
      </c>
      <c r="D48" s="124"/>
      <c r="E48" s="124"/>
      <c r="F48" s="125" t="s">
        <v>55</v>
      </c>
      <c r="G48" s="125"/>
      <c r="H48" s="125"/>
      <c r="I48" s="125" t="s">
        <v>31</v>
      </c>
      <c r="J48" s="125" t="s">
        <v>0</v>
      </c>
    </row>
    <row r="49" spans="1:10" ht="36.75" customHeight="1" x14ac:dyDescent="0.2">
      <c r="A49" s="121"/>
      <c r="B49" s="126" t="s">
        <v>56</v>
      </c>
      <c r="C49" s="232" t="s">
        <v>57</v>
      </c>
      <c r="D49" s="233"/>
      <c r="E49" s="233"/>
      <c r="F49" s="135" t="s">
        <v>26</v>
      </c>
      <c r="G49" s="127"/>
      <c r="H49" s="127"/>
      <c r="I49" s="127">
        <v>0</v>
      </c>
      <c r="J49" s="132" t="str">
        <f>IF(I61=0,"",I49/I61*100)</f>
        <v/>
      </c>
    </row>
    <row r="50" spans="1:10" ht="36.75" customHeight="1" x14ac:dyDescent="0.2">
      <c r="A50" s="121"/>
      <c r="B50" s="126" t="s">
        <v>58</v>
      </c>
      <c r="C50" s="232" t="s">
        <v>59</v>
      </c>
      <c r="D50" s="233"/>
      <c r="E50" s="233"/>
      <c r="F50" s="135" t="s">
        <v>26</v>
      </c>
      <c r="G50" s="127"/>
      <c r="H50" s="127"/>
      <c r="I50" s="127">
        <v>0</v>
      </c>
      <c r="J50" s="132" t="str">
        <f>IF(I61=0,"",I50/I61*100)</f>
        <v/>
      </c>
    </row>
    <row r="51" spans="1:10" ht="36.75" customHeight="1" x14ac:dyDescent="0.2">
      <c r="A51" s="121"/>
      <c r="B51" s="126" t="s">
        <v>60</v>
      </c>
      <c r="C51" s="232" t="s">
        <v>61</v>
      </c>
      <c r="D51" s="233"/>
      <c r="E51" s="233"/>
      <c r="F51" s="135" t="s">
        <v>26</v>
      </c>
      <c r="G51" s="127"/>
      <c r="H51" s="127"/>
      <c r="I51" s="127">
        <v>0</v>
      </c>
      <c r="J51" s="132" t="str">
        <f>IF(I61=0,"",I51/I61*100)</f>
        <v/>
      </c>
    </row>
    <row r="52" spans="1:10" ht="36.75" customHeight="1" x14ac:dyDescent="0.2">
      <c r="A52" s="121"/>
      <c r="B52" s="126" t="s">
        <v>62</v>
      </c>
      <c r="C52" s="232" t="s">
        <v>63</v>
      </c>
      <c r="D52" s="233"/>
      <c r="E52" s="233"/>
      <c r="F52" s="135" t="s">
        <v>26</v>
      </c>
      <c r="G52" s="127"/>
      <c r="H52" s="127"/>
      <c r="I52" s="127">
        <v>0</v>
      </c>
      <c r="J52" s="132" t="str">
        <f>IF(I61=0,"",I52/I61*100)</f>
        <v/>
      </c>
    </row>
    <row r="53" spans="1:10" ht="36.75" customHeight="1" x14ac:dyDescent="0.2">
      <c r="A53" s="121"/>
      <c r="B53" s="126" t="s">
        <v>64</v>
      </c>
      <c r="C53" s="232" t="s">
        <v>65</v>
      </c>
      <c r="D53" s="233"/>
      <c r="E53" s="233"/>
      <c r="F53" s="135" t="s">
        <v>26</v>
      </c>
      <c r="G53" s="127"/>
      <c r="H53" s="127"/>
      <c r="I53" s="127">
        <v>0</v>
      </c>
      <c r="J53" s="132" t="str">
        <f>IF(I61=0,"",I53/I61*100)</f>
        <v/>
      </c>
    </row>
    <row r="54" spans="1:10" ht="36.75" customHeight="1" x14ac:dyDescent="0.2">
      <c r="A54" s="121"/>
      <c r="B54" s="126" t="s">
        <v>66</v>
      </c>
      <c r="C54" s="232" t="s">
        <v>67</v>
      </c>
      <c r="D54" s="233"/>
      <c r="E54" s="233"/>
      <c r="F54" s="135" t="s">
        <v>26</v>
      </c>
      <c r="G54" s="127"/>
      <c r="H54" s="127"/>
      <c r="I54" s="127">
        <v>0</v>
      </c>
      <c r="J54" s="132" t="str">
        <f>IF(I61=0,"",I54/I61*100)</f>
        <v/>
      </c>
    </row>
    <row r="55" spans="1:10" ht="36.75" customHeight="1" x14ac:dyDescent="0.2">
      <c r="A55" s="121"/>
      <c r="B55" s="126" t="s">
        <v>68</v>
      </c>
      <c r="C55" s="232" t="s">
        <v>69</v>
      </c>
      <c r="D55" s="233"/>
      <c r="E55" s="233"/>
      <c r="F55" s="135" t="s">
        <v>26</v>
      </c>
      <c r="G55" s="127"/>
      <c r="H55" s="127"/>
      <c r="I55" s="127">
        <v>0</v>
      </c>
      <c r="J55" s="132" t="str">
        <f>IF(I61=0,"",I55/I61*100)</f>
        <v/>
      </c>
    </row>
    <row r="56" spans="1:10" ht="36.75" customHeight="1" x14ac:dyDescent="0.2">
      <c r="A56" s="121"/>
      <c r="B56" s="126" t="s">
        <v>70</v>
      </c>
      <c r="C56" s="232" t="s">
        <v>71</v>
      </c>
      <c r="D56" s="233"/>
      <c r="E56" s="233"/>
      <c r="F56" s="135" t="s">
        <v>27</v>
      </c>
      <c r="G56" s="127"/>
      <c r="H56" s="127"/>
      <c r="I56" s="127">
        <v>0</v>
      </c>
      <c r="J56" s="132" t="str">
        <f>IF(I61=0,"",I56/I61*100)</f>
        <v/>
      </c>
    </row>
    <row r="57" spans="1:10" ht="36.75" customHeight="1" x14ac:dyDescent="0.2">
      <c r="A57" s="121"/>
      <c r="B57" s="126" t="s">
        <v>72</v>
      </c>
      <c r="C57" s="232" t="s">
        <v>73</v>
      </c>
      <c r="D57" s="233"/>
      <c r="E57" s="233"/>
      <c r="F57" s="135" t="s">
        <v>27</v>
      </c>
      <c r="G57" s="127"/>
      <c r="H57" s="127"/>
      <c r="I57" s="127">
        <v>0</v>
      </c>
      <c r="J57" s="132" t="str">
        <f>IF(I61=0,"",I57/I61*100)</f>
        <v/>
      </c>
    </row>
    <row r="58" spans="1:10" ht="36.75" customHeight="1" x14ac:dyDescent="0.2">
      <c r="A58" s="121"/>
      <c r="B58" s="126" t="s">
        <v>74</v>
      </c>
      <c r="C58" s="232" t="s">
        <v>75</v>
      </c>
      <c r="D58" s="233"/>
      <c r="E58" s="233"/>
      <c r="F58" s="135" t="s">
        <v>27</v>
      </c>
      <c r="G58" s="127"/>
      <c r="H58" s="127"/>
      <c r="I58" s="127">
        <v>0</v>
      </c>
      <c r="J58" s="132" t="str">
        <f>IF(I61=0,"",I58/I61*100)</f>
        <v/>
      </c>
    </row>
    <row r="59" spans="1:10" ht="36.75" customHeight="1" x14ac:dyDescent="0.2">
      <c r="A59" s="121"/>
      <c r="B59" s="126" t="s">
        <v>76</v>
      </c>
      <c r="C59" s="232" t="s">
        <v>77</v>
      </c>
      <c r="D59" s="233"/>
      <c r="E59" s="233"/>
      <c r="F59" s="135" t="s">
        <v>27</v>
      </c>
      <c r="G59" s="127"/>
      <c r="H59" s="127"/>
      <c r="I59" s="127">
        <v>0</v>
      </c>
      <c r="J59" s="132" t="str">
        <f>IF(I61=0,"",I59/I61*100)</f>
        <v/>
      </c>
    </row>
    <row r="60" spans="1:10" ht="36.75" customHeight="1" x14ac:dyDescent="0.2">
      <c r="A60" s="121"/>
      <c r="B60" s="126" t="s">
        <v>78</v>
      </c>
      <c r="C60" s="232" t="s">
        <v>67</v>
      </c>
      <c r="D60" s="233"/>
      <c r="E60" s="233"/>
      <c r="F60" s="135" t="s">
        <v>79</v>
      </c>
      <c r="G60" s="127"/>
      <c r="H60" s="127"/>
      <c r="I60" s="127">
        <v>0</v>
      </c>
      <c r="J60" s="132" t="str">
        <f>IF(I61=0,"",I60/I61*100)</f>
        <v/>
      </c>
    </row>
    <row r="61" spans="1:10" ht="25.5" customHeight="1" x14ac:dyDescent="0.2">
      <c r="A61" s="122"/>
      <c r="B61" s="128" t="s">
        <v>1</v>
      </c>
      <c r="C61" s="129"/>
      <c r="D61" s="130"/>
      <c r="E61" s="130"/>
      <c r="F61" s="136"/>
      <c r="G61" s="131"/>
      <c r="H61" s="131"/>
      <c r="I61" s="131">
        <f>SUM(I49:I60)</f>
        <v>0</v>
      </c>
      <c r="J61" s="133">
        <f>SUM(J49:J60)</f>
        <v>0</v>
      </c>
    </row>
    <row r="62" spans="1:10" x14ac:dyDescent="0.2">
      <c r="F62" s="85"/>
      <c r="G62" s="85"/>
      <c r="H62" s="85"/>
      <c r="I62" s="85"/>
      <c r="J62" s="134"/>
    </row>
    <row r="63" spans="1:10" x14ac:dyDescent="0.2">
      <c r="F63" s="85"/>
      <c r="G63" s="85"/>
      <c r="H63" s="85"/>
      <c r="I63" s="85"/>
      <c r="J63" s="134"/>
    </row>
    <row r="64" spans="1:10" x14ac:dyDescent="0.2">
      <c r="F64" s="85"/>
      <c r="G64" s="85"/>
      <c r="H64" s="85"/>
      <c r="I64" s="85"/>
      <c r="J64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0:E60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4" t="s">
        <v>7</v>
      </c>
      <c r="B1" s="234"/>
      <c r="C1" s="235"/>
      <c r="D1" s="234"/>
      <c r="E1" s="234"/>
      <c r="F1" s="234"/>
      <c r="G1" s="234"/>
    </row>
    <row r="2" spans="1:7" ht="24.95" customHeight="1" x14ac:dyDescent="0.2">
      <c r="A2" s="50" t="s">
        <v>8</v>
      </c>
      <c r="B2" s="49"/>
      <c r="C2" s="236"/>
      <c r="D2" s="236"/>
      <c r="E2" s="236"/>
      <c r="F2" s="236"/>
      <c r="G2" s="237"/>
    </row>
    <row r="3" spans="1:7" ht="24.95" customHeight="1" x14ac:dyDescent="0.2">
      <c r="A3" s="50" t="s">
        <v>9</v>
      </c>
      <c r="B3" s="49"/>
      <c r="C3" s="236"/>
      <c r="D3" s="236"/>
      <c r="E3" s="236"/>
      <c r="F3" s="236"/>
      <c r="G3" s="237"/>
    </row>
    <row r="4" spans="1:7" ht="24.95" customHeight="1" x14ac:dyDescent="0.2">
      <c r="A4" s="50" t="s">
        <v>10</v>
      </c>
      <c r="B4" s="49"/>
      <c r="C4" s="236"/>
      <c r="D4" s="236"/>
      <c r="E4" s="236"/>
      <c r="F4" s="236"/>
      <c r="G4" s="23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activeCell="F11" sqref="F11"/>
    </sheetView>
  </sheetViews>
  <sheetFormatPr defaultRowHeight="12.75" outlineLevelRow="2" x14ac:dyDescent="0.2"/>
  <cols>
    <col min="1" max="1" width="3.42578125" customWidth="1"/>
    <col min="2" max="2" width="12.7109375" style="119" customWidth="1"/>
    <col min="3" max="3" width="38.28515625" style="119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40" t="s">
        <v>7</v>
      </c>
      <c r="B1" s="240"/>
      <c r="C1" s="240"/>
      <c r="D1" s="240"/>
      <c r="E1" s="240"/>
      <c r="F1" s="240"/>
      <c r="G1" s="240"/>
      <c r="AG1" t="s">
        <v>82</v>
      </c>
    </row>
    <row r="2" spans="1:60" ht="25.15" customHeight="1" x14ac:dyDescent="0.2">
      <c r="A2" s="50" t="s">
        <v>8</v>
      </c>
      <c r="B2" s="49" t="s">
        <v>49</v>
      </c>
      <c r="C2" s="241" t="s">
        <v>50</v>
      </c>
      <c r="D2" s="242"/>
      <c r="E2" s="242"/>
      <c r="F2" s="242"/>
      <c r="G2" s="243"/>
      <c r="AG2" t="s">
        <v>83</v>
      </c>
    </row>
    <row r="3" spans="1:60" ht="25.15" customHeight="1" x14ac:dyDescent="0.2">
      <c r="A3" s="50" t="s">
        <v>9</v>
      </c>
      <c r="B3" s="49" t="s">
        <v>45</v>
      </c>
      <c r="C3" s="241" t="s">
        <v>46</v>
      </c>
      <c r="D3" s="242"/>
      <c r="E3" s="242"/>
      <c r="F3" s="242"/>
      <c r="G3" s="243"/>
      <c r="AC3" s="119" t="s">
        <v>83</v>
      </c>
      <c r="AG3" t="s">
        <v>84</v>
      </c>
    </row>
    <row r="4" spans="1:60" ht="25.15" customHeight="1" x14ac:dyDescent="0.2">
      <c r="A4" s="138" t="s">
        <v>10</v>
      </c>
      <c r="B4" s="139" t="s">
        <v>43</v>
      </c>
      <c r="C4" s="244" t="s">
        <v>44</v>
      </c>
      <c r="D4" s="245"/>
      <c r="E4" s="245"/>
      <c r="F4" s="245"/>
      <c r="G4" s="246"/>
      <c r="AG4" t="s">
        <v>85</v>
      </c>
    </row>
    <row r="5" spans="1:60" x14ac:dyDescent="0.2">
      <c r="D5" s="10"/>
    </row>
    <row r="6" spans="1:60" ht="38.25" x14ac:dyDescent="0.2">
      <c r="A6" s="141" t="s">
        <v>86</v>
      </c>
      <c r="B6" s="143" t="s">
        <v>87</v>
      </c>
      <c r="C6" s="143" t="s">
        <v>88</v>
      </c>
      <c r="D6" s="142" t="s">
        <v>89</v>
      </c>
      <c r="E6" s="141" t="s">
        <v>90</v>
      </c>
      <c r="F6" s="140" t="s">
        <v>91</v>
      </c>
      <c r="G6" s="141" t="s">
        <v>31</v>
      </c>
      <c r="H6" s="144" t="s">
        <v>32</v>
      </c>
      <c r="I6" s="144" t="s">
        <v>92</v>
      </c>
      <c r="J6" s="144" t="s">
        <v>33</v>
      </c>
      <c r="K6" s="144" t="s">
        <v>93</v>
      </c>
      <c r="L6" s="144" t="s">
        <v>94</v>
      </c>
      <c r="M6" s="144" t="s">
        <v>95</v>
      </c>
      <c r="N6" s="144" t="s">
        <v>96</v>
      </c>
      <c r="O6" s="144" t="s">
        <v>97</v>
      </c>
      <c r="P6" s="144" t="s">
        <v>98</v>
      </c>
      <c r="Q6" s="144" t="s">
        <v>99</v>
      </c>
      <c r="R6" s="144" t="s">
        <v>100</v>
      </c>
      <c r="S6" s="144" t="s">
        <v>101</v>
      </c>
      <c r="T6" s="144" t="s">
        <v>102</v>
      </c>
      <c r="U6" s="144" t="s">
        <v>103</v>
      </c>
      <c r="V6" s="144" t="s">
        <v>104</v>
      </c>
      <c r="W6" s="144" t="s">
        <v>105</v>
      </c>
      <c r="X6" s="144" t="s">
        <v>106</v>
      </c>
      <c r="Y6" s="144" t="s">
        <v>107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x14ac:dyDescent="0.2">
      <c r="A8" s="156" t="s">
        <v>108</v>
      </c>
      <c r="B8" s="157" t="s">
        <v>56</v>
      </c>
      <c r="C8" s="175" t="s">
        <v>57</v>
      </c>
      <c r="D8" s="158"/>
      <c r="E8" s="159"/>
      <c r="F8" s="160"/>
      <c r="G8" s="161">
        <f>SUMIF(AG9:AG10,"&lt;&gt;NOR",G9:G10)</f>
        <v>0</v>
      </c>
      <c r="H8" s="155"/>
      <c r="I8" s="155">
        <f>SUM(I9:I10)</f>
        <v>53031.18</v>
      </c>
      <c r="J8" s="155"/>
      <c r="K8" s="155">
        <f>SUM(K9:K10)</f>
        <v>34776.82</v>
      </c>
      <c r="L8" s="155"/>
      <c r="M8" s="155">
        <f>SUM(M9:M10)</f>
        <v>98344.959999999992</v>
      </c>
      <c r="N8" s="154"/>
      <c r="O8" s="154">
        <f>SUM(O9:O10)</f>
        <v>20.024764000000001</v>
      </c>
      <c r="P8" s="154"/>
      <c r="Q8" s="154">
        <f>SUM(Q9:Q10)</f>
        <v>0</v>
      </c>
      <c r="R8" s="155"/>
      <c r="S8" s="155"/>
      <c r="T8" s="155"/>
      <c r="U8" s="155"/>
      <c r="V8" s="155">
        <f>SUM(V9:V10)</f>
        <v>51.996000000000009</v>
      </c>
      <c r="W8" s="155"/>
      <c r="X8" s="155"/>
      <c r="Y8" s="155"/>
      <c r="AG8" t="s">
        <v>109</v>
      </c>
    </row>
    <row r="9" spans="1:60" ht="22.5" outlineLevel="1" x14ac:dyDescent="0.2">
      <c r="A9" s="168">
        <v>1</v>
      </c>
      <c r="B9" s="169" t="s">
        <v>110</v>
      </c>
      <c r="C9" s="176" t="s">
        <v>111</v>
      </c>
      <c r="D9" s="170" t="s">
        <v>112</v>
      </c>
      <c r="E9" s="171">
        <v>10.8</v>
      </c>
      <c r="F9" s="172">
        <v>0</v>
      </c>
      <c r="G9" s="173">
        <f>SUM(E9*F9)</f>
        <v>0</v>
      </c>
      <c r="H9" s="151">
        <v>4401.8</v>
      </c>
      <c r="I9" s="151">
        <v>47539.44</v>
      </c>
      <c r="J9" s="151">
        <v>3083.2</v>
      </c>
      <c r="K9" s="151">
        <v>33298.559999999998</v>
      </c>
      <c r="L9" s="151">
        <v>12</v>
      </c>
      <c r="M9" s="151">
        <v>90538.559999999998</v>
      </c>
      <c r="N9" s="150">
        <v>1.83358</v>
      </c>
      <c r="O9" s="150">
        <v>19.802664</v>
      </c>
      <c r="P9" s="150">
        <v>0</v>
      </c>
      <c r="Q9" s="150">
        <v>0</v>
      </c>
      <c r="R9" s="151"/>
      <c r="S9" s="151" t="s">
        <v>113</v>
      </c>
      <c r="T9" s="151" t="s">
        <v>114</v>
      </c>
      <c r="U9" s="151">
        <v>4.62</v>
      </c>
      <c r="V9" s="151">
        <v>49.896000000000008</v>
      </c>
      <c r="W9" s="151"/>
      <c r="X9" s="151" t="s">
        <v>115</v>
      </c>
      <c r="Y9" s="151" t="s">
        <v>116</v>
      </c>
      <c r="Z9" s="145"/>
      <c r="AA9" s="145"/>
      <c r="AB9" s="145"/>
      <c r="AC9" s="145"/>
      <c r="AD9" s="145"/>
      <c r="AE9" s="145"/>
      <c r="AF9" s="145"/>
      <c r="AG9" s="145" t="s">
        <v>117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outlineLevel="1" x14ac:dyDescent="0.2">
      <c r="A10" s="168">
        <v>2</v>
      </c>
      <c r="B10" s="169" t="s">
        <v>118</v>
      </c>
      <c r="C10" s="176" t="s">
        <v>119</v>
      </c>
      <c r="D10" s="170" t="s">
        <v>120</v>
      </c>
      <c r="E10" s="171">
        <v>2</v>
      </c>
      <c r="F10" s="172">
        <v>0</v>
      </c>
      <c r="G10" s="173">
        <f t="shared" ref="G10:G12" si="0">SUM(E10*F10)</f>
        <v>0</v>
      </c>
      <c r="H10" s="151">
        <v>2745.87</v>
      </c>
      <c r="I10" s="151">
        <v>5491.74</v>
      </c>
      <c r="J10" s="151">
        <v>739.13</v>
      </c>
      <c r="K10" s="151">
        <v>1478.26</v>
      </c>
      <c r="L10" s="151">
        <v>12</v>
      </c>
      <c r="M10" s="151">
        <v>7806.4</v>
      </c>
      <c r="N10" s="150">
        <v>0.11105</v>
      </c>
      <c r="O10" s="150">
        <v>0.22209999999999999</v>
      </c>
      <c r="P10" s="150">
        <v>0</v>
      </c>
      <c r="Q10" s="150">
        <v>0</v>
      </c>
      <c r="R10" s="151"/>
      <c r="S10" s="151" t="s">
        <v>113</v>
      </c>
      <c r="T10" s="151" t="s">
        <v>114</v>
      </c>
      <c r="U10" s="151">
        <v>1.05</v>
      </c>
      <c r="V10" s="151">
        <v>2.1</v>
      </c>
      <c r="W10" s="151"/>
      <c r="X10" s="151" t="s">
        <v>115</v>
      </c>
      <c r="Y10" s="151" t="s">
        <v>116</v>
      </c>
      <c r="Z10" s="145"/>
      <c r="AA10" s="145"/>
      <c r="AB10" s="145"/>
      <c r="AC10" s="145"/>
      <c r="AD10" s="145"/>
      <c r="AE10" s="145"/>
      <c r="AF10" s="145"/>
      <c r="AG10" s="145" t="s">
        <v>117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x14ac:dyDescent="0.2">
      <c r="A11" s="156" t="s">
        <v>108</v>
      </c>
      <c r="B11" s="157" t="s">
        <v>58</v>
      </c>
      <c r="C11" s="175" t="s">
        <v>59</v>
      </c>
      <c r="D11" s="158"/>
      <c r="E11" s="159"/>
      <c r="F11" s="160"/>
      <c r="G11" s="173">
        <f t="shared" si="0"/>
        <v>0</v>
      </c>
      <c r="H11" s="155"/>
      <c r="I11" s="155">
        <f>SUM(I12:I14)</f>
        <v>4670.01</v>
      </c>
      <c r="J11" s="155"/>
      <c r="K11" s="155">
        <f>SUM(K12:K14)</f>
        <v>6625.49</v>
      </c>
      <c r="L11" s="155"/>
      <c r="M11" s="155">
        <f>SUM(M12:M14)</f>
        <v>12650.96</v>
      </c>
      <c r="N11" s="154"/>
      <c r="O11" s="154">
        <f>SUM(O12:O14)</f>
        <v>0.55859999999999999</v>
      </c>
      <c r="P11" s="154"/>
      <c r="Q11" s="154">
        <f>SUM(Q12:Q14)</f>
        <v>0</v>
      </c>
      <c r="R11" s="155"/>
      <c r="S11" s="155"/>
      <c r="T11" s="155"/>
      <c r="U11" s="155"/>
      <c r="V11" s="155">
        <f>SUM(V12:V14)</f>
        <v>7.41</v>
      </c>
      <c r="W11" s="155"/>
      <c r="X11" s="155"/>
      <c r="Y11" s="155"/>
      <c r="AG11" t="s">
        <v>109</v>
      </c>
    </row>
    <row r="12" spans="1:60" ht="22.5" outlineLevel="1" x14ac:dyDescent="0.2">
      <c r="A12" s="162">
        <v>3</v>
      </c>
      <c r="B12" s="163" t="s">
        <v>121</v>
      </c>
      <c r="C12" s="177" t="s">
        <v>122</v>
      </c>
      <c r="D12" s="164" t="s">
        <v>123</v>
      </c>
      <c r="E12" s="165">
        <v>19</v>
      </c>
      <c r="F12" s="166">
        <v>0</v>
      </c>
      <c r="G12" s="173">
        <f t="shared" si="0"/>
        <v>0</v>
      </c>
      <c r="H12" s="151">
        <v>245.79</v>
      </c>
      <c r="I12" s="151">
        <v>4670.01</v>
      </c>
      <c r="J12" s="151">
        <v>348.71</v>
      </c>
      <c r="K12" s="151">
        <v>6625.49</v>
      </c>
      <c r="L12" s="151">
        <v>12</v>
      </c>
      <c r="M12" s="151">
        <v>12650.96</v>
      </c>
      <c r="N12" s="150">
        <v>2.9399999999999999E-2</v>
      </c>
      <c r="O12" s="150">
        <v>0.55859999999999999</v>
      </c>
      <c r="P12" s="150">
        <v>0</v>
      </c>
      <c r="Q12" s="150">
        <v>0</v>
      </c>
      <c r="R12" s="151"/>
      <c r="S12" s="151" t="s">
        <v>113</v>
      </c>
      <c r="T12" s="151" t="s">
        <v>124</v>
      </c>
      <c r="U12" s="151">
        <v>0.39</v>
      </c>
      <c r="V12" s="151">
        <v>7.41</v>
      </c>
      <c r="W12" s="151"/>
      <c r="X12" s="151" t="s">
        <v>115</v>
      </c>
      <c r="Y12" s="151" t="s">
        <v>116</v>
      </c>
      <c r="Z12" s="145"/>
      <c r="AA12" s="145"/>
      <c r="AB12" s="145"/>
      <c r="AC12" s="145"/>
      <c r="AD12" s="145"/>
      <c r="AE12" s="145"/>
      <c r="AF12" s="145"/>
      <c r="AG12" s="145" t="s">
        <v>117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outlineLevel="2" x14ac:dyDescent="0.2">
      <c r="A13" s="148"/>
      <c r="B13" s="149"/>
      <c r="C13" s="238" t="s">
        <v>125</v>
      </c>
      <c r="D13" s="239"/>
      <c r="E13" s="239"/>
      <c r="F13" s="239"/>
      <c r="G13" s="239"/>
      <c r="H13" s="151"/>
      <c r="I13" s="151"/>
      <c r="J13" s="151"/>
      <c r="K13" s="151"/>
      <c r="L13" s="151"/>
      <c r="M13" s="151"/>
      <c r="N13" s="150"/>
      <c r="O13" s="150"/>
      <c r="P13" s="150"/>
      <c r="Q13" s="150"/>
      <c r="R13" s="151"/>
      <c r="S13" s="151"/>
      <c r="T13" s="151"/>
      <c r="U13" s="151"/>
      <c r="V13" s="151"/>
      <c r="W13" s="151"/>
      <c r="X13" s="151"/>
      <c r="Y13" s="151"/>
      <c r="Z13" s="145"/>
      <c r="AA13" s="145"/>
      <c r="AB13" s="145"/>
      <c r="AC13" s="145"/>
      <c r="AD13" s="145"/>
      <c r="AE13" s="145"/>
      <c r="AF13" s="145"/>
      <c r="AG13" s="145" t="s">
        <v>126</v>
      </c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outlineLevel="2" x14ac:dyDescent="0.2">
      <c r="A14" s="148"/>
      <c r="B14" s="149"/>
      <c r="C14" s="178" t="s">
        <v>127</v>
      </c>
      <c r="D14" s="152"/>
      <c r="E14" s="153">
        <v>19</v>
      </c>
      <c r="F14" s="151"/>
      <c r="G14" s="151"/>
      <c r="H14" s="151"/>
      <c r="I14" s="151"/>
      <c r="J14" s="151"/>
      <c r="K14" s="151"/>
      <c r="L14" s="151"/>
      <c r="M14" s="151"/>
      <c r="N14" s="150"/>
      <c r="O14" s="150"/>
      <c r="P14" s="150"/>
      <c r="Q14" s="150"/>
      <c r="R14" s="151"/>
      <c r="S14" s="151"/>
      <c r="T14" s="151"/>
      <c r="U14" s="151"/>
      <c r="V14" s="151"/>
      <c r="W14" s="151"/>
      <c r="X14" s="151"/>
      <c r="Y14" s="151"/>
      <c r="Z14" s="145"/>
      <c r="AA14" s="145"/>
      <c r="AB14" s="145"/>
      <c r="AC14" s="145"/>
      <c r="AD14" s="145"/>
      <c r="AE14" s="145"/>
      <c r="AF14" s="145"/>
      <c r="AG14" s="145" t="s">
        <v>128</v>
      </c>
      <c r="AH14" s="145">
        <v>0</v>
      </c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x14ac:dyDescent="0.2">
      <c r="A15" s="156" t="s">
        <v>108</v>
      </c>
      <c r="B15" s="157" t="s">
        <v>60</v>
      </c>
      <c r="C15" s="175" t="s">
        <v>61</v>
      </c>
      <c r="D15" s="158"/>
      <c r="E15" s="159"/>
      <c r="F15" s="160"/>
      <c r="G15" s="161">
        <f>SUMIF(AG16:AG17,"&lt;&gt;NOR",G16:G17)</f>
        <v>0</v>
      </c>
      <c r="H15" s="155"/>
      <c r="I15" s="155">
        <f>SUM(I16:I17)</f>
        <v>4430.42</v>
      </c>
      <c r="J15" s="155"/>
      <c r="K15" s="155">
        <f>SUM(K16:K17)</f>
        <v>8698.58</v>
      </c>
      <c r="L15" s="155"/>
      <c r="M15" s="155">
        <f>SUM(M16:M17)</f>
        <v>14704.48</v>
      </c>
      <c r="N15" s="154"/>
      <c r="O15" s="154">
        <f>SUM(O16:O17)</f>
        <v>7.9229999999999995E-2</v>
      </c>
      <c r="P15" s="154"/>
      <c r="Q15" s="154">
        <f>SUM(Q16:Q17)</f>
        <v>0</v>
      </c>
      <c r="R15" s="155"/>
      <c r="S15" s="155"/>
      <c r="T15" s="155"/>
      <c r="U15" s="155"/>
      <c r="V15" s="155">
        <f>SUM(V16:V17)</f>
        <v>12.42201</v>
      </c>
      <c r="W15" s="155"/>
      <c r="X15" s="155"/>
      <c r="Y15" s="155"/>
      <c r="AG15" t="s">
        <v>109</v>
      </c>
    </row>
    <row r="16" spans="1:60" ht="22.5" outlineLevel="1" x14ac:dyDescent="0.2">
      <c r="A16" s="168">
        <v>4</v>
      </c>
      <c r="B16" s="169" t="s">
        <v>129</v>
      </c>
      <c r="C16" s="176" t="s">
        <v>130</v>
      </c>
      <c r="D16" s="170" t="s">
        <v>123</v>
      </c>
      <c r="E16" s="171">
        <v>19</v>
      </c>
      <c r="F16" s="172">
        <v>0</v>
      </c>
      <c r="G16" s="173">
        <f>SUM(E16*F16)</f>
        <v>0</v>
      </c>
      <c r="H16" s="151">
        <v>148.31</v>
      </c>
      <c r="I16" s="151">
        <v>2817.89</v>
      </c>
      <c r="J16" s="151">
        <v>195.19</v>
      </c>
      <c r="K16" s="151">
        <v>3708.61</v>
      </c>
      <c r="L16" s="151">
        <v>12</v>
      </c>
      <c r="M16" s="151">
        <v>7309.68</v>
      </c>
      <c r="N16" s="150">
        <v>5.0000000000000001E-4</v>
      </c>
      <c r="O16" s="150">
        <v>9.4999999999999998E-3</v>
      </c>
      <c r="P16" s="150">
        <v>0</v>
      </c>
      <c r="Q16" s="150">
        <v>0</v>
      </c>
      <c r="R16" s="151"/>
      <c r="S16" s="151" t="s">
        <v>113</v>
      </c>
      <c r="T16" s="151" t="s">
        <v>114</v>
      </c>
      <c r="U16" s="151">
        <v>0.29178999999999999</v>
      </c>
      <c r="V16" s="151">
        <v>5.5440100000000001</v>
      </c>
      <c r="W16" s="151"/>
      <c r="X16" s="151" t="s">
        <v>115</v>
      </c>
      <c r="Y16" s="151" t="s">
        <v>116</v>
      </c>
      <c r="Z16" s="145"/>
      <c r="AA16" s="145"/>
      <c r="AB16" s="145"/>
      <c r="AC16" s="145"/>
      <c r="AD16" s="145"/>
      <c r="AE16" s="145"/>
      <c r="AF16" s="145"/>
      <c r="AG16" s="145" t="s">
        <v>117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ht="33.75" outlineLevel="1" x14ac:dyDescent="0.2">
      <c r="A17" s="168">
        <v>5</v>
      </c>
      <c r="B17" s="169" t="s">
        <v>131</v>
      </c>
      <c r="C17" s="176" t="s">
        <v>132</v>
      </c>
      <c r="D17" s="170" t="s">
        <v>123</v>
      </c>
      <c r="E17" s="171">
        <v>19</v>
      </c>
      <c r="F17" s="172">
        <v>0</v>
      </c>
      <c r="G17" s="173">
        <f>SUM(E17*F17)</f>
        <v>0</v>
      </c>
      <c r="H17" s="151">
        <v>84.87</v>
      </c>
      <c r="I17" s="151">
        <v>1612.5300000000002</v>
      </c>
      <c r="J17" s="151">
        <v>262.63</v>
      </c>
      <c r="K17" s="151">
        <v>4989.97</v>
      </c>
      <c r="L17" s="151">
        <v>12</v>
      </c>
      <c r="M17" s="151">
        <v>7394.8</v>
      </c>
      <c r="N17" s="150">
        <v>3.6700000000000001E-3</v>
      </c>
      <c r="O17" s="150">
        <v>6.973E-2</v>
      </c>
      <c r="P17" s="150">
        <v>0</v>
      </c>
      <c r="Q17" s="150">
        <v>0</v>
      </c>
      <c r="R17" s="151"/>
      <c r="S17" s="151" t="s">
        <v>113</v>
      </c>
      <c r="T17" s="151" t="s">
        <v>114</v>
      </c>
      <c r="U17" s="151">
        <v>0.36199999999999999</v>
      </c>
      <c r="V17" s="151">
        <v>6.8780000000000001</v>
      </c>
      <c r="W17" s="151"/>
      <c r="X17" s="151" t="s">
        <v>115</v>
      </c>
      <c r="Y17" s="151" t="s">
        <v>116</v>
      </c>
      <c r="Z17" s="145"/>
      <c r="AA17" s="145"/>
      <c r="AB17" s="145"/>
      <c r="AC17" s="145"/>
      <c r="AD17" s="145"/>
      <c r="AE17" s="145"/>
      <c r="AF17" s="145"/>
      <c r="AG17" s="145" t="s">
        <v>117</v>
      </c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x14ac:dyDescent="0.2">
      <c r="A18" s="156" t="s">
        <v>108</v>
      </c>
      <c r="B18" s="157" t="s">
        <v>62</v>
      </c>
      <c r="C18" s="175" t="s">
        <v>63</v>
      </c>
      <c r="D18" s="158"/>
      <c r="E18" s="159"/>
      <c r="F18" s="160"/>
      <c r="G18" s="161">
        <f>SUMIF(AG19:AG23,"&lt;&gt;NOR",G19:G23)</f>
        <v>0</v>
      </c>
      <c r="H18" s="155"/>
      <c r="I18" s="155">
        <f>SUM(I19:I23)</f>
        <v>0</v>
      </c>
      <c r="J18" s="155"/>
      <c r="K18" s="155">
        <f>SUM(K19:K23)</f>
        <v>39150</v>
      </c>
      <c r="L18" s="155"/>
      <c r="M18" s="155">
        <f>SUM(M19:M23)</f>
        <v>43848</v>
      </c>
      <c r="N18" s="154"/>
      <c r="O18" s="154">
        <f>SUM(O19:O23)</f>
        <v>1.6542000000000001</v>
      </c>
      <c r="P18" s="154"/>
      <c r="Q18" s="154">
        <f>SUM(Q19:Q23)</f>
        <v>0</v>
      </c>
      <c r="R18" s="155"/>
      <c r="S18" s="155"/>
      <c r="T18" s="155"/>
      <c r="U18" s="155"/>
      <c r="V18" s="155">
        <f>SUM(V19:V23)</f>
        <v>13.68</v>
      </c>
      <c r="W18" s="155"/>
      <c r="X18" s="155"/>
      <c r="Y18" s="155"/>
      <c r="AG18" t="s">
        <v>109</v>
      </c>
    </row>
    <row r="19" spans="1:60" ht="22.5" outlineLevel="1" x14ac:dyDescent="0.2">
      <c r="A19" s="162">
        <v>6</v>
      </c>
      <c r="B19" s="163" t="s">
        <v>133</v>
      </c>
      <c r="C19" s="177" t="s">
        <v>134</v>
      </c>
      <c r="D19" s="164" t="s">
        <v>123</v>
      </c>
      <c r="E19" s="165">
        <v>90</v>
      </c>
      <c r="F19" s="166">
        <v>0</v>
      </c>
      <c r="G19" s="167">
        <f>SUM(E19*F19)</f>
        <v>0</v>
      </c>
      <c r="H19" s="151">
        <v>0</v>
      </c>
      <c r="I19" s="151">
        <v>0</v>
      </c>
      <c r="J19" s="151">
        <v>250</v>
      </c>
      <c r="K19" s="151">
        <v>22500</v>
      </c>
      <c r="L19" s="151">
        <v>12</v>
      </c>
      <c r="M19" s="151">
        <v>25200</v>
      </c>
      <c r="N19" s="150">
        <v>1.8380000000000001E-2</v>
      </c>
      <c r="O19" s="150">
        <v>1.6542000000000001</v>
      </c>
      <c r="P19" s="150">
        <v>0</v>
      </c>
      <c r="Q19" s="150">
        <v>0</v>
      </c>
      <c r="R19" s="151"/>
      <c r="S19" s="151" t="s">
        <v>113</v>
      </c>
      <c r="T19" s="151" t="s">
        <v>124</v>
      </c>
      <c r="U19" s="151">
        <v>0.09</v>
      </c>
      <c r="V19" s="151">
        <v>8.1</v>
      </c>
      <c r="W19" s="151"/>
      <c r="X19" s="151" t="s">
        <v>115</v>
      </c>
      <c r="Y19" s="151" t="s">
        <v>116</v>
      </c>
      <c r="Z19" s="145"/>
      <c r="AA19" s="145"/>
      <c r="AB19" s="145"/>
      <c r="AC19" s="145"/>
      <c r="AD19" s="145"/>
      <c r="AE19" s="145"/>
      <c r="AF19" s="145"/>
      <c r="AG19" s="145" t="s">
        <v>117</v>
      </c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outlineLevel="2" x14ac:dyDescent="0.2">
      <c r="A20" s="148"/>
      <c r="B20" s="149"/>
      <c r="C20" s="238" t="s">
        <v>135</v>
      </c>
      <c r="D20" s="239"/>
      <c r="E20" s="239"/>
      <c r="F20" s="239"/>
      <c r="G20" s="239"/>
      <c r="H20" s="151"/>
      <c r="I20" s="151"/>
      <c r="J20" s="151"/>
      <c r="K20" s="151"/>
      <c r="L20" s="151"/>
      <c r="M20" s="151"/>
      <c r="N20" s="150"/>
      <c r="O20" s="150"/>
      <c r="P20" s="150"/>
      <c r="Q20" s="150"/>
      <c r="R20" s="151"/>
      <c r="S20" s="151"/>
      <c r="T20" s="151"/>
      <c r="U20" s="151"/>
      <c r="V20" s="151"/>
      <c r="W20" s="151"/>
      <c r="X20" s="151"/>
      <c r="Y20" s="151"/>
      <c r="Z20" s="145"/>
      <c r="AA20" s="145"/>
      <c r="AB20" s="145"/>
      <c r="AC20" s="145"/>
      <c r="AD20" s="145"/>
      <c r="AE20" s="145"/>
      <c r="AF20" s="145"/>
      <c r="AG20" s="145" t="s">
        <v>126</v>
      </c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outlineLevel="1" x14ac:dyDescent="0.2">
      <c r="A21" s="162">
        <v>7</v>
      </c>
      <c r="B21" s="163" t="s">
        <v>136</v>
      </c>
      <c r="C21" s="177" t="s">
        <v>137</v>
      </c>
      <c r="D21" s="164" t="s">
        <v>123</v>
      </c>
      <c r="E21" s="165">
        <v>2700</v>
      </c>
      <c r="F21" s="166">
        <v>0</v>
      </c>
      <c r="G21" s="167">
        <f>SUM(E21*F21)</f>
        <v>0</v>
      </c>
      <c r="H21" s="151">
        <v>0</v>
      </c>
      <c r="I21" s="151">
        <v>0</v>
      </c>
      <c r="J21" s="151">
        <v>3.5</v>
      </c>
      <c r="K21" s="151">
        <v>9450</v>
      </c>
      <c r="L21" s="151">
        <v>12</v>
      </c>
      <c r="M21" s="151">
        <v>10584</v>
      </c>
      <c r="N21" s="150">
        <v>0</v>
      </c>
      <c r="O21" s="150">
        <v>0</v>
      </c>
      <c r="P21" s="150">
        <v>0</v>
      </c>
      <c r="Q21" s="150">
        <v>0</v>
      </c>
      <c r="R21" s="151"/>
      <c r="S21" s="151" t="s">
        <v>113</v>
      </c>
      <c r="T21" s="151" t="s">
        <v>124</v>
      </c>
      <c r="U21" s="151">
        <v>0</v>
      </c>
      <c r="V21" s="151">
        <v>0</v>
      </c>
      <c r="W21" s="151"/>
      <c r="X21" s="151" t="s">
        <v>115</v>
      </c>
      <c r="Y21" s="151" t="s">
        <v>116</v>
      </c>
      <c r="Z21" s="145"/>
      <c r="AA21" s="145"/>
      <c r="AB21" s="145"/>
      <c r="AC21" s="145"/>
      <c r="AD21" s="145"/>
      <c r="AE21" s="145"/>
      <c r="AF21" s="145"/>
      <c r="AG21" s="145" t="s">
        <v>117</v>
      </c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outlineLevel="2" x14ac:dyDescent="0.2">
      <c r="A22" s="148"/>
      <c r="B22" s="149"/>
      <c r="C22" s="178" t="s">
        <v>138</v>
      </c>
      <c r="D22" s="152"/>
      <c r="E22" s="153">
        <v>2700</v>
      </c>
      <c r="F22" s="151"/>
      <c r="G22" s="151"/>
      <c r="H22" s="151"/>
      <c r="I22" s="151"/>
      <c r="J22" s="151"/>
      <c r="K22" s="151"/>
      <c r="L22" s="151"/>
      <c r="M22" s="151"/>
      <c r="N22" s="150"/>
      <c r="O22" s="150"/>
      <c r="P22" s="150"/>
      <c r="Q22" s="150"/>
      <c r="R22" s="151"/>
      <c r="S22" s="151"/>
      <c r="T22" s="151"/>
      <c r="U22" s="151"/>
      <c r="V22" s="151"/>
      <c r="W22" s="151"/>
      <c r="X22" s="151"/>
      <c r="Y22" s="151"/>
      <c r="Z22" s="145"/>
      <c r="AA22" s="145"/>
      <c r="AB22" s="145"/>
      <c r="AC22" s="145"/>
      <c r="AD22" s="145"/>
      <c r="AE22" s="145"/>
      <c r="AF22" s="145"/>
      <c r="AG22" s="145" t="s">
        <v>128</v>
      </c>
      <c r="AH22" s="145">
        <v>0</v>
      </c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ht="22.5" outlineLevel="1" x14ac:dyDescent="0.2">
      <c r="A23" s="168">
        <v>8</v>
      </c>
      <c r="B23" s="169" t="s">
        <v>139</v>
      </c>
      <c r="C23" s="176" t="s">
        <v>140</v>
      </c>
      <c r="D23" s="170" t="s">
        <v>123</v>
      </c>
      <c r="E23" s="171">
        <v>90</v>
      </c>
      <c r="F23" s="172">
        <v>0</v>
      </c>
      <c r="G23" s="173">
        <f>SUM(E23*F23)</f>
        <v>0</v>
      </c>
      <c r="H23" s="151">
        <v>0</v>
      </c>
      <c r="I23" s="151">
        <v>0</v>
      </c>
      <c r="J23" s="151">
        <v>80</v>
      </c>
      <c r="K23" s="151">
        <v>7200</v>
      </c>
      <c r="L23" s="151">
        <v>12</v>
      </c>
      <c r="M23" s="151">
        <v>8064</v>
      </c>
      <c r="N23" s="150">
        <v>0</v>
      </c>
      <c r="O23" s="150">
        <v>0</v>
      </c>
      <c r="P23" s="150">
        <v>0</v>
      </c>
      <c r="Q23" s="150">
        <v>0</v>
      </c>
      <c r="R23" s="151"/>
      <c r="S23" s="151" t="s">
        <v>113</v>
      </c>
      <c r="T23" s="151" t="s">
        <v>124</v>
      </c>
      <c r="U23" s="151">
        <v>6.2E-2</v>
      </c>
      <c r="V23" s="151">
        <v>5.58</v>
      </c>
      <c r="W23" s="151"/>
      <c r="X23" s="151" t="s">
        <v>115</v>
      </c>
      <c r="Y23" s="151" t="s">
        <v>116</v>
      </c>
      <c r="Z23" s="145"/>
      <c r="AA23" s="145"/>
      <c r="AB23" s="145"/>
      <c r="AC23" s="145"/>
      <c r="AD23" s="145"/>
      <c r="AE23" s="145"/>
      <c r="AF23" s="145"/>
      <c r="AG23" s="145" t="s">
        <v>117</v>
      </c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x14ac:dyDescent="0.2">
      <c r="A24" s="156" t="s">
        <v>108</v>
      </c>
      <c r="B24" s="157" t="s">
        <v>64</v>
      </c>
      <c r="C24" s="175" t="s">
        <v>65</v>
      </c>
      <c r="D24" s="158"/>
      <c r="E24" s="159"/>
      <c r="F24" s="160"/>
      <c r="G24" s="161">
        <f>SUMIF(AG25:AG26,"&lt;&gt;NOR",G25:G26)</f>
        <v>0</v>
      </c>
      <c r="H24" s="155"/>
      <c r="I24" s="155">
        <f>SUM(I25:I26)</f>
        <v>0</v>
      </c>
      <c r="J24" s="155"/>
      <c r="K24" s="155">
        <f>SUM(K25:K26)</f>
        <v>18489.600000000002</v>
      </c>
      <c r="L24" s="155"/>
      <c r="M24" s="155">
        <f>SUM(M25:M26)</f>
        <v>20708.351999999999</v>
      </c>
      <c r="N24" s="154"/>
      <c r="O24" s="154">
        <f>SUM(O25:O26)</f>
        <v>0</v>
      </c>
      <c r="P24" s="154"/>
      <c r="Q24" s="154">
        <f>SUM(Q25:Q26)</f>
        <v>18.046800000000001</v>
      </c>
      <c r="R24" s="155"/>
      <c r="S24" s="155"/>
      <c r="T24" s="155"/>
      <c r="U24" s="155"/>
      <c r="V24" s="155">
        <f>SUM(V25:V26)</f>
        <v>30.132000000000001</v>
      </c>
      <c r="W24" s="155"/>
      <c r="X24" s="155"/>
      <c r="Y24" s="155"/>
      <c r="AG24" t="s">
        <v>109</v>
      </c>
    </row>
    <row r="25" spans="1:60" outlineLevel="1" x14ac:dyDescent="0.2">
      <c r="A25" s="162">
        <v>9</v>
      </c>
      <c r="B25" s="163" t="s">
        <v>141</v>
      </c>
      <c r="C25" s="177" t="s">
        <v>142</v>
      </c>
      <c r="D25" s="164" t="s">
        <v>112</v>
      </c>
      <c r="E25" s="165">
        <v>10.8</v>
      </c>
      <c r="F25" s="166">
        <v>0</v>
      </c>
      <c r="G25" s="167">
        <f>SUM(E25*F25)</f>
        <v>0</v>
      </c>
      <c r="H25" s="151">
        <v>0</v>
      </c>
      <c r="I25" s="151">
        <v>0</v>
      </c>
      <c r="J25" s="151">
        <v>1712</v>
      </c>
      <c r="K25" s="151">
        <v>18489.600000000002</v>
      </c>
      <c r="L25" s="151">
        <v>12</v>
      </c>
      <c r="M25" s="151">
        <v>20708.351999999999</v>
      </c>
      <c r="N25" s="150">
        <v>0</v>
      </c>
      <c r="O25" s="150">
        <v>0</v>
      </c>
      <c r="P25" s="150">
        <v>1.671</v>
      </c>
      <c r="Q25" s="150">
        <v>18.046800000000001</v>
      </c>
      <c r="R25" s="151"/>
      <c r="S25" s="151" t="s">
        <v>113</v>
      </c>
      <c r="T25" s="151" t="s">
        <v>114</v>
      </c>
      <c r="U25" s="151">
        <v>2.79</v>
      </c>
      <c r="V25" s="151">
        <v>30.132000000000001</v>
      </c>
      <c r="W25" s="151"/>
      <c r="X25" s="151" t="s">
        <v>115</v>
      </c>
      <c r="Y25" s="151" t="s">
        <v>116</v>
      </c>
      <c r="Z25" s="145"/>
      <c r="AA25" s="145"/>
      <c r="AB25" s="145"/>
      <c r="AC25" s="145"/>
      <c r="AD25" s="145"/>
      <c r="AE25" s="145"/>
      <c r="AF25" s="145"/>
      <c r="AG25" s="145" t="s">
        <v>117</v>
      </c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outlineLevel="2" x14ac:dyDescent="0.2">
      <c r="A26" s="148"/>
      <c r="B26" s="149"/>
      <c r="C26" s="178" t="s">
        <v>143</v>
      </c>
      <c r="D26" s="152"/>
      <c r="E26" s="153">
        <v>10.8</v>
      </c>
      <c r="F26" s="151"/>
      <c r="G26" s="151"/>
      <c r="H26" s="151"/>
      <c r="I26" s="151"/>
      <c r="J26" s="151"/>
      <c r="K26" s="151"/>
      <c r="L26" s="151"/>
      <c r="M26" s="151"/>
      <c r="N26" s="150"/>
      <c r="O26" s="150"/>
      <c r="P26" s="150"/>
      <c r="Q26" s="150"/>
      <c r="R26" s="151"/>
      <c r="S26" s="151"/>
      <c r="T26" s="151"/>
      <c r="U26" s="151"/>
      <c r="V26" s="151"/>
      <c r="W26" s="151"/>
      <c r="X26" s="151"/>
      <c r="Y26" s="151"/>
      <c r="Z26" s="145"/>
      <c r="AA26" s="145"/>
      <c r="AB26" s="145"/>
      <c r="AC26" s="145"/>
      <c r="AD26" s="145"/>
      <c r="AE26" s="145"/>
      <c r="AF26" s="145"/>
      <c r="AG26" s="145" t="s">
        <v>128</v>
      </c>
      <c r="AH26" s="145">
        <v>0</v>
      </c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x14ac:dyDescent="0.2">
      <c r="A27" s="156" t="s">
        <v>108</v>
      </c>
      <c r="B27" s="157" t="s">
        <v>66</v>
      </c>
      <c r="C27" s="175" t="s">
        <v>67</v>
      </c>
      <c r="D27" s="158"/>
      <c r="E27" s="159"/>
      <c r="F27" s="160"/>
      <c r="G27" s="161">
        <f>SUMIF(AG28:AG30,"&lt;&gt;NOR",G28:G30)</f>
        <v>0</v>
      </c>
      <c r="H27" s="155"/>
      <c r="I27" s="155">
        <f>SUM(I28:I30)</f>
        <v>0</v>
      </c>
      <c r="J27" s="155"/>
      <c r="K27" s="155">
        <f>SUM(K28:K30)</f>
        <v>58808</v>
      </c>
      <c r="L27" s="155"/>
      <c r="M27" s="155">
        <f>SUM(M28:M30)</f>
        <v>65864.959999999992</v>
      </c>
      <c r="N27" s="154"/>
      <c r="O27" s="154">
        <f>SUM(O28:O30)</f>
        <v>0</v>
      </c>
      <c r="P27" s="154"/>
      <c r="Q27" s="154">
        <f>SUM(Q28:Q30)</f>
        <v>0</v>
      </c>
      <c r="R27" s="155"/>
      <c r="S27" s="155"/>
      <c r="T27" s="155"/>
      <c r="U27" s="155"/>
      <c r="V27" s="155">
        <f>SUM(V28:V30)</f>
        <v>70.72</v>
      </c>
      <c r="W27" s="155"/>
      <c r="X27" s="155"/>
      <c r="Y27" s="155"/>
      <c r="AG27" t="s">
        <v>109</v>
      </c>
    </row>
    <row r="28" spans="1:60" outlineLevel="1" x14ac:dyDescent="0.2">
      <c r="A28" s="168">
        <v>10</v>
      </c>
      <c r="B28" s="169" t="s">
        <v>144</v>
      </c>
      <c r="C28" s="176" t="s">
        <v>145</v>
      </c>
      <c r="D28" s="170" t="s">
        <v>120</v>
      </c>
      <c r="E28" s="171">
        <v>8</v>
      </c>
      <c r="F28" s="172">
        <v>0</v>
      </c>
      <c r="G28" s="173">
        <f>SUM(E28*F28)</f>
        <v>0</v>
      </c>
      <c r="H28" s="151">
        <v>0</v>
      </c>
      <c r="I28" s="151">
        <v>0</v>
      </c>
      <c r="J28" s="151">
        <v>5425</v>
      </c>
      <c r="K28" s="151">
        <v>43400</v>
      </c>
      <c r="L28" s="151">
        <v>12</v>
      </c>
      <c r="M28" s="151">
        <v>48608</v>
      </c>
      <c r="N28" s="150">
        <v>0</v>
      </c>
      <c r="O28" s="150">
        <v>0</v>
      </c>
      <c r="P28" s="150">
        <v>0</v>
      </c>
      <c r="Q28" s="150">
        <v>0</v>
      </c>
      <c r="R28" s="151"/>
      <c r="S28" s="151" t="s">
        <v>113</v>
      </c>
      <c r="T28" s="151" t="s">
        <v>114</v>
      </c>
      <c r="U28" s="151">
        <v>8.84</v>
      </c>
      <c r="V28" s="151">
        <v>70.72</v>
      </c>
      <c r="W28" s="151"/>
      <c r="X28" s="151" t="s">
        <v>115</v>
      </c>
      <c r="Y28" s="151" t="s">
        <v>116</v>
      </c>
      <c r="Z28" s="145"/>
      <c r="AA28" s="145"/>
      <c r="AB28" s="145"/>
      <c r="AC28" s="145"/>
      <c r="AD28" s="145"/>
      <c r="AE28" s="145"/>
      <c r="AF28" s="145"/>
      <c r="AG28" s="145" t="s">
        <v>117</v>
      </c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outlineLevel="1" x14ac:dyDescent="0.2">
      <c r="A29" s="162">
        <v>11</v>
      </c>
      <c r="B29" s="163" t="s">
        <v>146</v>
      </c>
      <c r="C29" s="177" t="s">
        <v>147</v>
      </c>
      <c r="D29" s="164" t="s">
        <v>148</v>
      </c>
      <c r="E29" s="165">
        <v>360</v>
      </c>
      <c r="F29" s="166">
        <v>0</v>
      </c>
      <c r="G29" s="173">
        <f>SUM(E29*F29)</f>
        <v>0</v>
      </c>
      <c r="H29" s="151">
        <v>0</v>
      </c>
      <c r="I29" s="151">
        <v>0</v>
      </c>
      <c r="J29" s="151">
        <v>42.8</v>
      </c>
      <c r="K29" s="151">
        <v>15407.999999999998</v>
      </c>
      <c r="L29" s="151">
        <v>12</v>
      </c>
      <c r="M29" s="151">
        <v>17256.96</v>
      </c>
      <c r="N29" s="150">
        <v>0</v>
      </c>
      <c r="O29" s="150">
        <v>0</v>
      </c>
      <c r="P29" s="150">
        <v>0</v>
      </c>
      <c r="Q29" s="150">
        <v>0</v>
      </c>
      <c r="R29" s="151"/>
      <c r="S29" s="151" t="s">
        <v>113</v>
      </c>
      <c r="T29" s="151" t="s">
        <v>114</v>
      </c>
      <c r="U29" s="151">
        <v>0</v>
      </c>
      <c r="V29" s="151">
        <v>0</v>
      </c>
      <c r="W29" s="151"/>
      <c r="X29" s="151" t="s">
        <v>115</v>
      </c>
      <c r="Y29" s="151" t="s">
        <v>116</v>
      </c>
      <c r="Z29" s="145"/>
      <c r="AA29" s="145"/>
      <c r="AB29" s="145"/>
      <c r="AC29" s="145"/>
      <c r="AD29" s="145"/>
      <c r="AE29" s="145"/>
      <c r="AF29" s="145"/>
      <c r="AG29" s="145" t="s">
        <v>117</v>
      </c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outlineLevel="2" x14ac:dyDescent="0.2">
      <c r="A30" s="148"/>
      <c r="B30" s="149"/>
      <c r="C30" s="178" t="s">
        <v>149</v>
      </c>
      <c r="D30" s="152"/>
      <c r="E30" s="153">
        <v>360</v>
      </c>
      <c r="F30" s="151"/>
      <c r="G30" s="151"/>
      <c r="H30" s="151"/>
      <c r="I30" s="151"/>
      <c r="J30" s="151"/>
      <c r="K30" s="151"/>
      <c r="L30" s="151"/>
      <c r="M30" s="151"/>
      <c r="N30" s="150"/>
      <c r="O30" s="150"/>
      <c r="P30" s="150"/>
      <c r="Q30" s="150"/>
      <c r="R30" s="151"/>
      <c r="S30" s="151"/>
      <c r="T30" s="151"/>
      <c r="U30" s="151"/>
      <c r="V30" s="151"/>
      <c r="W30" s="151"/>
      <c r="X30" s="151"/>
      <c r="Y30" s="151"/>
      <c r="Z30" s="145"/>
      <c r="AA30" s="145"/>
      <c r="AB30" s="145"/>
      <c r="AC30" s="145"/>
      <c r="AD30" s="145"/>
      <c r="AE30" s="145"/>
      <c r="AF30" s="145"/>
      <c r="AG30" s="145" t="s">
        <v>128</v>
      </c>
      <c r="AH30" s="145">
        <v>0</v>
      </c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x14ac:dyDescent="0.2">
      <c r="A31" s="156" t="s">
        <v>108</v>
      </c>
      <c r="B31" s="157" t="s">
        <v>68</v>
      </c>
      <c r="C31" s="175" t="s">
        <v>69</v>
      </c>
      <c r="D31" s="158"/>
      <c r="E31" s="159"/>
      <c r="F31" s="160"/>
      <c r="G31" s="161">
        <f>SUMIF(AG32:AG32,"&lt;&gt;NOR",G32:G32)</f>
        <v>0</v>
      </c>
      <c r="H31" s="155"/>
      <c r="I31" s="155">
        <f>SUM(I32:I32)</f>
        <v>0</v>
      </c>
      <c r="J31" s="155"/>
      <c r="K31" s="155">
        <f>SUM(K32:K32)</f>
        <v>36711.119550000003</v>
      </c>
      <c r="L31" s="155"/>
      <c r="M31" s="155">
        <f>SUM(M32:M32)</f>
        <v>41116.454400000002</v>
      </c>
      <c r="N31" s="154"/>
      <c r="O31" s="154">
        <f>SUM(O32:O32)</f>
        <v>0</v>
      </c>
      <c r="P31" s="154"/>
      <c r="Q31" s="154">
        <f>SUM(Q32:Q32)</f>
        <v>0</v>
      </c>
      <c r="R31" s="155"/>
      <c r="S31" s="155"/>
      <c r="T31" s="155"/>
      <c r="U31" s="155"/>
      <c r="V31" s="155">
        <f>SUM(V32:V32)</f>
        <v>57.51036783</v>
      </c>
      <c r="W31" s="155"/>
      <c r="X31" s="155"/>
      <c r="Y31" s="155"/>
      <c r="AG31" t="s">
        <v>109</v>
      </c>
    </row>
    <row r="32" spans="1:60" outlineLevel="1" x14ac:dyDescent="0.2">
      <c r="A32" s="168">
        <v>12</v>
      </c>
      <c r="B32" s="169" t="s">
        <v>150</v>
      </c>
      <c r="C32" s="176" t="s">
        <v>151</v>
      </c>
      <c r="D32" s="170" t="s">
        <v>152</v>
      </c>
      <c r="E32" s="171">
        <v>22.316790000000001</v>
      </c>
      <c r="F32" s="172">
        <v>0</v>
      </c>
      <c r="G32" s="173">
        <f>SUM(E32*F32)</f>
        <v>0</v>
      </c>
      <c r="H32" s="151">
        <v>0</v>
      </c>
      <c r="I32" s="151">
        <v>0</v>
      </c>
      <c r="J32" s="151">
        <v>1645</v>
      </c>
      <c r="K32" s="151">
        <v>36711.119550000003</v>
      </c>
      <c r="L32" s="151">
        <v>12</v>
      </c>
      <c r="M32" s="151">
        <v>41116.454400000002</v>
      </c>
      <c r="N32" s="150">
        <v>0</v>
      </c>
      <c r="O32" s="150">
        <v>0</v>
      </c>
      <c r="P32" s="150">
        <v>0</v>
      </c>
      <c r="Q32" s="150">
        <v>0</v>
      </c>
      <c r="R32" s="151"/>
      <c r="S32" s="151" t="s">
        <v>113</v>
      </c>
      <c r="T32" s="151" t="s">
        <v>114</v>
      </c>
      <c r="U32" s="151">
        <v>2.577</v>
      </c>
      <c r="V32" s="151">
        <v>57.51036783</v>
      </c>
      <c r="W32" s="151"/>
      <c r="X32" s="151" t="s">
        <v>153</v>
      </c>
      <c r="Y32" s="151" t="s">
        <v>116</v>
      </c>
      <c r="Z32" s="145"/>
      <c r="AA32" s="145"/>
      <c r="AB32" s="145"/>
      <c r="AC32" s="145"/>
      <c r="AD32" s="145"/>
      <c r="AE32" s="145"/>
      <c r="AF32" s="145"/>
      <c r="AG32" s="145" t="s">
        <v>154</v>
      </c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x14ac:dyDescent="0.2">
      <c r="A33" s="156" t="s">
        <v>108</v>
      </c>
      <c r="B33" s="157" t="s">
        <v>70</v>
      </c>
      <c r="C33" s="175" t="s">
        <v>71</v>
      </c>
      <c r="D33" s="158"/>
      <c r="E33" s="159"/>
      <c r="F33" s="160"/>
      <c r="G33" s="161">
        <f>SUMIF(AG34:AG39,"&lt;&gt;NOR",G34:G39)</f>
        <v>0</v>
      </c>
      <c r="H33" s="155"/>
      <c r="I33" s="155">
        <f>SUM(I34:I39)</f>
        <v>6930</v>
      </c>
      <c r="J33" s="155"/>
      <c r="K33" s="155">
        <f>SUM(K34:K39)</f>
        <v>30674.5</v>
      </c>
      <c r="L33" s="155"/>
      <c r="M33" s="155">
        <f>SUM(M34:M39)</f>
        <v>42117.039999999994</v>
      </c>
      <c r="N33" s="154"/>
      <c r="O33" s="154">
        <f>SUM(O34:O39)</f>
        <v>3.6330000000000001E-2</v>
      </c>
      <c r="P33" s="154"/>
      <c r="Q33" s="154">
        <f>SUM(Q34:Q39)</f>
        <v>0.12</v>
      </c>
      <c r="R33" s="155"/>
      <c r="S33" s="155"/>
      <c r="T33" s="155"/>
      <c r="U33" s="155"/>
      <c r="V33" s="155">
        <f>SUM(V34:V39)</f>
        <v>15.39</v>
      </c>
      <c r="W33" s="155"/>
      <c r="X33" s="155"/>
      <c r="Y33" s="155"/>
      <c r="AG33" t="s">
        <v>109</v>
      </c>
    </row>
    <row r="34" spans="1:60" ht="22.5" outlineLevel="1" x14ac:dyDescent="0.2">
      <c r="A34" s="162">
        <v>13</v>
      </c>
      <c r="B34" s="163" t="s">
        <v>155</v>
      </c>
      <c r="C34" s="177" t="s">
        <v>156</v>
      </c>
      <c r="D34" s="164" t="s">
        <v>157</v>
      </c>
      <c r="E34" s="165">
        <v>3</v>
      </c>
      <c r="F34" s="166">
        <v>0</v>
      </c>
      <c r="G34" s="167">
        <f>SUM(E34*F34)</f>
        <v>0</v>
      </c>
      <c r="H34" s="151">
        <v>2310</v>
      </c>
      <c r="I34" s="151">
        <v>6930</v>
      </c>
      <c r="J34" s="151">
        <v>2570</v>
      </c>
      <c r="K34" s="151">
        <v>7710</v>
      </c>
      <c r="L34" s="151">
        <v>12</v>
      </c>
      <c r="M34" s="151">
        <v>16396.8</v>
      </c>
      <c r="N34" s="150">
        <v>1.2109999999999999E-2</v>
      </c>
      <c r="O34" s="150">
        <v>3.6330000000000001E-2</v>
      </c>
      <c r="P34" s="150">
        <v>0</v>
      </c>
      <c r="Q34" s="150">
        <v>0</v>
      </c>
      <c r="R34" s="151"/>
      <c r="S34" s="151" t="s">
        <v>113</v>
      </c>
      <c r="T34" s="151" t="s">
        <v>124</v>
      </c>
      <c r="U34" s="151">
        <v>0.34</v>
      </c>
      <c r="V34" s="151">
        <v>1.02</v>
      </c>
      <c r="W34" s="151"/>
      <c r="X34" s="151" t="s">
        <v>115</v>
      </c>
      <c r="Y34" s="151" t="s">
        <v>116</v>
      </c>
      <c r="Z34" s="145"/>
      <c r="AA34" s="145"/>
      <c r="AB34" s="145"/>
      <c r="AC34" s="145"/>
      <c r="AD34" s="145"/>
      <c r="AE34" s="145"/>
      <c r="AF34" s="145"/>
      <c r="AG34" s="145" t="s">
        <v>117</v>
      </c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outlineLevel="2" x14ac:dyDescent="0.2">
      <c r="A35" s="148"/>
      <c r="B35" s="149"/>
      <c r="C35" s="238" t="s">
        <v>158</v>
      </c>
      <c r="D35" s="239"/>
      <c r="E35" s="239"/>
      <c r="F35" s="239"/>
      <c r="G35" s="239"/>
      <c r="H35" s="151"/>
      <c r="I35" s="151"/>
      <c r="J35" s="151"/>
      <c r="K35" s="151"/>
      <c r="L35" s="151"/>
      <c r="M35" s="151"/>
      <c r="N35" s="150"/>
      <c r="O35" s="150"/>
      <c r="P35" s="150"/>
      <c r="Q35" s="150"/>
      <c r="R35" s="151"/>
      <c r="S35" s="151"/>
      <c r="T35" s="151"/>
      <c r="U35" s="151"/>
      <c r="V35" s="151"/>
      <c r="W35" s="151"/>
      <c r="X35" s="151"/>
      <c r="Y35" s="151"/>
      <c r="Z35" s="145"/>
      <c r="AA35" s="145"/>
      <c r="AB35" s="145"/>
      <c r="AC35" s="145"/>
      <c r="AD35" s="145"/>
      <c r="AE35" s="145"/>
      <c r="AF35" s="145"/>
      <c r="AG35" s="145" t="s">
        <v>126</v>
      </c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outlineLevel="1" x14ac:dyDescent="0.2">
      <c r="A36" s="168">
        <v>14</v>
      </c>
      <c r="B36" s="169" t="s">
        <v>159</v>
      </c>
      <c r="C36" s="176" t="s">
        <v>160</v>
      </c>
      <c r="D36" s="170" t="s">
        <v>157</v>
      </c>
      <c r="E36" s="171">
        <v>3</v>
      </c>
      <c r="F36" s="172">
        <v>0</v>
      </c>
      <c r="G36" s="173">
        <f>SUM(E36*F36)</f>
        <v>0</v>
      </c>
      <c r="H36" s="151">
        <v>0</v>
      </c>
      <c r="I36" s="151">
        <v>0</v>
      </c>
      <c r="J36" s="151">
        <v>1265.5</v>
      </c>
      <c r="K36" s="151">
        <v>3796.5</v>
      </c>
      <c r="L36" s="151">
        <v>12</v>
      </c>
      <c r="M36" s="151">
        <v>4252.08</v>
      </c>
      <c r="N36" s="150">
        <v>0</v>
      </c>
      <c r="O36" s="150">
        <v>0</v>
      </c>
      <c r="P36" s="150">
        <v>0.04</v>
      </c>
      <c r="Q36" s="150">
        <v>0.12</v>
      </c>
      <c r="R36" s="151"/>
      <c r="S36" s="151" t="s">
        <v>113</v>
      </c>
      <c r="T36" s="151" t="s">
        <v>124</v>
      </c>
      <c r="U36" s="151">
        <v>0.39</v>
      </c>
      <c r="V36" s="151">
        <v>1.17</v>
      </c>
      <c r="W36" s="151"/>
      <c r="X36" s="151" t="s">
        <v>115</v>
      </c>
      <c r="Y36" s="151" t="s">
        <v>116</v>
      </c>
      <c r="Z36" s="145"/>
      <c r="AA36" s="145"/>
      <c r="AB36" s="145"/>
      <c r="AC36" s="145"/>
      <c r="AD36" s="145"/>
      <c r="AE36" s="145"/>
      <c r="AF36" s="145"/>
      <c r="AG36" s="145" t="s">
        <v>117</v>
      </c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</row>
    <row r="37" spans="1:60" outlineLevel="1" x14ac:dyDescent="0.2">
      <c r="A37" s="162">
        <v>15</v>
      </c>
      <c r="B37" s="163" t="s">
        <v>161</v>
      </c>
      <c r="C37" s="177" t="s">
        <v>162</v>
      </c>
      <c r="D37" s="164" t="s">
        <v>157</v>
      </c>
      <c r="E37" s="165">
        <v>12</v>
      </c>
      <c r="F37" s="166">
        <v>0</v>
      </c>
      <c r="G37" s="173">
        <f>SUM(E37*F37)</f>
        <v>0</v>
      </c>
      <c r="H37" s="151">
        <v>0</v>
      </c>
      <c r="I37" s="151">
        <v>0</v>
      </c>
      <c r="J37" s="151">
        <v>744</v>
      </c>
      <c r="K37" s="151">
        <v>8928</v>
      </c>
      <c r="L37" s="151">
        <v>12</v>
      </c>
      <c r="M37" s="151">
        <v>9999.36</v>
      </c>
      <c r="N37" s="150">
        <v>0</v>
      </c>
      <c r="O37" s="150">
        <v>0</v>
      </c>
      <c r="P37" s="150">
        <v>0</v>
      </c>
      <c r="Q37" s="150">
        <v>0</v>
      </c>
      <c r="R37" s="151"/>
      <c r="S37" s="151" t="s">
        <v>113</v>
      </c>
      <c r="T37" s="151" t="s">
        <v>114</v>
      </c>
      <c r="U37" s="151">
        <v>1.1000000000000001</v>
      </c>
      <c r="V37" s="151">
        <v>13.200000000000001</v>
      </c>
      <c r="W37" s="151"/>
      <c r="X37" s="151" t="s">
        <v>115</v>
      </c>
      <c r="Y37" s="151" t="s">
        <v>116</v>
      </c>
      <c r="Z37" s="145"/>
      <c r="AA37" s="145"/>
      <c r="AB37" s="145"/>
      <c r="AC37" s="145"/>
      <c r="AD37" s="145"/>
      <c r="AE37" s="145"/>
      <c r="AF37" s="145"/>
      <c r="AG37" s="145" t="s">
        <v>117</v>
      </c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ht="22.5" outlineLevel="2" x14ac:dyDescent="0.2">
      <c r="A38" s="148"/>
      <c r="B38" s="149"/>
      <c r="C38" s="238" t="s">
        <v>163</v>
      </c>
      <c r="D38" s="239"/>
      <c r="E38" s="239"/>
      <c r="F38" s="239"/>
      <c r="G38" s="239"/>
      <c r="H38" s="151"/>
      <c r="I38" s="151"/>
      <c r="J38" s="151"/>
      <c r="K38" s="151"/>
      <c r="L38" s="151"/>
      <c r="M38" s="151"/>
      <c r="N38" s="150"/>
      <c r="O38" s="150"/>
      <c r="P38" s="150"/>
      <c r="Q38" s="150"/>
      <c r="R38" s="151"/>
      <c r="S38" s="151"/>
      <c r="T38" s="151"/>
      <c r="U38" s="151"/>
      <c r="V38" s="151"/>
      <c r="W38" s="151"/>
      <c r="X38" s="151"/>
      <c r="Y38" s="151"/>
      <c r="Z38" s="145"/>
      <c r="AA38" s="145"/>
      <c r="AB38" s="145"/>
      <c r="AC38" s="145"/>
      <c r="AD38" s="145"/>
      <c r="AE38" s="145"/>
      <c r="AF38" s="145"/>
      <c r="AG38" s="145" t="s">
        <v>126</v>
      </c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74" t="str">
        <f>C38</f>
        <v>Instalace vrátku, uklínování v horní části dříku a osazení kladkového kolečka s lanem, včetně demontáže zařízení.</v>
      </c>
      <c r="BB38" s="145"/>
      <c r="BC38" s="145"/>
      <c r="BD38" s="145"/>
      <c r="BE38" s="145"/>
      <c r="BF38" s="145"/>
      <c r="BG38" s="145"/>
      <c r="BH38" s="145"/>
    </row>
    <row r="39" spans="1:60" outlineLevel="1" x14ac:dyDescent="0.2">
      <c r="A39" s="168">
        <v>16</v>
      </c>
      <c r="B39" s="169" t="s">
        <v>164</v>
      </c>
      <c r="C39" s="176" t="s">
        <v>165</v>
      </c>
      <c r="D39" s="170" t="s">
        <v>148</v>
      </c>
      <c r="E39" s="171">
        <v>20</v>
      </c>
      <c r="F39" s="172">
        <v>0</v>
      </c>
      <c r="G39" s="173">
        <f>SUM(E39*F39)</f>
        <v>0</v>
      </c>
      <c r="H39" s="151">
        <v>0</v>
      </c>
      <c r="I39" s="151">
        <v>0</v>
      </c>
      <c r="J39" s="151">
        <v>512</v>
      </c>
      <c r="K39" s="151">
        <v>10240</v>
      </c>
      <c r="L39" s="151">
        <v>12</v>
      </c>
      <c r="M39" s="151">
        <v>11468.8</v>
      </c>
      <c r="N39" s="150">
        <v>0</v>
      </c>
      <c r="O39" s="150">
        <v>0</v>
      </c>
      <c r="P39" s="150">
        <v>0</v>
      </c>
      <c r="Q39" s="150">
        <v>0</v>
      </c>
      <c r="R39" s="151"/>
      <c r="S39" s="151" t="s">
        <v>113</v>
      </c>
      <c r="T39" s="151" t="s">
        <v>114</v>
      </c>
      <c r="U39" s="151">
        <v>0</v>
      </c>
      <c r="V39" s="151">
        <v>0</v>
      </c>
      <c r="W39" s="151"/>
      <c r="X39" s="151" t="s">
        <v>115</v>
      </c>
      <c r="Y39" s="151" t="s">
        <v>116</v>
      </c>
      <c r="Z39" s="145"/>
      <c r="AA39" s="145"/>
      <c r="AB39" s="145"/>
      <c r="AC39" s="145"/>
      <c r="AD39" s="145"/>
      <c r="AE39" s="145"/>
      <c r="AF39" s="145"/>
      <c r="AG39" s="145" t="s">
        <v>117</v>
      </c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x14ac:dyDescent="0.2">
      <c r="A40" s="156" t="s">
        <v>108</v>
      </c>
      <c r="B40" s="157" t="s">
        <v>72</v>
      </c>
      <c r="C40" s="175" t="s">
        <v>73</v>
      </c>
      <c r="D40" s="158"/>
      <c r="E40" s="159"/>
      <c r="F40" s="160"/>
      <c r="G40" s="161">
        <f>SUMIF(AG41:AG41,"&lt;&gt;NOR",G41:G41)</f>
        <v>0</v>
      </c>
      <c r="H40" s="155"/>
      <c r="I40" s="155">
        <f>SUM(I41:I41)</f>
        <v>1522.6200000000001</v>
      </c>
      <c r="J40" s="155"/>
      <c r="K40" s="155">
        <f>SUM(K41:K41)</f>
        <v>3865.38</v>
      </c>
      <c r="L40" s="155"/>
      <c r="M40" s="155">
        <f>SUM(M41:M41)</f>
        <v>6034.56</v>
      </c>
      <c r="N40" s="154"/>
      <c r="O40" s="154">
        <f>SUM(O41:O41)</f>
        <v>2.0399999999999998E-2</v>
      </c>
      <c r="P40" s="154"/>
      <c r="Q40" s="154">
        <f>SUM(Q41:Q41)</f>
        <v>0</v>
      </c>
      <c r="R40" s="155"/>
      <c r="S40" s="155"/>
      <c r="T40" s="155"/>
      <c r="U40" s="155"/>
      <c r="V40" s="155">
        <f>SUM(V41:V41)</f>
        <v>4.7610000000000001</v>
      </c>
      <c r="W40" s="155"/>
      <c r="X40" s="155"/>
      <c r="Y40" s="155"/>
      <c r="AG40" t="s">
        <v>109</v>
      </c>
    </row>
    <row r="41" spans="1:60" outlineLevel="1" x14ac:dyDescent="0.2">
      <c r="A41" s="168">
        <v>17</v>
      </c>
      <c r="B41" s="169" t="s">
        <v>166</v>
      </c>
      <c r="C41" s="176" t="s">
        <v>167</v>
      </c>
      <c r="D41" s="170" t="s">
        <v>157</v>
      </c>
      <c r="E41" s="171">
        <v>6</v>
      </c>
      <c r="F41" s="172">
        <v>0</v>
      </c>
      <c r="G41" s="173">
        <f>SUM(E41*F41)</f>
        <v>0</v>
      </c>
      <c r="H41" s="151">
        <v>253.77</v>
      </c>
      <c r="I41" s="151">
        <v>1522.6200000000001</v>
      </c>
      <c r="J41" s="151">
        <v>644.23</v>
      </c>
      <c r="K41" s="151">
        <v>3865.38</v>
      </c>
      <c r="L41" s="151">
        <v>12</v>
      </c>
      <c r="M41" s="151">
        <v>6034.56</v>
      </c>
      <c r="N41" s="150">
        <v>3.3999999999999998E-3</v>
      </c>
      <c r="O41" s="150">
        <v>2.0399999999999998E-2</v>
      </c>
      <c r="P41" s="150">
        <v>0</v>
      </c>
      <c r="Q41" s="150">
        <v>0</v>
      </c>
      <c r="R41" s="151"/>
      <c r="S41" s="151" t="s">
        <v>113</v>
      </c>
      <c r="T41" s="151" t="s">
        <v>114</v>
      </c>
      <c r="U41" s="151">
        <v>0.79349999999999998</v>
      </c>
      <c r="V41" s="151">
        <v>4.7610000000000001</v>
      </c>
      <c r="W41" s="151"/>
      <c r="X41" s="151" t="s">
        <v>115</v>
      </c>
      <c r="Y41" s="151" t="s">
        <v>116</v>
      </c>
      <c r="Z41" s="145"/>
      <c r="AA41" s="145"/>
      <c r="AB41" s="145"/>
      <c r="AC41" s="145"/>
      <c r="AD41" s="145"/>
      <c r="AE41" s="145"/>
      <c r="AF41" s="145"/>
      <c r="AG41" s="145" t="s">
        <v>117</v>
      </c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x14ac:dyDescent="0.2">
      <c r="A42" s="156" t="s">
        <v>108</v>
      </c>
      <c r="B42" s="157" t="s">
        <v>74</v>
      </c>
      <c r="C42" s="175" t="s">
        <v>75</v>
      </c>
      <c r="D42" s="158"/>
      <c r="E42" s="159"/>
      <c r="F42" s="160"/>
      <c r="G42" s="161">
        <f>SUMIF(AG43:AG44,"&lt;&gt;NOR",G43:G44)</f>
        <v>0</v>
      </c>
      <c r="H42" s="155"/>
      <c r="I42" s="155">
        <f>SUM(I43:I44)</f>
        <v>10517.4</v>
      </c>
      <c r="J42" s="155"/>
      <c r="K42" s="155">
        <f>SUM(K43:K44)</f>
        <v>8232.6</v>
      </c>
      <c r="L42" s="155"/>
      <c r="M42" s="155">
        <f>SUM(M43:M44)</f>
        <v>21000</v>
      </c>
      <c r="N42" s="154"/>
      <c r="O42" s="154">
        <f>SUM(O43:O44)</f>
        <v>0.80019999999999991</v>
      </c>
      <c r="P42" s="154"/>
      <c r="Q42" s="154">
        <f>SUM(Q43:Q44)</f>
        <v>1.2</v>
      </c>
      <c r="R42" s="155"/>
      <c r="S42" s="155"/>
      <c r="T42" s="155"/>
      <c r="U42" s="155"/>
      <c r="V42" s="155">
        <f>SUM(V43:V44)</f>
        <v>10.700000000000001</v>
      </c>
      <c r="W42" s="155"/>
      <c r="X42" s="155"/>
      <c r="Y42" s="155"/>
      <c r="AG42" t="s">
        <v>109</v>
      </c>
    </row>
    <row r="43" spans="1:60" ht="22.5" outlineLevel="1" x14ac:dyDescent="0.2">
      <c r="A43" s="168">
        <v>18</v>
      </c>
      <c r="B43" s="169" t="s">
        <v>168</v>
      </c>
      <c r="C43" s="176" t="s">
        <v>169</v>
      </c>
      <c r="D43" s="170" t="s">
        <v>123</v>
      </c>
      <c r="E43" s="171">
        <v>20</v>
      </c>
      <c r="F43" s="172">
        <v>0</v>
      </c>
      <c r="G43" s="173">
        <f>SUM(E43*F43)</f>
        <v>0</v>
      </c>
      <c r="H43" s="151">
        <v>525.87</v>
      </c>
      <c r="I43" s="151">
        <v>10517.4</v>
      </c>
      <c r="J43" s="151">
        <v>299.13</v>
      </c>
      <c r="K43" s="151">
        <v>5982.6</v>
      </c>
      <c r="L43" s="151">
        <v>12</v>
      </c>
      <c r="M43" s="151">
        <v>18480</v>
      </c>
      <c r="N43" s="150">
        <v>4.0009999999999997E-2</v>
      </c>
      <c r="O43" s="150">
        <v>0.80019999999999991</v>
      </c>
      <c r="P43" s="150">
        <v>0</v>
      </c>
      <c r="Q43" s="150">
        <v>0</v>
      </c>
      <c r="R43" s="151"/>
      <c r="S43" s="151" t="s">
        <v>113</v>
      </c>
      <c r="T43" s="151" t="s">
        <v>114</v>
      </c>
      <c r="U43" s="151">
        <v>0.37</v>
      </c>
      <c r="V43" s="151">
        <v>7.4</v>
      </c>
      <c r="W43" s="151"/>
      <c r="X43" s="151" t="s">
        <v>115</v>
      </c>
      <c r="Y43" s="151" t="s">
        <v>116</v>
      </c>
      <c r="Z43" s="145"/>
      <c r="AA43" s="145"/>
      <c r="AB43" s="145"/>
      <c r="AC43" s="145"/>
      <c r="AD43" s="145"/>
      <c r="AE43" s="145"/>
      <c r="AF43" s="145"/>
      <c r="AG43" s="145" t="s">
        <v>117</v>
      </c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</row>
    <row r="44" spans="1:60" outlineLevel="1" x14ac:dyDescent="0.2">
      <c r="A44" s="168">
        <v>19</v>
      </c>
      <c r="B44" s="169" t="s">
        <v>170</v>
      </c>
      <c r="C44" s="176" t="s">
        <v>171</v>
      </c>
      <c r="D44" s="170" t="s">
        <v>123</v>
      </c>
      <c r="E44" s="171">
        <v>20</v>
      </c>
      <c r="F44" s="172">
        <v>0</v>
      </c>
      <c r="G44" s="173">
        <f>SUM(E44*F44)</f>
        <v>0</v>
      </c>
      <c r="H44" s="151">
        <v>0</v>
      </c>
      <c r="I44" s="151">
        <v>0</v>
      </c>
      <c r="J44" s="151">
        <v>112.5</v>
      </c>
      <c r="K44" s="151">
        <v>2250</v>
      </c>
      <c r="L44" s="151">
        <v>12</v>
      </c>
      <c r="M44" s="151">
        <v>2520</v>
      </c>
      <c r="N44" s="150">
        <v>0</v>
      </c>
      <c r="O44" s="150">
        <v>0</v>
      </c>
      <c r="P44" s="150">
        <v>0.06</v>
      </c>
      <c r="Q44" s="150">
        <v>1.2</v>
      </c>
      <c r="R44" s="151"/>
      <c r="S44" s="151" t="s">
        <v>113</v>
      </c>
      <c r="T44" s="151" t="s">
        <v>114</v>
      </c>
      <c r="U44" s="151">
        <v>0.16500000000000001</v>
      </c>
      <c r="V44" s="151">
        <v>3.3000000000000003</v>
      </c>
      <c r="W44" s="151"/>
      <c r="X44" s="151" t="s">
        <v>115</v>
      </c>
      <c r="Y44" s="151" t="s">
        <v>116</v>
      </c>
      <c r="Z44" s="145"/>
      <c r="AA44" s="145"/>
      <c r="AB44" s="145"/>
      <c r="AC44" s="145"/>
      <c r="AD44" s="145"/>
      <c r="AE44" s="145"/>
      <c r="AF44" s="145"/>
      <c r="AG44" s="145" t="s">
        <v>117</v>
      </c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x14ac:dyDescent="0.2">
      <c r="A45" s="156" t="s">
        <v>108</v>
      </c>
      <c r="B45" s="157" t="s">
        <v>76</v>
      </c>
      <c r="C45" s="175" t="s">
        <v>77</v>
      </c>
      <c r="D45" s="158"/>
      <c r="E45" s="159"/>
      <c r="F45" s="160"/>
      <c r="G45" s="161">
        <f>SUMIF(AG46:AG46,"&lt;&gt;NOR",G46:G46)</f>
        <v>0</v>
      </c>
      <c r="H45" s="155"/>
      <c r="I45" s="155">
        <f>SUM(I46:I46)</f>
        <v>0</v>
      </c>
      <c r="J45" s="155"/>
      <c r="K45" s="155">
        <f>SUM(K46:K46)</f>
        <v>18000</v>
      </c>
      <c r="L45" s="155"/>
      <c r="M45" s="155">
        <f>SUM(M46:M46)</f>
        <v>20160</v>
      </c>
      <c r="N45" s="154"/>
      <c r="O45" s="154">
        <f>SUM(O46:O46)</f>
        <v>0</v>
      </c>
      <c r="P45" s="154"/>
      <c r="Q45" s="154">
        <f>SUM(Q46:Q46)</f>
        <v>0</v>
      </c>
      <c r="R45" s="155"/>
      <c r="S45" s="155"/>
      <c r="T45" s="155"/>
      <c r="U45" s="155"/>
      <c r="V45" s="155">
        <f>SUM(V46:V46)</f>
        <v>0</v>
      </c>
      <c r="W45" s="155"/>
      <c r="X45" s="155"/>
      <c r="Y45" s="155"/>
      <c r="AG45" t="s">
        <v>109</v>
      </c>
    </row>
    <row r="46" spans="1:60" outlineLevel="1" x14ac:dyDescent="0.2">
      <c r="A46" s="168">
        <v>20</v>
      </c>
      <c r="B46" s="169" t="s">
        <v>172</v>
      </c>
      <c r="C46" s="176" t="s">
        <v>173</v>
      </c>
      <c r="D46" s="170" t="s">
        <v>174</v>
      </c>
      <c r="E46" s="171">
        <v>1</v>
      </c>
      <c r="F46" s="172">
        <v>0</v>
      </c>
      <c r="G46" s="173">
        <f>SUM(E46*F46)</f>
        <v>0</v>
      </c>
      <c r="H46" s="151">
        <v>0</v>
      </c>
      <c r="I46" s="151">
        <v>0</v>
      </c>
      <c r="J46" s="151">
        <v>18000</v>
      </c>
      <c r="K46" s="151">
        <v>18000</v>
      </c>
      <c r="L46" s="151">
        <v>12</v>
      </c>
      <c r="M46" s="151">
        <v>20160</v>
      </c>
      <c r="N46" s="150">
        <v>0</v>
      </c>
      <c r="O46" s="150">
        <v>0</v>
      </c>
      <c r="P46" s="150">
        <v>0</v>
      </c>
      <c r="Q46" s="150">
        <v>0</v>
      </c>
      <c r="R46" s="151"/>
      <c r="S46" s="151" t="s">
        <v>175</v>
      </c>
      <c r="T46" s="151" t="s">
        <v>124</v>
      </c>
      <c r="U46" s="151">
        <v>0</v>
      </c>
      <c r="V46" s="151">
        <v>0</v>
      </c>
      <c r="W46" s="151"/>
      <c r="X46" s="151" t="s">
        <v>115</v>
      </c>
      <c r="Y46" s="151" t="s">
        <v>116</v>
      </c>
      <c r="Z46" s="145"/>
      <c r="AA46" s="145"/>
      <c r="AB46" s="145"/>
      <c r="AC46" s="145"/>
      <c r="AD46" s="145"/>
      <c r="AE46" s="145"/>
      <c r="AF46" s="145"/>
      <c r="AG46" s="145" t="s">
        <v>117</v>
      </c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x14ac:dyDescent="0.2">
      <c r="A47" s="156" t="s">
        <v>108</v>
      </c>
      <c r="B47" s="157" t="s">
        <v>78</v>
      </c>
      <c r="C47" s="175" t="s">
        <v>67</v>
      </c>
      <c r="D47" s="158"/>
      <c r="E47" s="159"/>
      <c r="F47" s="160"/>
      <c r="G47" s="161">
        <f>SUMIF(AG48:AG53,"&lt;&gt;NOR",G48:G53)</f>
        <v>0</v>
      </c>
      <c r="H47" s="155"/>
      <c r="I47" s="155">
        <f>SUM(I48:I53)</f>
        <v>0</v>
      </c>
      <c r="J47" s="155"/>
      <c r="K47" s="155">
        <f>SUM(K48:K53)</f>
        <v>69410.611200000014</v>
      </c>
      <c r="L47" s="155"/>
      <c r="M47" s="155">
        <f>SUM(M48:M53)</f>
        <v>77739.894400000005</v>
      </c>
      <c r="N47" s="154"/>
      <c r="O47" s="154">
        <f>SUM(O48:O53)</f>
        <v>0</v>
      </c>
      <c r="P47" s="154"/>
      <c r="Q47" s="154">
        <f>SUM(Q48:Q53)</f>
        <v>0</v>
      </c>
      <c r="R47" s="155"/>
      <c r="S47" s="155"/>
      <c r="T47" s="155"/>
      <c r="U47" s="155"/>
      <c r="V47" s="155">
        <f>SUM(V48:V53)</f>
        <v>66.447490800000011</v>
      </c>
      <c r="W47" s="155"/>
      <c r="X47" s="155"/>
      <c r="Y47" s="155"/>
      <c r="AG47" t="s">
        <v>109</v>
      </c>
    </row>
    <row r="48" spans="1:60" outlineLevel="1" x14ac:dyDescent="0.2">
      <c r="A48" s="168">
        <v>21</v>
      </c>
      <c r="B48" s="169" t="s">
        <v>176</v>
      </c>
      <c r="C48" s="176" t="s">
        <v>177</v>
      </c>
      <c r="D48" s="170" t="s">
        <v>152</v>
      </c>
      <c r="E48" s="171">
        <v>19.366800000000001</v>
      </c>
      <c r="F48" s="172">
        <v>0</v>
      </c>
      <c r="G48" s="173">
        <f>SUM(E48*F48)</f>
        <v>0</v>
      </c>
      <c r="H48" s="151">
        <v>0</v>
      </c>
      <c r="I48" s="151">
        <v>0</v>
      </c>
      <c r="J48" s="151">
        <v>487.5</v>
      </c>
      <c r="K48" s="151">
        <v>9441.3150000000005</v>
      </c>
      <c r="L48" s="151">
        <v>12</v>
      </c>
      <c r="M48" s="151">
        <v>10574.278399999999</v>
      </c>
      <c r="N48" s="150">
        <v>0</v>
      </c>
      <c r="O48" s="150">
        <v>0</v>
      </c>
      <c r="P48" s="150">
        <v>0</v>
      </c>
      <c r="Q48" s="150">
        <v>0</v>
      </c>
      <c r="R48" s="151"/>
      <c r="S48" s="151" t="s">
        <v>113</v>
      </c>
      <c r="T48" s="151" t="s">
        <v>114</v>
      </c>
      <c r="U48" s="151">
        <v>0.95899999999999996</v>
      </c>
      <c r="V48" s="151">
        <v>18.572761200000002</v>
      </c>
      <c r="W48" s="151"/>
      <c r="X48" s="151" t="s">
        <v>178</v>
      </c>
      <c r="Y48" s="151" t="s">
        <v>116</v>
      </c>
      <c r="Z48" s="145"/>
      <c r="AA48" s="145"/>
      <c r="AB48" s="145"/>
      <c r="AC48" s="145"/>
      <c r="AD48" s="145"/>
      <c r="AE48" s="145"/>
      <c r="AF48" s="145"/>
      <c r="AG48" s="145" t="s">
        <v>179</v>
      </c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60" outlineLevel="1" x14ac:dyDescent="0.2">
      <c r="A49" s="168">
        <v>22</v>
      </c>
      <c r="B49" s="169" t="s">
        <v>180</v>
      </c>
      <c r="C49" s="176" t="s">
        <v>181</v>
      </c>
      <c r="D49" s="170" t="s">
        <v>152</v>
      </c>
      <c r="E49" s="171">
        <v>19.366800000000001</v>
      </c>
      <c r="F49" s="172">
        <v>0</v>
      </c>
      <c r="G49" s="173">
        <f t="shared" ref="G49:G50" si="1">SUM(E49*F49)</f>
        <v>0</v>
      </c>
      <c r="H49" s="151">
        <v>0</v>
      </c>
      <c r="I49" s="151">
        <v>0</v>
      </c>
      <c r="J49" s="151">
        <v>279.5</v>
      </c>
      <c r="K49" s="151">
        <v>5413.0206000000007</v>
      </c>
      <c r="L49" s="151">
        <v>12</v>
      </c>
      <c r="M49" s="151">
        <v>6062.5824000000002</v>
      </c>
      <c r="N49" s="150">
        <v>0</v>
      </c>
      <c r="O49" s="150">
        <v>0</v>
      </c>
      <c r="P49" s="150">
        <v>0</v>
      </c>
      <c r="Q49" s="150">
        <v>0</v>
      </c>
      <c r="R49" s="151"/>
      <c r="S49" s="151" t="s">
        <v>113</v>
      </c>
      <c r="T49" s="151" t="s">
        <v>114</v>
      </c>
      <c r="U49" s="151">
        <v>0.55000000000000004</v>
      </c>
      <c r="V49" s="151">
        <v>10.651740000000002</v>
      </c>
      <c r="W49" s="151"/>
      <c r="X49" s="151" t="s">
        <v>178</v>
      </c>
      <c r="Y49" s="151" t="s">
        <v>116</v>
      </c>
      <c r="Z49" s="145"/>
      <c r="AA49" s="145"/>
      <c r="AB49" s="145"/>
      <c r="AC49" s="145"/>
      <c r="AD49" s="145"/>
      <c r="AE49" s="145"/>
      <c r="AF49" s="145"/>
      <c r="AG49" s="145" t="s">
        <v>179</v>
      </c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ht="22.5" outlineLevel="1" x14ac:dyDescent="0.2">
      <c r="A50" s="162">
        <v>23</v>
      </c>
      <c r="B50" s="163" t="s">
        <v>182</v>
      </c>
      <c r="C50" s="177" t="s">
        <v>183</v>
      </c>
      <c r="D50" s="164" t="s">
        <v>152</v>
      </c>
      <c r="E50" s="165">
        <v>38.733600000000003</v>
      </c>
      <c r="F50" s="166">
        <v>0</v>
      </c>
      <c r="G50" s="173">
        <f t="shared" si="1"/>
        <v>0</v>
      </c>
      <c r="H50" s="151">
        <v>0</v>
      </c>
      <c r="I50" s="151">
        <v>0</v>
      </c>
      <c r="J50" s="151">
        <v>306.5</v>
      </c>
      <c r="K50" s="151">
        <v>11871.848400000001</v>
      </c>
      <c r="L50" s="151">
        <v>12</v>
      </c>
      <c r="M50" s="151">
        <v>13296.472</v>
      </c>
      <c r="N50" s="150">
        <v>0</v>
      </c>
      <c r="O50" s="150">
        <v>0</v>
      </c>
      <c r="P50" s="150">
        <v>0</v>
      </c>
      <c r="Q50" s="150">
        <v>0</v>
      </c>
      <c r="R50" s="151"/>
      <c r="S50" s="151" t="s">
        <v>113</v>
      </c>
      <c r="T50" s="151" t="s">
        <v>114</v>
      </c>
      <c r="U50" s="151">
        <v>0.49</v>
      </c>
      <c r="V50" s="151">
        <v>18.979464</v>
      </c>
      <c r="W50" s="151"/>
      <c r="X50" s="151" t="s">
        <v>178</v>
      </c>
      <c r="Y50" s="151" t="s">
        <v>116</v>
      </c>
      <c r="Z50" s="145"/>
      <c r="AA50" s="145"/>
      <c r="AB50" s="145"/>
      <c r="AC50" s="145"/>
      <c r="AD50" s="145"/>
      <c r="AE50" s="145"/>
      <c r="AF50" s="145"/>
      <c r="AG50" s="145" t="s">
        <v>179</v>
      </c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outlineLevel="2" x14ac:dyDescent="0.2">
      <c r="A51" s="148"/>
      <c r="B51" s="149"/>
      <c r="C51" s="238" t="s">
        <v>184</v>
      </c>
      <c r="D51" s="239"/>
      <c r="E51" s="239"/>
      <c r="F51" s="239"/>
      <c r="G51" s="239"/>
      <c r="H51" s="151"/>
      <c r="I51" s="151"/>
      <c r="J51" s="151"/>
      <c r="K51" s="151"/>
      <c r="L51" s="151"/>
      <c r="M51" s="151"/>
      <c r="N51" s="150"/>
      <c r="O51" s="150"/>
      <c r="P51" s="150"/>
      <c r="Q51" s="150"/>
      <c r="R51" s="151"/>
      <c r="S51" s="151"/>
      <c r="T51" s="151"/>
      <c r="U51" s="151"/>
      <c r="V51" s="151"/>
      <c r="W51" s="151"/>
      <c r="X51" s="151"/>
      <c r="Y51" s="151"/>
      <c r="Z51" s="145"/>
      <c r="AA51" s="145"/>
      <c r="AB51" s="145"/>
      <c r="AC51" s="145"/>
      <c r="AD51" s="145"/>
      <c r="AE51" s="145"/>
      <c r="AF51" s="145"/>
      <c r="AG51" s="145" t="s">
        <v>126</v>
      </c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</row>
    <row r="52" spans="1:60" outlineLevel="1" x14ac:dyDescent="0.2">
      <c r="A52" s="168">
        <v>24</v>
      </c>
      <c r="B52" s="169" t="s">
        <v>185</v>
      </c>
      <c r="C52" s="176" t="s">
        <v>186</v>
      </c>
      <c r="D52" s="170" t="s">
        <v>152</v>
      </c>
      <c r="E52" s="171">
        <v>19.366800000000001</v>
      </c>
      <c r="F52" s="172">
        <v>0</v>
      </c>
      <c r="G52" s="173">
        <f>SUM(E52*F52)</f>
        <v>0</v>
      </c>
      <c r="H52" s="151">
        <v>0</v>
      </c>
      <c r="I52" s="151">
        <v>0</v>
      </c>
      <c r="J52" s="151">
        <v>479</v>
      </c>
      <c r="K52" s="151">
        <v>9276.6972000000005</v>
      </c>
      <c r="L52" s="151">
        <v>12</v>
      </c>
      <c r="M52" s="151">
        <v>10389.904</v>
      </c>
      <c r="N52" s="150">
        <v>0</v>
      </c>
      <c r="O52" s="150">
        <v>0</v>
      </c>
      <c r="P52" s="150">
        <v>0</v>
      </c>
      <c r="Q52" s="150">
        <v>0</v>
      </c>
      <c r="R52" s="151"/>
      <c r="S52" s="151" t="s">
        <v>113</v>
      </c>
      <c r="T52" s="151" t="s">
        <v>114</v>
      </c>
      <c r="U52" s="151">
        <v>0.94199999999999995</v>
      </c>
      <c r="V52" s="151">
        <v>18.243525600000002</v>
      </c>
      <c r="W52" s="151"/>
      <c r="X52" s="151" t="s">
        <v>178</v>
      </c>
      <c r="Y52" s="151" t="s">
        <v>116</v>
      </c>
      <c r="Z52" s="145"/>
      <c r="AA52" s="145"/>
      <c r="AB52" s="145"/>
      <c r="AC52" s="145"/>
      <c r="AD52" s="145"/>
      <c r="AE52" s="145"/>
      <c r="AF52" s="145"/>
      <c r="AG52" s="145" t="s">
        <v>179</v>
      </c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</row>
    <row r="53" spans="1:60" ht="22.5" outlineLevel="1" x14ac:dyDescent="0.2">
      <c r="A53" s="162">
        <v>25</v>
      </c>
      <c r="B53" s="163" t="s">
        <v>187</v>
      </c>
      <c r="C53" s="177" t="s">
        <v>188</v>
      </c>
      <c r="D53" s="164" t="s">
        <v>152</v>
      </c>
      <c r="E53" s="165">
        <v>19.366800000000001</v>
      </c>
      <c r="F53" s="166">
        <v>0</v>
      </c>
      <c r="G53" s="173">
        <f>SUM(E53*F53)</f>
        <v>0</v>
      </c>
      <c r="H53" s="151">
        <v>0</v>
      </c>
      <c r="I53" s="151">
        <v>0</v>
      </c>
      <c r="J53" s="151">
        <v>1725</v>
      </c>
      <c r="K53" s="151">
        <v>33407.730000000003</v>
      </c>
      <c r="L53" s="151">
        <v>12</v>
      </c>
      <c r="M53" s="151">
        <v>37416.657600000006</v>
      </c>
      <c r="N53" s="150">
        <v>0</v>
      </c>
      <c r="O53" s="150">
        <v>0</v>
      </c>
      <c r="P53" s="150">
        <v>0</v>
      </c>
      <c r="Q53" s="150">
        <v>0</v>
      </c>
      <c r="R53" s="151"/>
      <c r="S53" s="151" t="s">
        <v>189</v>
      </c>
      <c r="T53" s="151" t="s">
        <v>189</v>
      </c>
      <c r="U53" s="151">
        <v>0</v>
      </c>
      <c r="V53" s="151">
        <v>0</v>
      </c>
      <c r="W53" s="151"/>
      <c r="X53" s="151" t="s">
        <v>178</v>
      </c>
      <c r="Y53" s="151" t="s">
        <v>116</v>
      </c>
      <c r="Z53" s="145"/>
      <c r="AA53" s="145"/>
      <c r="AB53" s="145"/>
      <c r="AC53" s="145"/>
      <c r="AD53" s="145"/>
      <c r="AE53" s="145"/>
      <c r="AF53" s="145"/>
      <c r="AG53" s="145" t="s">
        <v>179</v>
      </c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</row>
    <row r="54" spans="1:60" x14ac:dyDescent="0.2">
      <c r="A54" s="3"/>
      <c r="B54" s="4"/>
      <c r="C54" s="179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E54">
        <v>12</v>
      </c>
      <c r="AF54">
        <v>21</v>
      </c>
      <c r="AG54" t="s">
        <v>94</v>
      </c>
    </row>
    <row r="55" spans="1:60" x14ac:dyDescent="0.2">
      <c r="C55" s="180"/>
      <c r="D55" s="10"/>
      <c r="AG55" t="s">
        <v>190</v>
      </c>
    </row>
    <row r="56" spans="1:60" x14ac:dyDescent="0.2">
      <c r="D56" s="10"/>
    </row>
    <row r="57" spans="1:60" x14ac:dyDescent="0.2">
      <c r="D57" s="10"/>
    </row>
    <row r="58" spans="1:60" x14ac:dyDescent="0.2">
      <c r="D58" s="10"/>
    </row>
    <row r="59" spans="1:60" x14ac:dyDescent="0.2">
      <c r="D59" s="10"/>
    </row>
    <row r="60" spans="1:60" x14ac:dyDescent="0.2">
      <c r="D60" s="10"/>
    </row>
    <row r="61" spans="1:60" x14ac:dyDescent="0.2">
      <c r="D61" s="10"/>
    </row>
    <row r="62" spans="1:60" x14ac:dyDescent="0.2">
      <c r="D62" s="10"/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9">
    <mergeCell ref="C35:G35"/>
    <mergeCell ref="C38:G38"/>
    <mergeCell ref="C51:G51"/>
    <mergeCell ref="A1:G1"/>
    <mergeCell ref="C2:G2"/>
    <mergeCell ref="C3:G3"/>
    <mergeCell ref="C4:G4"/>
    <mergeCell ref="C13:G13"/>
    <mergeCell ref="C20:G2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001 12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'001 12 Pol'!Názvy_tisku</vt:lpstr>
      <vt:lpstr>oadresa</vt:lpstr>
      <vt:lpstr>Stavba!Objednatel</vt:lpstr>
      <vt:lpstr>Stavba!Objekt</vt:lpstr>
      <vt:lpstr>'001 12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admin</cp:lastModifiedBy>
  <cp:lastPrinted>2019-03-19T12:27:02Z</cp:lastPrinted>
  <dcterms:created xsi:type="dcterms:W3CDTF">2009-04-08T07:15:50Z</dcterms:created>
  <dcterms:modified xsi:type="dcterms:W3CDTF">2026-03-16T07:55:10Z</dcterms:modified>
</cp:coreProperties>
</file>