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Ťažba\02 LS Liptovská Osada 2-2026\01 Súťažné podklady 2-2026\"/>
    </mc:Choice>
  </mc:AlternateContent>
  <xr:revisionPtr revIDLastSave="0" documentId="13_ncr:1_{EC915B79-5AD5-464B-9163-09182539B1DF}" xr6:coauthVersionLast="47" xr6:coauthVersionMax="47" xr10:uidLastSave="{00000000-0000-0000-0000-000000000000}"/>
  <bookViews>
    <workbookView xWindow="120" yWindow="735" windowWidth="14460" windowHeight="14745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2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M35" i="1" l="1"/>
  <c r="O35" i="1" l="1"/>
  <c r="O37" i="1"/>
  <c r="O36" i="1" s="1"/>
</calcChain>
</file>

<file path=xl/sharedStrings.xml><?xml version="1.0" encoding="utf-8"?>
<sst xmlns="http://schemas.openxmlformats.org/spreadsheetml/2006/main" count="211" uniqueCount="137">
  <si>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</si>
  <si>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</si>
  <si>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</si>
  <si>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</si>
  <si>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</si>
  <si>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</si>
  <si>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</si>
  <si>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</si>
  <si>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</si>
  <si>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</si>
  <si>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</si>
  <si>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</si>
  <si>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</si>
  <si>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</si>
  <si>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</si>
  <si>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</si>
  <si>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</si>
  <si>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</si>
  <si>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</si>
  <si>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</si>
  <si>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</si>
  <si>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</si>
  <si>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</si>
  <si>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</si>
  <si>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</si>
  <si>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</si>
  <si>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</si>
  <si>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</si>
  <si>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</si>
  <si>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</si>
  <si>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</si>
  <si>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</si>
  <si>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</si>
  <si>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</si>
  <si>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</si>
  <si>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</si>
  <si>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</si>
  <si>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</si>
  <si>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</si>
  <si>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</si>
  <si>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</si>
  <si>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</si>
  <si>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</si>
  <si>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</si>
  <si>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</si>
  <si>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</si>
  <si>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</si>
  <si>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</si>
  <si>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</si>
  <si>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</si>
  <si>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</si>
  <si>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</si>
  <si>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</si>
  <si>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</si>
  <si>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</si>
  <si>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</si>
  <si>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</si>
  <si>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</si>
  <si>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</si>
  <si>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</si>
  <si>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</si>
  <si>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</si>
  <si>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</si>
  <si>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</si>
  <si>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</si>
  <si>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</si>
  <si>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</si>
  <si>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</si>
  <si>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</si>
  <si>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</si>
  <si>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</si>
  <si>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</si>
  <si>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Lesnícke služby v ťažbovom procese na OZ Tatry, LS Liptovská Osada - výzva č. 2/2026</t>
  </si>
  <si>
    <t>LO Lúčky</t>
  </si>
  <si>
    <t>SL218-2115A0</t>
  </si>
  <si>
    <t>1,2,4a,4b,6,7</t>
  </si>
  <si>
    <t>VU+50</t>
  </si>
  <si>
    <t>70</t>
  </si>
  <si>
    <t>125 | 360 | -</t>
  </si>
  <si>
    <t>SL218-2116 0</t>
  </si>
  <si>
    <t>60</t>
  </si>
  <si>
    <t>105 | 590 | -</t>
  </si>
  <si>
    <t>SL218-2119 0</t>
  </si>
  <si>
    <t>110 | 390 | -</t>
  </si>
  <si>
    <t>SL218-2142 0</t>
  </si>
  <si>
    <t>1,2,4a,4b,7</t>
  </si>
  <si>
    <t>VU-50</t>
  </si>
  <si>
    <t>160 | 390 | -</t>
  </si>
  <si>
    <t>115 | 390 | -</t>
  </si>
  <si>
    <t>SL218-2165 0</t>
  </si>
  <si>
    <t>155 | 235 | 235</t>
  </si>
  <si>
    <t>SL218-2167 0</t>
  </si>
  <si>
    <t>105 | 410 | 410</t>
  </si>
  <si>
    <t>LO Hrdoš</t>
  </si>
  <si>
    <t>SL278-1239A1</t>
  </si>
  <si>
    <t>1,2,4a,4d,6,7</t>
  </si>
  <si>
    <t>40</t>
  </si>
  <si>
    <t>150 | 350 | -</t>
  </si>
  <si>
    <t>SL278-1243D0</t>
  </si>
  <si>
    <t>1,2,4a,6,7</t>
  </si>
  <si>
    <t>20</t>
  </si>
  <si>
    <t>- | - | 405</t>
  </si>
  <si>
    <t>SL278-1245A0</t>
  </si>
  <si>
    <t>210 | 100 | -</t>
  </si>
  <si>
    <t>SL278-1246A0</t>
  </si>
  <si>
    <t>30</t>
  </si>
  <si>
    <t>110 | 520 | -</t>
  </si>
  <si>
    <t>SL278-1248A0</t>
  </si>
  <si>
    <t>55</t>
  </si>
  <si>
    <t>110 | 974 | -</t>
  </si>
  <si>
    <t>SL278-1251B0</t>
  </si>
  <si>
    <t>140 | 473 | -</t>
  </si>
  <si>
    <t>LO Krátkô</t>
  </si>
  <si>
    <t>SL278-1012A0</t>
  </si>
  <si>
    <t>1,2,4a,4e,6,7</t>
  </si>
  <si>
    <t>80</t>
  </si>
  <si>
    <t>99 | 952 | -</t>
  </si>
  <si>
    <t>108 | 843 | -</t>
  </si>
  <si>
    <t>SL278-1075 0</t>
  </si>
  <si>
    <t>100 | 85 | -</t>
  </si>
  <si>
    <t>SL278-1093C0</t>
  </si>
  <si>
    <t>1,2,4a,4d,4e,6,7</t>
  </si>
  <si>
    <t>105 | 209 | -</t>
  </si>
  <si>
    <t>SL278-1093D0</t>
  </si>
  <si>
    <t>50</t>
  </si>
  <si>
    <t>30 | 190 | -</t>
  </si>
  <si>
    <t>SL278-1196B0</t>
  </si>
  <si>
    <t>85 | 1366 | -</t>
  </si>
  <si>
    <t>SL278-136A0</t>
  </si>
  <si>
    <t>486 | 943 | -</t>
  </si>
  <si>
    <t>SL278-408 0</t>
  </si>
  <si>
    <t>45</t>
  </si>
  <si>
    <t>131 | 1336 | -</t>
  </si>
  <si>
    <t>ihličnaté (m3)</t>
  </si>
  <si>
    <t>listnaté (m3)</t>
  </si>
  <si>
    <t>6 mesiacov od účinnosti zmluvy</t>
  </si>
  <si>
    <t>2 ks kôň, 3 ks ŠLKT alebo 1ks UKT, 2 ks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</si>
</sst>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4" fontId="3" fillId="3" borderId="1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vertical="center"/>
    </xf>
    <xf numFmtId="4" fontId="3" fillId="3" borderId="2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4" fontId="3" fillId="4" borderId="2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3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11" fillId="2" borderId="6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2" fontId="11" fillId="2" borderId="23" xfId="0" applyNumberFormat="1" applyFont="1" applyFill="1" applyBorder="1" applyAlignment="1">
      <alignment horizontal="center" vertical="center"/>
    </xf>
    <xf numFmtId="4" fontId="16" fillId="0" borderId="32" xfId="0" applyNumberFormat="1" applyFont="1" applyBorder="1" applyAlignment="1">
      <alignment horizontal="right" vertical="center" inden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2" fontId="13" fillId="0" borderId="34" xfId="0" applyNumberFormat="1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right" vertical="center" wrapText="1"/>
    </xf>
    <xf numFmtId="2" fontId="13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2" fontId="13" fillId="0" borderId="39" xfId="0" applyNumberFormat="1" applyFont="1" applyBorder="1" applyAlignment="1">
      <alignment horizontal="right" vertical="center"/>
    </xf>
    <xf numFmtId="0" fontId="13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right" vertical="center" wrapText="1"/>
    </xf>
    <xf numFmtId="2" fontId="13" fillId="0" borderId="39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center" vertical="center"/>
    </xf>
    <xf numFmtId="14" fontId="11" fillId="3" borderId="43" xfId="0" applyNumberFormat="1" applyFont="1" applyFill="1" applyBorder="1" applyAlignment="1">
      <alignment horizontal="center" vertical="center"/>
    </xf>
    <xf numFmtId="14" fontId="11" fillId="3" borderId="44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textRotation="90"/>
    </xf>
    <xf numFmtId="14" fontId="3" fillId="3" borderId="2" xfId="0" applyNumberFormat="1" applyFont="1" applyFill="1" applyBorder="1" applyAlignment="1">
      <alignment horizontal="center" vertical="center" textRotation="90"/>
    </xf>
    <xf numFmtId="14" fontId="3" fillId="3" borderId="14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3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15" fontId="3" fillId="2" borderId="15" xfId="0" applyNumberFormat="1" applyFont="1" applyFill="1" applyBorder="1" applyAlignment="1" applyProtection="1">
      <alignment horizontal="left"/>
      <protection locked="0"/>
    </xf>
    <xf numFmtId="15" fontId="3" fillId="2" borderId="11" xfId="0" applyNumberFormat="1" applyFont="1" applyFill="1" applyBorder="1" applyAlignment="1" applyProtection="1">
      <alignment horizontal="left"/>
      <protection locked="0"/>
    </xf>
    <xf numFmtId="15" fontId="3" fillId="2" borderId="16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26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23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view="pageBreakPreview" zoomScaleNormal="100" zoomScaleSheetLayoutView="100" workbookViewId="0">
      <selection activeCell="H48" sqref="H48"/>
    </sheetView>
  </sheetViews>
  <sheetFormatPr defaultColWidth="9.140625" defaultRowHeight="14.25" x14ac:dyDescent="0.2"/>
  <cols>
    <col min="1" max="1" width="13.7109375" style="14" customWidth="1"/>
    <col min="2" max="2" width="12" style="14" customWidth="1"/>
    <col min="3" max="3" width="14.85546875" style="14" customWidth="1"/>
    <col min="4" max="4" width="19.5703125" style="14" customWidth="1"/>
    <col min="5" max="6" width="9.140625" style="14"/>
    <col min="7" max="7" width="11.85546875" style="14" customWidth="1"/>
    <col min="8" max="10" width="9.140625" style="14"/>
    <col min="11" max="11" width="11.85546875" style="14" customWidth="1"/>
    <col min="12" max="12" width="17" style="14" customWidth="1"/>
    <col min="13" max="13" width="16.140625" style="14" customWidth="1"/>
    <col min="14" max="14" width="20.85546875" style="14" customWidth="1"/>
    <col min="15" max="15" width="19.42578125" style="14" customWidth="1"/>
    <col min="16" max="17" width="10.85546875" style="14" customWidth="1"/>
    <col min="18" max="16384" width="9.140625" style="14"/>
  </cols>
  <sheetData>
    <row r="1" spans="1:17" ht="19.5" customHeight="1" x14ac:dyDescent="0.25">
      <c r="A1" s="95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O1" s="93" t="s">
        <v>30</v>
      </c>
      <c r="P1" s="93"/>
      <c r="Q1" s="93"/>
    </row>
    <row r="2" spans="1:17" ht="13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O2" s="94" t="s">
        <v>68</v>
      </c>
      <c r="P2" s="94"/>
      <c r="Q2" s="94"/>
    </row>
    <row r="3" spans="1:17" ht="18" customHeight="1" x14ac:dyDescent="0.25">
      <c r="A3" s="89" t="s">
        <v>0</v>
      </c>
      <c r="B3" s="89"/>
      <c r="C3" s="97" t="s">
        <v>72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0.5" customHeight="1" x14ac:dyDescent="0.2">
      <c r="A4" s="12"/>
      <c r="B4" s="1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21"/>
      <c r="Q4" s="21"/>
    </row>
    <row r="5" spans="1:17" x14ac:dyDescent="0.2">
      <c r="A5" s="15"/>
      <c r="B5" s="15"/>
      <c r="C5" s="16"/>
      <c r="D5" s="16"/>
      <c r="E5" s="85"/>
      <c r="F5" s="8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" x14ac:dyDescent="0.25">
      <c r="A6" s="89" t="s">
        <v>1</v>
      </c>
      <c r="B6" s="89"/>
      <c r="C6" s="90" t="s">
        <v>71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2"/>
    </row>
    <row r="7" spans="1:17" ht="6" customHeight="1" x14ac:dyDescent="0.2">
      <c r="A7" s="16"/>
      <c r="B7" s="86"/>
      <c r="C7" s="86"/>
      <c r="D7" s="86"/>
      <c r="E7" s="86"/>
      <c r="F7" s="86"/>
      <c r="G7" s="16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6.5" customHeight="1" thickBot="1" x14ac:dyDescent="0.3">
      <c r="A8" s="103" t="s">
        <v>59</v>
      </c>
      <c r="B8" s="104"/>
      <c r="C8" s="104"/>
      <c r="D8" s="104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21" customHeight="1" thickBot="1" x14ac:dyDescent="0.25">
      <c r="A9" s="87" t="s">
        <v>6</v>
      </c>
      <c r="B9" s="87" t="s">
        <v>2</v>
      </c>
      <c r="C9" s="69" t="s">
        <v>43</v>
      </c>
      <c r="D9" s="70"/>
      <c r="E9" s="77" t="s">
        <v>3</v>
      </c>
      <c r="F9" s="78"/>
      <c r="G9" s="79"/>
      <c r="H9" s="105" t="s">
        <v>4</v>
      </c>
      <c r="I9" s="99" t="s">
        <v>34</v>
      </c>
      <c r="J9" s="71" t="s">
        <v>35</v>
      </c>
      <c r="K9" s="72"/>
      <c r="L9" s="100" t="s">
        <v>58</v>
      </c>
      <c r="M9" s="81" t="s">
        <v>55</v>
      </c>
      <c r="N9" s="81" t="s">
        <v>63</v>
      </c>
      <c r="O9" s="81" t="s">
        <v>61</v>
      </c>
      <c r="P9" s="77" t="s">
        <v>65</v>
      </c>
      <c r="Q9" s="79"/>
    </row>
    <row r="10" spans="1:17" ht="21.75" customHeight="1" x14ac:dyDescent="0.2">
      <c r="A10" s="88"/>
      <c r="B10" s="88"/>
      <c r="C10" s="99" t="s">
        <v>29</v>
      </c>
      <c r="D10" s="100"/>
      <c r="E10" s="101" t="s">
        <v>31</v>
      </c>
      <c r="F10" s="80" t="s">
        <v>32</v>
      </c>
      <c r="G10" s="81" t="s">
        <v>33</v>
      </c>
      <c r="H10" s="106"/>
      <c r="I10" s="101"/>
      <c r="J10" s="73" t="s">
        <v>133</v>
      </c>
      <c r="K10" s="73" t="s">
        <v>134</v>
      </c>
      <c r="L10" s="108"/>
      <c r="M10" s="80"/>
      <c r="N10" s="88"/>
      <c r="O10" s="88"/>
      <c r="P10" s="32"/>
      <c r="Q10" s="32"/>
    </row>
    <row r="11" spans="1:17" ht="50.25" customHeight="1" thickBot="1" x14ac:dyDescent="0.25">
      <c r="A11" s="88"/>
      <c r="B11" s="88"/>
      <c r="C11" s="101"/>
      <c r="D11" s="102"/>
      <c r="E11" s="101"/>
      <c r="F11" s="80"/>
      <c r="G11" s="80"/>
      <c r="H11" s="107"/>
      <c r="I11" s="101"/>
      <c r="J11" s="74"/>
      <c r="K11" s="74"/>
      <c r="L11" s="108"/>
      <c r="M11" s="96"/>
      <c r="N11" s="88"/>
      <c r="O11" s="88"/>
      <c r="P11" s="33" t="s">
        <v>66</v>
      </c>
      <c r="Q11" s="33" t="s">
        <v>67</v>
      </c>
    </row>
    <row r="12" spans="1:17" ht="21" customHeight="1" x14ac:dyDescent="0.2">
      <c r="A12" s="44" t="s">
        <v>73</v>
      </c>
      <c r="B12" s="45" t="s">
        <v>74</v>
      </c>
      <c r="C12" s="75" t="s">
        <v>75</v>
      </c>
      <c r="D12" s="75"/>
      <c r="E12" s="46">
        <v>31.552</v>
      </c>
      <c r="F12" s="46">
        <v>1.768</v>
      </c>
      <c r="G12" s="46">
        <f t="shared" ref="G12:G33" si="0">SUM(E12,F12)</f>
        <v>33.32</v>
      </c>
      <c r="H12" s="47" t="s">
        <v>76</v>
      </c>
      <c r="I12" s="48" t="s">
        <v>77</v>
      </c>
      <c r="J12" s="49">
        <v>0.26761502766794704</v>
      </c>
      <c r="K12" s="49">
        <v>0.29499999999999998</v>
      </c>
      <c r="L12" s="50" t="s">
        <v>78</v>
      </c>
      <c r="M12" s="38">
        <v>1995.1795</v>
      </c>
      <c r="N12" s="35"/>
      <c r="O12" s="36">
        <f>SUM(N12*G12)</f>
        <v>0</v>
      </c>
      <c r="P12" s="60"/>
      <c r="Q12" s="82" t="s">
        <v>135</v>
      </c>
    </row>
    <row r="13" spans="1:17" ht="21" customHeight="1" x14ac:dyDescent="0.2">
      <c r="A13" s="51" t="s">
        <v>73</v>
      </c>
      <c r="B13" s="40" t="s">
        <v>79</v>
      </c>
      <c r="C13" s="76" t="s">
        <v>75</v>
      </c>
      <c r="D13" s="76"/>
      <c r="E13" s="41">
        <v>192.07300000000001</v>
      </c>
      <c r="F13" s="41">
        <v>17.826000000000001</v>
      </c>
      <c r="G13" s="41">
        <f t="shared" si="0"/>
        <v>209.899</v>
      </c>
      <c r="H13" s="39" t="s">
        <v>76</v>
      </c>
      <c r="I13" s="42" t="s">
        <v>80</v>
      </c>
      <c r="J13" s="43">
        <v>0.28189173277138707</v>
      </c>
      <c r="K13" s="43">
        <v>0.24101075693279386</v>
      </c>
      <c r="L13" s="52" t="s">
        <v>81</v>
      </c>
      <c r="M13" s="38">
        <v>13085.197200000001</v>
      </c>
      <c r="N13" s="37"/>
      <c r="O13" s="13">
        <f t="shared" ref="O13:O33" si="1">SUM(N13*G13)</f>
        <v>0</v>
      </c>
      <c r="P13" s="61"/>
      <c r="Q13" s="83"/>
    </row>
    <row r="14" spans="1:17" ht="21" customHeight="1" x14ac:dyDescent="0.2">
      <c r="A14" s="51" t="s">
        <v>73</v>
      </c>
      <c r="B14" s="40" t="s">
        <v>82</v>
      </c>
      <c r="C14" s="76" t="s">
        <v>75</v>
      </c>
      <c r="D14" s="76"/>
      <c r="E14" s="41">
        <v>394.47899999999993</v>
      </c>
      <c r="F14" s="41">
        <v>95.60199999999999</v>
      </c>
      <c r="G14" s="41">
        <f t="shared" si="0"/>
        <v>490.0809999999999</v>
      </c>
      <c r="H14" s="39" t="s">
        <v>76</v>
      </c>
      <c r="I14" s="42" t="s">
        <v>80</v>
      </c>
      <c r="J14" s="43">
        <v>0.32308098927607848</v>
      </c>
      <c r="K14" s="43">
        <v>0.29890082014425456</v>
      </c>
      <c r="L14" s="52" t="s">
        <v>83</v>
      </c>
      <c r="M14" s="38">
        <v>29496.724999999999</v>
      </c>
      <c r="N14" s="37"/>
      <c r="O14" s="13">
        <f t="shared" si="1"/>
        <v>0</v>
      </c>
      <c r="P14" s="61"/>
      <c r="Q14" s="83"/>
    </row>
    <row r="15" spans="1:17" ht="21" customHeight="1" x14ac:dyDescent="0.2">
      <c r="A15" s="51" t="s">
        <v>73</v>
      </c>
      <c r="B15" s="40" t="s">
        <v>84</v>
      </c>
      <c r="C15" s="76" t="s">
        <v>85</v>
      </c>
      <c r="D15" s="76"/>
      <c r="E15" s="41">
        <v>261</v>
      </c>
      <c r="F15" s="41">
        <v>75</v>
      </c>
      <c r="G15" s="41">
        <f t="shared" si="0"/>
        <v>336</v>
      </c>
      <c r="H15" s="39" t="s">
        <v>86</v>
      </c>
      <c r="I15" s="42" t="s">
        <v>80</v>
      </c>
      <c r="J15" s="43">
        <v>0.2012580752842304</v>
      </c>
      <c r="K15" s="43">
        <v>0.19450729927007301</v>
      </c>
      <c r="L15" s="52" t="s">
        <v>87</v>
      </c>
      <c r="M15" s="38">
        <v>21224.6924</v>
      </c>
      <c r="N15" s="37"/>
      <c r="O15" s="13">
        <f t="shared" si="1"/>
        <v>0</v>
      </c>
      <c r="P15" s="61"/>
      <c r="Q15" s="83"/>
    </row>
    <row r="16" spans="1:17" ht="21" customHeight="1" x14ac:dyDescent="0.2">
      <c r="A16" s="51" t="s">
        <v>73</v>
      </c>
      <c r="B16" s="40" t="s">
        <v>84</v>
      </c>
      <c r="C16" s="76" t="s">
        <v>85</v>
      </c>
      <c r="D16" s="76"/>
      <c r="E16" s="41">
        <v>150</v>
      </c>
      <c r="F16" s="41">
        <v>45</v>
      </c>
      <c r="G16" s="41">
        <f t="shared" si="0"/>
        <v>195</v>
      </c>
      <c r="H16" s="39" t="s">
        <v>86</v>
      </c>
      <c r="I16" s="42" t="s">
        <v>80</v>
      </c>
      <c r="J16" s="43">
        <v>0.17</v>
      </c>
      <c r="K16" s="43">
        <v>0.22166666666666671</v>
      </c>
      <c r="L16" s="52" t="s">
        <v>88</v>
      </c>
      <c r="M16" s="38">
        <v>13860.7111</v>
      </c>
      <c r="N16" s="37"/>
      <c r="O16" s="13">
        <f t="shared" si="1"/>
        <v>0</v>
      </c>
      <c r="P16" s="61"/>
      <c r="Q16" s="83"/>
    </row>
    <row r="17" spans="1:17" ht="21" customHeight="1" x14ac:dyDescent="0.2">
      <c r="A17" s="51" t="s">
        <v>73</v>
      </c>
      <c r="B17" s="40" t="s">
        <v>89</v>
      </c>
      <c r="C17" s="76" t="s">
        <v>75</v>
      </c>
      <c r="D17" s="76"/>
      <c r="E17" s="41">
        <v>324.50299999999999</v>
      </c>
      <c r="F17" s="41">
        <v>18.067</v>
      </c>
      <c r="G17" s="41">
        <f t="shared" si="0"/>
        <v>342.57</v>
      </c>
      <c r="H17" s="39" t="s">
        <v>7</v>
      </c>
      <c r="I17" s="42" t="s">
        <v>80</v>
      </c>
      <c r="J17" s="43">
        <v>0.91899104827969835</v>
      </c>
      <c r="K17" s="43">
        <v>0.53112810209686945</v>
      </c>
      <c r="L17" s="52" t="s">
        <v>90</v>
      </c>
      <c r="M17" s="38">
        <v>13934.9033</v>
      </c>
      <c r="N17" s="37"/>
      <c r="O17" s="13">
        <f t="shared" si="1"/>
        <v>0</v>
      </c>
      <c r="P17" s="61"/>
      <c r="Q17" s="83"/>
    </row>
    <row r="18" spans="1:17" ht="21" customHeight="1" x14ac:dyDescent="0.2">
      <c r="A18" s="51" t="s">
        <v>73</v>
      </c>
      <c r="B18" s="40" t="s">
        <v>91</v>
      </c>
      <c r="C18" s="76" t="s">
        <v>75</v>
      </c>
      <c r="D18" s="76"/>
      <c r="E18" s="41">
        <v>859.14</v>
      </c>
      <c r="F18" s="41">
        <v>8.0020000000000007</v>
      </c>
      <c r="G18" s="41">
        <f t="shared" si="0"/>
        <v>867.14199999999994</v>
      </c>
      <c r="H18" s="39" t="s">
        <v>7</v>
      </c>
      <c r="I18" s="42" t="s">
        <v>80</v>
      </c>
      <c r="J18" s="43">
        <v>1.0249999999999999</v>
      </c>
      <c r="K18" s="43">
        <v>0.53300000000000003</v>
      </c>
      <c r="L18" s="52" t="s">
        <v>92</v>
      </c>
      <c r="M18" s="38">
        <v>35281.574099999998</v>
      </c>
      <c r="N18" s="37"/>
      <c r="O18" s="13">
        <f t="shared" si="1"/>
        <v>0</v>
      </c>
      <c r="P18" s="61"/>
      <c r="Q18" s="83"/>
    </row>
    <row r="19" spans="1:17" ht="21" customHeight="1" x14ac:dyDescent="0.2">
      <c r="A19" s="51" t="s">
        <v>93</v>
      </c>
      <c r="B19" s="40" t="s">
        <v>94</v>
      </c>
      <c r="C19" s="76" t="s">
        <v>95</v>
      </c>
      <c r="D19" s="76"/>
      <c r="E19" s="41">
        <v>177.71600000000001</v>
      </c>
      <c r="F19" s="41">
        <v>0</v>
      </c>
      <c r="G19" s="41">
        <f t="shared" si="0"/>
        <v>177.71600000000001</v>
      </c>
      <c r="H19" s="39" t="s">
        <v>7</v>
      </c>
      <c r="I19" s="42" t="s">
        <v>96</v>
      </c>
      <c r="J19" s="43">
        <v>0.83413125480202166</v>
      </c>
      <c r="K19" s="43">
        <v>0</v>
      </c>
      <c r="L19" s="52" t="s">
        <v>97</v>
      </c>
      <c r="M19" s="38">
        <v>4624.8319000000001</v>
      </c>
      <c r="N19" s="37"/>
      <c r="O19" s="13">
        <f t="shared" si="1"/>
        <v>0</v>
      </c>
      <c r="P19" s="61"/>
      <c r="Q19" s="83"/>
    </row>
    <row r="20" spans="1:17" ht="21" customHeight="1" x14ac:dyDescent="0.2">
      <c r="A20" s="51" t="s">
        <v>93</v>
      </c>
      <c r="B20" s="40" t="s">
        <v>98</v>
      </c>
      <c r="C20" s="76" t="s">
        <v>99</v>
      </c>
      <c r="D20" s="76"/>
      <c r="E20" s="41">
        <v>64.736000000000004</v>
      </c>
      <c r="F20" s="41">
        <v>0</v>
      </c>
      <c r="G20" s="41">
        <f t="shared" si="0"/>
        <v>64.736000000000004</v>
      </c>
      <c r="H20" s="39" t="s">
        <v>7</v>
      </c>
      <c r="I20" s="42" t="s">
        <v>100</v>
      </c>
      <c r="J20" s="43">
        <v>0.93800000000000006</v>
      </c>
      <c r="K20" s="43">
        <v>0</v>
      </c>
      <c r="L20" s="52" t="s">
        <v>101</v>
      </c>
      <c r="M20" s="38">
        <v>1111.6016999999999</v>
      </c>
      <c r="N20" s="37"/>
      <c r="O20" s="13">
        <f t="shared" si="1"/>
        <v>0</v>
      </c>
      <c r="P20" s="61"/>
      <c r="Q20" s="83"/>
    </row>
    <row r="21" spans="1:17" ht="21" customHeight="1" x14ac:dyDescent="0.2">
      <c r="A21" s="51" t="s">
        <v>93</v>
      </c>
      <c r="B21" s="40" t="s">
        <v>102</v>
      </c>
      <c r="C21" s="76" t="s">
        <v>75</v>
      </c>
      <c r="D21" s="76"/>
      <c r="E21" s="41">
        <v>448.27600000000001</v>
      </c>
      <c r="F21" s="41">
        <v>52.241999999999997</v>
      </c>
      <c r="G21" s="41">
        <f t="shared" si="0"/>
        <v>500.51800000000003</v>
      </c>
      <c r="H21" s="39" t="s">
        <v>76</v>
      </c>
      <c r="I21" s="42" t="s">
        <v>80</v>
      </c>
      <c r="J21" s="43">
        <v>0.53590161509618972</v>
      </c>
      <c r="K21" s="43">
        <v>0.43535993594376443</v>
      </c>
      <c r="L21" s="52" t="s">
        <v>103</v>
      </c>
      <c r="M21" s="38">
        <v>28253.9133</v>
      </c>
      <c r="N21" s="37"/>
      <c r="O21" s="13">
        <f t="shared" si="1"/>
        <v>0</v>
      </c>
      <c r="P21" s="61"/>
      <c r="Q21" s="83"/>
    </row>
    <row r="22" spans="1:17" ht="21" customHeight="1" x14ac:dyDescent="0.2">
      <c r="A22" s="51" t="s">
        <v>93</v>
      </c>
      <c r="B22" s="40" t="s">
        <v>104</v>
      </c>
      <c r="C22" s="76" t="s">
        <v>95</v>
      </c>
      <c r="D22" s="76"/>
      <c r="E22" s="41">
        <v>105.07</v>
      </c>
      <c r="F22" s="41">
        <v>0</v>
      </c>
      <c r="G22" s="41">
        <f t="shared" si="0"/>
        <v>105.07</v>
      </c>
      <c r="H22" s="39" t="s">
        <v>76</v>
      </c>
      <c r="I22" s="42" t="s">
        <v>105</v>
      </c>
      <c r="J22" s="43">
        <v>0.58666287817123364</v>
      </c>
      <c r="K22" s="43">
        <v>0</v>
      </c>
      <c r="L22" s="52" t="s">
        <v>106</v>
      </c>
      <c r="M22" s="38">
        <v>3410.2491</v>
      </c>
      <c r="N22" s="37"/>
      <c r="O22" s="13">
        <f t="shared" si="1"/>
        <v>0</v>
      </c>
      <c r="P22" s="61"/>
      <c r="Q22" s="83"/>
    </row>
    <row r="23" spans="1:17" ht="21" customHeight="1" x14ac:dyDescent="0.2">
      <c r="A23" s="51" t="s">
        <v>93</v>
      </c>
      <c r="B23" s="40" t="s">
        <v>107</v>
      </c>
      <c r="C23" s="76" t="s">
        <v>95</v>
      </c>
      <c r="D23" s="76"/>
      <c r="E23" s="41">
        <v>69.784000000000006</v>
      </c>
      <c r="F23" s="41">
        <v>22.018999999999998</v>
      </c>
      <c r="G23" s="41">
        <f t="shared" si="0"/>
        <v>91.802999999999997</v>
      </c>
      <c r="H23" s="39" t="s">
        <v>76</v>
      </c>
      <c r="I23" s="42" t="s">
        <v>108</v>
      </c>
      <c r="J23" s="43">
        <v>0.34499999999999997</v>
      </c>
      <c r="K23" s="43">
        <v>0.28255074750968712</v>
      </c>
      <c r="L23" s="52" t="s">
        <v>109</v>
      </c>
      <c r="M23" s="38">
        <v>3620.9218000000001</v>
      </c>
      <c r="N23" s="37"/>
      <c r="O23" s="13">
        <f t="shared" si="1"/>
        <v>0</v>
      </c>
      <c r="P23" s="61"/>
      <c r="Q23" s="83"/>
    </row>
    <row r="24" spans="1:17" ht="21" customHeight="1" x14ac:dyDescent="0.2">
      <c r="A24" s="51" t="s">
        <v>93</v>
      </c>
      <c r="B24" s="40" t="s">
        <v>110</v>
      </c>
      <c r="C24" s="76" t="s">
        <v>95</v>
      </c>
      <c r="D24" s="76"/>
      <c r="E24" s="41">
        <v>468.57400000000001</v>
      </c>
      <c r="F24" s="41">
        <v>0</v>
      </c>
      <c r="G24" s="41">
        <f t="shared" si="0"/>
        <v>468.57400000000001</v>
      </c>
      <c r="H24" s="39" t="s">
        <v>7</v>
      </c>
      <c r="I24" s="42" t="s">
        <v>100</v>
      </c>
      <c r="J24" s="43">
        <v>1.0900000000000001</v>
      </c>
      <c r="K24" s="43">
        <v>0</v>
      </c>
      <c r="L24" s="52" t="s">
        <v>111</v>
      </c>
      <c r="M24" s="38">
        <v>11650.420599999999</v>
      </c>
      <c r="N24" s="37"/>
      <c r="O24" s="13">
        <f t="shared" si="1"/>
        <v>0</v>
      </c>
      <c r="P24" s="61"/>
      <c r="Q24" s="83"/>
    </row>
    <row r="25" spans="1:17" ht="21" customHeight="1" x14ac:dyDescent="0.2">
      <c r="A25" s="51" t="s">
        <v>112</v>
      </c>
      <c r="B25" s="40" t="s">
        <v>113</v>
      </c>
      <c r="C25" s="76" t="s">
        <v>114</v>
      </c>
      <c r="D25" s="76"/>
      <c r="E25" s="41">
        <v>9.5640000000000001</v>
      </c>
      <c r="F25" s="41">
        <v>66.031999999999996</v>
      </c>
      <c r="G25" s="41">
        <f t="shared" si="0"/>
        <v>75.596000000000004</v>
      </c>
      <c r="H25" s="39" t="s">
        <v>7</v>
      </c>
      <c r="I25" s="42" t="s">
        <v>115</v>
      </c>
      <c r="J25" s="43">
        <v>1.9132150141028423</v>
      </c>
      <c r="K25" s="43">
        <v>0.47192590878273427</v>
      </c>
      <c r="L25" s="52" t="s">
        <v>116</v>
      </c>
      <c r="M25" s="38">
        <v>2564.8015999999998</v>
      </c>
      <c r="N25" s="37"/>
      <c r="O25" s="13">
        <f t="shared" si="1"/>
        <v>0</v>
      </c>
      <c r="P25" s="61"/>
      <c r="Q25" s="83"/>
    </row>
    <row r="26" spans="1:17" ht="21" customHeight="1" x14ac:dyDescent="0.2">
      <c r="A26" s="51" t="s">
        <v>112</v>
      </c>
      <c r="B26" s="40" t="s">
        <v>113</v>
      </c>
      <c r="C26" s="76" t="s">
        <v>114</v>
      </c>
      <c r="D26" s="76"/>
      <c r="E26" s="41">
        <v>38.224999999999994</v>
      </c>
      <c r="F26" s="41">
        <v>46.442999999999998</v>
      </c>
      <c r="G26" s="41">
        <f t="shared" si="0"/>
        <v>84.667999999999992</v>
      </c>
      <c r="H26" s="39" t="s">
        <v>7</v>
      </c>
      <c r="I26" s="42" t="s">
        <v>115</v>
      </c>
      <c r="J26" s="43">
        <v>1.5931812377384746</v>
      </c>
      <c r="K26" s="43">
        <v>0.70335801528605557</v>
      </c>
      <c r="L26" s="52" t="s">
        <v>117</v>
      </c>
      <c r="M26" s="38">
        <v>2235.9083000000001</v>
      </c>
      <c r="N26" s="37"/>
      <c r="O26" s="13">
        <f t="shared" si="1"/>
        <v>0</v>
      </c>
      <c r="P26" s="61"/>
      <c r="Q26" s="83"/>
    </row>
    <row r="27" spans="1:17" ht="21" customHeight="1" x14ac:dyDescent="0.2">
      <c r="A27" s="51" t="s">
        <v>112</v>
      </c>
      <c r="B27" s="40" t="s">
        <v>118</v>
      </c>
      <c r="C27" s="76" t="s">
        <v>95</v>
      </c>
      <c r="D27" s="76"/>
      <c r="E27" s="41">
        <v>206.38900000000001</v>
      </c>
      <c r="F27" s="41">
        <v>6.0860000000000003</v>
      </c>
      <c r="G27" s="41">
        <f t="shared" si="0"/>
        <v>212.47500000000002</v>
      </c>
      <c r="H27" s="39" t="s">
        <v>86</v>
      </c>
      <c r="I27" s="42" t="s">
        <v>105</v>
      </c>
      <c r="J27" s="43">
        <v>0.36199999999999999</v>
      </c>
      <c r="K27" s="43">
        <v>0.254</v>
      </c>
      <c r="L27" s="52" t="s">
        <v>119</v>
      </c>
      <c r="M27" s="38">
        <v>7006.6315000000004</v>
      </c>
      <c r="N27" s="37"/>
      <c r="O27" s="13">
        <f t="shared" si="1"/>
        <v>0</v>
      </c>
      <c r="P27" s="61"/>
      <c r="Q27" s="83"/>
    </row>
    <row r="28" spans="1:17" ht="21" customHeight="1" x14ac:dyDescent="0.2">
      <c r="A28" s="51" t="s">
        <v>112</v>
      </c>
      <c r="B28" s="40" t="s">
        <v>120</v>
      </c>
      <c r="C28" s="76" t="s">
        <v>121</v>
      </c>
      <c r="D28" s="76"/>
      <c r="E28" s="41">
        <v>77.058000000000007</v>
      </c>
      <c r="F28" s="41">
        <v>1.29</v>
      </c>
      <c r="G28" s="41">
        <f t="shared" si="0"/>
        <v>78.348000000000013</v>
      </c>
      <c r="H28" s="39" t="s">
        <v>86</v>
      </c>
      <c r="I28" s="42" t="s">
        <v>96</v>
      </c>
      <c r="J28" s="43">
        <v>0.29099999999999998</v>
      </c>
      <c r="K28" s="43">
        <v>0.161</v>
      </c>
      <c r="L28" s="52" t="s">
        <v>122</v>
      </c>
      <c r="M28" s="38">
        <v>2891.8359999999998</v>
      </c>
      <c r="N28" s="37"/>
      <c r="O28" s="13">
        <f t="shared" si="1"/>
        <v>0</v>
      </c>
      <c r="P28" s="61"/>
      <c r="Q28" s="83"/>
    </row>
    <row r="29" spans="1:17" ht="21" customHeight="1" x14ac:dyDescent="0.2">
      <c r="A29" s="51" t="s">
        <v>112</v>
      </c>
      <c r="B29" s="40" t="s">
        <v>120</v>
      </c>
      <c r="C29" s="76" t="s">
        <v>121</v>
      </c>
      <c r="D29" s="76"/>
      <c r="E29" s="41">
        <v>22.08</v>
      </c>
      <c r="F29" s="41">
        <v>8.6129999999999995</v>
      </c>
      <c r="G29" s="41">
        <f t="shared" si="0"/>
        <v>30.692999999999998</v>
      </c>
      <c r="H29" s="39" t="s">
        <v>76</v>
      </c>
      <c r="I29" s="42" t="s">
        <v>96</v>
      </c>
      <c r="J29" s="43">
        <v>0.63099999999999989</v>
      </c>
      <c r="K29" s="43">
        <v>0.37479358385251904</v>
      </c>
      <c r="L29" s="52" t="s">
        <v>122</v>
      </c>
      <c r="M29" s="38">
        <v>811.79039999999998</v>
      </c>
      <c r="N29" s="37"/>
      <c r="O29" s="13">
        <f t="shared" si="1"/>
        <v>0</v>
      </c>
      <c r="P29" s="61"/>
      <c r="Q29" s="83"/>
    </row>
    <row r="30" spans="1:17" ht="21" customHeight="1" x14ac:dyDescent="0.2">
      <c r="A30" s="51" t="s">
        <v>112</v>
      </c>
      <c r="B30" s="40" t="s">
        <v>123</v>
      </c>
      <c r="C30" s="76" t="s">
        <v>95</v>
      </c>
      <c r="D30" s="76"/>
      <c r="E30" s="41">
        <v>23.591000000000001</v>
      </c>
      <c r="F30" s="41">
        <v>4.7</v>
      </c>
      <c r="G30" s="41">
        <f t="shared" si="0"/>
        <v>28.291</v>
      </c>
      <c r="H30" s="39" t="s">
        <v>86</v>
      </c>
      <c r="I30" s="42" t="s">
        <v>124</v>
      </c>
      <c r="J30" s="43">
        <v>0.214</v>
      </c>
      <c r="K30" s="43">
        <v>0.24710416239491495</v>
      </c>
      <c r="L30" s="52" t="s">
        <v>125</v>
      </c>
      <c r="M30" s="38">
        <v>936.63890000000004</v>
      </c>
      <c r="N30" s="37"/>
      <c r="O30" s="13">
        <f t="shared" si="1"/>
        <v>0</v>
      </c>
      <c r="P30" s="61"/>
      <c r="Q30" s="83"/>
    </row>
    <row r="31" spans="1:17" ht="21" customHeight="1" x14ac:dyDescent="0.2">
      <c r="A31" s="51" t="s">
        <v>112</v>
      </c>
      <c r="B31" s="40" t="s">
        <v>126</v>
      </c>
      <c r="C31" s="76" t="s">
        <v>95</v>
      </c>
      <c r="D31" s="76"/>
      <c r="E31" s="41">
        <v>26.244</v>
      </c>
      <c r="F31" s="41">
        <v>0</v>
      </c>
      <c r="G31" s="41">
        <f t="shared" si="0"/>
        <v>26.244</v>
      </c>
      <c r="H31" s="39" t="s">
        <v>86</v>
      </c>
      <c r="I31" s="42" t="s">
        <v>80</v>
      </c>
      <c r="J31" s="43">
        <v>0.25700000000000001</v>
      </c>
      <c r="K31" s="43">
        <v>0</v>
      </c>
      <c r="L31" s="52" t="s">
        <v>127</v>
      </c>
      <c r="M31" s="38">
        <v>1065.9802</v>
      </c>
      <c r="N31" s="37"/>
      <c r="O31" s="13">
        <f t="shared" si="1"/>
        <v>0</v>
      </c>
      <c r="P31" s="61"/>
      <c r="Q31" s="83"/>
    </row>
    <row r="32" spans="1:17" ht="21" customHeight="1" x14ac:dyDescent="0.2">
      <c r="A32" s="51" t="s">
        <v>112</v>
      </c>
      <c r="B32" s="40" t="s">
        <v>128</v>
      </c>
      <c r="C32" s="76" t="s">
        <v>95</v>
      </c>
      <c r="D32" s="76"/>
      <c r="E32" s="41">
        <v>36.045000000000002</v>
      </c>
      <c r="F32" s="41">
        <v>0</v>
      </c>
      <c r="G32" s="41">
        <f t="shared" si="0"/>
        <v>36.045000000000002</v>
      </c>
      <c r="H32" s="39" t="s">
        <v>86</v>
      </c>
      <c r="I32" s="42" t="s">
        <v>124</v>
      </c>
      <c r="J32" s="43">
        <v>0.41899999999999998</v>
      </c>
      <c r="K32" s="43">
        <v>0</v>
      </c>
      <c r="L32" s="52" t="s">
        <v>129</v>
      </c>
      <c r="M32" s="38">
        <v>1600.0554</v>
      </c>
      <c r="N32" s="37"/>
      <c r="O32" s="13">
        <f t="shared" si="1"/>
        <v>0</v>
      </c>
      <c r="P32" s="61"/>
      <c r="Q32" s="83"/>
    </row>
    <row r="33" spans="1:17" ht="21" customHeight="1" thickBot="1" x14ac:dyDescent="0.25">
      <c r="A33" s="53" t="s">
        <v>112</v>
      </c>
      <c r="B33" s="54" t="s">
        <v>130</v>
      </c>
      <c r="C33" s="135" t="s">
        <v>121</v>
      </c>
      <c r="D33" s="135"/>
      <c r="E33" s="55">
        <v>87.415999999999997</v>
      </c>
      <c r="F33" s="55">
        <v>20.637</v>
      </c>
      <c r="G33" s="55">
        <f t="shared" si="0"/>
        <v>108.053</v>
      </c>
      <c r="H33" s="56" t="s">
        <v>76</v>
      </c>
      <c r="I33" s="57" t="s">
        <v>131</v>
      </c>
      <c r="J33" s="58">
        <v>0.61177543035141113</v>
      </c>
      <c r="K33" s="58">
        <v>0.39700000000000002</v>
      </c>
      <c r="L33" s="59" t="s">
        <v>132</v>
      </c>
      <c r="M33" s="38">
        <v>3076.4980999999998</v>
      </c>
      <c r="N33" s="37"/>
      <c r="O33" s="62">
        <f t="shared" si="1"/>
        <v>0</v>
      </c>
      <c r="P33" s="61"/>
      <c r="Q33" s="84"/>
    </row>
    <row r="34" spans="1:17" ht="15.75" customHeight="1" thickBot="1" x14ac:dyDescent="0.25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8"/>
      <c r="N34" s="68"/>
      <c r="O34" s="67"/>
      <c r="P34" s="68"/>
      <c r="Q34" s="68"/>
    </row>
    <row r="35" spans="1:17" ht="39.75" customHeight="1" thickBot="1" x14ac:dyDescent="0.25">
      <c r="A35" s="63" t="s">
        <v>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5"/>
      <c r="M35" s="18">
        <f>SUM(M12:M33)</f>
        <v>203741.06140000001</v>
      </c>
      <c r="N35" s="25" t="s">
        <v>69</v>
      </c>
      <c r="O35" s="24">
        <f>SUM(O12:O33)</f>
        <v>0</v>
      </c>
      <c r="P35" s="22"/>
      <c r="Q35" s="22"/>
    </row>
    <row r="36" spans="1:17" ht="15" thickBot="1" x14ac:dyDescent="0.2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1"/>
      <c r="N36" s="17" t="s">
        <v>9</v>
      </c>
      <c r="O36" s="18">
        <f>O37-O35</f>
        <v>0</v>
      </c>
      <c r="P36" s="22"/>
      <c r="Q36" s="22"/>
    </row>
    <row r="37" spans="1:17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4"/>
      <c r="N37" s="17" t="s">
        <v>10</v>
      </c>
      <c r="O37" s="18">
        <f>IF("nie"=MID(H45,1,3),O35,(O35*1.2))</f>
        <v>0</v>
      </c>
      <c r="P37" s="22"/>
      <c r="Q37" s="22"/>
    </row>
    <row r="38" spans="1:17" x14ac:dyDescent="0.2">
      <c r="A38" s="120"/>
      <c r="B38" s="120"/>
      <c r="C38" s="120"/>
      <c r="D38" s="6"/>
      <c r="E38" s="6"/>
      <c r="F38" s="6"/>
      <c r="G38" s="6"/>
      <c r="H38" s="6"/>
      <c r="I38" s="6" t="s">
        <v>40</v>
      </c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25" t="s">
        <v>57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23"/>
      <c r="Q39" s="23"/>
    </row>
    <row r="40" spans="1:17" ht="25.5" customHeight="1" x14ac:dyDescent="0.2">
      <c r="A40" s="19" t="s">
        <v>38</v>
      </c>
      <c r="B40" s="11"/>
      <c r="C40" s="11"/>
      <c r="D40" s="11"/>
      <c r="E40" s="11"/>
      <c r="F40" s="11"/>
      <c r="G40" s="10" t="s">
        <v>37</v>
      </c>
      <c r="H40" s="11"/>
      <c r="I40" s="11"/>
      <c r="J40" s="11"/>
      <c r="K40" s="7"/>
      <c r="L40" s="7"/>
      <c r="M40" s="7"/>
      <c r="N40" s="7"/>
      <c r="O40" s="7"/>
      <c r="P40" s="7"/>
      <c r="Q40" s="7"/>
    </row>
    <row r="41" spans="1:17" ht="15" customHeight="1" x14ac:dyDescent="0.2">
      <c r="A41" s="132" t="s">
        <v>60</v>
      </c>
      <c r="B41" s="133"/>
      <c r="C41" s="133"/>
      <c r="D41" s="133"/>
      <c r="E41" s="134"/>
      <c r="F41" s="121" t="s">
        <v>42</v>
      </c>
      <c r="G41" s="8" t="s">
        <v>11</v>
      </c>
      <c r="H41" s="122"/>
      <c r="I41" s="123"/>
      <c r="J41" s="123"/>
      <c r="K41" s="123"/>
      <c r="L41" s="123"/>
      <c r="M41" s="123"/>
      <c r="N41" s="123"/>
      <c r="O41" s="124"/>
      <c r="P41" s="23"/>
      <c r="Q41" s="23"/>
    </row>
    <row r="42" spans="1:17" x14ac:dyDescent="0.2">
      <c r="A42" s="26"/>
      <c r="B42" s="27"/>
      <c r="C42" s="27"/>
      <c r="D42" s="27"/>
      <c r="E42" s="28"/>
      <c r="F42" s="121"/>
      <c r="G42" s="8" t="s">
        <v>12</v>
      </c>
      <c r="H42" s="115"/>
      <c r="I42" s="116"/>
      <c r="J42" s="116"/>
      <c r="K42" s="116"/>
      <c r="L42" s="116"/>
      <c r="M42" s="116"/>
      <c r="N42" s="116"/>
      <c r="O42" s="117"/>
      <c r="P42" s="23"/>
      <c r="Q42" s="23"/>
    </row>
    <row r="43" spans="1:17" ht="18" customHeight="1" x14ac:dyDescent="0.2">
      <c r="A43" s="126" t="s">
        <v>70</v>
      </c>
      <c r="B43" s="127"/>
      <c r="C43" s="127"/>
      <c r="D43" s="127"/>
      <c r="E43" s="128"/>
      <c r="F43" s="121"/>
      <c r="G43" s="8" t="s">
        <v>13</v>
      </c>
      <c r="H43" s="115"/>
      <c r="I43" s="116"/>
      <c r="J43" s="116"/>
      <c r="K43" s="116"/>
      <c r="L43" s="116"/>
      <c r="M43" s="116"/>
      <c r="N43" s="116"/>
      <c r="O43" s="117"/>
      <c r="P43" s="23"/>
      <c r="Q43" s="23"/>
    </row>
    <row r="44" spans="1:17" x14ac:dyDescent="0.2">
      <c r="A44" s="26"/>
      <c r="B44" s="27"/>
      <c r="C44" s="27"/>
      <c r="D44" s="27"/>
      <c r="E44" s="28"/>
      <c r="F44" s="121"/>
      <c r="G44" s="8" t="s">
        <v>14</v>
      </c>
      <c r="H44" s="115"/>
      <c r="I44" s="116"/>
      <c r="J44" s="116"/>
      <c r="K44" s="116"/>
      <c r="L44" s="116"/>
      <c r="M44" s="116"/>
      <c r="N44" s="116"/>
      <c r="O44" s="117"/>
      <c r="P44" s="23"/>
      <c r="Q44" s="23"/>
    </row>
    <row r="45" spans="1:17" x14ac:dyDescent="0.2">
      <c r="A45" s="129" t="s">
        <v>136</v>
      </c>
      <c r="B45" s="130"/>
      <c r="C45" s="130"/>
      <c r="D45" s="130"/>
      <c r="E45" s="131"/>
      <c r="F45" s="121"/>
      <c r="G45" s="8" t="s">
        <v>15</v>
      </c>
      <c r="H45" s="115"/>
      <c r="I45" s="116"/>
      <c r="J45" s="116"/>
      <c r="K45" s="116"/>
      <c r="L45" s="116"/>
      <c r="M45" s="116"/>
      <c r="N45" s="116"/>
      <c r="O45" s="117"/>
      <c r="P45" s="23"/>
      <c r="Q45" s="23"/>
    </row>
    <row r="46" spans="1:17" x14ac:dyDescent="0.2">
      <c r="A46" s="26"/>
      <c r="B46" s="27"/>
      <c r="C46" s="27"/>
      <c r="D46" s="27"/>
      <c r="E46" s="28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2">
      <c r="A47" s="26"/>
      <c r="B47" s="27"/>
      <c r="C47" s="27"/>
      <c r="D47" s="27"/>
      <c r="E47" s="28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2">
      <c r="A48" s="29"/>
      <c r="B48" s="30"/>
      <c r="C48" s="30"/>
      <c r="D48" s="30"/>
      <c r="E48" s="31"/>
      <c r="F48" s="7"/>
      <c r="G48" s="15"/>
      <c r="H48" s="15"/>
      <c r="I48" s="15"/>
      <c r="J48" s="15"/>
      <c r="K48" s="15" t="s">
        <v>39</v>
      </c>
      <c r="L48" s="15"/>
      <c r="M48" s="118"/>
      <c r="N48" s="119"/>
      <c r="O48" s="15"/>
      <c r="P48" s="15"/>
      <c r="Q48" s="15"/>
    </row>
    <row r="49" spans="1:17" x14ac:dyDescent="0.2">
      <c r="A49" s="7"/>
      <c r="B49" s="7"/>
      <c r="C49" s="7"/>
      <c r="D49" s="7"/>
      <c r="E49" s="7"/>
      <c r="F49" s="7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</sheetData>
  <mergeCells count="66">
    <mergeCell ref="C33:D33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A36:M37"/>
    <mergeCell ref="H45:O45"/>
    <mergeCell ref="M48:N48"/>
    <mergeCell ref="A38:C38"/>
    <mergeCell ref="F41:F45"/>
    <mergeCell ref="H41:O41"/>
    <mergeCell ref="H42:O42"/>
    <mergeCell ref="H43:O43"/>
    <mergeCell ref="H44:O44"/>
    <mergeCell ref="A39:O39"/>
    <mergeCell ref="A43:E43"/>
    <mergeCell ref="A45:E45"/>
    <mergeCell ref="A41:E41"/>
    <mergeCell ref="O1:Q1"/>
    <mergeCell ref="O2:Q2"/>
    <mergeCell ref="A1:M1"/>
    <mergeCell ref="A3:B3"/>
    <mergeCell ref="A9:A11"/>
    <mergeCell ref="M9:M11"/>
    <mergeCell ref="N9:N11"/>
    <mergeCell ref="C3:Q3"/>
    <mergeCell ref="O9:O11"/>
    <mergeCell ref="C10:D11"/>
    <mergeCell ref="E10:E11"/>
    <mergeCell ref="A8:D8"/>
    <mergeCell ref="P9:Q9"/>
    <mergeCell ref="H9:H11"/>
    <mergeCell ref="I9:I11"/>
    <mergeCell ref="L9:L11"/>
    <mergeCell ref="E5:F5"/>
    <mergeCell ref="B7:F7"/>
    <mergeCell ref="B9:B11"/>
    <mergeCell ref="A6:B6"/>
    <mergeCell ref="C6:Q6"/>
    <mergeCell ref="A35:L35"/>
    <mergeCell ref="A34:Q34"/>
    <mergeCell ref="C9:D9"/>
    <mergeCell ref="J9:K9"/>
    <mergeCell ref="J10:J11"/>
    <mergeCell ref="K10:K11"/>
    <mergeCell ref="C12:D12"/>
    <mergeCell ref="C13:D13"/>
    <mergeCell ref="E9:G9"/>
    <mergeCell ref="F10:F11"/>
    <mergeCell ref="G10:G11"/>
    <mergeCell ref="Q12:Q33"/>
    <mergeCell ref="C14:D14"/>
    <mergeCell ref="C15:D15"/>
    <mergeCell ref="C16:D16"/>
    <mergeCell ref="C17:D17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37" t="s">
        <v>26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x14ac:dyDescent="0.25">
      <c r="A2" s="2" t="s">
        <v>17</v>
      </c>
      <c r="B2" s="136" t="s">
        <v>44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x14ac:dyDescent="0.25">
      <c r="A3" s="2" t="s">
        <v>6</v>
      </c>
      <c r="B3" s="136" t="s">
        <v>45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25">
      <c r="A4" s="2" t="s">
        <v>2</v>
      </c>
      <c r="B4" s="136" t="s">
        <v>18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2" t="s">
        <v>7</v>
      </c>
      <c r="B5" s="136" t="s">
        <v>46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2" t="s">
        <v>48</v>
      </c>
      <c r="B6" s="136" t="s">
        <v>47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x14ac:dyDescent="0.25">
      <c r="A7" s="2" t="s">
        <v>49</v>
      </c>
      <c r="B7" s="136" t="s">
        <v>50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1:14" x14ac:dyDescent="0.25">
      <c r="A8" s="3" t="s">
        <v>19</v>
      </c>
      <c r="B8" s="136" t="s">
        <v>51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x14ac:dyDescent="0.25">
      <c r="A9" s="4" t="s">
        <v>20</v>
      </c>
      <c r="B9" s="136" t="s">
        <v>52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1:14" x14ac:dyDescent="0.25">
      <c r="A10" s="3" t="s">
        <v>41</v>
      </c>
      <c r="B10" s="136" t="s">
        <v>64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1:14" ht="16.5" customHeight="1" x14ac:dyDescent="0.25">
      <c r="A11" s="3" t="s">
        <v>5</v>
      </c>
      <c r="B11" s="136" t="s">
        <v>27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x14ac:dyDescent="0.25">
      <c r="A12" s="3" t="s">
        <v>21</v>
      </c>
      <c r="B12" s="136" t="s">
        <v>22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3" spans="1:14" ht="16.5" customHeight="1" x14ac:dyDescent="0.25">
      <c r="A13" s="5" t="s">
        <v>62</v>
      </c>
      <c r="B13" s="136" t="s">
        <v>23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 x14ac:dyDescent="0.25">
      <c r="A14" s="5" t="s">
        <v>24</v>
      </c>
      <c r="B14" s="136" t="s">
        <v>53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14" x14ac:dyDescent="0.25">
      <c r="A15" s="3" t="s">
        <v>25</v>
      </c>
      <c r="B15" s="136" t="s">
        <v>54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14" ht="45" x14ac:dyDescent="0.25">
      <c r="A16" s="9" t="s">
        <v>28</v>
      </c>
      <c r="B16" s="138" t="s">
        <v>56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Tison, Pavol</cp:lastModifiedBy>
  <cp:lastPrinted>2025-04-01T06:28:32Z</cp:lastPrinted>
  <dcterms:created xsi:type="dcterms:W3CDTF">2012-08-13T12:29:09Z</dcterms:created>
  <dcterms:modified xsi:type="dcterms:W3CDTF">2026-04-20T09:58:43Z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