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Rok 2026\2_2026_OZ Šariš_trakčný naviják\"/>
    </mc:Choice>
  </mc:AlternateContent>
  <xr:revisionPtr revIDLastSave="0" documentId="13_ncr:1_{ADF9365A-15DD-445A-A61A-D94C60EA1A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12" i="1"/>
  <c r="G26" i="1" s="1"/>
  <c r="O26" i="1" l="1"/>
  <c r="P20" i="1"/>
  <c r="P19" i="1"/>
  <c r="P18" i="1"/>
  <c r="P17" i="1"/>
  <c r="P16" i="1"/>
  <c r="P15" i="1"/>
  <c r="L26" i="1" l="1"/>
  <c r="I4" i="4" l="1"/>
  <c r="F4" i="4"/>
  <c r="C4" i="4"/>
  <c r="B7" i="4" l="1"/>
  <c r="P12" i="1" l="1"/>
  <c r="P14" i="1"/>
  <c r="P13" i="1" l="1"/>
  <c r="O28" i="1" l="1"/>
  <c r="O27" i="1" s="1"/>
</calcChain>
</file>

<file path=xl/sharedStrings.xml><?xml version="1.0" encoding="utf-8"?>
<sst xmlns="http://schemas.openxmlformats.org/spreadsheetml/2006/main" count="150" uniqueCount="96">
  <si>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</si>
  <si>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</si>
  <si>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</si>
  <si>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</si>
  <si>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</si>
  <si>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</si>
  <si>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</si>
  <si>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</si>
  <si>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</si>
  <si>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</si>
  <si>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</si>
  <si>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</si>
  <si>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</si>
  <si>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</si>
  <si>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</si>
  <si>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</si>
  <si>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</si>
  <si>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</si>
  <si>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</si>
  <si>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</si>
  <si>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</si>
  <si>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</si>
  <si>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</si>
  <si>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</si>
  <si>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</si>
  <si>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</si>
  <si>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</si>
  <si>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</si>
  <si>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</si>
  <si>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</si>
  <si>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</si>
  <si>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</si>
  <si>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</si>
  <si>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</si>
  <si>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</si>
  <si>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</si>
  <si>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</si>
  <si>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</si>
  <si>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</si>
  <si>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</si>
  <si>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</si>
  <si>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</si>
  <si>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</si>
  <si>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</si>
  <si>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</si>
  <si>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</si>
  <si>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</si>
  <si>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</si>
  <si>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</si>
  <si>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</si>
  <si>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</si>
  <si>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</si>
  <si>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</si>
  <si>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</si>
  <si>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</si>
  <si>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</si>
  <si>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</si>
  <si>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</si>
  <si>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</si>
  <si>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</si>
  <si>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</si>
  <si>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</si>
  <si>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</si>
  <si>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</si>
  <si>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</si>
  <si>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</si>
  <si>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</si>
  <si>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</si>
  <si>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</si>
  <si>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</si>
  <si>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>Harvestor- trakčný naviják- vyvažačka</t>
  </si>
  <si>
    <t>VÚ- 50</t>
  </si>
  <si>
    <t>Kríže</t>
  </si>
  <si>
    <t>Lesnícke služby v ťažbovom procese - viacoperačné technológie, organizačná zložka OZ Šariš</t>
  </si>
  <si>
    <t>Rybné</t>
  </si>
  <si>
    <t>LESY Slovenskej republiky, štátny podnik, organizačná zložka OZ Šariš, LS Malcov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</si>
  <si>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</si>
  <si>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88B0</t>
  </si>
  <si>
    <t>87B0</t>
  </si>
  <si>
    <t>524C0</t>
  </si>
  <si>
    <t>17B0</t>
  </si>
  <si>
    <t>18B0</t>
  </si>
  <si>
    <t>247A0</t>
  </si>
  <si>
    <t>247B0</t>
  </si>
  <si>
    <t>288A0</t>
  </si>
  <si>
    <t>71A2</t>
  </si>
  <si>
    <t>77 2</t>
  </si>
  <si>
    <t xml:space="preserve">84 2 </t>
  </si>
  <si>
    <t>229 2</t>
  </si>
  <si>
    <t>244B0</t>
  </si>
  <si>
    <t>246A0</t>
  </si>
  <si>
    <t>Chotárna</t>
  </si>
  <si>
    <t>Vlčie</t>
  </si>
  <si>
    <t>Hradská</t>
  </si>
  <si>
    <r>
      <rPr>
        <b/>
        <sz val="10"/>
        <color theme="1"/>
        <rFont val="Calibri"/>
        <family val="2"/>
        <charset val="238"/>
        <scheme val="minor"/>
      </rPr>
      <t xml:space="preserve">* Požiadavky: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Požadovaný termín</t>
    </r>
    <r>
      <rPr>
        <sz val="10"/>
        <color theme="1"/>
        <rFont val="Calibri"/>
        <family val="2"/>
        <charset val="238"/>
        <scheme val="minor"/>
      </rPr>
      <t xml:space="preserve"> vykonania zákazky: február 2026 až december 2026. </t>
    </r>
    <r>
      <rPr>
        <b/>
        <sz val="10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0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0"/>
        <color theme="1"/>
        <rFont val="Calibri"/>
        <family val="2"/>
        <charset val="238"/>
        <scheme val="minor"/>
      </rPr>
      <t>časť B</t>
    </r>
    <r>
      <rPr>
        <sz val="10"/>
        <color theme="1"/>
        <rFont val="Calibri"/>
        <family val="2"/>
        <charset val="238"/>
        <scheme val="minor"/>
      </rPr>
      <t xml:space="preserve"> - Ťažba a výroba sortimentov v lanovkových/ťažkoprístupných terénoch harvestermi a ich vývoz forwardermi z porastu z lokality peň na vývozné miesto / odvozné miesto v súčinnosti s kompaktným trakčným navijákom.                                                            Objednávateľ na požiadanie dodávateľa prác umožní obhliadku porastov. Kontaktná osoba: Ing. Slavomír Hanko, vedúci LS Malcov, tel: 0918 335 219</t>
    </r>
  </si>
  <si>
    <t xml:space="preserve">Príloha č. 2 výzvy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</si>
</sst>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4" fontId="14" fillId="3" borderId="0" xfId="0" applyNumberFormat="1" applyFont="1" applyFill="1"/>
    <xf numFmtId="0" fontId="14" fillId="3" borderId="0" xfId="0" applyFont="1" applyFill="1"/>
    <xf numFmtId="0" fontId="3" fillId="3" borderId="23" xfId="0" applyFont="1" applyFill="1" applyBorder="1" applyAlignment="1">
      <alignment horizontal="center"/>
    </xf>
    <xf numFmtId="4" fontId="6" fillId="3" borderId="2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6" fillId="3" borderId="37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>
      <alignment vertical="center" wrapText="1"/>
    </xf>
    <xf numFmtId="4" fontId="6" fillId="3" borderId="18" xfId="0" applyNumberFormat="1" applyFont="1" applyFill="1" applyBorder="1" applyAlignment="1">
      <alignment horizontal="center"/>
    </xf>
    <xf numFmtId="0" fontId="6" fillId="3" borderId="21" xfId="0" applyFont="1" applyFill="1" applyBorder="1"/>
    <xf numFmtId="0" fontId="0" fillId="0" borderId="42" xfId="0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/>
    </xf>
    <xf numFmtId="4" fontId="6" fillId="3" borderId="44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4" fontId="6" fillId="3" borderId="18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3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14" fillId="3" borderId="26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27" xfId="0" applyFont="1" applyFill="1" applyBorder="1" applyAlignment="1">
      <alignment horizontal="center" vertical="top" wrapText="1"/>
    </xf>
    <xf numFmtId="0" fontId="14" fillId="3" borderId="24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14" fillId="3" borderId="28" xfId="0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horizontal="center" vertical="top" wrapText="1"/>
    </xf>
    <xf numFmtId="0" fontId="14" fillId="3" borderId="25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0" fillId="3" borderId="37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3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view="pageBreakPreview" zoomScale="110" zoomScaleNormal="100" zoomScaleSheetLayoutView="110" workbookViewId="0">
      <selection activeCell="L6" sqref="L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7.57031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0" t="s">
        <v>62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4" t="s">
        <v>95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/>
      <c r="O2" s="13"/>
    </row>
    <row r="3" spans="1:16" ht="18" x14ac:dyDescent="0.25">
      <c r="A3" s="15" t="s">
        <v>0</v>
      </c>
      <c r="B3" s="11"/>
      <c r="C3" s="126" t="s">
        <v>73</v>
      </c>
      <c r="D3" s="127"/>
      <c r="E3" s="127"/>
      <c r="F3" s="127"/>
      <c r="G3" s="127"/>
      <c r="H3" s="127"/>
      <c r="I3" s="127"/>
      <c r="J3" s="127"/>
      <c r="K3" s="127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16"/>
      <c r="F5" s="116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21" t="s">
        <v>75</v>
      </c>
      <c r="C6" s="122"/>
      <c r="D6" s="122"/>
      <c r="E6" s="122"/>
      <c r="F6" s="122"/>
      <c r="G6" s="122"/>
      <c r="H6" s="122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17"/>
      <c r="C7" s="117"/>
      <c r="D7" s="117"/>
      <c r="E7" s="117"/>
      <c r="F7" s="117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14" t="s">
        <v>64</v>
      </c>
      <c r="B8" s="115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7.75" customHeight="1" thickBot="1" x14ac:dyDescent="0.3">
      <c r="A9" s="31" t="s">
        <v>66</v>
      </c>
      <c r="B9" s="118" t="s">
        <v>2</v>
      </c>
      <c r="C9" s="65" t="s">
        <v>53</v>
      </c>
      <c r="D9" s="66"/>
      <c r="E9" s="123" t="s">
        <v>3</v>
      </c>
      <c r="F9" s="124"/>
      <c r="G9" s="125"/>
      <c r="H9" s="105" t="s">
        <v>4</v>
      </c>
      <c r="I9" s="62" t="s">
        <v>5</v>
      </c>
      <c r="J9" s="108" t="s">
        <v>6</v>
      </c>
      <c r="K9" s="111" t="s">
        <v>7</v>
      </c>
      <c r="L9" s="62" t="s">
        <v>54</v>
      </c>
      <c r="M9" s="62" t="s">
        <v>58</v>
      </c>
      <c r="N9" s="85" t="s">
        <v>68</v>
      </c>
      <c r="O9" s="88" t="s">
        <v>69</v>
      </c>
    </row>
    <row r="10" spans="1:16" ht="21.75" customHeight="1" x14ac:dyDescent="0.25">
      <c r="A10" s="20"/>
      <c r="B10" s="119"/>
      <c r="C10" s="91" t="s">
        <v>65</v>
      </c>
      <c r="D10" s="92"/>
      <c r="E10" s="95" t="s">
        <v>9</v>
      </c>
      <c r="F10" s="96" t="s">
        <v>10</v>
      </c>
      <c r="G10" s="98" t="s">
        <v>11</v>
      </c>
      <c r="H10" s="106"/>
      <c r="I10" s="63"/>
      <c r="J10" s="109"/>
      <c r="K10" s="112"/>
      <c r="L10" s="63"/>
      <c r="M10" s="63"/>
      <c r="N10" s="86"/>
      <c r="O10" s="89"/>
    </row>
    <row r="11" spans="1:16" ht="50.25" customHeight="1" thickBot="1" x14ac:dyDescent="0.3">
      <c r="A11" s="35"/>
      <c r="B11" s="120"/>
      <c r="C11" s="93"/>
      <c r="D11" s="94"/>
      <c r="E11" s="93"/>
      <c r="F11" s="97"/>
      <c r="G11" s="99"/>
      <c r="H11" s="107"/>
      <c r="I11" s="64"/>
      <c r="J11" s="110"/>
      <c r="K11" s="113"/>
      <c r="L11" s="64"/>
      <c r="M11" s="64"/>
      <c r="N11" s="87"/>
      <c r="O11" s="90"/>
    </row>
    <row r="12" spans="1:16" ht="13.5" customHeight="1" x14ac:dyDescent="0.25">
      <c r="A12" s="43" t="s">
        <v>74</v>
      </c>
      <c r="B12" s="44" t="s">
        <v>77</v>
      </c>
      <c r="C12" s="101" t="s">
        <v>70</v>
      </c>
      <c r="D12" s="102"/>
      <c r="E12" s="45">
        <v>70</v>
      </c>
      <c r="F12" s="45">
        <v>177</v>
      </c>
      <c r="G12" s="45">
        <f>E12+F12</f>
        <v>247</v>
      </c>
      <c r="H12" s="46" t="s">
        <v>71</v>
      </c>
      <c r="I12" s="45">
        <v>50</v>
      </c>
      <c r="J12" s="45">
        <v>0.25</v>
      </c>
      <c r="K12" s="47">
        <v>800</v>
      </c>
      <c r="L12" s="49">
        <v>11342.99</v>
      </c>
      <c r="M12" s="45" t="s">
        <v>76</v>
      </c>
      <c r="N12" s="34"/>
      <c r="O12" s="48">
        <f>N12*G12</f>
        <v>0</v>
      </c>
      <c r="P12" s="10" t="str">
        <f>IF( O12=0," ", IF(100-((L12/O12)*100)&gt;20,"viac ako 20%",0))</f>
        <v xml:space="preserve"> </v>
      </c>
    </row>
    <row r="13" spans="1:16" ht="15" customHeight="1" x14ac:dyDescent="0.25">
      <c r="A13" s="38" t="s">
        <v>74</v>
      </c>
      <c r="B13" s="40" t="s">
        <v>78</v>
      </c>
      <c r="C13" s="103" t="s">
        <v>70</v>
      </c>
      <c r="D13" s="104"/>
      <c r="E13" s="33">
        <v>50</v>
      </c>
      <c r="F13" s="33">
        <v>46</v>
      </c>
      <c r="G13" s="45">
        <f t="shared" ref="G13:G25" si="0">E13+F13</f>
        <v>96</v>
      </c>
      <c r="H13" s="28" t="s">
        <v>71</v>
      </c>
      <c r="I13" s="33">
        <v>50</v>
      </c>
      <c r="J13" s="33">
        <v>0.27</v>
      </c>
      <c r="K13" s="28">
        <v>500</v>
      </c>
      <c r="L13" s="50">
        <v>3878.95</v>
      </c>
      <c r="M13" s="33" t="s">
        <v>76</v>
      </c>
      <c r="N13" s="34"/>
      <c r="O13" s="48">
        <f t="shared" ref="O13:O25" si="1">N13*G13</f>
        <v>0</v>
      </c>
      <c r="P13" s="10" t="str">
        <f t="shared" ref="P13" si="2">IF( O13=0," ", IF(100-((L13/O13)*100)&gt;20,"viac ako 20%",0))</f>
        <v xml:space="preserve"> </v>
      </c>
    </row>
    <row r="14" spans="1:16" ht="15" customHeight="1" x14ac:dyDescent="0.25">
      <c r="A14" s="38" t="s">
        <v>74</v>
      </c>
      <c r="B14" s="40" t="s">
        <v>79</v>
      </c>
      <c r="C14" s="103" t="s">
        <v>70</v>
      </c>
      <c r="D14" s="104"/>
      <c r="E14" s="33">
        <v>100</v>
      </c>
      <c r="F14" s="33">
        <v>185</v>
      </c>
      <c r="G14" s="45">
        <f t="shared" si="0"/>
        <v>285</v>
      </c>
      <c r="H14" s="39" t="s">
        <v>71</v>
      </c>
      <c r="I14" s="33">
        <v>50</v>
      </c>
      <c r="J14" s="33">
        <v>0.24</v>
      </c>
      <c r="K14" s="28">
        <v>1200</v>
      </c>
      <c r="L14" s="50">
        <v>12655.27</v>
      </c>
      <c r="M14" s="33" t="s">
        <v>76</v>
      </c>
      <c r="N14" s="34"/>
      <c r="O14" s="48">
        <f t="shared" si="1"/>
        <v>0</v>
      </c>
      <c r="P14" s="10" t="str">
        <f>IF( O14=0," ", IF(100-((L14/O14)*100)&gt;20,"viac ako 20%",0))</f>
        <v xml:space="preserve"> </v>
      </c>
    </row>
    <row r="15" spans="1:16" ht="17.25" x14ac:dyDescent="0.25">
      <c r="A15" s="38" t="s">
        <v>91</v>
      </c>
      <c r="B15" s="40" t="s">
        <v>80</v>
      </c>
      <c r="C15" s="103" t="s">
        <v>70</v>
      </c>
      <c r="D15" s="104"/>
      <c r="E15" s="33">
        <v>125</v>
      </c>
      <c r="F15" s="33">
        <v>125</v>
      </c>
      <c r="G15" s="45">
        <f t="shared" si="0"/>
        <v>250</v>
      </c>
      <c r="H15" s="28" t="s">
        <v>71</v>
      </c>
      <c r="I15" s="33">
        <v>50</v>
      </c>
      <c r="J15" s="33">
        <v>0.26</v>
      </c>
      <c r="K15" s="28">
        <v>700</v>
      </c>
      <c r="L15" s="51">
        <v>9628.33</v>
      </c>
      <c r="M15" s="33" t="s">
        <v>76</v>
      </c>
      <c r="N15" s="34"/>
      <c r="O15" s="48">
        <f t="shared" si="1"/>
        <v>0</v>
      </c>
      <c r="P15" s="10" t="str">
        <f t="shared" ref="P15:P20" si="3">IF( O15=0," ", IF(100-((L15/O15)*100)&gt;20,"viac ako 20%",0))</f>
        <v xml:space="preserve"> </v>
      </c>
    </row>
    <row r="16" spans="1:16" ht="17.25" x14ac:dyDescent="0.25">
      <c r="A16" s="38" t="s">
        <v>91</v>
      </c>
      <c r="B16" s="40" t="s">
        <v>81</v>
      </c>
      <c r="C16" s="103" t="s">
        <v>70</v>
      </c>
      <c r="D16" s="104"/>
      <c r="E16" s="33">
        <v>70</v>
      </c>
      <c r="F16" s="33">
        <v>165</v>
      </c>
      <c r="G16" s="45">
        <f t="shared" si="0"/>
        <v>235</v>
      </c>
      <c r="H16" s="28" t="s">
        <v>71</v>
      </c>
      <c r="I16" s="33">
        <v>50</v>
      </c>
      <c r="J16" s="33">
        <v>0.22</v>
      </c>
      <c r="K16" s="28">
        <v>1200</v>
      </c>
      <c r="L16" s="51">
        <v>9652.6200000000008</v>
      </c>
      <c r="M16" s="33" t="s">
        <v>76</v>
      </c>
      <c r="N16" s="34"/>
      <c r="O16" s="48">
        <f t="shared" si="1"/>
        <v>0</v>
      </c>
      <c r="P16" s="10" t="str">
        <f t="shared" si="3"/>
        <v xml:space="preserve"> </v>
      </c>
    </row>
    <row r="17" spans="1:16" ht="17.25" x14ac:dyDescent="0.25">
      <c r="A17" s="38" t="s">
        <v>92</v>
      </c>
      <c r="B17" s="40" t="s">
        <v>82</v>
      </c>
      <c r="C17" s="103" t="s">
        <v>70</v>
      </c>
      <c r="D17" s="104"/>
      <c r="E17" s="33">
        <v>142</v>
      </c>
      <c r="F17" s="33">
        <v>178</v>
      </c>
      <c r="G17" s="45">
        <f t="shared" si="0"/>
        <v>320</v>
      </c>
      <c r="H17" s="28" t="s">
        <v>71</v>
      </c>
      <c r="I17" s="33">
        <v>50</v>
      </c>
      <c r="J17" s="33">
        <v>0.48</v>
      </c>
      <c r="K17" s="28">
        <v>1400</v>
      </c>
      <c r="L17" s="51">
        <v>10646.12</v>
      </c>
      <c r="M17" s="33" t="s">
        <v>76</v>
      </c>
      <c r="N17" s="34"/>
      <c r="O17" s="48">
        <f t="shared" si="1"/>
        <v>0</v>
      </c>
      <c r="P17" s="10" t="str">
        <f t="shared" si="3"/>
        <v xml:space="preserve"> </v>
      </c>
    </row>
    <row r="18" spans="1:16" ht="17.25" x14ac:dyDescent="0.25">
      <c r="A18" s="38" t="s">
        <v>92</v>
      </c>
      <c r="B18" s="40" t="s">
        <v>83</v>
      </c>
      <c r="C18" s="103" t="s">
        <v>70</v>
      </c>
      <c r="D18" s="103"/>
      <c r="E18" s="33">
        <v>55</v>
      </c>
      <c r="F18" s="33">
        <v>54</v>
      </c>
      <c r="G18" s="45">
        <f t="shared" si="0"/>
        <v>109</v>
      </c>
      <c r="H18" s="28" t="s">
        <v>71</v>
      </c>
      <c r="I18" s="33">
        <v>50</v>
      </c>
      <c r="J18" s="33">
        <v>0.19</v>
      </c>
      <c r="K18" s="28">
        <v>1400</v>
      </c>
      <c r="L18" s="51">
        <v>4420.91</v>
      </c>
      <c r="M18" s="33" t="s">
        <v>76</v>
      </c>
      <c r="N18" s="34"/>
      <c r="O18" s="48">
        <f t="shared" si="1"/>
        <v>0</v>
      </c>
      <c r="P18" s="10" t="str">
        <f t="shared" si="3"/>
        <v xml:space="preserve"> </v>
      </c>
    </row>
    <row r="19" spans="1:16" ht="17.25" x14ac:dyDescent="0.25">
      <c r="A19" s="38" t="s">
        <v>92</v>
      </c>
      <c r="B19" s="40" t="s">
        <v>84</v>
      </c>
      <c r="C19" s="103" t="s">
        <v>70</v>
      </c>
      <c r="D19" s="103"/>
      <c r="E19" s="33">
        <v>187</v>
      </c>
      <c r="F19" s="33">
        <v>124</v>
      </c>
      <c r="G19" s="45">
        <f t="shared" si="0"/>
        <v>311</v>
      </c>
      <c r="H19" s="28" t="s">
        <v>71</v>
      </c>
      <c r="I19" s="33">
        <v>55</v>
      </c>
      <c r="J19" s="33">
        <v>0.25</v>
      </c>
      <c r="K19" s="28">
        <v>500</v>
      </c>
      <c r="L19" s="51">
        <v>11256.66</v>
      </c>
      <c r="M19" s="33" t="s">
        <v>76</v>
      </c>
      <c r="N19" s="34"/>
      <c r="O19" s="48">
        <f t="shared" si="1"/>
        <v>0</v>
      </c>
      <c r="P19" s="10" t="str">
        <f t="shared" si="3"/>
        <v xml:space="preserve"> </v>
      </c>
    </row>
    <row r="20" spans="1:16" ht="17.25" x14ac:dyDescent="0.25">
      <c r="A20" s="38" t="s">
        <v>72</v>
      </c>
      <c r="B20" s="40" t="s">
        <v>85</v>
      </c>
      <c r="C20" s="103" t="s">
        <v>70</v>
      </c>
      <c r="D20" s="103"/>
      <c r="E20" s="33">
        <v>90</v>
      </c>
      <c r="F20" s="33">
        <v>230</v>
      </c>
      <c r="G20" s="45">
        <f t="shared" si="0"/>
        <v>320</v>
      </c>
      <c r="H20" s="28" t="s">
        <v>71</v>
      </c>
      <c r="I20" s="33">
        <v>50</v>
      </c>
      <c r="J20" s="33">
        <v>0.16</v>
      </c>
      <c r="K20" s="28">
        <v>650</v>
      </c>
      <c r="L20" s="51">
        <v>13751.03</v>
      </c>
      <c r="M20" s="33" t="s">
        <v>76</v>
      </c>
      <c r="N20" s="34"/>
      <c r="O20" s="48">
        <f t="shared" si="1"/>
        <v>0</v>
      </c>
      <c r="P20" s="10" t="str">
        <f t="shared" si="3"/>
        <v xml:space="preserve"> </v>
      </c>
    </row>
    <row r="21" spans="1:16" ht="17.25" x14ac:dyDescent="0.25">
      <c r="A21" s="38" t="s">
        <v>72</v>
      </c>
      <c r="B21" s="40" t="s">
        <v>86</v>
      </c>
      <c r="C21" s="103" t="s">
        <v>70</v>
      </c>
      <c r="D21" s="104"/>
      <c r="E21" s="33">
        <v>15</v>
      </c>
      <c r="F21" s="33">
        <v>58</v>
      </c>
      <c r="G21" s="45">
        <f t="shared" si="0"/>
        <v>73</v>
      </c>
      <c r="H21" s="28" t="s">
        <v>71</v>
      </c>
      <c r="I21" s="33">
        <v>55</v>
      </c>
      <c r="J21" s="33">
        <v>0.38</v>
      </c>
      <c r="K21" s="28">
        <v>1100</v>
      </c>
      <c r="L21" s="51">
        <v>3026.54</v>
      </c>
      <c r="M21" s="33" t="s">
        <v>76</v>
      </c>
      <c r="N21" s="34"/>
      <c r="O21" s="48">
        <f t="shared" si="1"/>
        <v>0</v>
      </c>
      <c r="P21" s="10"/>
    </row>
    <row r="22" spans="1:16" ht="17.25" x14ac:dyDescent="0.25">
      <c r="A22" s="38" t="s">
        <v>72</v>
      </c>
      <c r="B22" s="40" t="s">
        <v>87</v>
      </c>
      <c r="C22" s="103" t="s">
        <v>70</v>
      </c>
      <c r="D22" s="103"/>
      <c r="E22" s="33">
        <v>12</v>
      </c>
      <c r="F22" s="33">
        <v>60</v>
      </c>
      <c r="G22" s="45">
        <f t="shared" si="0"/>
        <v>72</v>
      </c>
      <c r="H22" s="28" t="s">
        <v>71</v>
      </c>
      <c r="I22" s="33">
        <v>55</v>
      </c>
      <c r="J22" s="33">
        <v>0.17</v>
      </c>
      <c r="K22" s="28">
        <v>800</v>
      </c>
      <c r="L22" s="51">
        <v>3285.57</v>
      </c>
      <c r="M22" s="33" t="s">
        <v>76</v>
      </c>
      <c r="N22" s="34"/>
      <c r="O22" s="48">
        <f t="shared" si="1"/>
        <v>0</v>
      </c>
      <c r="P22" s="10"/>
    </row>
    <row r="23" spans="1:16" ht="17.25" x14ac:dyDescent="0.25">
      <c r="A23" s="38" t="s">
        <v>93</v>
      </c>
      <c r="B23" s="40" t="s">
        <v>88</v>
      </c>
      <c r="C23" s="103" t="s">
        <v>70</v>
      </c>
      <c r="D23" s="104"/>
      <c r="E23" s="33">
        <v>44</v>
      </c>
      <c r="F23" s="33">
        <v>102</v>
      </c>
      <c r="G23" s="45">
        <f t="shared" si="0"/>
        <v>146</v>
      </c>
      <c r="H23" s="28" t="s">
        <v>71</v>
      </c>
      <c r="I23" s="33">
        <v>60</v>
      </c>
      <c r="J23" s="33">
        <v>0.25</v>
      </c>
      <c r="K23" s="28">
        <v>900</v>
      </c>
      <c r="L23" s="51">
        <v>6040.85</v>
      </c>
      <c r="M23" s="33" t="s">
        <v>76</v>
      </c>
      <c r="N23" s="34"/>
      <c r="O23" s="48">
        <f t="shared" si="1"/>
        <v>0</v>
      </c>
      <c r="P23" s="10"/>
    </row>
    <row r="24" spans="1:16" ht="17.25" x14ac:dyDescent="0.25">
      <c r="A24" s="38" t="s">
        <v>93</v>
      </c>
      <c r="B24" s="40" t="s">
        <v>89</v>
      </c>
      <c r="C24" s="103" t="s">
        <v>70</v>
      </c>
      <c r="D24" s="103"/>
      <c r="E24" s="33">
        <v>58</v>
      </c>
      <c r="F24" s="33">
        <v>38</v>
      </c>
      <c r="G24" s="45">
        <f t="shared" si="0"/>
        <v>96</v>
      </c>
      <c r="H24" s="28" t="s">
        <v>71</v>
      </c>
      <c r="I24" s="33">
        <v>70</v>
      </c>
      <c r="J24" s="33">
        <v>0.18</v>
      </c>
      <c r="K24" s="28">
        <v>1300</v>
      </c>
      <c r="L24" s="51">
        <v>3982.5</v>
      </c>
      <c r="M24" s="33" t="s">
        <v>76</v>
      </c>
      <c r="N24" s="34"/>
      <c r="O24" s="48">
        <f t="shared" si="1"/>
        <v>0</v>
      </c>
      <c r="P24" s="10"/>
    </row>
    <row r="25" spans="1:16" ht="17.25" x14ac:dyDescent="0.25">
      <c r="A25" s="38" t="s">
        <v>93</v>
      </c>
      <c r="B25" s="41" t="s">
        <v>90</v>
      </c>
      <c r="C25" s="103" t="s">
        <v>70</v>
      </c>
      <c r="D25" s="103"/>
      <c r="E25" s="33">
        <v>68</v>
      </c>
      <c r="F25" s="33">
        <v>45</v>
      </c>
      <c r="G25" s="45">
        <f t="shared" si="0"/>
        <v>113</v>
      </c>
      <c r="H25" s="28" t="s">
        <v>71</v>
      </c>
      <c r="I25" s="33">
        <v>55</v>
      </c>
      <c r="J25" s="33">
        <v>0.2</v>
      </c>
      <c r="K25" s="28">
        <v>600</v>
      </c>
      <c r="L25" s="51">
        <v>4265.88</v>
      </c>
      <c r="M25" s="33" t="s">
        <v>76</v>
      </c>
      <c r="N25" s="34"/>
      <c r="O25" s="48">
        <f t="shared" si="1"/>
        <v>0</v>
      </c>
      <c r="P25" s="10"/>
    </row>
    <row r="26" spans="1:16" ht="15.75" thickBot="1" x14ac:dyDescent="0.3">
      <c r="A26" s="52"/>
      <c r="B26" s="42"/>
      <c r="C26" s="42"/>
      <c r="D26" s="42"/>
      <c r="E26" s="42"/>
      <c r="F26" s="42"/>
      <c r="G26" s="42">
        <f>SUM(G12:G25)</f>
        <v>2673</v>
      </c>
      <c r="H26" s="42"/>
      <c r="I26" s="42"/>
      <c r="J26" s="55" t="s">
        <v>13</v>
      </c>
      <c r="K26" s="56"/>
      <c r="L26" s="53">
        <f>SUM(L12:L25)</f>
        <v>107834.22000000002</v>
      </c>
      <c r="M26" s="36"/>
      <c r="N26" s="37" t="s">
        <v>14</v>
      </c>
      <c r="O26" s="54">
        <f>SUM(O12:O25)</f>
        <v>0</v>
      </c>
      <c r="P26" s="10"/>
    </row>
    <row r="27" spans="1:16" ht="15.75" thickBot="1" x14ac:dyDescent="0.3">
      <c r="A27" s="57" t="s">
        <v>15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  <c r="O27" s="36">
        <f>O28-O26</f>
        <v>0</v>
      </c>
    </row>
    <row r="28" spans="1:16" ht="15.75" thickBot="1" x14ac:dyDescent="0.3">
      <c r="A28" s="57" t="s">
        <v>16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9"/>
      <c r="O28" s="32">
        <f>IF("nie"=MID(I36,1,3),O26,(O26*1.2))</f>
        <v>0</v>
      </c>
    </row>
    <row r="29" spans="1:16" x14ac:dyDescent="0.25">
      <c r="A29" s="73" t="s">
        <v>17</v>
      </c>
      <c r="B29" s="74"/>
      <c r="C29" s="74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6" x14ac:dyDescent="0.25">
      <c r="A30" s="60" t="s">
        <v>63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6" ht="25.5" customHeight="1" x14ac:dyDescent="0.25">
      <c r="A31" s="22" t="s">
        <v>57</v>
      </c>
      <c r="B31" s="22"/>
      <c r="C31" s="22"/>
      <c r="D31" s="22"/>
      <c r="E31" s="22"/>
      <c r="F31" s="22"/>
      <c r="G31" s="23" t="s">
        <v>55</v>
      </c>
      <c r="H31" s="22"/>
      <c r="I31" s="22"/>
      <c r="J31" s="24"/>
      <c r="K31" s="24"/>
      <c r="L31" s="24"/>
      <c r="M31" s="24"/>
      <c r="N31" s="24"/>
      <c r="O31" s="24"/>
    </row>
    <row r="32" spans="1:16" ht="15" customHeight="1" x14ac:dyDescent="0.25">
      <c r="A32" s="76" t="s">
        <v>94</v>
      </c>
      <c r="B32" s="77"/>
      <c r="C32" s="77"/>
      <c r="D32" s="77"/>
      <c r="E32" s="78"/>
      <c r="F32" s="75" t="s">
        <v>56</v>
      </c>
      <c r="G32" s="25" t="s">
        <v>18</v>
      </c>
      <c r="H32" s="67"/>
      <c r="I32" s="68"/>
      <c r="J32" s="68"/>
      <c r="K32" s="68"/>
      <c r="L32" s="68"/>
      <c r="M32" s="68"/>
      <c r="N32" s="68"/>
      <c r="O32" s="69"/>
    </row>
    <row r="33" spans="1:15" x14ac:dyDescent="0.25">
      <c r="A33" s="79"/>
      <c r="B33" s="80"/>
      <c r="C33" s="80"/>
      <c r="D33" s="80"/>
      <c r="E33" s="81"/>
      <c r="F33" s="75"/>
      <c r="G33" s="25" t="s">
        <v>19</v>
      </c>
      <c r="H33" s="67"/>
      <c r="I33" s="68"/>
      <c r="J33" s="68"/>
      <c r="K33" s="68"/>
      <c r="L33" s="68"/>
      <c r="M33" s="68"/>
      <c r="N33" s="68"/>
      <c r="O33" s="69"/>
    </row>
    <row r="34" spans="1:15" ht="18" customHeight="1" x14ac:dyDescent="0.25">
      <c r="A34" s="79"/>
      <c r="B34" s="80"/>
      <c r="C34" s="80"/>
      <c r="D34" s="80"/>
      <c r="E34" s="81"/>
      <c r="F34" s="75"/>
      <c r="G34" s="25" t="s">
        <v>20</v>
      </c>
      <c r="H34" s="67"/>
      <c r="I34" s="68"/>
      <c r="J34" s="68"/>
      <c r="K34" s="68"/>
      <c r="L34" s="68"/>
      <c r="M34" s="68"/>
      <c r="N34" s="68"/>
      <c r="O34" s="69"/>
    </row>
    <row r="35" spans="1:15" x14ac:dyDescent="0.25">
      <c r="A35" s="79"/>
      <c r="B35" s="80"/>
      <c r="C35" s="80"/>
      <c r="D35" s="80"/>
      <c r="E35" s="81"/>
      <c r="F35" s="75"/>
      <c r="G35" s="25" t="s">
        <v>21</v>
      </c>
      <c r="H35" s="67"/>
      <c r="I35" s="68"/>
      <c r="J35" s="68"/>
      <c r="K35" s="68"/>
      <c r="L35" s="68"/>
      <c r="M35" s="68"/>
      <c r="N35" s="68"/>
      <c r="O35" s="69"/>
    </row>
    <row r="36" spans="1:15" x14ac:dyDescent="0.25">
      <c r="A36" s="79"/>
      <c r="B36" s="80"/>
      <c r="C36" s="80"/>
      <c r="D36" s="80"/>
      <c r="E36" s="81"/>
      <c r="F36" s="75"/>
      <c r="G36" s="25" t="s">
        <v>22</v>
      </c>
      <c r="H36" s="67"/>
      <c r="I36" s="68"/>
      <c r="J36" s="68"/>
      <c r="K36" s="68"/>
      <c r="L36" s="68"/>
      <c r="M36" s="68"/>
      <c r="N36" s="68"/>
      <c r="O36" s="69"/>
    </row>
    <row r="37" spans="1:15" x14ac:dyDescent="0.25">
      <c r="A37" s="79"/>
      <c r="B37" s="80"/>
      <c r="C37" s="80"/>
      <c r="D37" s="80"/>
      <c r="E37" s="81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79"/>
      <c r="B38" s="80"/>
      <c r="C38" s="80"/>
      <c r="D38" s="80"/>
      <c r="E38" s="81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82"/>
      <c r="B39" s="83"/>
      <c r="C39" s="83"/>
      <c r="D39" s="83"/>
      <c r="E39" s="84"/>
      <c r="F39" s="24"/>
      <c r="G39" s="16"/>
      <c r="H39" s="16"/>
      <c r="I39" s="16"/>
      <c r="J39" s="16" t="s">
        <v>23</v>
      </c>
      <c r="K39" s="16"/>
      <c r="L39" s="70"/>
      <c r="M39" s="71"/>
      <c r="N39" s="72"/>
      <c r="O39" s="16"/>
    </row>
    <row r="40" spans="1:15" x14ac:dyDescent="0.25">
      <c r="A40" s="24"/>
      <c r="B40" s="24"/>
      <c r="C40" s="24"/>
      <c r="D40" s="24"/>
      <c r="E40" s="24"/>
      <c r="F40" s="24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29"/>
      <c r="B41" s="30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</sheetData>
  <mergeCells count="48">
    <mergeCell ref="C20:D20"/>
    <mergeCell ref="C21:D21"/>
    <mergeCell ref="C22:D22"/>
    <mergeCell ref="C15:D15"/>
    <mergeCell ref="C16:D16"/>
    <mergeCell ref="C17:D17"/>
    <mergeCell ref="C18:D18"/>
    <mergeCell ref="C19:D19"/>
    <mergeCell ref="A1:L1"/>
    <mergeCell ref="C12:D12"/>
    <mergeCell ref="C13:D13"/>
    <mergeCell ref="C14:D14"/>
    <mergeCell ref="H9:H11"/>
    <mergeCell ref="I9:I11"/>
    <mergeCell ref="J9:J11"/>
    <mergeCell ref="K9:K11"/>
    <mergeCell ref="A8:B8"/>
    <mergeCell ref="E5:F5"/>
    <mergeCell ref="B7:F7"/>
    <mergeCell ref="B9:B11"/>
    <mergeCell ref="B6:H6"/>
    <mergeCell ref="E9:G9"/>
    <mergeCell ref="C3:K3"/>
    <mergeCell ref="H36:O36"/>
    <mergeCell ref="L39:N39"/>
    <mergeCell ref="A29:C29"/>
    <mergeCell ref="F32:F36"/>
    <mergeCell ref="H32:O32"/>
    <mergeCell ref="H33:O33"/>
    <mergeCell ref="H34:O34"/>
    <mergeCell ref="H35:O35"/>
    <mergeCell ref="A32:E39"/>
    <mergeCell ref="J26:K26"/>
    <mergeCell ref="A27:N27"/>
    <mergeCell ref="A28:N28"/>
    <mergeCell ref="A30:O30"/>
    <mergeCell ref="L9:L11"/>
    <mergeCell ref="C9:D9"/>
    <mergeCell ref="N9:N11"/>
    <mergeCell ref="O9:O11"/>
    <mergeCell ref="C10:D11"/>
    <mergeCell ref="E10:E11"/>
    <mergeCell ref="F10:F11"/>
    <mergeCell ref="G10:G11"/>
    <mergeCell ref="M9:M11"/>
    <mergeCell ref="C23:D23"/>
    <mergeCell ref="C24:D24"/>
    <mergeCell ref="C25:D25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27" t="s">
        <v>59</v>
      </c>
      <c r="B3" s="27" t="s">
        <v>67</v>
      </c>
      <c r="C3" s="27"/>
      <c r="D3" s="27" t="s">
        <v>59</v>
      </c>
      <c r="E3" s="27" t="s">
        <v>67</v>
      </c>
      <c r="F3" s="27"/>
      <c r="G3" s="27" t="s">
        <v>59</v>
      </c>
      <c r="H3" s="27" t="s">
        <v>67</v>
      </c>
    </row>
    <row r="4" spans="1:9" x14ac:dyDescent="0.25">
      <c r="A4" s="27">
        <v>5.35</v>
      </c>
      <c r="B4" s="27">
        <v>22.72</v>
      </c>
      <c r="C4" s="27">
        <f>A4*B4</f>
        <v>121.55199999999999</v>
      </c>
      <c r="D4" s="27">
        <v>16.41</v>
      </c>
      <c r="E4" s="27">
        <v>27.44</v>
      </c>
      <c r="F4" s="27">
        <f>D4*E4</f>
        <v>450.29040000000003</v>
      </c>
      <c r="G4" s="27"/>
      <c r="H4" s="27"/>
      <c r="I4" s="27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19"/>
  <sheetViews>
    <sheetView view="pageBreakPreview" zoomScaleNormal="100" zoomScaleSheetLayoutView="100" workbookViewId="0">
      <selection activeCell="B15" sqref="B15:N15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0" t="s">
        <v>51</v>
      </c>
      <c r="M2" s="130"/>
    </row>
    <row r="3" spans="1:14" x14ac:dyDescent="0.25">
      <c r="A3" s="5" t="s">
        <v>25</v>
      </c>
      <c r="B3" s="131" t="s">
        <v>26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x14ac:dyDescent="0.25">
      <c r="A4" s="5" t="s">
        <v>27</v>
      </c>
      <c r="B4" s="131" t="s">
        <v>28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25">
      <c r="A5" s="5" t="s">
        <v>8</v>
      </c>
      <c r="B5" s="131" t="s">
        <v>29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x14ac:dyDescent="0.25">
      <c r="A6" s="5" t="s">
        <v>2</v>
      </c>
      <c r="B6" s="131" t="s">
        <v>30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25">
      <c r="A7" s="6" t="s">
        <v>31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x14ac:dyDescent="0.25">
      <c r="A8" s="5" t="s">
        <v>12</v>
      </c>
      <c r="B8" s="131" t="s">
        <v>32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x14ac:dyDescent="0.25">
      <c r="A9" s="5" t="s">
        <v>33</v>
      </c>
      <c r="B9" s="131" t="s">
        <v>34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25">
      <c r="A10" s="5" t="s">
        <v>35</v>
      </c>
      <c r="B10" s="131" t="s">
        <v>36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25">
      <c r="A11" s="7" t="s">
        <v>37</v>
      </c>
      <c r="B11" s="131" t="s">
        <v>38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25">
      <c r="A12" s="8" t="s">
        <v>39</v>
      </c>
      <c r="B12" s="131" t="s">
        <v>40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24" customHeight="1" x14ac:dyDescent="0.25">
      <c r="A13" s="7" t="s">
        <v>41</v>
      </c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6.5" customHeight="1" x14ac:dyDescent="0.25">
      <c r="A14" s="7" t="s">
        <v>5</v>
      </c>
      <c r="B14" s="131" t="s">
        <v>52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25">
      <c r="A15" s="7" t="s">
        <v>43</v>
      </c>
      <c r="B15" s="131" t="s">
        <v>44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38.25" x14ac:dyDescent="0.25">
      <c r="A16" s="9" t="s">
        <v>45</v>
      </c>
      <c r="B16" s="131" t="s">
        <v>46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28.5" customHeight="1" x14ac:dyDescent="0.25">
      <c r="A17" s="9" t="s">
        <v>47</v>
      </c>
      <c r="B17" s="131" t="s">
        <v>48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27" customHeight="1" x14ac:dyDescent="0.25">
      <c r="A18" s="7" t="s">
        <v>49</v>
      </c>
      <c r="B18" s="131" t="s">
        <v>50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75" customHeight="1" x14ac:dyDescent="0.25">
      <c r="A19" s="26" t="s">
        <v>60</v>
      </c>
      <c r="B19" s="132" t="s">
        <v>61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Hurtekova, Michaela</cp:lastModifiedBy>
  <cp:lastPrinted>2026-02-17T11:20:20Z</cp:lastPrinted>
  <dcterms:created xsi:type="dcterms:W3CDTF">2012-08-13T12:29:09Z</dcterms:created>
  <dcterms:modified xsi:type="dcterms:W3CDTF">2026-03-25T09:59:26Z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