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ratislavskecentrumsluzieb-my.sharepoint.com/personal/aneta_stuparovicova_bcs_bratislava_sk/Documents/Schôdze/Pracovná plocha/zákazky/Starz - bufety/časť 4. ovocie a zelenina/Vyhlásenie/"/>
    </mc:Choice>
  </mc:AlternateContent>
  <xr:revisionPtr revIDLastSave="806" documentId="8_{7E8B38B6-A8DD-4210-A475-9482C6E4A05A}" xr6:coauthVersionLast="47" xr6:coauthVersionMax="47" xr10:uidLastSave="{AC47B84E-1152-4A2A-ACC7-704C89301DEB}"/>
  <bookViews>
    <workbookView xWindow="-120" yWindow="-120" windowWidth="29040" windowHeight="15720" firstSheet="1" activeTab="1" xr2:uid="{89D3062A-3E8C-407B-A16C-9D1AA0F43D56}"/>
  </bookViews>
  <sheets>
    <sheet name="Zákl. nastavenie" sheetId="7" state="hidden" r:id="rId1"/>
    <sheet name="Položkový rozpočet" sheetId="8" r:id="rId2"/>
    <sheet name="Osobné postavenie" sheetId="11" r:id="rId3"/>
    <sheet name="Koneční užívatelia výhod" sheetId="5" r:id="rId4"/>
    <sheet name="Konflikt záujmov " sheetId="12" r:id="rId5"/>
    <sheet name="Medzinárodné sankcie" sheetId="2" r:id="rId6"/>
  </sheets>
  <definedNames>
    <definedName name="_xlnm.Print_Area" localSheetId="3">'Koneční užívatelia výhod'!$B$1:$B$28</definedName>
    <definedName name="_xlnm.Print_Area" localSheetId="5">'Medzinárodné sankcie'!$B$1:$B$22</definedName>
    <definedName name="_xlnm.Print_Area" localSheetId="2">'Osobné postavenie'!$B$1:$B$19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" i="8" l="1"/>
  <c r="E26" i="8"/>
  <c r="E40" i="8"/>
  <c r="C19" i="8"/>
  <c r="E39" i="8"/>
  <c r="F40" i="8" l="1"/>
  <c r="G40" i="8" s="1"/>
  <c r="E24" i="8"/>
  <c r="E25" i="8"/>
  <c r="E27" i="8"/>
  <c r="E28" i="8"/>
  <c r="E29" i="8"/>
  <c r="E30" i="8"/>
  <c r="E31" i="8"/>
  <c r="E32" i="8"/>
  <c r="E33" i="8"/>
  <c r="E34" i="8"/>
  <c r="E35" i="8"/>
  <c r="E36" i="8"/>
  <c r="E37" i="8"/>
  <c r="E38" i="8"/>
  <c r="E21" i="8"/>
  <c r="E22" i="8"/>
  <c r="E41" i="8" l="1"/>
  <c r="F39" i="8"/>
  <c r="G39" i="8" s="1"/>
  <c r="F38" i="8"/>
  <c r="G38" i="8" s="1"/>
  <c r="F37" i="8"/>
  <c r="G37" i="8" s="1"/>
  <c r="F36" i="8"/>
  <c r="G36" i="8" s="1"/>
  <c r="F35" i="8"/>
  <c r="G35" i="8" s="1"/>
  <c r="F34" i="8"/>
  <c r="G34" i="8" s="1"/>
  <c r="F33" i="8"/>
  <c r="G33" i="8" s="1"/>
  <c r="F32" i="8"/>
  <c r="G32" i="8" s="1"/>
  <c r="F31" i="8"/>
  <c r="G31" i="8" s="1"/>
  <c r="F30" i="8"/>
  <c r="G30" i="8" s="1"/>
  <c r="F29" i="8"/>
  <c r="G29" i="8" s="1"/>
  <c r="F28" i="8"/>
  <c r="G28" i="8" s="1"/>
  <c r="F27" i="8"/>
  <c r="G27" i="8" s="1"/>
  <c r="F26" i="8"/>
  <c r="G26" i="8" s="1"/>
  <c r="F25" i="8"/>
  <c r="G25" i="8"/>
  <c r="F24" i="8"/>
  <c r="G24" i="8" s="1"/>
  <c r="F23" i="8"/>
  <c r="G23" i="8" s="1"/>
  <c r="F22" i="8"/>
  <c r="G22" i="8" s="1"/>
  <c r="F21" i="8"/>
  <c r="G21" i="8" s="1"/>
  <c r="E35" i="7"/>
  <c r="E36" i="7"/>
  <c r="E50" i="7"/>
  <c r="E49" i="7"/>
  <c r="E37" i="7"/>
  <c r="G34" i="7"/>
  <c r="H34" i="7" s="1"/>
  <c r="K9" i="7"/>
  <c r="K10" i="7"/>
  <c r="K11" i="7"/>
  <c r="K12" i="7"/>
  <c r="K13" i="7"/>
  <c r="K4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E43" i="8" l="1"/>
  <c r="J49" i="7"/>
  <c r="F34" i="7"/>
  <c r="F49" i="7"/>
  <c r="H14" i="7" l="1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<sst xmlns="http://schemas.openxmlformats.org/spreadsheetml/2006/main" count="169" uniqueCount="118">
  <si>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</si>
  <si>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</si>
  <si>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</si>
  <si>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</si>
  <si>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</si>
  <si>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</si>
  <si>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</si>
  <si>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</si>
  <si>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</si>
  <si>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</si>
  <si>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</si>
  <si>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Cena celkom</t>
  </si>
  <si>
    <t>EUR s DPH</t>
  </si>
  <si>
    <t>čím menej, tým lepšie</t>
  </si>
  <si>
    <t>Záruka navyše</t>
  </si>
  <si>
    <t>mesiace</t>
  </si>
  <si>
    <t>čím viac, tým lepšie</t>
  </si>
  <si>
    <t>Lehota dodania</t>
  </si>
  <si>
    <t>kalendárne dni</t>
  </si>
  <si>
    <t>...</t>
  </si>
  <si>
    <t>žiadna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</si>
  <si>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</si>
  <si>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</si>
  <si>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</si>
  <si>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</si>
  <si>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</si>
  <si>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</si>
  <si>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</si>
  <si>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</si>
  <si>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</si>
  <si>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</si>
  <si>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</si>
  <si>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</si>
  <si>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</si>
  <si>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>Spôsob hodnotenia - peňažný malusový</t>
  </si>
  <si>
    <t>Príloha č. 2 - Položkový rozpočet v zákazke „Výzva č.31- Nákup ovocia a zeleniny do bufetov“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</si>
  <si>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</si>
  <si>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</si>
  <si>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</si>
  <si>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</si>
  <si>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</si>
  <si>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</si>
  <si>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</si>
  <si>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Som platcom DPH</t>
  </si>
  <si>
    <t>Čestné vyhlásenia podľa zákona o verejnom obstarávaní</t>
  </si>
  <si>
    <r>
      <t>Predložením tejto ponuky prehlasujem,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Osobné postavenie</t>
    </r>
    <r>
      <rPr>
        <sz val="11"/>
        <color theme="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</si>
  <si>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som sa oboznámil so znením čestného vyhlásenia uvedeným v hárku </t>
    </r>
    <r>
      <rPr>
        <b/>
        <sz val="11"/>
        <rFont val="Calibri"/>
        <family val="2"/>
        <charset val="238"/>
        <scheme val="minor"/>
      </rPr>
      <t xml:space="preserve">"Konflikt záujmov" </t>
    </r>
    <r>
      <rPr>
        <sz val="11"/>
        <rFont val="Calibri"/>
        <family val="2"/>
        <charset val="238"/>
        <scheme val="minor"/>
      </rPr>
      <t>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</si>
  <si>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color rgb="FF000000"/>
        <rFont val="Calibri"/>
        <scheme val="minor"/>
      </rPr>
      <t>Medzinárodné sankcie</t>
    </r>
    <r>
      <rPr>
        <sz val="11"/>
        <color rgb="FF000000"/>
        <rFont val="Calibri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</si>
  <si>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</si>
  <si>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r>
      <t>Predložením tejto ponuky čestne vyhlasujem, že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</si>
  <si>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Kritérium č. 1:</t>
  </si>
  <si>
    <t xml:space="preserve">Názov položky </t>
  </si>
  <si>
    <t xml:space="preserve">Predpokladaný odber/ks </t>
  </si>
  <si>
    <t>Jednotková cena v EUR bez DPH</t>
  </si>
  <si>
    <t>Cena celkom v EUR bez DPH</t>
  </si>
  <si>
    <t>výška DPH</t>
  </si>
  <si>
    <t>Cena celkom v EUR s DPH</t>
  </si>
  <si>
    <t>Pomaranče Navelina 1kg </t>
  </si>
  <si>
    <t>Grep červený Star ruby 1kg </t>
  </si>
  <si>
    <t>Rukola praná 1kg </t>
  </si>
  <si>
    <t>Paradajky kríčkové 1kg </t>
  </si>
  <si>
    <t>Šalát poľný Valerián 1kg </t>
  </si>
  <si>
    <t>Uhorky hadovky 1kg </t>
  </si>
  <si>
    <t>Citróny Primofiori ukladané1kg </t>
  </si>
  <si>
    <t>Mäta 1kg </t>
  </si>
  <si>
    <t>Melón červený vodový kg </t>
  </si>
  <si>
    <t>Melón žltý medový 1kg </t>
  </si>
  <si>
    <t>Melón galia 1kg </t>
  </si>
  <si>
    <t>Cibuľa červená 1kg </t>
  </si>
  <si>
    <t>Lollo rosso 1kg </t>
  </si>
  <si>
    <t>Lollo biondo 1kg </t>
  </si>
  <si>
    <t>Paprika California 1kg </t>
  </si>
  <si>
    <t>Paprika PCR 1kg </t>
  </si>
  <si>
    <t>Avokádo RTE 1kg </t>
  </si>
  <si>
    <t>Reďkovka červená 1 zväzok </t>
  </si>
  <si>
    <t>Jarná cibuľa 1 zväzok </t>
  </si>
  <si>
    <t>Hrozno seedles 1 kg</t>
  </si>
  <si>
    <t>Cena celkom za všetky položky</t>
  </si>
  <si>
    <t xml:space="preserve">    v EUR bez DPH </t>
  </si>
  <si>
    <t xml:space="preserve">v EUR s DPH </t>
  </si>
  <si>
    <t>V ...</t>
  </si>
  <si>
    <t xml:space="preserve">Dátum: </t>
  </si>
  <si>
    <t>Čestné vyhlásenie podľa § 32 ods. 7 ZVO</t>
  </si>
  <si>
    <t>Ako uchádzač v tomto verejnom obstarávaní Hl. mesta SR Bratislava</t>
  </si>
  <si>
    <t>čestne vyhlasujem,</t>
  </si>
  <si>
    <t>že v spoločnosti uchádazača pôsobia nasledovné osoby splňajúce podmienky stanovené v § 32 ods. 8 ZVO: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</si>
  <si>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</si>
  <si>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</si>
  <si>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</si>
  <si>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</si>
  <si>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t>Zároveň čestne vhylasujem, že všetky vyššie uvedené osoby spĺňajú podmienky účasti osobného postavenia podľa § 32 ods. 1 písm. a) ZVO.</t>
  </si>
  <si>
    <t>V prípade, že vyššie nie sú uvedené žiadne osoby, čestne prehlasujem, že žiadne takéto osoby v našej spoločnosti nepôsobia.</t>
  </si>
  <si>
    <t>Čestné vyhlásenie o konečných užívateľoch výhod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</si>
  <si>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</si>
  <si>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</si>
  <si>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</si>
  <si>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</si>
  <si>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</si>
  <si>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</si>
  <si>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</si>
  <si>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</si>
  <si>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</si>
  <si>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</si>
  <si>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</si>
  <si>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</si>
  <si>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</si>
  <si>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</si>
  <si>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</si>
  <si>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</si>
  <si>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r>
      <rPr>
        <sz val="14"/>
        <color rgb="FF305496"/>
        <rFont val="Calibri"/>
        <scheme val="minor"/>
      </rPr>
      <t xml:space="preserve">ČESTNÉ VYHLÁSENIE 
o neprítomnosti konfliktu záujmov 
</t>
    </r>
    <r>
      <rPr>
        <b/>
        <sz val="11"/>
        <color rgb="FF000000"/>
        <rFont val="Calibri"/>
        <scheme val="minor"/>
      </rPr>
      <t>čestne vyhlasujem,</t>
    </r>
    <r>
      <rPr>
        <sz val="11"/>
        <color rgb="FF000000"/>
        <rFont val="Calibri"/>
        <scheme val="minor"/>
      </rPr>
      <t xml:space="preserve"> že
v súvislosti s uvedeným postupom zadávania zákazky:
a) som nevyvíjal a nebudem vyvíjať voči žiadnej osobe na strane verejného obstarávateľa, ktorá
je alebo by mohla byť zainteresovanou osobou v zmysle ustanovenia § 23 ods. 3 zákona č.
343/2015 Z. z. o verejnom obstarávaní a o zmene a doplnení niektorých zákonov v platnom
znení (ďalej len „zainteresovaná osoba“) akékoľvek aktivity, ktoré by mohli viesť k zvýhodneniu
nášho postavenia v postupe tohto verejného obstarávania,
b) neposkytol som a neposkytnem akejkoľvek čo i len potenciálne zainteresovanej osobe priamo
alebo nepriamo akúkoľvek finančnú alebo vecnú výhodu ako motiváciu alebo odmenu
súvisiacu so zadaním tejto zákazky,
c) budem bezodkladne informovať verejného obstarávateľa o akejkoľvek situácii, ktorá je
považovaná za konflikt záujmov alebo ktorá by mohla viesť ku konfliktu záujmov kedykoľvek v
priebehu procesu verejného obstarávania,
d) poskytnem verejnému obstarávateľovi v postupe tohto verejného obstarávania presné,
pravdivé a úplné informácie.
e) Vyhlasujem, že som si vedomý právnych následkov uvedenia nepravdivých informácií v tomto
vyhlásení.
</t>
    </r>
    <r>
      <rPr>
        <b/>
        <sz val="11"/>
        <color rgb="FF000000"/>
        <rFont val="Calibri"/>
        <scheme val="minor"/>
      </rPr>
      <t xml:space="preserve">
</t>
    </r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</si>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</sst>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00"/>
  </numFmts>
  <fonts count="2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6"/>
      <name val="Calibri Light"/>
      <family val="2"/>
      <charset val="238"/>
      <scheme val="major"/>
    </font>
    <font>
      <sz val="16"/>
      <color theme="0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  <font>
      <sz val="16"/>
      <color theme="4"/>
      <name val="Calibri Light"/>
      <family val="2"/>
      <charset val="238"/>
      <scheme val="major"/>
    </font>
    <font>
      <sz val="11"/>
      <color theme="4"/>
      <name val="Calibri Light"/>
      <family val="2"/>
      <charset val="238"/>
      <scheme val="major"/>
    </font>
    <font>
      <b/>
      <sz val="11"/>
      <color rgb="FF000000"/>
      <name val="Calibri"/>
      <scheme val="minor"/>
    </font>
    <font>
      <sz val="11"/>
      <color rgb="FF000000"/>
      <name val="Calibri"/>
      <scheme val="minor"/>
    </font>
    <font>
      <sz val="14"/>
      <color rgb="FF305496"/>
      <name val="Calibri"/>
      <scheme val="minor"/>
    </font>
    <font>
      <sz val="11"/>
      <color rgb="FF000000"/>
      <name val="Calibri"/>
      <family val="2"/>
      <charset val="238"/>
      <scheme val="minor"/>
    </font>
    <font>
      <b/>
      <sz val="14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B2B2B2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 style="thin">
        <color rgb="FFB2B2B2"/>
      </left>
      <right/>
      <top style="thin">
        <color rgb="FFB2B2B2"/>
      </top>
      <bottom style="medium">
        <color indexed="64"/>
      </bottom>
      <diagonal/>
    </border>
    <border>
      <left/>
      <right/>
      <top/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B2B2B2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indexed="64"/>
      </left>
      <right style="thin">
        <color rgb="FFB2B2B2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auto="1"/>
      </bottom>
      <diagonal/>
    </border>
    <border>
      <left/>
      <right style="thin">
        <color rgb="FF000000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1" fillId="2" borderId="2" applyNumberFormat="0" applyFont="0" applyAlignment="0" applyProtection="0"/>
    <xf numFmtId="0" fontId="1" fillId="3" borderId="0" applyNumberFormat="0" applyBorder="0" applyAlignment="0" applyProtection="0"/>
    <xf numFmtId="43" fontId="1" fillId="0" borderId="0" applyFont="0" applyFill="0" applyBorder="0" applyAlignment="0" applyProtection="0"/>
    <xf numFmtId="0" fontId="16" fillId="0" borderId="0" applyNumberFormat="0" applyFill="0" applyBorder="0" applyAlignment="0" applyProtection="0"/>
  </cellStyleXfs>
  <cellXfs count="255">
    <xf numFmtId="0" fontId="0" fillId="0" borderId="0" xfId="0"/>
    <xf numFmtId="0" fontId="6" fillId="0" borderId="0" xfId="0" applyFont="1" applyAlignment="1">
      <alignment vertical="center"/>
    </xf>
    <xf numFmtId="0" fontId="7" fillId="0" borderId="0" xfId="0" applyFont="1" applyAlignment="1">
      <alignment horizontal="justify" vertical="center"/>
    </xf>
    <xf numFmtId="0" fontId="5" fillId="0" borderId="55" xfId="0" applyFont="1" applyBorder="1" applyAlignment="1">
      <alignment horizontal="center" vertical="center"/>
    </xf>
    <xf numFmtId="0" fontId="6" fillId="0" borderId="36" xfId="0" applyFont="1" applyBorder="1" applyAlignment="1">
      <alignment horizontal="justify" vertical="center"/>
    </xf>
    <xf numFmtId="0" fontId="0" fillId="0" borderId="36" xfId="0" applyBorder="1" applyAlignment="1">
      <alignment horizontal="left" vertical="center" wrapText="1" indent="1"/>
    </xf>
    <xf numFmtId="0" fontId="6" fillId="0" borderId="36" xfId="0" applyFont="1" applyBorder="1" applyAlignment="1">
      <alignment horizontal="left" vertical="center" wrapText="1" indent="1"/>
    </xf>
    <xf numFmtId="0" fontId="2" fillId="0" borderId="36" xfId="0" applyFont="1" applyBorder="1" applyAlignment="1">
      <alignment horizontal="center" vertical="center" wrapText="1"/>
    </xf>
    <xf numFmtId="0" fontId="0" fillId="0" borderId="36" xfId="0" applyBorder="1" applyAlignment="1">
      <alignment horizontal="left" wrapText="1" indent="1"/>
    </xf>
    <xf numFmtId="0" fontId="6" fillId="0" borderId="37" xfId="0" applyFont="1" applyBorder="1" applyAlignment="1">
      <alignment vertical="center"/>
    </xf>
    <xf numFmtId="0" fontId="0" fillId="0" borderId="36" xfId="0" applyBorder="1" applyAlignment="1">
      <alignment horizontal="left" vertical="center" indent="1"/>
    </xf>
    <xf numFmtId="0" fontId="2" fillId="0" borderId="36" xfId="0" applyFont="1" applyBorder="1" applyAlignment="1">
      <alignment horizontal="center" vertical="center"/>
    </xf>
    <xf numFmtId="0" fontId="0" fillId="0" borderId="36" xfId="0" applyBorder="1" applyAlignment="1">
      <alignment horizontal="justify" vertical="center"/>
    </xf>
    <xf numFmtId="0" fontId="0" fillId="0" borderId="37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4" borderId="41" xfId="0" applyFill="1" applyBorder="1" applyAlignment="1" applyProtection="1">
      <alignment horizontal="center" wrapText="1"/>
      <protection hidden="1"/>
    </xf>
    <xf numFmtId="0" fontId="2" fillId="4" borderId="42" xfId="0" applyFont="1" applyFill="1" applyBorder="1" applyAlignment="1" applyProtection="1">
      <alignment wrapText="1"/>
      <protection hidden="1"/>
    </xf>
    <xf numFmtId="0" fontId="2" fillId="4" borderId="43" xfId="0" applyFont="1" applyFill="1" applyBorder="1" applyAlignment="1" applyProtection="1">
      <alignment wrapText="1"/>
      <protection hidden="1"/>
    </xf>
    <xf numFmtId="0" fontId="2" fillId="4" borderId="44" xfId="0" applyFont="1" applyFill="1" applyBorder="1" applyAlignment="1" applyProtection="1">
      <alignment wrapText="1"/>
      <protection hidden="1"/>
    </xf>
    <xf numFmtId="0" fontId="2" fillId="4" borderId="39" xfId="0" applyFont="1" applyFill="1" applyBorder="1" applyAlignment="1" applyProtection="1">
      <alignment wrapText="1"/>
      <protection hidden="1"/>
    </xf>
    <xf numFmtId="0" fontId="2" fillId="4" borderId="41" xfId="0" applyFont="1" applyFill="1" applyBorder="1" applyAlignment="1" applyProtection="1">
      <alignment wrapText="1"/>
      <protection hidden="1"/>
    </xf>
    <xf numFmtId="0" fontId="0" fillId="4" borderId="36" xfId="0" applyFill="1" applyBorder="1" applyAlignment="1" applyProtection="1">
      <alignment horizontal="center"/>
      <protection hidden="1"/>
    </xf>
    <xf numFmtId="0" fontId="0" fillId="0" borderId="29" xfId="0" applyBorder="1" applyAlignment="1" applyProtection="1">
      <alignment wrapText="1"/>
      <protection locked="0" hidden="1"/>
    </xf>
    <xf numFmtId="0" fontId="0" fillId="0" borderId="30" xfId="0" applyBorder="1" applyAlignment="1" applyProtection="1">
      <alignment wrapText="1"/>
      <protection locked="0" hidden="1"/>
    </xf>
    <xf numFmtId="2" fontId="0" fillId="0" borderId="30" xfId="3" applyNumberFormat="1" applyFont="1" applyFill="1" applyBorder="1" applyAlignment="1" applyProtection="1">
      <alignment wrapText="1"/>
      <protection locked="0" hidden="1"/>
    </xf>
    <xf numFmtId="0" fontId="1" fillId="0" borderId="30" xfId="1" applyFont="1" applyFill="1" applyBorder="1" applyProtection="1">
      <protection locked="0" hidden="1"/>
    </xf>
    <xf numFmtId="2" fontId="0" fillId="0" borderId="46" xfId="3" applyNumberFormat="1" applyFont="1" applyFill="1" applyBorder="1" applyAlignment="1" applyProtection="1">
      <alignment wrapText="1"/>
      <protection locked="0" hidden="1"/>
    </xf>
    <xf numFmtId="2" fontId="0" fillId="4" borderId="46" xfId="0" applyNumberFormat="1" applyFill="1" applyBorder="1" applyProtection="1">
      <protection hidden="1"/>
    </xf>
    <xf numFmtId="2" fontId="0" fillId="4" borderId="19" xfId="0" applyNumberFormat="1" applyFill="1" applyBorder="1" applyProtection="1">
      <protection hidden="1"/>
    </xf>
    <xf numFmtId="2" fontId="0" fillId="4" borderId="53" xfId="0" applyNumberFormat="1" applyFill="1" applyBorder="1" applyProtection="1">
      <protection hidden="1"/>
    </xf>
    <xf numFmtId="0" fontId="0" fillId="0" borderId="20" xfId="0" applyBorder="1" applyAlignment="1" applyProtection="1">
      <alignment wrapText="1"/>
      <protection locked="0" hidden="1"/>
    </xf>
    <xf numFmtId="0" fontId="0" fillId="0" borderId="19" xfId="0" applyBorder="1" applyAlignment="1" applyProtection="1">
      <alignment wrapText="1"/>
      <protection locked="0" hidden="1"/>
    </xf>
    <xf numFmtId="2" fontId="0" fillId="0" borderId="19" xfId="3" applyNumberFormat="1" applyFont="1" applyFill="1" applyBorder="1" applyAlignment="1" applyProtection="1">
      <alignment wrapText="1"/>
      <protection locked="0" hidden="1"/>
    </xf>
    <xf numFmtId="2" fontId="0" fillId="0" borderId="33" xfId="3" applyNumberFormat="1" applyFont="1" applyFill="1" applyBorder="1" applyAlignment="1" applyProtection="1">
      <alignment wrapText="1"/>
      <protection locked="0" hidden="1"/>
    </xf>
    <xf numFmtId="2" fontId="0" fillId="4" borderId="33" xfId="0" applyNumberFormat="1" applyFill="1" applyBorder="1" applyProtection="1">
      <protection hidden="1"/>
    </xf>
    <xf numFmtId="0" fontId="0" fillId="0" borderId="27" xfId="0" applyBorder="1" applyAlignment="1" applyProtection="1">
      <alignment wrapText="1"/>
      <protection locked="0" hidden="1"/>
    </xf>
    <xf numFmtId="0" fontId="0" fillId="0" borderId="28" xfId="0" applyBorder="1" applyAlignment="1" applyProtection="1">
      <alignment wrapText="1"/>
      <protection locked="0" hidden="1"/>
    </xf>
    <xf numFmtId="2" fontId="0" fillId="0" borderId="28" xfId="3" applyNumberFormat="1" applyFont="1" applyFill="1" applyBorder="1" applyAlignment="1" applyProtection="1">
      <alignment wrapText="1"/>
      <protection locked="0" hidden="1"/>
    </xf>
    <xf numFmtId="2" fontId="0" fillId="0" borderId="45" xfId="3" applyNumberFormat="1" applyFont="1" applyFill="1" applyBorder="1" applyAlignment="1" applyProtection="1">
      <alignment wrapText="1"/>
      <protection locked="0" hidden="1"/>
    </xf>
    <xf numFmtId="0" fontId="0" fillId="4" borderId="37" xfId="0" applyFill="1" applyBorder="1" applyProtection="1">
      <protection hidden="1"/>
    </xf>
    <xf numFmtId="0" fontId="0" fillId="4" borderId="22" xfId="0" applyFill="1" applyBorder="1" applyAlignment="1" applyProtection="1">
      <alignment wrapText="1"/>
      <protection hidden="1"/>
    </xf>
    <xf numFmtId="0" fontId="0" fillId="4" borderId="23" xfId="0" applyFill="1" applyBorder="1" applyAlignment="1" applyProtection="1">
      <alignment wrapText="1"/>
      <protection hidden="1"/>
    </xf>
    <xf numFmtId="2" fontId="0" fillId="4" borderId="47" xfId="0" applyNumberFormat="1" applyFill="1" applyBorder="1" applyAlignment="1" applyProtection="1">
      <alignment wrapText="1"/>
      <protection hidden="1"/>
    </xf>
    <xf numFmtId="2" fontId="0" fillId="4" borderId="47" xfId="0" applyNumberFormat="1" applyFill="1" applyBorder="1" applyProtection="1">
      <protection hidden="1"/>
    </xf>
    <xf numFmtId="2" fontId="0" fillId="4" borderId="23" xfId="0" applyNumberFormat="1" applyFill="1" applyBorder="1" applyProtection="1">
      <protection hidden="1"/>
    </xf>
    <xf numFmtId="0" fontId="0" fillId="4" borderId="54" xfId="0" applyFill="1" applyBorder="1" applyProtection="1">
      <protection hidden="1"/>
    </xf>
    <xf numFmtId="0" fontId="0" fillId="5" borderId="20" xfId="0" applyFill="1" applyBorder="1" applyProtection="1">
      <protection hidden="1"/>
    </xf>
    <xf numFmtId="0" fontId="0" fillId="5" borderId="21" xfId="0" applyFill="1" applyBorder="1" applyProtection="1">
      <protection hidden="1"/>
    </xf>
    <xf numFmtId="0" fontId="0" fillId="4" borderId="20" xfId="0" applyFill="1" applyBorder="1" applyProtection="1">
      <protection hidden="1"/>
    </xf>
    <xf numFmtId="0" fontId="0" fillId="4" borderId="21" xfId="0" applyFill="1" applyBorder="1" applyProtection="1">
      <protection hidden="1"/>
    </xf>
    <xf numFmtId="0" fontId="0" fillId="5" borderId="32" xfId="0" applyFill="1" applyBorder="1" applyProtection="1">
      <protection hidden="1"/>
    </xf>
    <xf numFmtId="0" fontId="0" fillId="4" borderId="19" xfId="0" applyFill="1" applyBorder="1" applyProtection="1">
      <protection hidden="1"/>
    </xf>
    <xf numFmtId="0" fontId="0" fillId="4" borderId="33" xfId="0" applyFill="1" applyBorder="1" applyAlignment="1" applyProtection="1">
      <alignment horizontal="center"/>
      <protection hidden="1"/>
    </xf>
    <xf numFmtId="2" fontId="0" fillId="0" borderId="20" xfId="0" applyNumberFormat="1" applyBorder="1" applyProtection="1">
      <protection locked="0" hidden="1"/>
    </xf>
    <xf numFmtId="2" fontId="0" fillId="5" borderId="21" xfId="0" applyNumberFormat="1" applyFill="1" applyBorder="1" applyProtection="1">
      <protection hidden="1"/>
    </xf>
    <xf numFmtId="2" fontId="0" fillId="4" borderId="21" xfId="0" applyNumberFormat="1" applyFill="1" applyBorder="1" applyProtection="1">
      <protection hidden="1"/>
    </xf>
    <xf numFmtId="0" fontId="0" fillId="5" borderId="22" xfId="0" applyFill="1" applyBorder="1" applyProtection="1">
      <protection hidden="1"/>
    </xf>
    <xf numFmtId="0" fontId="0" fillId="4" borderId="23" xfId="0" applyFill="1" applyBorder="1" applyProtection="1">
      <protection hidden="1"/>
    </xf>
    <xf numFmtId="0" fontId="0" fillId="4" borderId="47" xfId="0" applyFill="1" applyBorder="1" applyAlignment="1" applyProtection="1">
      <alignment horizontal="center"/>
      <protection hidden="1"/>
    </xf>
    <xf numFmtId="0" fontId="0" fillId="5" borderId="42" xfId="0" applyFill="1" applyBorder="1" applyProtection="1">
      <protection hidden="1"/>
    </xf>
    <xf numFmtId="0" fontId="0" fillId="5" borderId="43" xfId="0" applyFill="1" applyBorder="1" applyAlignment="1" applyProtection="1">
      <alignment wrapText="1"/>
      <protection hidden="1"/>
    </xf>
    <xf numFmtId="0" fontId="0" fillId="5" borderId="43" xfId="0" applyFill="1" applyBorder="1" applyAlignment="1" applyProtection="1">
      <alignment horizontal="center" wrapText="1"/>
      <protection hidden="1"/>
    </xf>
    <xf numFmtId="164" fontId="2" fillId="5" borderId="43" xfId="0" applyNumberFormat="1" applyFont="1" applyFill="1" applyBorder="1" applyAlignment="1" applyProtection="1">
      <alignment wrapText="1"/>
      <protection hidden="1"/>
    </xf>
    <xf numFmtId="2" fontId="2" fillId="5" borderId="43" xfId="0" applyNumberFormat="1" applyFont="1" applyFill="1" applyBorder="1" applyAlignment="1" applyProtection="1">
      <alignment wrapText="1"/>
      <protection hidden="1"/>
    </xf>
    <xf numFmtId="164" fontId="2" fillId="5" borderId="44" xfId="0" applyNumberFormat="1" applyFont="1" applyFill="1" applyBorder="1" applyAlignment="1" applyProtection="1">
      <alignment wrapText="1"/>
      <protection hidden="1"/>
    </xf>
    <xf numFmtId="0" fontId="0" fillId="8" borderId="20" xfId="0" applyFill="1" applyBorder="1" applyAlignment="1" applyProtection="1">
      <alignment wrapText="1"/>
      <protection hidden="1"/>
    </xf>
    <xf numFmtId="0" fontId="0" fillId="8" borderId="21" xfId="0" applyFill="1" applyBorder="1" applyAlignment="1" applyProtection="1">
      <alignment wrapText="1"/>
      <protection hidden="1"/>
    </xf>
    <xf numFmtId="0" fontId="0" fillId="7" borderId="20" xfId="0" applyFill="1" applyBorder="1" applyAlignment="1" applyProtection="1">
      <alignment wrapText="1"/>
      <protection hidden="1"/>
    </xf>
    <xf numFmtId="0" fontId="0" fillId="7" borderId="21" xfId="0" applyFill="1" applyBorder="1" applyAlignment="1" applyProtection="1">
      <alignment wrapText="1"/>
      <protection hidden="1"/>
    </xf>
    <xf numFmtId="0" fontId="0" fillId="8" borderId="32" xfId="0" applyFill="1" applyBorder="1" applyProtection="1">
      <protection hidden="1"/>
    </xf>
    <xf numFmtId="0" fontId="0" fillId="8" borderId="21" xfId="0" applyFill="1" applyBorder="1" applyProtection="1">
      <protection hidden="1"/>
    </xf>
    <xf numFmtId="0" fontId="0" fillId="8" borderId="20" xfId="0" applyFill="1" applyBorder="1" applyProtection="1">
      <protection hidden="1"/>
    </xf>
    <xf numFmtId="0" fontId="0" fillId="7" borderId="19" xfId="0" applyFill="1" applyBorder="1" applyProtection="1">
      <protection hidden="1"/>
    </xf>
    <xf numFmtId="0" fontId="0" fillId="7" borderId="33" xfId="0" applyFill="1" applyBorder="1" applyAlignment="1" applyProtection="1">
      <alignment wrapText="1"/>
      <protection hidden="1"/>
    </xf>
    <xf numFmtId="2" fontId="0" fillId="6" borderId="20" xfId="0" applyNumberFormat="1" applyFill="1" applyBorder="1" applyProtection="1">
      <protection hidden="1"/>
    </xf>
    <xf numFmtId="2" fontId="0" fillId="8" borderId="21" xfId="0" applyNumberFormat="1" applyFill="1" applyBorder="1" applyAlignment="1" applyProtection="1">
      <alignment wrapText="1"/>
      <protection hidden="1"/>
    </xf>
    <xf numFmtId="2" fontId="0" fillId="7" borderId="21" xfId="0" applyNumberFormat="1" applyFill="1" applyBorder="1" applyAlignment="1" applyProtection="1">
      <alignment wrapText="1"/>
      <protection hidden="1"/>
    </xf>
    <xf numFmtId="2" fontId="0" fillId="8" borderId="21" xfId="0" applyNumberFormat="1" applyFill="1" applyBorder="1" applyProtection="1">
      <protection hidden="1"/>
    </xf>
    <xf numFmtId="0" fontId="0" fillId="8" borderId="27" xfId="0" applyFill="1" applyBorder="1" applyProtection="1">
      <protection hidden="1"/>
    </xf>
    <xf numFmtId="0" fontId="0" fillId="7" borderId="28" xfId="0" applyFill="1" applyBorder="1" applyProtection="1">
      <protection hidden="1"/>
    </xf>
    <xf numFmtId="0" fontId="0" fillId="7" borderId="45" xfId="0" applyFill="1" applyBorder="1" applyAlignment="1" applyProtection="1">
      <alignment wrapText="1"/>
      <protection hidden="1"/>
    </xf>
    <xf numFmtId="0" fontId="0" fillId="8" borderId="42" xfId="0" applyFill="1" applyBorder="1" applyProtection="1">
      <protection hidden="1"/>
    </xf>
    <xf numFmtId="0" fontId="0" fillId="8" borderId="43" xfId="0" applyFill="1" applyBorder="1" applyAlignment="1" applyProtection="1">
      <alignment wrapText="1"/>
      <protection hidden="1"/>
    </xf>
    <xf numFmtId="2" fontId="0" fillId="8" borderId="43" xfId="0" applyNumberFormat="1" applyFill="1" applyBorder="1" applyAlignment="1" applyProtection="1">
      <alignment wrapText="1"/>
      <protection hidden="1"/>
    </xf>
    <xf numFmtId="2" fontId="0" fillId="8" borderId="44" xfId="0" applyNumberFormat="1" applyFill="1" applyBorder="1" applyAlignment="1" applyProtection="1">
      <alignment wrapText="1"/>
      <protection hidden="1"/>
    </xf>
    <xf numFmtId="0" fontId="0" fillId="9" borderId="20" xfId="0" applyFill="1" applyBorder="1" applyAlignment="1" applyProtection="1">
      <alignment wrapText="1"/>
      <protection hidden="1"/>
    </xf>
    <xf numFmtId="0" fontId="0" fillId="9" borderId="21" xfId="0" applyFill="1" applyBorder="1" applyAlignment="1" applyProtection="1">
      <alignment wrapText="1"/>
      <protection hidden="1"/>
    </xf>
    <xf numFmtId="0" fontId="0" fillId="10" borderId="20" xfId="0" applyFill="1" applyBorder="1" applyAlignment="1" applyProtection="1">
      <alignment wrapText="1"/>
      <protection hidden="1"/>
    </xf>
    <xf numFmtId="0" fontId="0" fillId="10" borderId="21" xfId="0" applyFill="1" applyBorder="1" applyAlignment="1" applyProtection="1">
      <alignment wrapText="1"/>
      <protection hidden="1"/>
    </xf>
    <xf numFmtId="0" fontId="0" fillId="9" borderId="32" xfId="0" applyFill="1" applyBorder="1" applyProtection="1">
      <protection hidden="1"/>
    </xf>
    <xf numFmtId="0" fontId="0" fillId="9" borderId="21" xfId="0" applyFill="1" applyBorder="1" applyProtection="1">
      <protection hidden="1"/>
    </xf>
    <xf numFmtId="0" fontId="0" fillId="9" borderId="20" xfId="0" applyFill="1" applyBorder="1" applyProtection="1">
      <protection hidden="1"/>
    </xf>
    <xf numFmtId="0" fontId="0" fillId="10" borderId="19" xfId="0" applyFill="1" applyBorder="1" applyProtection="1">
      <protection hidden="1"/>
    </xf>
    <xf numFmtId="0" fontId="0" fillId="10" borderId="33" xfId="0" applyFill="1" applyBorder="1" applyAlignment="1" applyProtection="1">
      <alignment wrapText="1"/>
      <protection hidden="1"/>
    </xf>
    <xf numFmtId="2" fontId="0" fillId="9" borderId="21" xfId="0" applyNumberFormat="1" applyFill="1" applyBorder="1" applyAlignment="1" applyProtection="1">
      <alignment wrapText="1"/>
      <protection hidden="1"/>
    </xf>
    <xf numFmtId="2" fontId="0" fillId="10" borderId="21" xfId="0" applyNumberFormat="1" applyFill="1" applyBorder="1" applyAlignment="1" applyProtection="1">
      <alignment wrapText="1"/>
      <protection hidden="1"/>
    </xf>
    <xf numFmtId="2" fontId="0" fillId="9" borderId="21" xfId="0" applyNumberFormat="1" applyFill="1" applyBorder="1" applyProtection="1">
      <protection hidden="1"/>
    </xf>
    <xf numFmtId="0" fontId="0" fillId="9" borderId="22" xfId="0" applyFill="1" applyBorder="1" applyProtection="1">
      <protection hidden="1"/>
    </xf>
    <xf numFmtId="0" fontId="0" fillId="10" borderId="23" xfId="0" applyFill="1" applyBorder="1" applyProtection="1">
      <protection hidden="1"/>
    </xf>
    <xf numFmtId="0" fontId="0" fillId="10" borderId="47" xfId="0" applyFill="1" applyBorder="1" applyAlignment="1" applyProtection="1">
      <alignment wrapText="1"/>
      <protection hidden="1"/>
    </xf>
    <xf numFmtId="0" fontId="0" fillId="9" borderId="42" xfId="0" applyFill="1" applyBorder="1" applyProtection="1">
      <protection hidden="1"/>
    </xf>
    <xf numFmtId="0" fontId="0" fillId="9" borderId="43" xfId="0" applyFill="1" applyBorder="1" applyAlignment="1" applyProtection="1">
      <alignment wrapText="1"/>
      <protection hidden="1"/>
    </xf>
    <xf numFmtId="2" fontId="0" fillId="9" borderId="43" xfId="0" applyNumberFormat="1" applyFill="1" applyBorder="1" applyAlignment="1" applyProtection="1">
      <alignment wrapText="1"/>
      <protection hidden="1"/>
    </xf>
    <xf numFmtId="2" fontId="0" fillId="9" borderId="44" xfId="0" applyNumberFormat="1" applyFill="1" applyBorder="1" applyAlignment="1" applyProtection="1">
      <alignment wrapText="1"/>
      <protection hidden="1"/>
    </xf>
    <xf numFmtId="0" fontId="16" fillId="0" borderId="36" xfId="4" applyBorder="1" applyAlignment="1">
      <alignment horizontal="left" vertical="center" wrapText="1" indent="1"/>
    </xf>
    <xf numFmtId="0" fontId="0" fillId="0" borderId="36" xfId="0" applyBorder="1" applyAlignment="1" applyProtection="1">
      <alignment horizontal="left" vertical="center" wrapText="1" indent="1"/>
      <protection locked="0"/>
    </xf>
    <xf numFmtId="0" fontId="0" fillId="0" borderId="0" xfId="0" applyAlignment="1">
      <alignment horizontal="center"/>
    </xf>
    <xf numFmtId="0" fontId="11" fillId="4" borderId="71" xfId="1" applyFont="1" applyFill="1" applyBorder="1" applyAlignment="1" applyProtection="1">
      <alignment horizontal="left"/>
      <protection locked="0" hidden="1"/>
    </xf>
    <xf numFmtId="0" fontId="0" fillId="4" borderId="13" xfId="2" applyFont="1" applyFill="1" applyBorder="1" applyAlignment="1" applyProtection="1">
      <alignment vertical="center" wrapText="1"/>
      <protection locked="0" hidden="1"/>
    </xf>
    <xf numFmtId="0" fontId="11" fillId="4" borderId="0" xfId="1" applyFont="1" applyFill="1" applyBorder="1" applyAlignment="1" applyProtection="1">
      <alignment horizontal="left"/>
      <protection locked="0" hidden="1"/>
    </xf>
    <xf numFmtId="2" fontId="11" fillId="4" borderId="74" xfId="1" applyNumberFormat="1" applyFont="1" applyFill="1" applyBorder="1" applyAlignment="1" applyProtection="1">
      <alignment horizontal="right"/>
      <protection locked="0" hidden="1"/>
    </xf>
    <xf numFmtId="2" fontId="11" fillId="4" borderId="97" xfId="1" applyNumberFormat="1" applyFont="1" applyFill="1" applyBorder="1" applyAlignment="1" applyProtection="1">
      <alignment horizontal="right"/>
      <protection locked="0" hidden="1"/>
    </xf>
    <xf numFmtId="0" fontId="11" fillId="4" borderId="80" xfId="1" applyFont="1" applyFill="1" applyBorder="1" applyAlignment="1" applyProtection="1">
      <alignment horizontal="left"/>
      <protection locked="0" hidden="1"/>
    </xf>
    <xf numFmtId="0" fontId="11" fillId="4" borderId="60" xfId="1" applyFont="1" applyFill="1" applyBorder="1" applyAlignment="1" applyProtection="1">
      <alignment horizontal="left"/>
      <protection locked="0" hidden="1"/>
    </xf>
    <xf numFmtId="0" fontId="11" fillId="4" borderId="77" xfId="1" applyFont="1" applyFill="1" applyBorder="1" applyAlignment="1" applyProtection="1">
      <alignment horizontal="left"/>
      <protection locked="0" hidden="1"/>
    </xf>
    <xf numFmtId="0" fontId="11" fillId="4" borderId="58" xfId="1" applyFont="1" applyFill="1" applyBorder="1" applyAlignment="1" applyProtection="1">
      <alignment horizontal="left"/>
      <protection locked="0" hidden="1"/>
    </xf>
    <xf numFmtId="0" fontId="11" fillId="4" borderId="77" xfId="1" applyFont="1" applyFill="1" applyBorder="1" applyAlignment="1" applyProtection="1">
      <alignment horizontal="center"/>
      <protection locked="0" hidden="1"/>
    </xf>
    <xf numFmtId="0" fontId="11" fillId="4" borderId="0" xfId="1" applyFont="1" applyFill="1" applyBorder="1" applyAlignment="1" applyProtection="1">
      <alignment horizontal="center"/>
      <protection locked="0" hidden="1"/>
    </xf>
    <xf numFmtId="0" fontId="11" fillId="4" borderId="78" xfId="1" applyFont="1" applyFill="1" applyBorder="1" applyAlignment="1" applyProtection="1">
      <alignment horizontal="center"/>
      <protection locked="0" hidden="1"/>
    </xf>
    <xf numFmtId="0" fontId="11" fillId="4" borderId="58" xfId="1" applyFont="1" applyFill="1" applyBorder="1" applyAlignment="1" applyProtection="1">
      <alignment horizontal="center"/>
      <protection locked="0" hidden="1"/>
    </xf>
    <xf numFmtId="0" fontId="11" fillId="4" borderId="71" xfId="1" applyFont="1" applyFill="1" applyBorder="1" applyAlignment="1" applyProtection="1">
      <alignment horizontal="center"/>
      <protection locked="0" hidden="1"/>
    </xf>
    <xf numFmtId="0" fontId="11" fillId="4" borderId="59" xfId="1" applyFont="1" applyFill="1" applyBorder="1" applyAlignment="1" applyProtection="1">
      <alignment horizontal="center"/>
      <protection locked="0" hidden="1"/>
    </xf>
    <xf numFmtId="0" fontId="1" fillId="4" borderId="8" xfId="2" applyFill="1" applyBorder="1" applyAlignment="1" applyProtection="1">
      <alignment horizontal="left" vertical="center" wrapText="1"/>
      <protection locked="0" hidden="1"/>
    </xf>
    <xf numFmtId="0" fontId="1" fillId="4" borderId="67" xfId="2" applyFill="1" applyBorder="1" applyAlignment="1" applyProtection="1">
      <alignment horizontal="left" vertical="center" wrapText="1"/>
      <protection locked="0" hidden="1"/>
    </xf>
    <xf numFmtId="0" fontId="1" fillId="4" borderId="9" xfId="2" applyFill="1" applyBorder="1" applyAlignment="1" applyProtection="1">
      <alignment horizontal="left" vertical="center" wrapText="1"/>
      <protection locked="0" hidden="1"/>
    </xf>
    <xf numFmtId="0" fontId="1" fillId="4" borderId="2" xfId="2" applyFill="1" applyBorder="1" applyAlignment="1" applyProtection="1">
      <alignment horizontal="left" vertical="center" wrapText="1"/>
      <protection locked="0" hidden="1"/>
    </xf>
    <xf numFmtId="0" fontId="1" fillId="4" borderId="68" xfId="2" applyFill="1" applyBorder="1" applyAlignment="1" applyProtection="1">
      <alignment horizontal="left" vertical="center" wrapText="1"/>
      <protection locked="0" hidden="1"/>
    </xf>
    <xf numFmtId="0" fontId="1" fillId="4" borderId="11" xfId="2" applyFill="1" applyBorder="1" applyAlignment="1" applyProtection="1">
      <alignment horizontal="left" vertical="center" wrapText="1"/>
      <protection locked="0" hidden="1"/>
    </xf>
    <xf numFmtId="0" fontId="15" fillId="5" borderId="39" xfId="0" applyFont="1" applyFill="1" applyBorder="1" applyAlignment="1" applyProtection="1">
      <alignment horizontal="center" vertical="center"/>
      <protection hidden="1"/>
    </xf>
    <xf numFmtId="0" fontId="15" fillId="5" borderId="18" xfId="0" applyFont="1" applyFill="1" applyBorder="1" applyAlignment="1" applyProtection="1">
      <alignment horizontal="center" vertical="center"/>
      <protection hidden="1"/>
    </xf>
    <xf numFmtId="0" fontId="15" fillId="5" borderId="40" xfId="0" applyFont="1" applyFill="1" applyBorder="1" applyAlignment="1" applyProtection="1">
      <alignment horizontal="center" vertical="center"/>
      <protection hidden="1"/>
    </xf>
    <xf numFmtId="0" fontId="0" fillId="4" borderId="51" xfId="0" applyFill="1" applyBorder="1" applyAlignment="1" applyProtection="1">
      <alignment horizontal="center" vertical="center"/>
      <protection hidden="1"/>
    </xf>
    <xf numFmtId="0" fontId="0" fillId="4" borderId="33" xfId="0" applyFill="1" applyBorder="1" applyAlignment="1" applyProtection="1">
      <alignment horizontal="center" vertical="center"/>
      <protection hidden="1"/>
    </xf>
    <xf numFmtId="0" fontId="2" fillId="4" borderId="25" xfId="0" applyFont="1" applyFill="1" applyBorder="1" applyAlignment="1" applyProtection="1">
      <alignment horizontal="left" vertical="center" wrapText="1"/>
      <protection hidden="1"/>
    </xf>
    <xf numFmtId="0" fontId="2" fillId="4" borderId="19" xfId="0" applyFont="1" applyFill="1" applyBorder="1" applyAlignment="1" applyProtection="1">
      <alignment horizontal="left" vertical="center" wrapText="1"/>
      <protection hidden="1"/>
    </xf>
    <xf numFmtId="0" fontId="15" fillId="8" borderId="42" xfId="0" applyFont="1" applyFill="1" applyBorder="1" applyAlignment="1" applyProtection="1">
      <alignment horizontal="center" vertical="center"/>
      <protection hidden="1"/>
    </xf>
    <xf numFmtId="0" fontId="15" fillId="8" borderId="43" xfId="0" applyFont="1" applyFill="1" applyBorder="1" applyAlignment="1" applyProtection="1">
      <alignment horizontal="center" vertical="center"/>
      <protection hidden="1"/>
    </xf>
    <xf numFmtId="0" fontId="15" fillId="8" borderId="44" xfId="0" applyFont="1" applyFill="1" applyBorder="1" applyAlignment="1" applyProtection="1">
      <alignment horizontal="center" vertical="center"/>
      <protection hidden="1"/>
    </xf>
    <xf numFmtId="0" fontId="0" fillId="8" borderId="29" xfId="0" applyFill="1" applyBorder="1" applyAlignment="1" applyProtection="1">
      <alignment horizontal="center" wrapText="1"/>
      <protection hidden="1"/>
    </xf>
    <xf numFmtId="0" fontId="0" fillId="8" borderId="20" xfId="0" applyFill="1" applyBorder="1" applyAlignment="1" applyProtection="1">
      <alignment horizontal="center" wrapText="1"/>
      <protection hidden="1"/>
    </xf>
    <xf numFmtId="0" fontId="2" fillId="7" borderId="30" xfId="0" applyFont="1" applyFill="1" applyBorder="1" applyAlignment="1" applyProtection="1">
      <alignment horizontal="left" vertical="center" wrapText="1"/>
      <protection hidden="1"/>
    </xf>
    <xf numFmtId="0" fontId="2" fillId="7" borderId="46" xfId="0" applyFont="1" applyFill="1" applyBorder="1" applyAlignment="1" applyProtection="1">
      <alignment horizontal="left" vertical="center" wrapText="1"/>
      <protection hidden="1"/>
    </xf>
    <xf numFmtId="0" fontId="2" fillId="7" borderId="19" xfId="0" applyFont="1" applyFill="1" applyBorder="1" applyAlignment="1" applyProtection="1">
      <alignment horizontal="left" vertical="center" wrapText="1"/>
      <protection hidden="1"/>
    </xf>
    <xf numFmtId="0" fontId="2" fillId="7" borderId="33" xfId="0" applyFont="1" applyFill="1" applyBorder="1" applyAlignment="1" applyProtection="1">
      <alignment horizontal="left" vertical="center" wrapText="1"/>
      <protection hidden="1"/>
    </xf>
    <xf numFmtId="0" fontId="0" fillId="8" borderId="38" xfId="0" applyFill="1" applyBorder="1" applyAlignment="1" applyProtection="1">
      <alignment horizontal="center"/>
      <protection hidden="1"/>
    </xf>
    <xf numFmtId="0" fontId="0" fillId="8" borderId="31" xfId="0" applyFill="1" applyBorder="1" applyAlignment="1" applyProtection="1">
      <alignment horizontal="center"/>
      <protection hidden="1"/>
    </xf>
    <xf numFmtId="0" fontId="0" fillId="7" borderId="24" xfId="0" applyFill="1" applyBorder="1" applyAlignment="1" applyProtection="1">
      <alignment horizontal="center" wrapText="1"/>
      <protection hidden="1"/>
    </xf>
    <xf numFmtId="0" fontId="0" fillId="7" borderId="26" xfId="0" applyFill="1" applyBorder="1" applyAlignment="1" applyProtection="1">
      <alignment horizontal="center" wrapText="1"/>
      <protection hidden="1"/>
    </xf>
    <xf numFmtId="0" fontId="0" fillId="8" borderId="24" xfId="0" applyFill="1" applyBorder="1" applyAlignment="1" applyProtection="1">
      <alignment horizontal="center" wrapText="1"/>
      <protection hidden="1"/>
    </xf>
    <xf numFmtId="0" fontId="0" fillId="8" borderId="26" xfId="0" applyFill="1" applyBorder="1" applyAlignment="1" applyProtection="1">
      <alignment horizontal="center" wrapText="1"/>
      <protection hidden="1"/>
    </xf>
    <xf numFmtId="0" fontId="2" fillId="10" borderId="25" xfId="0" applyFont="1" applyFill="1" applyBorder="1" applyAlignment="1" applyProtection="1">
      <alignment horizontal="left" vertical="center" wrapText="1"/>
      <protection hidden="1"/>
    </xf>
    <xf numFmtId="0" fontId="2" fillId="10" borderId="51" xfId="0" applyFont="1" applyFill="1" applyBorder="1" applyAlignment="1" applyProtection="1">
      <alignment horizontal="left" vertical="center" wrapText="1"/>
      <protection hidden="1"/>
    </xf>
    <xf numFmtId="0" fontId="2" fillId="10" borderId="19" xfId="0" applyFont="1" applyFill="1" applyBorder="1" applyAlignment="1" applyProtection="1">
      <alignment horizontal="left" vertical="center" wrapText="1"/>
      <protection hidden="1"/>
    </xf>
    <xf numFmtId="0" fontId="2" fillId="10" borderId="33" xfId="0" applyFont="1" applyFill="1" applyBorder="1" applyAlignment="1" applyProtection="1">
      <alignment horizontal="left" vertical="center" wrapText="1"/>
      <protection hidden="1"/>
    </xf>
    <xf numFmtId="0" fontId="0" fillId="9" borderId="24" xfId="0" applyFill="1" applyBorder="1" applyAlignment="1" applyProtection="1">
      <alignment horizontal="center" wrapText="1"/>
      <protection hidden="1"/>
    </xf>
    <xf numFmtId="0" fontId="0" fillId="9" borderId="26" xfId="0" applyFill="1" applyBorder="1" applyAlignment="1" applyProtection="1">
      <alignment horizontal="center" wrapText="1"/>
      <protection hidden="1"/>
    </xf>
    <xf numFmtId="0" fontId="0" fillId="10" borderId="24" xfId="0" applyFill="1" applyBorder="1" applyAlignment="1" applyProtection="1">
      <alignment horizontal="center" wrapText="1"/>
      <protection hidden="1"/>
    </xf>
    <xf numFmtId="0" fontId="0" fillId="10" borderId="26" xfId="0" applyFill="1" applyBorder="1" applyAlignment="1" applyProtection="1">
      <alignment horizontal="center" wrapText="1"/>
      <protection hidden="1"/>
    </xf>
    <xf numFmtId="0" fontId="0" fillId="9" borderId="52" xfId="0" applyFill="1" applyBorder="1" applyAlignment="1" applyProtection="1">
      <alignment horizontal="center"/>
      <protection hidden="1"/>
    </xf>
    <xf numFmtId="0" fontId="0" fillId="9" borderId="26" xfId="0" applyFill="1" applyBorder="1" applyAlignment="1" applyProtection="1">
      <alignment horizontal="center"/>
      <protection hidden="1"/>
    </xf>
    <xf numFmtId="0" fontId="15" fillId="5" borderId="49" xfId="0" applyFont="1" applyFill="1" applyBorder="1" applyAlignment="1" applyProtection="1">
      <alignment horizontal="center" vertical="center"/>
      <protection hidden="1"/>
    </xf>
    <xf numFmtId="0" fontId="15" fillId="5" borderId="50" xfId="0" applyFont="1" applyFill="1" applyBorder="1" applyAlignment="1" applyProtection="1">
      <alignment horizontal="center" vertical="center"/>
      <protection hidden="1"/>
    </xf>
    <xf numFmtId="0" fontId="15" fillId="5" borderId="48" xfId="0" applyFont="1" applyFill="1" applyBorder="1" applyAlignment="1" applyProtection="1">
      <alignment horizontal="center" vertical="center"/>
      <protection hidden="1"/>
    </xf>
    <xf numFmtId="0" fontId="0" fillId="5" borderId="24" xfId="0" applyFill="1" applyBorder="1" applyAlignment="1" applyProtection="1">
      <alignment horizontal="center" wrapText="1"/>
      <protection hidden="1"/>
    </xf>
    <xf numFmtId="0" fontId="0" fillId="5" borderId="20" xfId="0" applyFill="1" applyBorder="1" applyAlignment="1" applyProtection="1">
      <alignment horizontal="center" wrapText="1"/>
      <protection hidden="1"/>
    </xf>
    <xf numFmtId="0" fontId="0" fillId="5" borderId="24" xfId="0" applyFill="1" applyBorder="1" applyAlignment="1" applyProtection="1">
      <alignment horizontal="center"/>
      <protection hidden="1"/>
    </xf>
    <xf numFmtId="0" fontId="0" fillId="5" borderId="26" xfId="0" applyFill="1" applyBorder="1" applyAlignment="1" applyProtection="1">
      <alignment horizontal="center"/>
      <protection hidden="1"/>
    </xf>
    <xf numFmtId="0" fontId="0" fillId="4" borderId="24" xfId="0" applyFill="1" applyBorder="1" applyAlignment="1" applyProtection="1">
      <alignment horizontal="center"/>
      <protection hidden="1"/>
    </xf>
    <xf numFmtId="0" fontId="0" fillId="4" borderId="26" xfId="0" applyFill="1" applyBorder="1" applyAlignment="1" applyProtection="1">
      <alignment horizontal="center"/>
      <protection hidden="1"/>
    </xf>
    <xf numFmtId="0" fontId="0" fillId="5" borderId="52" xfId="0" applyFill="1" applyBorder="1" applyAlignment="1" applyProtection="1">
      <alignment horizontal="center"/>
      <protection hidden="1"/>
    </xf>
    <xf numFmtId="0" fontId="15" fillId="9" borderId="35" xfId="0" applyFont="1" applyFill="1" applyBorder="1" applyAlignment="1" applyProtection="1">
      <alignment horizontal="center" vertical="center"/>
      <protection hidden="1"/>
    </xf>
    <xf numFmtId="0" fontId="15" fillId="9" borderId="1" xfId="0" applyFont="1" applyFill="1" applyBorder="1" applyAlignment="1" applyProtection="1">
      <alignment horizontal="center" vertical="center"/>
      <protection hidden="1"/>
    </xf>
    <xf numFmtId="0" fontId="15" fillId="9" borderId="34" xfId="0" applyFont="1" applyFill="1" applyBorder="1" applyAlignment="1" applyProtection="1">
      <alignment horizontal="center" vertical="center"/>
      <protection hidden="1"/>
    </xf>
    <xf numFmtId="0" fontId="0" fillId="9" borderId="20" xfId="0" applyFill="1" applyBorder="1" applyAlignment="1" applyProtection="1">
      <alignment horizontal="center" wrapText="1"/>
      <protection hidden="1"/>
    </xf>
    <xf numFmtId="0" fontId="20" fillId="0" borderId="61" xfId="0" applyFont="1" applyBorder="1" applyAlignment="1">
      <alignment horizontal="center" wrapText="1"/>
    </xf>
    <xf numFmtId="0" fontId="0" fillId="0" borderId="62" xfId="0" applyBorder="1" applyAlignment="1">
      <alignment horizontal="center"/>
    </xf>
    <xf numFmtId="0" fontId="0" fillId="0" borderId="63" xfId="0" applyBorder="1" applyAlignment="1">
      <alignment horizontal="center"/>
    </xf>
    <xf numFmtId="0" fontId="17" fillId="0" borderId="3" xfId="1" applyFont="1" applyFill="1" applyBorder="1" applyAlignment="1" applyProtection="1">
      <alignment horizontal="center" vertical="center" wrapText="1"/>
      <protection hidden="1"/>
    </xf>
    <xf numFmtId="0" fontId="18" fillId="0" borderId="4" xfId="1" applyFont="1" applyFill="1" applyBorder="1" applyAlignment="1" applyProtection="1">
      <alignment horizontal="center" vertical="center" wrapText="1"/>
      <protection hidden="1"/>
    </xf>
    <xf numFmtId="0" fontId="18" fillId="0" borderId="17" xfId="1" applyFont="1" applyFill="1" applyBorder="1" applyAlignment="1" applyProtection="1">
      <alignment horizontal="center" vertical="center" wrapText="1"/>
      <protection hidden="1"/>
    </xf>
    <xf numFmtId="0" fontId="18" fillId="0" borderId="5" xfId="1" applyFont="1" applyFill="1" applyBorder="1" applyAlignment="1" applyProtection="1">
      <alignment horizontal="center" vertical="center" wrapText="1"/>
      <protection hidden="1"/>
    </xf>
    <xf numFmtId="0" fontId="4" fillId="0" borderId="6" xfId="1" applyFont="1" applyFill="1" applyBorder="1" applyAlignment="1" applyProtection="1">
      <alignment horizontal="center"/>
      <protection hidden="1"/>
    </xf>
    <xf numFmtId="0" fontId="11" fillId="0" borderId="7" xfId="1" applyFont="1" applyFill="1" applyBorder="1" applyAlignment="1" applyProtection="1">
      <alignment vertical="center" wrapText="1"/>
      <protection hidden="1"/>
    </xf>
    <xf numFmtId="0" fontId="11" fillId="0" borderId="10" xfId="1" applyFont="1" applyFill="1" applyBorder="1" applyAlignment="1" applyProtection="1">
      <alignment vertical="center" wrapText="1"/>
      <protection hidden="1"/>
    </xf>
    <xf numFmtId="0" fontId="11" fillId="0" borderId="12" xfId="1" applyFont="1" applyFill="1" applyBorder="1" applyAlignment="1" applyProtection="1">
      <alignment vertical="center" wrapText="1"/>
      <protection hidden="1"/>
    </xf>
    <xf numFmtId="0" fontId="1" fillId="11" borderId="13" xfId="2" applyFill="1" applyBorder="1" applyAlignment="1" applyProtection="1">
      <alignment vertical="center" wrapText="1"/>
      <protection hidden="1"/>
    </xf>
    <xf numFmtId="0" fontId="4" fillId="0" borderId="13" xfId="1" applyFont="1" applyFill="1" applyBorder="1" applyAlignment="1" applyProtection="1">
      <alignment horizontal="center" vertical="center" wrapText="1"/>
      <protection hidden="1"/>
    </xf>
    <xf numFmtId="0" fontId="4" fillId="0" borderId="69" xfId="1" applyFont="1" applyFill="1" applyBorder="1" applyAlignment="1" applyProtection="1">
      <alignment horizontal="center" vertical="center" wrapText="1"/>
      <protection hidden="1"/>
    </xf>
    <xf numFmtId="0" fontId="4" fillId="0" borderId="14" xfId="1" applyFont="1" applyFill="1" applyBorder="1" applyAlignment="1" applyProtection="1">
      <alignment horizontal="center" vertical="center" wrapText="1"/>
      <protection hidden="1"/>
    </xf>
    <xf numFmtId="0" fontId="9" fillId="0" borderId="3" xfId="1" applyFont="1" applyFill="1" applyBorder="1" applyAlignment="1" applyProtection="1">
      <alignment horizontal="center" vertical="center" wrapText="1"/>
      <protection hidden="1"/>
    </xf>
    <xf numFmtId="0" fontId="10" fillId="0" borderId="4" xfId="1" applyFont="1" applyFill="1" applyBorder="1" applyAlignment="1" applyProtection="1">
      <alignment horizontal="center" vertical="center" wrapText="1"/>
      <protection hidden="1"/>
    </xf>
    <xf numFmtId="0" fontId="10" fillId="0" borderId="17" xfId="1" applyFont="1" applyFill="1" applyBorder="1" applyAlignment="1" applyProtection="1">
      <alignment horizontal="center" vertical="center" wrapText="1"/>
      <protection hidden="1"/>
    </xf>
    <xf numFmtId="0" fontId="10" fillId="0" borderId="5" xfId="1" applyFont="1" applyFill="1" applyBorder="1" applyAlignment="1" applyProtection="1">
      <alignment horizontal="center" vertical="center" wrapText="1"/>
      <protection hidden="1"/>
    </xf>
    <xf numFmtId="0" fontId="0" fillId="0" borderId="15" xfId="0" applyBorder="1" applyAlignment="1" applyProtection="1">
      <alignment horizontal="left" vertical="center" wrapText="1"/>
      <protection hidden="1"/>
    </xf>
    <xf numFmtId="0" fontId="0" fillId="0" borderId="16" xfId="0" applyBorder="1" applyAlignment="1" applyProtection="1">
      <alignment horizontal="left" vertical="center" wrapText="1"/>
      <protection hidden="1"/>
    </xf>
    <xf numFmtId="0" fontId="0" fillId="0" borderId="57" xfId="0" applyBorder="1" applyAlignment="1" applyProtection="1">
      <alignment horizontal="left" vertical="center" wrapText="1"/>
      <protection hidden="1"/>
    </xf>
    <xf numFmtId="0" fontId="0" fillId="0" borderId="70" xfId="0" applyBorder="1" applyAlignment="1" applyProtection="1">
      <alignment horizontal="left" vertical="center" wrapText="1"/>
      <protection hidden="1"/>
    </xf>
    <xf numFmtId="0" fontId="4" fillId="4" borderId="56" xfId="1" applyFont="1" applyFill="1" applyBorder="1" applyProtection="1">
      <protection hidden="1"/>
    </xf>
    <xf numFmtId="0" fontId="11" fillId="0" borderId="66" xfId="1" applyFont="1" applyFill="1" applyBorder="1" applyAlignment="1" applyProtection="1">
      <alignment horizontal="left" vertical="center" wrapText="1"/>
      <protection hidden="1"/>
    </xf>
    <xf numFmtId="0" fontId="11" fillId="0" borderId="64" xfId="1" applyFont="1" applyFill="1" applyBorder="1" applyAlignment="1" applyProtection="1">
      <alignment horizontal="left" vertical="center" wrapText="1"/>
      <protection hidden="1"/>
    </xf>
    <xf numFmtId="0" fontId="11" fillId="0" borderId="65" xfId="1" applyFont="1" applyFill="1" applyBorder="1" applyAlignment="1" applyProtection="1">
      <alignment horizontal="left" vertical="center" wrapText="1"/>
      <protection hidden="1"/>
    </xf>
    <xf numFmtId="0" fontId="11" fillId="0" borderId="64" xfId="1" applyFont="1" applyFill="1" applyBorder="1" applyAlignment="1" applyProtection="1">
      <alignment horizontal="left" vertical="center" wrapText="1"/>
      <protection hidden="1"/>
    </xf>
    <xf numFmtId="0" fontId="4" fillId="4" borderId="11" xfId="1" applyFont="1" applyFill="1" applyBorder="1" applyProtection="1">
      <protection hidden="1"/>
    </xf>
    <xf numFmtId="0" fontId="20" fillId="0" borderId="10" xfId="1" applyFont="1" applyFill="1" applyBorder="1" applyAlignment="1" applyProtection="1">
      <alignment vertical="center" wrapText="1"/>
      <protection hidden="1"/>
    </xf>
    <xf numFmtId="0" fontId="11" fillId="0" borderId="2" xfId="1" applyFont="1" applyFill="1" applyAlignment="1" applyProtection="1">
      <alignment vertical="center" wrapText="1"/>
      <protection hidden="1"/>
    </xf>
    <xf numFmtId="0" fontId="11" fillId="0" borderId="2" xfId="1" applyFont="1" applyFill="1" applyAlignment="1" applyProtection="1">
      <alignment vertical="center" wrapText="1"/>
      <protection hidden="1"/>
    </xf>
    <xf numFmtId="0" fontId="11" fillId="0" borderId="10" xfId="1" applyFont="1" applyFill="1" applyBorder="1" applyAlignment="1" applyProtection="1">
      <alignment horizontal="left" vertical="center" wrapText="1"/>
      <protection hidden="1"/>
    </xf>
    <xf numFmtId="0" fontId="11" fillId="0" borderId="2" xfId="1" applyFont="1" applyFill="1" applyAlignment="1" applyProtection="1">
      <alignment horizontal="left" vertical="center" wrapText="1"/>
      <protection hidden="1"/>
    </xf>
    <xf numFmtId="0" fontId="11" fillId="0" borderId="2" xfId="1" applyFont="1" applyFill="1" applyAlignment="1" applyProtection="1">
      <alignment horizontal="left" vertical="center" wrapText="1"/>
      <protection hidden="1"/>
    </xf>
    <xf numFmtId="0" fontId="11" fillId="0" borderId="12" xfId="1" applyFont="1" applyFill="1" applyBorder="1" applyAlignment="1" applyProtection="1">
      <alignment horizontal="left" vertical="center" wrapText="1"/>
      <protection hidden="1"/>
    </xf>
    <xf numFmtId="0" fontId="11" fillId="0" borderId="13" xfId="1" applyFont="1" applyFill="1" applyBorder="1" applyAlignment="1" applyProtection="1">
      <alignment horizontal="left" vertical="center" wrapText="1"/>
      <protection hidden="1"/>
    </xf>
    <xf numFmtId="0" fontId="11" fillId="0" borderId="69" xfId="1" applyFont="1" applyFill="1" applyBorder="1" applyAlignment="1" applyProtection="1">
      <alignment horizontal="left" vertical="center" wrapText="1"/>
      <protection hidden="1"/>
    </xf>
    <xf numFmtId="0" fontId="4" fillId="4" borderId="14" xfId="1" applyFont="1" applyFill="1" applyBorder="1" applyProtection="1">
      <protection hidden="1"/>
    </xf>
    <xf numFmtId="0" fontId="14" fillId="0" borderId="24" xfId="1" applyFont="1" applyFill="1" applyBorder="1" applyAlignment="1" applyProtection="1">
      <alignment horizontal="right" vertical="center" wrapText="1"/>
      <protection hidden="1"/>
    </xf>
    <xf numFmtId="0" fontId="9" fillId="0" borderId="25" xfId="1" applyFont="1" applyFill="1" applyBorder="1" applyAlignment="1" applyProtection="1">
      <alignment horizontal="left" vertical="center" wrapText="1"/>
      <protection hidden="1"/>
    </xf>
    <xf numFmtId="0" fontId="9" fillId="0" borderId="26" xfId="1" applyFont="1" applyFill="1" applyBorder="1" applyAlignment="1" applyProtection="1">
      <alignment horizontal="left" vertical="center" wrapText="1"/>
      <protection hidden="1"/>
    </xf>
    <xf numFmtId="0" fontId="12" fillId="0" borderId="101" xfId="1" applyFont="1" applyFill="1" applyBorder="1" applyAlignment="1" applyProtection="1">
      <alignment horizontal="left"/>
      <protection hidden="1"/>
    </xf>
    <xf numFmtId="0" fontId="12" fillId="0" borderId="32" xfId="1" applyFont="1" applyFill="1" applyBorder="1" applyAlignment="1" applyProtection="1">
      <alignment horizontal="center"/>
      <protection hidden="1"/>
    </xf>
    <xf numFmtId="0" fontId="12" fillId="0" borderId="28" xfId="1" applyFont="1" applyFill="1" applyBorder="1" applyAlignment="1" applyProtection="1">
      <alignment horizontal="center"/>
      <protection hidden="1"/>
    </xf>
    <xf numFmtId="0" fontId="12" fillId="0" borderId="19" xfId="1" applyFont="1" applyFill="1" applyBorder="1" applyAlignment="1" applyProtection="1">
      <alignment horizontal="center" wrapText="1"/>
      <protection hidden="1"/>
    </xf>
    <xf numFmtId="0" fontId="12" fillId="0" borderId="21" xfId="1" applyFont="1" applyFill="1" applyBorder="1" applyProtection="1">
      <protection hidden="1"/>
    </xf>
    <xf numFmtId="0" fontId="20" fillId="0" borderId="20" xfId="1" applyFont="1" applyFill="1" applyBorder="1" applyAlignment="1" applyProtection="1">
      <alignment vertical="center" wrapText="1"/>
      <protection hidden="1"/>
    </xf>
    <xf numFmtId="0" fontId="22" fillId="0" borderId="94" xfId="0" applyFont="1" applyBorder="1" applyAlignment="1" applyProtection="1">
      <alignment horizontal="center" readingOrder="1"/>
      <protection hidden="1"/>
    </xf>
    <xf numFmtId="0" fontId="11" fillId="0" borderId="75" xfId="1" applyNumberFormat="1" applyFont="1" applyFill="1" applyBorder="1" applyAlignment="1" applyProtection="1">
      <protection hidden="1"/>
    </xf>
    <xf numFmtId="0" fontId="11" fillId="0" borderId="28" xfId="1" applyFont="1" applyFill="1" applyBorder="1" applyAlignment="1" applyProtection="1">
      <protection hidden="1"/>
    </xf>
    <xf numFmtId="0" fontId="11" fillId="0" borderId="76" xfId="1" applyFont="1" applyFill="1" applyBorder="1" applyProtection="1">
      <protection hidden="1"/>
    </xf>
    <xf numFmtId="0" fontId="22" fillId="0" borderId="95" xfId="0" applyFont="1" applyBorder="1" applyAlignment="1" applyProtection="1">
      <alignment horizontal="center" wrapText="1" readingOrder="1"/>
      <protection hidden="1"/>
    </xf>
    <xf numFmtId="0" fontId="11" fillId="0" borderId="72" xfId="1" applyFont="1" applyFill="1" applyBorder="1" applyAlignment="1" applyProtection="1">
      <protection hidden="1"/>
    </xf>
    <xf numFmtId="0" fontId="11" fillId="0" borderId="74" xfId="1" applyFont="1" applyFill="1" applyBorder="1" applyAlignment="1" applyProtection="1">
      <protection hidden="1"/>
    </xf>
    <xf numFmtId="0" fontId="22" fillId="0" borderId="79" xfId="0" applyFont="1" applyBorder="1" applyAlignment="1" applyProtection="1">
      <alignment horizontal="center" wrapText="1" readingOrder="1"/>
      <protection hidden="1"/>
    </xf>
    <xf numFmtId="0" fontId="11" fillId="0" borderId="99" xfId="1" applyFont="1" applyFill="1" applyBorder="1" applyAlignment="1" applyProtection="1">
      <protection hidden="1"/>
    </xf>
    <xf numFmtId="0" fontId="11" fillId="0" borderId="98" xfId="1" applyFont="1" applyFill="1" applyBorder="1" applyProtection="1">
      <protection hidden="1"/>
    </xf>
    <xf numFmtId="0" fontId="20" fillId="0" borderId="22" xfId="1" applyFont="1" applyFill="1" applyBorder="1" applyAlignment="1" applyProtection="1">
      <alignment vertical="center" wrapText="1"/>
      <protection hidden="1"/>
    </xf>
    <xf numFmtId="0" fontId="22" fillId="0" borderId="96" xfId="0" applyFont="1" applyBorder="1" applyAlignment="1" applyProtection="1">
      <alignment horizontal="center" wrapText="1" readingOrder="1"/>
      <protection hidden="1"/>
    </xf>
    <xf numFmtId="0" fontId="11" fillId="0" borderId="100" xfId="1" applyFont="1" applyFill="1" applyBorder="1" applyAlignment="1" applyProtection="1">
      <protection hidden="1"/>
    </xf>
    <xf numFmtId="0" fontId="11" fillId="0" borderId="72" xfId="1" applyFont="1" applyFill="1" applyBorder="1" applyProtection="1">
      <protection hidden="1"/>
    </xf>
    <xf numFmtId="0" fontId="23" fillId="0" borderId="85" xfId="0" applyFont="1" applyBorder="1" applyAlignment="1" applyProtection="1">
      <alignment horizontal="center" vertical="center" wrapText="1" readingOrder="1"/>
      <protection hidden="1"/>
    </xf>
    <xf numFmtId="0" fontId="24" fillId="0" borderId="83" xfId="0" applyFont="1" applyBorder="1" applyAlignment="1" applyProtection="1">
      <alignment horizontal="center" vertical="center" wrapText="1" readingOrder="1"/>
      <protection hidden="1"/>
    </xf>
    <xf numFmtId="0" fontId="2" fillId="11" borderId="84" xfId="0" applyFont="1" applyFill="1" applyBorder="1" applyAlignment="1" applyProtection="1">
      <alignment horizontal="center"/>
      <protection hidden="1"/>
    </xf>
    <xf numFmtId="0" fontId="2" fillId="0" borderId="93" xfId="0" applyFont="1" applyBorder="1" applyAlignment="1" applyProtection="1">
      <alignment horizontal="center"/>
      <protection hidden="1"/>
    </xf>
    <xf numFmtId="0" fontId="2" fillId="0" borderId="0" xfId="0" applyFont="1" applyAlignment="1" applyProtection="1">
      <alignment horizontal="center"/>
      <protection hidden="1"/>
    </xf>
    <xf numFmtId="0" fontId="2" fillId="0" borderId="78" xfId="0" applyFont="1" applyBorder="1" applyAlignment="1" applyProtection="1">
      <alignment horizontal="center"/>
      <protection hidden="1"/>
    </xf>
    <xf numFmtId="0" fontId="24" fillId="0" borderId="85" xfId="0" applyFont="1" applyBorder="1" applyAlignment="1" applyProtection="1">
      <alignment horizontal="center" vertical="center" wrapText="1" readingOrder="1"/>
      <protection hidden="1"/>
    </xf>
    <xf numFmtId="0" fontId="24" fillId="0" borderId="79" xfId="0" applyFont="1" applyBorder="1" applyAlignment="1" applyProtection="1">
      <alignment horizontal="center" vertical="center" wrapText="1" readingOrder="1"/>
      <protection hidden="1"/>
    </xf>
    <xf numFmtId="0" fontId="2" fillId="11" borderId="81" xfId="0" applyFont="1" applyFill="1" applyBorder="1" applyAlignment="1" applyProtection="1">
      <alignment horizontal="center"/>
      <protection hidden="1"/>
    </xf>
    <xf numFmtId="0" fontId="2" fillId="0" borderId="73" xfId="0" applyFont="1" applyBorder="1" applyAlignment="1" applyProtection="1">
      <alignment horizontal="center"/>
      <protection hidden="1"/>
    </xf>
    <xf numFmtId="0" fontId="2" fillId="0" borderId="82" xfId="0" applyFont="1" applyBorder="1" applyAlignment="1" applyProtection="1">
      <alignment horizontal="center"/>
      <protection hidden="1"/>
    </xf>
    <xf numFmtId="0" fontId="2" fillId="0" borderId="86" xfId="0" applyFont="1" applyBorder="1" applyAlignment="1" applyProtection="1">
      <alignment horizontal="center"/>
      <protection hidden="1"/>
    </xf>
    <xf numFmtId="0" fontId="24" fillId="0" borderId="87" xfId="0" applyFont="1" applyBorder="1" applyAlignment="1" applyProtection="1">
      <alignment horizontal="center" vertical="center" wrapText="1" readingOrder="1"/>
      <protection hidden="1"/>
    </xf>
    <xf numFmtId="0" fontId="24" fillId="0" borderId="88" xfId="0" applyFont="1" applyBorder="1" applyAlignment="1" applyProtection="1">
      <alignment horizontal="center" vertical="center" wrapText="1" readingOrder="1"/>
      <protection hidden="1"/>
    </xf>
    <xf numFmtId="0" fontId="2" fillId="11" borderId="89" xfId="0" applyFont="1" applyFill="1" applyBorder="1" applyAlignment="1" applyProtection="1">
      <alignment horizontal="center"/>
      <protection hidden="1"/>
    </xf>
    <xf numFmtId="0" fontId="2" fillId="0" borderId="90" xfId="0" applyFont="1" applyBorder="1" applyAlignment="1" applyProtection="1">
      <alignment horizontal="center"/>
      <protection hidden="1"/>
    </xf>
    <xf numFmtId="0" fontId="2" fillId="0" borderId="91" xfId="0" applyFont="1" applyBorder="1" applyAlignment="1" applyProtection="1">
      <alignment horizontal="center"/>
      <protection hidden="1"/>
    </xf>
    <xf numFmtId="0" fontId="2" fillId="0" borderId="92" xfId="0" applyFont="1" applyBorder="1" applyAlignment="1" applyProtection="1">
      <alignment horizontal="center"/>
      <protection hidden="1"/>
    </xf>
  </cellXfs>
  <cellStyles count="5">
    <cellStyle name="20 % - zvýraznenie3" xfId="2" builtinId="38"/>
    <cellStyle name="Čiarka" xfId="3" builtinId="3"/>
    <cellStyle name="Hypertextové prepojenie" xfId="4" builtinId="8"/>
    <cellStyle name="Normálna" xfId="0" builtinId="0"/>
    <cellStyle name="Poznámka" xfId="1" builtinId="10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5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12</xdr:row>
          <xdr:rowOff>0</xdr:rowOff>
        </xdr:from>
        <xdr:to>
          <xdr:col>7</xdr:col>
          <xdr:colOff>9525</xdr:colOff>
          <xdr:row>13</xdr:row>
          <xdr:rowOff>9525</xdr:rowOff>
        </xdr:to>
        <xdr:sp macro="" textlink="">
          <xdr:nvSpPr>
            <xdr:cNvPr id="13317" name="Check Box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1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14</xdr:row>
          <xdr:rowOff>0</xdr:rowOff>
        </xdr:from>
        <xdr:to>
          <xdr:col>7</xdr:col>
          <xdr:colOff>0</xdr:colOff>
          <xdr:row>15</xdr:row>
          <xdr:rowOff>0</xdr:rowOff>
        </xdr:to>
        <xdr:sp macro="" textlink="">
          <xdr:nvSpPr>
            <xdr:cNvPr id="13318" name="Check Box 6" hidden="1">
              <a:extLst>
                <a:ext uri="{63B3BB69-23CF-44E3-9099-C40C66FF867C}">
                  <a14:compatExt spid="_x0000_s13318"/>
                </a:ext>
                <a:ext uri="{FF2B5EF4-FFF2-40B4-BE49-F238E27FC236}">
                  <a16:creationId xmlns:a16="http://schemas.microsoft.com/office/drawing/2014/main" id="{00000000-0008-0000-0100-00000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15</xdr:row>
          <xdr:rowOff>0</xdr:rowOff>
        </xdr:from>
        <xdr:to>
          <xdr:col>7</xdr:col>
          <xdr:colOff>0</xdr:colOff>
          <xdr:row>16</xdr:row>
          <xdr:rowOff>0</xdr:rowOff>
        </xdr:to>
        <xdr:sp macro="" textlink="">
          <xdr:nvSpPr>
            <xdr:cNvPr id="13319" name="Check Box 7" hidden="1">
              <a:extLst>
                <a:ext uri="{63B3BB69-23CF-44E3-9099-C40C66FF867C}">
                  <a14:compatExt spid="_x0000_s13319"/>
                </a:ext>
                <a:ext uri="{FF2B5EF4-FFF2-40B4-BE49-F238E27FC236}">
                  <a16:creationId xmlns:a16="http://schemas.microsoft.com/office/drawing/2014/main" id="{00000000-0008-0000-0100-00000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16</xdr:row>
          <xdr:rowOff>0</xdr:rowOff>
        </xdr:from>
        <xdr:to>
          <xdr:col>7</xdr:col>
          <xdr:colOff>0</xdr:colOff>
          <xdr:row>17</xdr:row>
          <xdr:rowOff>142875</xdr:rowOff>
        </xdr:to>
        <xdr:sp macro="" textlink="">
          <xdr:nvSpPr>
            <xdr:cNvPr id="13320" name="Check Box 8" hidden="1">
              <a:extLst>
                <a:ext uri="{63B3BB69-23CF-44E3-9099-C40C66FF867C}">
                  <a14:compatExt spid="_x0000_s13320"/>
                </a:ext>
                <a:ext uri="{FF2B5EF4-FFF2-40B4-BE49-F238E27FC236}">
                  <a16:creationId xmlns:a16="http://schemas.microsoft.com/office/drawing/2014/main" id="{00000000-0008-0000-0100-00000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13</xdr:row>
          <xdr:rowOff>9525</xdr:rowOff>
        </xdr:from>
        <xdr:to>
          <xdr:col>7</xdr:col>
          <xdr:colOff>9525</xdr:colOff>
          <xdr:row>14</xdr:row>
          <xdr:rowOff>0</xdr:rowOff>
        </xdr:to>
        <xdr:sp macro="" textlink="">
          <xdr:nvSpPr>
            <xdr:cNvPr id="13322" name="Check Box 10" hidden="1">
              <a:extLst>
                <a:ext uri="{63B3BB69-23CF-44E3-9099-C40C66FF867C}">
                  <a14:compatExt spid="_x0000_s13322"/>
                </a:ext>
                <a:ext uri="{FF2B5EF4-FFF2-40B4-BE49-F238E27FC236}">
                  <a16:creationId xmlns:a16="http://schemas.microsoft.com/office/drawing/2014/main" id="{00000000-0008-0000-0100-00000A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topLeftCell="C1" zoomScaleNormal="100" workbookViewId="0">
      <selection activeCell="E36" sqref="E36"/>
    </sheetView>
  </sheetViews>
  <sheetFormatPr defaultColWidth="9.140625" defaultRowHeight="15" x14ac:dyDescent="0.25"/>
  <cols>
    <col min="1" max="1" width="3" style="14" customWidth="1"/>
    <col min="2" max="2" width="4.7109375" style="14" customWidth="1"/>
    <col min="3" max="3" width="38" style="15" customWidth="1"/>
    <col min="4" max="4" width="19" style="15" customWidth="1"/>
    <col min="5" max="5" width="15.7109375" style="15" customWidth="1"/>
    <col min="6" max="6" width="14.85546875" style="15" customWidth="1"/>
    <col min="7" max="7" width="19.85546875" style="15" customWidth="1"/>
    <col min="8" max="8" width="18.7109375" style="15" customWidth="1"/>
    <col min="9" max="9" width="14" style="14" customWidth="1"/>
    <col min="10" max="10" width="14.7109375" style="14" customWidth="1"/>
    <col min="11" max="11" width="12.85546875" style="14" bestFit="1" customWidth="1"/>
    <col min="12" max="12" width="15" style="14" bestFit="1" customWidth="1"/>
    <col min="13" max="13" width="16.85546875" style="14" customWidth="1"/>
    <col min="14" max="14" width="12.28515625" style="14" customWidth="1"/>
    <col min="15" max="15" width="15.42578125" style="14" bestFit="1" customWidth="1"/>
    <col min="16" max="16" width="12.7109375" style="14" customWidth="1"/>
    <col min="17" max="17" width="15.42578125" style="14" bestFit="1" customWidth="1"/>
    <col min="18" max="18" width="12.28515625" style="14" bestFit="1" customWidth="1"/>
    <col min="19" max="19" width="15" style="14" bestFit="1" customWidth="1"/>
    <col min="20" max="20" width="12.85546875" style="14" bestFit="1" customWidth="1"/>
    <col min="21" max="21" width="15" style="14" bestFit="1" customWidth="1"/>
    <col min="22" max="16384" width="9.140625" style="14"/>
  </cols>
  <sheetData>
    <row r="1" spans="2:11" ht="15.75" thickBot="1" x14ac:dyDescent="0.3"/>
    <row r="2" spans="2:11" ht="36.75" customHeight="1" thickBot="1" x14ac:dyDescent="0.3">
      <c r="B2" s="129" t="s">
        <v>0</v>
      </c>
      <c r="C2" s="130"/>
      <c r="D2" s="130"/>
      <c r="E2" s="130"/>
      <c r="F2" s="130"/>
      <c r="G2" s="130"/>
      <c r="H2" s="130"/>
      <c r="I2" s="130"/>
      <c r="J2" s="130"/>
      <c r="K2" s="131"/>
    </row>
    <row r="3" spans="2:11" ht="45.75" thickBot="1" x14ac:dyDescent="0.3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 x14ac:dyDescent="0.25">
      <c r="B4" s="22">
        <v>1</v>
      </c>
      <c r="C4" s="23" t="s">
        <v>11</v>
      </c>
      <c r="D4" s="24" t="s">
        <v>12</v>
      </c>
      <c r="E4" s="25">
        <v>30000</v>
      </c>
      <c r="F4" s="25">
        <v>0</v>
      </c>
      <c r="G4" s="26" t="s">
        <v>13</v>
      </c>
      <c r="H4" s="27">
        <f>E4</f>
        <v>30000</v>
      </c>
      <c r="I4" s="28">
        <f>H4/H$14*100</f>
        <v>33.333333333333329</v>
      </c>
      <c r="J4" s="29">
        <f t="shared" ref="J4:J6" si="0">IF(I4=0,0,(E4-F4)/I4)</f>
        <v>900.00000000000011</v>
      </c>
      <c r="K4" s="30">
        <f t="shared" ref="K4:K5" si="1">IF((E4-F4)=0,0,H4/(E4-F4))</f>
        <v>1</v>
      </c>
    </row>
    <row r="5" spans="2:11" x14ac:dyDescent="0.25">
      <c r="B5" s="22">
        <v>2</v>
      </c>
      <c r="C5" s="31" t="s">
        <v>14</v>
      </c>
      <c r="D5" s="32" t="s">
        <v>15</v>
      </c>
      <c r="E5" s="33">
        <v>36</v>
      </c>
      <c r="F5" s="33">
        <v>0</v>
      </c>
      <c r="G5" s="26" t="s">
        <v>16</v>
      </c>
      <c r="H5" s="34">
        <v>30000</v>
      </c>
      <c r="I5" s="35">
        <f t="shared" ref="I5:I13" si="2">H5/H$14*100</f>
        <v>33.333333333333329</v>
      </c>
      <c r="J5" s="29">
        <f t="shared" si="0"/>
        <v>1.08</v>
      </c>
      <c r="K5" s="30">
        <f t="shared" si="1"/>
        <v>833.33333333333337</v>
      </c>
    </row>
    <row r="6" spans="2:11" x14ac:dyDescent="0.25">
      <c r="B6" s="22">
        <v>3</v>
      </c>
      <c r="C6" s="31" t="s">
        <v>17</v>
      </c>
      <c r="D6" s="32" t="s">
        <v>18</v>
      </c>
      <c r="E6" s="33">
        <v>100</v>
      </c>
      <c r="F6" s="33">
        <v>50</v>
      </c>
      <c r="G6" s="26" t="s">
        <v>13</v>
      </c>
      <c r="H6" s="34">
        <v>30000</v>
      </c>
      <c r="I6" s="35">
        <f t="shared" si="2"/>
        <v>33.333333333333329</v>
      </c>
      <c r="J6" s="29">
        <f t="shared" si="0"/>
        <v>1.5000000000000002</v>
      </c>
      <c r="K6" s="30">
        <f>IF((E6-F6)=0,0,H6/(E6-F6))</f>
        <v>600</v>
      </c>
    </row>
    <row r="7" spans="2:11" x14ac:dyDescent="0.25">
      <c r="B7" s="22">
        <v>4</v>
      </c>
      <c r="C7" s="31" t="s">
        <v>19</v>
      </c>
      <c r="D7" s="32" t="s">
        <v>19</v>
      </c>
      <c r="E7" s="33">
        <v>0</v>
      </c>
      <c r="F7" s="33">
        <v>0</v>
      </c>
      <c r="G7" s="26" t="s">
        <v>20</v>
      </c>
      <c r="H7" s="34">
        <v>0</v>
      </c>
      <c r="I7" s="35">
        <f t="shared" si="2"/>
        <v>0</v>
      </c>
      <c r="J7" s="29">
        <f>IF(I7=0,0,(E7-F7)/I7)</f>
        <v>0</v>
      </c>
      <c r="K7" s="30">
        <f>IF((E7-F7)=0,0,H7/(E7-F7))</f>
        <v>0</v>
      </c>
    </row>
    <row r="8" spans="2:11" x14ac:dyDescent="0.25">
      <c r="B8" s="22">
        <v>5</v>
      </c>
      <c r="C8" s="36" t="s">
        <v>19</v>
      </c>
      <c r="D8" s="37" t="s">
        <v>19</v>
      </c>
      <c r="E8" s="38">
        <v>0</v>
      </c>
      <c r="F8" s="33">
        <v>0</v>
      </c>
      <c r="G8" s="26" t="s">
        <v>20</v>
      </c>
      <c r="H8" s="39">
        <v>0</v>
      </c>
      <c r="I8" s="35">
        <f t="shared" si="2"/>
        <v>0</v>
      </c>
      <c r="J8" s="29">
        <f>IF(I8=0,0,(E8-F8)/I8)</f>
        <v>0</v>
      </c>
      <c r="K8" s="30">
        <f>IF((E8-F8)=0,0,H8/(E8-F8))</f>
        <v>0</v>
      </c>
    </row>
    <row r="9" spans="2:11" x14ac:dyDescent="0.25">
      <c r="B9" s="22">
        <v>6</v>
      </c>
      <c r="C9" s="36" t="s">
        <v>19</v>
      </c>
      <c r="D9" s="37" t="s">
        <v>19</v>
      </c>
      <c r="E9" s="38">
        <v>0</v>
      </c>
      <c r="F9" s="33">
        <v>0</v>
      </c>
      <c r="G9" s="26" t="s">
        <v>20</v>
      </c>
      <c r="H9" s="39">
        <v>0</v>
      </c>
      <c r="I9" s="35">
        <f t="shared" si="2"/>
        <v>0</v>
      </c>
      <c r="J9" s="29">
        <f t="shared" ref="J9:J13" si="3">IF(I9=0,0,(E9-F9)/I9)</f>
        <v>0</v>
      </c>
      <c r="K9" s="30">
        <f t="shared" ref="K9:K13" si="4">IF((E9-F9)=0,0,H9/(E9-F9))</f>
        <v>0</v>
      </c>
    </row>
    <row r="10" spans="2:11" x14ac:dyDescent="0.25">
      <c r="B10" s="22">
        <v>7</v>
      </c>
      <c r="C10" s="36" t="s">
        <v>19</v>
      </c>
      <c r="D10" s="37" t="s">
        <v>19</v>
      </c>
      <c r="E10" s="38">
        <v>0</v>
      </c>
      <c r="F10" s="33">
        <v>0</v>
      </c>
      <c r="G10" s="26" t="s">
        <v>20</v>
      </c>
      <c r="H10" s="39">
        <v>0</v>
      </c>
      <c r="I10" s="35">
        <f t="shared" si="2"/>
        <v>0</v>
      </c>
      <c r="J10" s="29">
        <f t="shared" si="3"/>
        <v>0</v>
      </c>
      <c r="K10" s="30">
        <f t="shared" si="4"/>
        <v>0</v>
      </c>
    </row>
    <row r="11" spans="2:11" x14ac:dyDescent="0.25">
      <c r="B11" s="22">
        <v>8</v>
      </c>
      <c r="C11" s="36" t="s">
        <v>19</v>
      </c>
      <c r="D11" s="37" t="s">
        <v>19</v>
      </c>
      <c r="E11" s="38">
        <v>0</v>
      </c>
      <c r="F11" s="33">
        <v>0</v>
      </c>
      <c r="G11" s="26" t="s">
        <v>20</v>
      </c>
      <c r="H11" s="39">
        <v>0</v>
      </c>
      <c r="I11" s="35">
        <f t="shared" si="2"/>
        <v>0</v>
      </c>
      <c r="J11" s="29">
        <f t="shared" si="3"/>
        <v>0</v>
      </c>
      <c r="K11" s="30">
        <f t="shared" si="4"/>
        <v>0</v>
      </c>
    </row>
    <row r="12" spans="2:11" x14ac:dyDescent="0.25">
      <c r="B12" s="22">
        <v>9</v>
      </c>
      <c r="C12" s="36" t="s">
        <v>19</v>
      </c>
      <c r="D12" s="37" t="s">
        <v>19</v>
      </c>
      <c r="E12" s="38">
        <v>0</v>
      </c>
      <c r="F12" s="33">
        <v>0</v>
      </c>
      <c r="G12" s="26" t="s">
        <v>20</v>
      </c>
      <c r="H12" s="39">
        <v>0</v>
      </c>
      <c r="I12" s="35">
        <f t="shared" si="2"/>
        <v>0</v>
      </c>
      <c r="J12" s="29">
        <f t="shared" si="3"/>
        <v>0</v>
      </c>
      <c r="K12" s="30">
        <f t="shared" si="4"/>
        <v>0</v>
      </c>
    </row>
    <row r="13" spans="2:11" x14ac:dyDescent="0.25">
      <c r="B13" s="22">
        <v>10</v>
      </c>
      <c r="C13" s="36" t="s">
        <v>19</v>
      </c>
      <c r="D13" s="37" t="s">
        <v>19</v>
      </c>
      <c r="E13" s="38">
        <v>0</v>
      </c>
      <c r="F13" s="33">
        <v>0</v>
      </c>
      <c r="G13" s="26" t="s">
        <v>20</v>
      </c>
      <c r="H13" s="39">
        <v>0</v>
      </c>
      <c r="I13" s="35">
        <f t="shared" si="2"/>
        <v>0</v>
      </c>
      <c r="J13" s="29">
        <f t="shared" si="3"/>
        <v>0</v>
      </c>
      <c r="K13" s="30">
        <f t="shared" si="4"/>
        <v>0</v>
      </c>
    </row>
    <row r="14" spans="2:11" ht="15.75" customHeight="1" thickBot="1" x14ac:dyDescent="0.3">
      <c r="B14" s="40"/>
      <c r="C14" s="41" t="s">
        <v>21</v>
      </c>
      <c r="D14" s="42"/>
      <c r="E14" s="42"/>
      <c r="F14" s="42"/>
      <c r="G14" s="42"/>
      <c r="H14" s="43">
        <f>SUM(H4:H13)</f>
        <v>90000</v>
      </c>
      <c r="I14" s="44">
        <f>SUM(I4:I13)</f>
        <v>99.999999999999986</v>
      </c>
      <c r="J14" s="45"/>
      <c r="K14" s="46"/>
    </row>
    <row r="15" spans="2:11" ht="15.75" thickBot="1" x14ac:dyDescent="0.3"/>
    <row r="16" spans="2:11" ht="35.25" customHeight="1" x14ac:dyDescent="0.25">
      <c r="B16" s="161" t="s">
        <v>22</v>
      </c>
      <c r="C16" s="162"/>
      <c r="D16" s="162"/>
      <c r="E16" s="162"/>
      <c r="F16" s="162"/>
      <c r="G16" s="162"/>
      <c r="H16" s="162"/>
      <c r="I16" s="162"/>
      <c r="J16" s="163"/>
    </row>
    <row r="17" spans="2:10" x14ac:dyDescent="0.25">
      <c r="B17" s="164" t="s">
        <v>1</v>
      </c>
      <c r="C17" s="134" t="s">
        <v>2</v>
      </c>
      <c r="D17" s="132" t="s">
        <v>23</v>
      </c>
      <c r="E17" s="166" t="s">
        <v>24</v>
      </c>
      <c r="F17" s="167"/>
      <c r="G17" s="168" t="s">
        <v>25</v>
      </c>
      <c r="H17" s="169"/>
      <c r="I17" s="170" t="s">
        <v>26</v>
      </c>
      <c r="J17" s="167"/>
    </row>
    <row r="18" spans="2:10" x14ac:dyDescent="0.25">
      <c r="B18" s="165"/>
      <c r="C18" s="135"/>
      <c r="D18" s="133"/>
      <c r="E18" s="47" t="s">
        <v>24</v>
      </c>
      <c r="F18" s="48" t="s">
        <v>27</v>
      </c>
      <c r="G18" s="49" t="s">
        <v>25</v>
      </c>
      <c r="H18" s="50" t="s">
        <v>28</v>
      </c>
      <c r="I18" s="51" t="s">
        <v>26</v>
      </c>
      <c r="J18" s="48" t="s">
        <v>29</v>
      </c>
    </row>
    <row r="19" spans="2:10" x14ac:dyDescent="0.25">
      <c r="B19" s="47" cm="1">
        <f t="array" ref="B19:B28">B4:B13</f>
        <v>1</v>
      </c>
      <c r="C19" s="52" t="str" cm="1">
        <f t="array" ref="C19:C28">C4:C13</f>
        <v>Cena celkom</v>
      </c>
      <c r="D19" s="53" cm="1">
        <f t="array" ref="D19:D28">I4:I13</f>
        <v>33.333333333333329</v>
      </c>
      <c r="E19" s="54">
        <v>30000</v>
      </c>
      <c r="F19" s="55">
        <f>IF(I4=100,"0",IF((E4-F4)=0,0,(IF(G4="čím menej, tým lepšie",(I4*(E4-E19)/(E4-F4)),(I4*(E19-F4)/(E4-F4))))))</f>
        <v>0</v>
      </c>
      <c r="G19" s="54">
        <v>15000</v>
      </c>
      <c r="H19" s="56">
        <f>IF(I4=100,"0",IF((E4-F4)=0,0,IF(G4="čím menej, tým lepšie",(I4*(E4-G19)/(E4-F4)),(I4*(G19-F4)/(E4-F4)))))</f>
        <v>16.666666666666664</v>
      </c>
      <c r="I19" s="54">
        <v>0</v>
      </c>
      <c r="J19" s="55">
        <f>IF(I4=100,"0",IF((E4-F4)=0,0,IF(G4="čím menej, tým lepšie",(I4*(E4-I19)/(E4-F4)),(I4*(I19-F4)/(E4-F4)))))</f>
        <v>33.333333333333329</v>
      </c>
    </row>
    <row r="20" spans="2:10" ht="15" customHeight="1" x14ac:dyDescent="0.25">
      <c r="B20" s="47">
        <v>2</v>
      </c>
      <c r="C20" s="52" t="str">
        <v>Záruka navyše</v>
      </c>
      <c r="D20" s="53">
        <v>33.333333333333329</v>
      </c>
      <c r="E20" s="54">
        <v>36</v>
      </c>
      <c r="F20" s="55">
        <f>IF(I5=100,"0",IF((E5-F5)=0,0,(IF(G5="čím menej, tým lepšie",(I5*(E5-E20)/(E5-F5)),(I5*(E20-F5)/(E5-F5))))))</f>
        <v>33.333333333333329</v>
      </c>
      <c r="G20" s="54">
        <v>18</v>
      </c>
      <c r="H20" s="56">
        <f t="shared" ref="H20:H28" si="5">IF(I5=100,"0",IF((E5-F5)=0,0,IF(G5="čím menej, tým lepšie",(I5*(E5-G20)/(E5-F5)),(I5*(G20-F5)/(E5-F5)))))</f>
        <v>16.666666666666664</v>
      </c>
      <c r="I20" s="54">
        <v>0</v>
      </c>
      <c r="J20" s="55">
        <f t="shared" ref="J20:J28" si="6">IF(I5=100,"0",IF((E5-F5)=0,0,IF(G5="čím menej, tým lepšie",(I5*(E5-I20)/(E5-F5)),(I5*(I20-F5)/(E5-F5)))))</f>
        <v>0</v>
      </c>
    </row>
    <row r="21" spans="2:10" ht="15.75" customHeight="1" x14ac:dyDescent="0.25">
      <c r="B21" s="47">
        <v>3</v>
      </c>
      <c r="C21" s="52" t="str">
        <v>Lehota dodania</v>
      </c>
      <c r="D21" s="53">
        <v>33.333333333333329</v>
      </c>
      <c r="E21" s="54">
        <v>50</v>
      </c>
      <c r="F21" s="55">
        <f>IF(I6=100,"0",IF((E6-F6)=0,0,(IF(G6="čím menej, tým lepšie",(I6*(E6-E21)/(E6-F6)),(I6*(E21-F6)/(E6-F6))))))</f>
        <v>33.333333333333329</v>
      </c>
      <c r="G21" s="54">
        <v>75</v>
      </c>
      <c r="H21" s="56">
        <f t="shared" si="5"/>
        <v>16.666666666666664</v>
      </c>
      <c r="I21" s="54">
        <v>100</v>
      </c>
      <c r="J21" s="55">
        <f t="shared" si="6"/>
        <v>0</v>
      </c>
    </row>
    <row r="22" spans="2:10" x14ac:dyDescent="0.25">
      <c r="B22" s="47">
        <v>4</v>
      </c>
      <c r="C22" s="52" t="str">
        <v>...</v>
      </c>
      <c r="D22" s="53">
        <v>0</v>
      </c>
      <c r="E22" s="54">
        <v>0</v>
      </c>
      <c r="F22" s="55">
        <f>IF(I7=100,"0",IF((E7-F7)=0,0,(IF(G7="čím menej, tým lepšie",(I7*(E7-E22)/(E7-F7)),(I7*(E22-F7)/(E7-F7))))))</f>
        <v>0</v>
      </c>
      <c r="G22" s="54">
        <v>0</v>
      </c>
      <c r="H22" s="56">
        <f t="shared" si="5"/>
        <v>0</v>
      </c>
      <c r="I22" s="54">
        <v>0</v>
      </c>
      <c r="J22" s="55">
        <f t="shared" si="6"/>
        <v>0</v>
      </c>
    </row>
    <row r="23" spans="2:10" x14ac:dyDescent="0.25">
      <c r="B23" s="47">
        <v>5</v>
      </c>
      <c r="C23" s="52" t="str">
        <v>...</v>
      </c>
      <c r="D23" s="53">
        <v>0</v>
      </c>
      <c r="E23" s="54">
        <v>0</v>
      </c>
      <c r="F23" s="55">
        <f>IF(I8=100,"0",IF((E8-F8)=0,0,(IF(G8="čím menej, tým lepšie",(I8*(E8-E23)/(E8-F8)),(I8*(E23-F8)/(E8-F8))))))</f>
        <v>0</v>
      </c>
      <c r="G23" s="54">
        <v>0</v>
      </c>
      <c r="H23" s="56">
        <f t="shared" si="5"/>
        <v>0</v>
      </c>
      <c r="I23" s="54">
        <v>0</v>
      </c>
      <c r="J23" s="55">
        <f t="shared" si="6"/>
        <v>0</v>
      </c>
    </row>
    <row r="24" spans="2:10" x14ac:dyDescent="0.25">
      <c r="B24" s="47">
        <v>6</v>
      </c>
      <c r="C24" s="52" t="str">
        <v>...</v>
      </c>
      <c r="D24" s="53">
        <v>0</v>
      </c>
      <c r="E24" s="54">
        <v>0</v>
      </c>
      <c r="F24" s="55">
        <f t="shared" ref="F24:F28" si="7">IF(I9=100,"0",IF((E9-F9)=0,0,(IF(G9="čím menej, tým lepšie",(I9*(E9-E24)/(E9-F9)),(I9*(E24-F9)/(E9-F9))))))</f>
        <v>0</v>
      </c>
      <c r="G24" s="54">
        <v>0</v>
      </c>
      <c r="H24" s="56">
        <f t="shared" si="5"/>
        <v>0</v>
      </c>
      <c r="I24" s="54">
        <v>0</v>
      </c>
      <c r="J24" s="55">
        <f t="shared" si="6"/>
        <v>0</v>
      </c>
    </row>
    <row r="25" spans="2:10" x14ac:dyDescent="0.25">
      <c r="B25" s="47">
        <v>7</v>
      </c>
      <c r="C25" s="52" t="str">
        <v>...</v>
      </c>
      <c r="D25" s="53">
        <v>0</v>
      </c>
      <c r="E25" s="54">
        <v>0</v>
      </c>
      <c r="F25" s="55">
        <f t="shared" si="7"/>
        <v>0</v>
      </c>
      <c r="G25" s="54">
        <v>0</v>
      </c>
      <c r="H25" s="56">
        <f t="shared" si="5"/>
        <v>0</v>
      </c>
      <c r="I25" s="54">
        <v>0</v>
      </c>
      <c r="J25" s="55">
        <f t="shared" si="6"/>
        <v>0</v>
      </c>
    </row>
    <row r="26" spans="2:10" x14ac:dyDescent="0.25">
      <c r="B26" s="47">
        <v>8</v>
      </c>
      <c r="C26" s="52" t="str">
        <v>...</v>
      </c>
      <c r="D26" s="53">
        <v>0</v>
      </c>
      <c r="E26" s="54">
        <v>0</v>
      </c>
      <c r="F26" s="55">
        <f t="shared" si="7"/>
        <v>0</v>
      </c>
      <c r="G26" s="54">
        <v>0</v>
      </c>
      <c r="H26" s="56">
        <f t="shared" si="5"/>
        <v>0</v>
      </c>
      <c r="I26" s="54">
        <v>0</v>
      </c>
      <c r="J26" s="55">
        <f t="shared" si="6"/>
        <v>0</v>
      </c>
    </row>
    <row r="27" spans="2:10" x14ac:dyDescent="0.25">
      <c r="B27" s="47">
        <v>9</v>
      </c>
      <c r="C27" s="52" t="str">
        <v>...</v>
      </c>
      <c r="D27" s="53">
        <v>0</v>
      </c>
      <c r="E27" s="54">
        <v>0</v>
      </c>
      <c r="F27" s="55">
        <f t="shared" si="7"/>
        <v>0</v>
      </c>
      <c r="G27" s="54">
        <v>0</v>
      </c>
      <c r="H27" s="56">
        <f t="shared" si="5"/>
        <v>0</v>
      </c>
      <c r="I27" s="54">
        <v>0</v>
      </c>
      <c r="J27" s="55">
        <f t="shared" si="6"/>
        <v>0</v>
      </c>
    </row>
    <row r="28" spans="2:10" ht="15.75" thickBot="1" x14ac:dyDescent="0.3">
      <c r="B28" s="57">
        <v>10</v>
      </c>
      <c r="C28" s="58" t="str">
        <v>...</v>
      </c>
      <c r="D28" s="59">
        <v>0</v>
      </c>
      <c r="E28" s="54">
        <v>0</v>
      </c>
      <c r="F28" s="55">
        <f t="shared" si="7"/>
        <v>0</v>
      </c>
      <c r="G28" s="54">
        <v>0</v>
      </c>
      <c r="H28" s="56">
        <f t="shared" si="5"/>
        <v>0</v>
      </c>
      <c r="I28" s="54">
        <v>0</v>
      </c>
      <c r="J28" s="55">
        <f t="shared" si="6"/>
        <v>0</v>
      </c>
    </row>
    <row r="29" spans="2:10" ht="15.75" thickBot="1" x14ac:dyDescent="0.3">
      <c r="B29" s="60"/>
      <c r="C29" s="61" t="s">
        <v>30</v>
      </c>
      <c r="D29" s="62">
        <f>SUM(_xlfn.ANCHORARRAY(D19))</f>
        <v>99.999999999999986</v>
      </c>
      <c r="E29" s="61"/>
      <c r="F29" s="63">
        <f>SUM(F19:F28)</f>
        <v>66.666666666666657</v>
      </c>
      <c r="G29" s="64"/>
      <c r="H29" s="63">
        <f t="shared" ref="H29:J29" si="8">SUM(H19:H28)</f>
        <v>49.999999999999993</v>
      </c>
      <c r="I29" s="64"/>
      <c r="J29" s="65">
        <f t="shared" si="8"/>
        <v>33.333333333333329</v>
      </c>
    </row>
    <row r="31" spans="2:10" ht="36.75" customHeight="1" x14ac:dyDescent="0.25">
      <c r="B31" s="136" t="s">
        <v>31</v>
      </c>
      <c r="C31" s="137"/>
      <c r="D31" s="137"/>
      <c r="E31" s="137"/>
      <c r="F31" s="137"/>
      <c r="G31" s="137"/>
      <c r="H31" s="137"/>
      <c r="I31" s="137"/>
      <c r="J31" s="138"/>
    </row>
    <row r="32" spans="2:10" x14ac:dyDescent="0.25">
      <c r="B32" s="139" t="s">
        <v>1</v>
      </c>
      <c r="C32" s="141" t="s">
        <v>2</v>
      </c>
      <c r="D32" s="142"/>
      <c r="E32" s="149" t="s">
        <v>24</v>
      </c>
      <c r="F32" s="150"/>
      <c r="G32" s="147" t="s">
        <v>25</v>
      </c>
      <c r="H32" s="148"/>
      <c r="I32" s="145" t="s">
        <v>26</v>
      </c>
      <c r="J32" s="146"/>
    </row>
    <row r="33" spans="2:10" x14ac:dyDescent="0.25">
      <c r="B33" s="140"/>
      <c r="C33" s="143"/>
      <c r="D33" s="144"/>
      <c r="E33" s="66" t="s">
        <v>24</v>
      </c>
      <c r="F33" s="67" t="s">
        <v>32</v>
      </c>
      <c r="G33" s="68" t="s">
        <v>25</v>
      </c>
      <c r="H33" s="69" t="s">
        <v>33</v>
      </c>
      <c r="I33" s="70" t="s">
        <v>26</v>
      </c>
      <c r="J33" s="71" t="s">
        <v>29</v>
      </c>
    </row>
    <row r="34" spans="2:10" x14ac:dyDescent="0.25">
      <c r="B34" s="72" cm="1">
        <f t="array" ref="B34:B43">B19:B28</f>
        <v>1</v>
      </c>
      <c r="C34" s="73" t="str" cm="1">
        <f t="array" ref="C34:C43">C19:C28</f>
        <v>Cena celkom</v>
      </c>
      <c r="D34" s="74"/>
      <c r="E34" s="75">
        <f>E19</f>
        <v>30000</v>
      </c>
      <c r="F34" s="76">
        <f>E34</f>
        <v>30000</v>
      </c>
      <c r="G34" s="75">
        <f>G19</f>
        <v>15000</v>
      </c>
      <c r="H34" s="77">
        <f>G34</f>
        <v>15000</v>
      </c>
      <c r="I34" s="75">
        <f>I19</f>
        <v>0</v>
      </c>
      <c r="J34" s="78">
        <f>I34</f>
        <v>0</v>
      </c>
    </row>
    <row r="35" spans="2:10" x14ac:dyDescent="0.25">
      <c r="B35" s="72">
        <v>2</v>
      </c>
      <c r="C35" s="73" t="str">
        <v>Záruka navyše</v>
      </c>
      <c r="D35" s="74"/>
      <c r="E35" s="75">
        <f>E20</f>
        <v>36</v>
      </c>
      <c r="F35" s="76">
        <f>IF(I5=100,"0",IF((E5-F5)=0,0,IF(G5="čím menej, tým lepšie",(-(E5-E35)*(H5/(E5-F5))),-(E35-F5)*(H5/(E5-F5)))))</f>
        <v>-30000</v>
      </c>
      <c r="G35" s="75">
        <f t="shared" ref="G35:G43" si="9">G20</f>
        <v>18</v>
      </c>
      <c r="H35" s="77">
        <f>IF(I5=100,"0",IF((E5-F5)=0,0,IF(G5="čím menej, tým lepšie",(-(E5-G35)*(H5/(E5-F5))),-(G35-F5)*(H5/(E5-F5)))))</f>
        <v>-15000</v>
      </c>
      <c r="I35" s="75">
        <f t="shared" ref="I35:I43" si="10">I20</f>
        <v>0</v>
      </c>
      <c r="J35" s="78">
        <f>IF(I5=100,"0",IF((E5-F5)=0,0,IF(G5="čím menej, tým lepšie",(-(E5-I35)*(H5/(E5-F5))),-(I35-F5)*(H5/(E5-F5)))))</f>
        <v>0</v>
      </c>
    </row>
    <row r="36" spans="2:10" x14ac:dyDescent="0.25">
      <c r="B36" s="72">
        <v>3</v>
      </c>
      <c r="C36" s="73" t="str">
        <v>Lehota dodania</v>
      </c>
      <c r="D36" s="74"/>
      <c r="E36" s="75">
        <f t="shared" ref="E36:E43" si="11">E21</f>
        <v>50</v>
      </c>
      <c r="F36" s="76">
        <f t="shared" ref="F36:F43" si="12">IF(I6=100,"0",IF((E6-F6)=0,0,IF(G6="čím menej, tým lepšie",(-(E6-E36)*(H6/(E6-F6))),-(E36-F6)*(H6/(E6-F6)))))</f>
        <v>-30000</v>
      </c>
      <c r="G36" s="75">
        <f t="shared" si="9"/>
        <v>75</v>
      </c>
      <c r="H36" s="77">
        <f t="shared" ref="H36:H43" si="13">IF(I6=100,"0",IF((E6-F6)=0,0,IF(G6="čím menej, tým lepšie",(-(E6-G36)*(H6/(E6-F6))),-(G36-F6)*(H6/(E6-F6)))))</f>
        <v>-15000</v>
      </c>
      <c r="I36" s="75">
        <f>I21</f>
        <v>100</v>
      </c>
      <c r="J36" s="78">
        <f t="shared" ref="J36:J43" si="14">IF(I6=100,"0",IF((E6-F6)=0,0,IF(G6="čím menej, tým lepšie",(-(E6-I36)*(H6/(E6-F6))),-(I36-F6)*(H6/(E6-F6)))))</f>
        <v>0</v>
      </c>
    </row>
    <row r="37" spans="2:10" x14ac:dyDescent="0.25">
      <c r="B37" s="72">
        <v>4</v>
      </c>
      <c r="C37" s="73" t="str">
        <v>...</v>
      </c>
      <c r="D37" s="74"/>
      <c r="E37" s="75">
        <f t="shared" si="11"/>
        <v>0</v>
      </c>
      <c r="F37" s="76">
        <f t="shared" si="12"/>
        <v>0</v>
      </c>
      <c r="G37" s="75">
        <f t="shared" si="9"/>
        <v>0</v>
      </c>
      <c r="H37" s="77">
        <f t="shared" si="13"/>
        <v>0</v>
      </c>
      <c r="I37" s="75">
        <f t="shared" si="10"/>
        <v>0</v>
      </c>
      <c r="J37" s="78">
        <f t="shared" si="14"/>
        <v>0</v>
      </c>
    </row>
    <row r="38" spans="2:10" x14ac:dyDescent="0.25">
      <c r="B38" s="72">
        <v>5</v>
      </c>
      <c r="C38" s="73" t="str">
        <v>...</v>
      </c>
      <c r="D38" s="74"/>
      <c r="E38" s="75">
        <f t="shared" si="11"/>
        <v>0</v>
      </c>
      <c r="F38" s="76">
        <f t="shared" si="12"/>
        <v>0</v>
      </c>
      <c r="G38" s="75">
        <f t="shared" si="9"/>
        <v>0</v>
      </c>
      <c r="H38" s="77">
        <f t="shared" si="13"/>
        <v>0</v>
      </c>
      <c r="I38" s="75">
        <f t="shared" si="10"/>
        <v>0</v>
      </c>
      <c r="J38" s="78">
        <f t="shared" si="14"/>
        <v>0</v>
      </c>
    </row>
    <row r="39" spans="2:10" x14ac:dyDescent="0.25">
      <c r="B39" s="72">
        <v>6</v>
      </c>
      <c r="C39" s="73" t="str">
        <v>...</v>
      </c>
      <c r="D39" s="74"/>
      <c r="E39" s="75">
        <f t="shared" si="11"/>
        <v>0</v>
      </c>
      <c r="F39" s="76">
        <f t="shared" si="12"/>
        <v>0</v>
      </c>
      <c r="G39" s="75">
        <f t="shared" si="9"/>
        <v>0</v>
      </c>
      <c r="H39" s="77">
        <f t="shared" si="13"/>
        <v>0</v>
      </c>
      <c r="I39" s="75">
        <f t="shared" si="10"/>
        <v>0</v>
      </c>
      <c r="J39" s="78">
        <f t="shared" si="14"/>
        <v>0</v>
      </c>
    </row>
    <row r="40" spans="2:10" x14ac:dyDescent="0.25">
      <c r="B40" s="72">
        <v>7</v>
      </c>
      <c r="C40" s="73" t="str">
        <v>...</v>
      </c>
      <c r="D40" s="74"/>
      <c r="E40" s="75">
        <f t="shared" si="11"/>
        <v>0</v>
      </c>
      <c r="F40" s="76">
        <f t="shared" si="12"/>
        <v>0</v>
      </c>
      <c r="G40" s="75">
        <f t="shared" si="9"/>
        <v>0</v>
      </c>
      <c r="H40" s="77">
        <f t="shared" si="13"/>
        <v>0</v>
      </c>
      <c r="I40" s="75">
        <f t="shared" si="10"/>
        <v>0</v>
      </c>
      <c r="J40" s="78">
        <f t="shared" si="14"/>
        <v>0</v>
      </c>
    </row>
    <row r="41" spans="2:10" ht="15.75" customHeight="1" x14ac:dyDescent="0.25">
      <c r="B41" s="72">
        <v>8</v>
      </c>
      <c r="C41" s="73" t="str">
        <v>...</v>
      </c>
      <c r="D41" s="74"/>
      <c r="E41" s="75">
        <f t="shared" si="11"/>
        <v>0</v>
      </c>
      <c r="F41" s="76">
        <f t="shared" si="12"/>
        <v>0</v>
      </c>
      <c r="G41" s="75">
        <f t="shared" si="9"/>
        <v>0</v>
      </c>
      <c r="H41" s="77">
        <f t="shared" si="13"/>
        <v>0</v>
      </c>
      <c r="I41" s="75">
        <f t="shared" si="10"/>
        <v>0</v>
      </c>
      <c r="J41" s="78">
        <f t="shared" si="14"/>
        <v>0</v>
      </c>
    </row>
    <row r="42" spans="2:10" x14ac:dyDescent="0.25">
      <c r="B42" s="72">
        <v>9</v>
      </c>
      <c r="C42" s="73" t="str">
        <v>...</v>
      </c>
      <c r="D42" s="74"/>
      <c r="E42" s="75">
        <f t="shared" si="11"/>
        <v>0</v>
      </c>
      <c r="F42" s="76">
        <f t="shared" si="12"/>
        <v>0</v>
      </c>
      <c r="G42" s="75">
        <f t="shared" si="9"/>
        <v>0</v>
      </c>
      <c r="H42" s="77">
        <f t="shared" si="13"/>
        <v>0</v>
      </c>
      <c r="I42" s="75">
        <f t="shared" si="10"/>
        <v>0</v>
      </c>
      <c r="J42" s="78">
        <f t="shared" si="14"/>
        <v>0</v>
      </c>
    </row>
    <row r="43" spans="2:10" ht="15.75" thickBot="1" x14ac:dyDescent="0.3">
      <c r="B43" s="79">
        <v>10</v>
      </c>
      <c r="C43" s="80" t="str">
        <v>...</v>
      </c>
      <c r="D43" s="81"/>
      <c r="E43" s="75">
        <f t="shared" si="11"/>
        <v>0</v>
      </c>
      <c r="F43" s="76">
        <f t="shared" si="12"/>
        <v>0</v>
      </c>
      <c r="G43" s="75">
        <f t="shared" si="9"/>
        <v>0</v>
      </c>
      <c r="H43" s="77">
        <f t="shared" si="13"/>
        <v>0</v>
      </c>
      <c r="I43" s="75">
        <f t="shared" si="10"/>
        <v>0</v>
      </c>
      <c r="J43" s="78">
        <f t="shared" si="14"/>
        <v>0</v>
      </c>
    </row>
    <row r="44" spans="2:10" ht="15.75" thickBot="1" x14ac:dyDescent="0.3">
      <c r="B44" s="82"/>
      <c r="C44" s="83" t="s">
        <v>30</v>
      </c>
      <c r="D44" s="83"/>
      <c r="E44" s="83"/>
      <c r="F44" s="84">
        <f>SUM(F34:F43)</f>
        <v>-30000</v>
      </c>
      <c r="G44" s="84"/>
      <c r="H44" s="84">
        <f t="shared" ref="H44:J44" si="15">SUM(H34:H43)</f>
        <v>-15000</v>
      </c>
      <c r="I44" s="84"/>
      <c r="J44" s="85">
        <f t="shared" si="15"/>
        <v>0</v>
      </c>
    </row>
    <row r="45" spans="2:10" ht="15.75" thickBot="1" x14ac:dyDescent="0.3"/>
    <row r="46" spans="2:10" ht="36" customHeight="1" thickBot="1" x14ac:dyDescent="0.3">
      <c r="B46" s="171" t="s">
        <v>34</v>
      </c>
      <c r="C46" s="172"/>
      <c r="D46" s="172"/>
      <c r="E46" s="172"/>
      <c r="F46" s="172"/>
      <c r="G46" s="172"/>
      <c r="H46" s="172"/>
      <c r="I46" s="172"/>
      <c r="J46" s="173"/>
    </row>
    <row r="47" spans="2:10" ht="15.75" customHeight="1" x14ac:dyDescent="0.25">
      <c r="B47" s="155" t="s">
        <v>1</v>
      </c>
      <c r="C47" s="151" t="s">
        <v>2</v>
      </c>
      <c r="D47" s="152"/>
      <c r="E47" s="155" t="s">
        <v>24</v>
      </c>
      <c r="F47" s="156"/>
      <c r="G47" s="157" t="s">
        <v>25</v>
      </c>
      <c r="H47" s="158"/>
      <c r="I47" s="159" t="s">
        <v>26</v>
      </c>
      <c r="J47" s="160"/>
    </row>
    <row r="48" spans="2:10" x14ac:dyDescent="0.25">
      <c r="B48" s="174"/>
      <c r="C48" s="153"/>
      <c r="D48" s="154"/>
      <c r="E48" s="86" t="s">
        <v>24</v>
      </c>
      <c r="F48" s="87" t="s">
        <v>32</v>
      </c>
      <c r="G48" s="88" t="s">
        <v>25</v>
      </c>
      <c r="H48" s="89" t="s">
        <v>33</v>
      </c>
      <c r="I48" s="90" t="s">
        <v>26</v>
      </c>
      <c r="J48" s="91" t="s">
        <v>29</v>
      </c>
    </row>
    <row r="49" spans="2:10" x14ac:dyDescent="0.25">
      <c r="B49" s="92" cm="1">
        <f t="array" ref="B49:B58">B34:B43</f>
        <v>1</v>
      </c>
      <c r="C49" s="93" t="str" cm="1">
        <f t="array" ref="C49:C58">C34:C43</f>
        <v>Cena celkom</v>
      </c>
      <c r="D49" s="94"/>
      <c r="E49" s="75">
        <f>E19</f>
        <v>30000</v>
      </c>
      <c r="F49" s="95">
        <f>E49</f>
        <v>30000</v>
      </c>
      <c r="G49" s="75">
        <f>G19</f>
        <v>15000</v>
      </c>
      <c r="H49" s="96">
        <f>G49</f>
        <v>15000</v>
      </c>
      <c r="I49" s="75">
        <f>I19</f>
        <v>0</v>
      </c>
      <c r="J49" s="97">
        <f>I49</f>
        <v>0</v>
      </c>
    </row>
    <row r="50" spans="2:10" x14ac:dyDescent="0.25">
      <c r="B50" s="92">
        <v>2</v>
      </c>
      <c r="C50" s="93" t="str">
        <v>Záruka navyše</v>
      </c>
      <c r="D50" s="94"/>
      <c r="E50" s="75">
        <f t="shared" ref="E50:E58" si="16">E20</f>
        <v>36</v>
      </c>
      <c r="F50" s="95">
        <f>IF(I5=100,"0",IF((E5-F5)=0,0,IF(G5="čím menej, tým lepšie",((E50-F5)*H5/(E5-F5)),(E5-E50)*(H5/(E5-F5)))))</f>
        <v>0</v>
      </c>
      <c r="G50" s="75">
        <f t="shared" ref="G50:G58" si="17">G20</f>
        <v>18</v>
      </c>
      <c r="H50" s="96">
        <f>IF(I5=100,"0",IF((E5-F5)=0,0,IF(G5="čím menej, tým lepšie",((G50-F5)*H5/(E5-F5)),(E5-G50)*(H5/(E5-F5)))))</f>
        <v>15000</v>
      </c>
      <c r="I50" s="75">
        <f t="shared" ref="I50:I58" si="18">I20</f>
        <v>0</v>
      </c>
      <c r="J50" s="97">
        <f>IF(I5=100,"0",IF((E5-F5)=0,0,IF(G5="čím menej, tým lepšie",((I50-F5)*H5/(E5-F5)),(E5-I50)*(H5/(E5-F5)))))</f>
        <v>30000</v>
      </c>
    </row>
    <row r="51" spans="2:10" x14ac:dyDescent="0.25">
      <c r="B51" s="92">
        <v>3</v>
      </c>
      <c r="C51" s="93" t="str">
        <v>Lehota dodania</v>
      </c>
      <c r="D51" s="94"/>
      <c r="E51" s="75">
        <f t="shared" si="16"/>
        <v>50</v>
      </c>
      <c r="F51" s="95">
        <f t="shared" ref="F51:F58" si="19">IF(I6=100,"0",IF((E6-F6)=0,0,IF(G6="čím menej, tým lepšie",((E51-F6)*H6/(E6-F6)),(E6-E51)*(H6/(E6-F6)))))</f>
        <v>0</v>
      </c>
      <c r="G51" s="75">
        <f t="shared" si="17"/>
        <v>75</v>
      </c>
      <c r="H51" s="96">
        <f t="shared" ref="H51:H58" si="20">IF(I6=100,"0",IF((E6-F6)=0,0,IF(G6="čím menej, tým lepšie",((G51-F6)*H6/(E6-F6)),(E6-G51)*(H6/(E6-F6)))))</f>
        <v>15000</v>
      </c>
      <c r="I51" s="75">
        <f t="shared" si="18"/>
        <v>100</v>
      </c>
      <c r="J51" s="97">
        <f t="shared" ref="J51:J58" si="21">IF(I6=100,"0",IF((E6-F6)=0,0,IF(G6="čím menej, tým lepšie",((I51-F6)*H6/(E6-F6)),(E6-I51)*(H6/(E6-F6)))))</f>
        <v>30000</v>
      </c>
    </row>
    <row r="52" spans="2:10" ht="15.75" customHeight="1" x14ac:dyDescent="0.25">
      <c r="B52" s="92">
        <v>4</v>
      </c>
      <c r="C52" s="93" t="str">
        <v>...</v>
      </c>
      <c r="D52" s="94"/>
      <c r="E52" s="75">
        <f t="shared" si="16"/>
        <v>0</v>
      </c>
      <c r="F52" s="95">
        <f t="shared" si="19"/>
        <v>0</v>
      </c>
      <c r="G52" s="75">
        <f t="shared" si="17"/>
        <v>0</v>
      </c>
      <c r="H52" s="96">
        <f t="shared" si="20"/>
        <v>0</v>
      </c>
      <c r="I52" s="75">
        <f t="shared" si="18"/>
        <v>0</v>
      </c>
      <c r="J52" s="97">
        <f t="shared" si="21"/>
        <v>0</v>
      </c>
    </row>
    <row r="53" spans="2:10" x14ac:dyDescent="0.25">
      <c r="B53" s="92">
        <v>5</v>
      </c>
      <c r="C53" s="93" t="str">
        <v>...</v>
      </c>
      <c r="D53" s="94"/>
      <c r="E53" s="75">
        <f t="shared" si="16"/>
        <v>0</v>
      </c>
      <c r="F53" s="95">
        <f t="shared" si="19"/>
        <v>0</v>
      </c>
      <c r="G53" s="75">
        <f t="shared" si="17"/>
        <v>0</v>
      </c>
      <c r="H53" s="96">
        <f t="shared" si="20"/>
        <v>0</v>
      </c>
      <c r="I53" s="75">
        <f t="shared" si="18"/>
        <v>0</v>
      </c>
      <c r="J53" s="97">
        <f t="shared" si="21"/>
        <v>0</v>
      </c>
    </row>
    <row r="54" spans="2:10" x14ac:dyDescent="0.25">
      <c r="B54" s="92">
        <v>6</v>
      </c>
      <c r="C54" s="93" t="str">
        <v>...</v>
      </c>
      <c r="D54" s="94"/>
      <c r="E54" s="75">
        <f t="shared" si="16"/>
        <v>0</v>
      </c>
      <c r="F54" s="95">
        <f t="shared" si="19"/>
        <v>0</v>
      </c>
      <c r="G54" s="75">
        <f t="shared" si="17"/>
        <v>0</v>
      </c>
      <c r="H54" s="96">
        <f t="shared" si="20"/>
        <v>0</v>
      </c>
      <c r="I54" s="75">
        <f t="shared" si="18"/>
        <v>0</v>
      </c>
      <c r="J54" s="97">
        <f t="shared" si="21"/>
        <v>0</v>
      </c>
    </row>
    <row r="55" spans="2:10" x14ac:dyDescent="0.25">
      <c r="B55" s="92">
        <v>7</v>
      </c>
      <c r="C55" s="93" t="str">
        <v>...</v>
      </c>
      <c r="D55" s="94"/>
      <c r="E55" s="75">
        <f t="shared" si="16"/>
        <v>0</v>
      </c>
      <c r="F55" s="95">
        <f t="shared" si="19"/>
        <v>0</v>
      </c>
      <c r="G55" s="75">
        <f t="shared" si="17"/>
        <v>0</v>
      </c>
      <c r="H55" s="96">
        <f t="shared" si="20"/>
        <v>0</v>
      </c>
      <c r="I55" s="75">
        <f t="shared" si="18"/>
        <v>0</v>
      </c>
      <c r="J55" s="97">
        <f t="shared" si="21"/>
        <v>0</v>
      </c>
    </row>
    <row r="56" spans="2:10" x14ac:dyDescent="0.25">
      <c r="B56" s="92">
        <v>8</v>
      </c>
      <c r="C56" s="93" t="str">
        <v>...</v>
      </c>
      <c r="D56" s="94"/>
      <c r="E56" s="75">
        <f t="shared" si="16"/>
        <v>0</v>
      </c>
      <c r="F56" s="95">
        <f t="shared" si="19"/>
        <v>0</v>
      </c>
      <c r="G56" s="75">
        <f t="shared" si="17"/>
        <v>0</v>
      </c>
      <c r="H56" s="96">
        <f t="shared" si="20"/>
        <v>0</v>
      </c>
      <c r="I56" s="75">
        <f t="shared" si="18"/>
        <v>0</v>
      </c>
      <c r="J56" s="97">
        <f t="shared" si="21"/>
        <v>0</v>
      </c>
    </row>
    <row r="57" spans="2:10" x14ac:dyDescent="0.25">
      <c r="B57" s="92">
        <v>9</v>
      </c>
      <c r="C57" s="93" t="str">
        <v>...</v>
      </c>
      <c r="D57" s="94"/>
      <c r="E57" s="75">
        <f t="shared" si="16"/>
        <v>0</v>
      </c>
      <c r="F57" s="95">
        <f t="shared" si="19"/>
        <v>0</v>
      </c>
      <c r="G57" s="75">
        <f t="shared" si="17"/>
        <v>0</v>
      </c>
      <c r="H57" s="96">
        <f t="shared" si="20"/>
        <v>0</v>
      </c>
      <c r="I57" s="75">
        <f t="shared" si="18"/>
        <v>0</v>
      </c>
      <c r="J57" s="97">
        <f t="shared" si="21"/>
        <v>0</v>
      </c>
    </row>
    <row r="58" spans="2:10" ht="15.75" thickBot="1" x14ac:dyDescent="0.3">
      <c r="B58" s="98">
        <v>10</v>
      </c>
      <c r="C58" s="99" t="str">
        <v>...</v>
      </c>
      <c r="D58" s="100"/>
      <c r="E58" s="75">
        <f t="shared" si="16"/>
        <v>0</v>
      </c>
      <c r="F58" s="95">
        <f t="shared" si="19"/>
        <v>0</v>
      </c>
      <c r="G58" s="75">
        <f t="shared" si="17"/>
        <v>0</v>
      </c>
      <c r="H58" s="96">
        <f t="shared" si="20"/>
        <v>0</v>
      </c>
      <c r="I58" s="75">
        <f t="shared" si="18"/>
        <v>0</v>
      </c>
      <c r="J58" s="97">
        <f t="shared" si="21"/>
        <v>0</v>
      </c>
    </row>
    <row r="59" spans="2:10" ht="15.75" thickBot="1" x14ac:dyDescent="0.3">
      <c r="B59" s="101"/>
      <c r="C59" s="102" t="s">
        <v>30</v>
      </c>
      <c r="D59" s="102"/>
      <c r="E59" s="102"/>
      <c r="F59" s="103">
        <f>SUM(F49:F58)</f>
        <v>30000</v>
      </c>
      <c r="G59" s="103"/>
      <c r="H59" s="103">
        <f t="shared" ref="H59:J59" si="22">SUM(H49:H58)</f>
        <v>45000</v>
      </c>
      <c r="I59" s="103"/>
      <c r="J59" s="104">
        <f t="shared" si="22"/>
        <v>60000</v>
      </c>
    </row>
    <row r="61" spans="2:10" x14ac:dyDescent="0.25">
      <c r="C61" s="14"/>
      <c r="D61" s="14"/>
      <c r="E61" s="14"/>
      <c r="F61" s="14"/>
      <c r="G61" s="14"/>
      <c r="H61" s="14"/>
    </row>
    <row r="62" spans="2:10" ht="30.75" customHeight="1" x14ac:dyDescent="0.25">
      <c r="C62" s="14"/>
      <c r="D62" s="14"/>
      <c r="E62" s="14"/>
      <c r="F62" s="14"/>
      <c r="G62" s="14"/>
      <c r="H62" s="14"/>
    </row>
    <row r="63" spans="2:10" x14ac:dyDescent="0.25">
      <c r="C63" s="14"/>
      <c r="D63" s="14"/>
      <c r="E63" s="14"/>
      <c r="F63" s="14"/>
      <c r="G63" s="14"/>
      <c r="H63" s="14"/>
    </row>
    <row r="64" spans="2:10" x14ac:dyDescent="0.25">
      <c r="C64" s="14"/>
      <c r="D64" s="14"/>
      <c r="E64" s="14"/>
      <c r="F64" s="14"/>
      <c r="G64" s="14"/>
      <c r="H64" s="14"/>
    </row>
    <row r="65" s="14" customFormat="1" x14ac:dyDescent="0.25"/>
    <row r="66" s="14" customFormat="1" x14ac:dyDescent="0.25"/>
    <row r="67" s="14" customFormat="1" x14ac:dyDescent="0.25"/>
    <row r="68" s="14" customFormat="1" x14ac:dyDescent="0.25"/>
    <row r="69" s="14" customFormat="1" x14ac:dyDescent="0.25"/>
    <row r="70" s="14" customFormat="1" x14ac:dyDescent="0.25"/>
    <row r="71" s="14" customFormat="1" x14ac:dyDescent="0.25"/>
    <row r="72" s="14" customFormat="1" ht="15.75" customHeight="1" x14ac:dyDescent="0.25"/>
    <row r="73" s="14" customFormat="1" ht="15.75" customHeight="1" x14ac:dyDescent="0.25"/>
    <row r="74" s="14" customFormat="1" x14ac:dyDescent="0.25"/>
    <row r="75" s="14" customFormat="1" x14ac:dyDescent="0.25"/>
    <row r="76" s="14" customFormat="1" x14ac:dyDescent="0.25"/>
    <row r="77" s="14" customFormat="1" x14ac:dyDescent="0.25"/>
    <row r="78" s="14" customFormat="1" x14ac:dyDescent="0.25"/>
    <row r="79" s="14" customFormat="1" x14ac:dyDescent="0.25"/>
    <row r="80" s="14" customFormat="1" x14ac:dyDescent="0.25"/>
    <row r="81" s="14" customFormat="1" x14ac:dyDescent="0.25"/>
    <row r="82" s="14" customFormat="1" x14ac:dyDescent="0.25"/>
    <row r="83" s="14" customFormat="1" x14ac:dyDescent="0.25"/>
    <row r="84" s="14" customFormat="1" x14ac:dyDescent="0.25"/>
    <row r="85" s="14" customFormat="1" x14ac:dyDescent="0.25"/>
    <row r="86" s="14" customFormat="1" x14ac:dyDescent="0.25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3E5C8-8821-4FFE-8F4C-0B9AD620EC48}">
  <sheetPr>
    <tabColor theme="9"/>
  </sheetPr>
  <dimension ref="B2:G51"/>
  <sheetViews>
    <sheetView tabSelected="1" topLeftCell="A11" zoomScaleNormal="100" workbookViewId="0">
      <selection activeCell="C8" sqref="C8:G8"/>
    </sheetView>
  </sheetViews>
  <sheetFormatPr defaultColWidth="9.140625" defaultRowHeight="15" x14ac:dyDescent="0.25"/>
  <cols>
    <col min="1" max="1" width="4.7109375" style="14" customWidth="1"/>
    <col min="2" max="2" width="40.85546875" style="14" customWidth="1"/>
    <col min="3" max="3" width="26.28515625" style="14" customWidth="1"/>
    <col min="4" max="4" width="35.140625" style="14" customWidth="1"/>
    <col min="5" max="5" width="29" style="14" customWidth="1"/>
    <col min="6" max="6" width="12.7109375" style="14" customWidth="1"/>
    <col min="7" max="7" width="28.28515625" style="14" customWidth="1"/>
    <col min="8" max="16384" width="9.140625" style="14"/>
  </cols>
  <sheetData>
    <row r="2" spans="2:7" ht="43.5" customHeight="1" x14ac:dyDescent="0.25">
      <c r="B2" s="178" t="s">
        <v>35</v>
      </c>
      <c r="C2" s="179"/>
      <c r="D2" s="179"/>
      <c r="E2" s="179"/>
      <c r="F2" s="180"/>
      <c r="G2" s="181"/>
    </row>
    <row r="3" spans="2:7" x14ac:dyDescent="0.25">
      <c r="B3" s="182"/>
      <c r="C3" s="182"/>
      <c r="D3" s="182"/>
      <c r="E3" s="182"/>
      <c r="F3" s="182"/>
      <c r="G3" s="182"/>
    </row>
    <row r="4" spans="2:7" x14ac:dyDescent="0.25">
      <c r="B4" s="183" t="s">
        <v>36</v>
      </c>
      <c r="C4" s="123"/>
      <c r="D4" s="123"/>
      <c r="E4" s="123"/>
      <c r="F4" s="124"/>
      <c r="G4" s="125"/>
    </row>
    <row r="5" spans="2:7" x14ac:dyDescent="0.25">
      <c r="B5" s="184" t="s">
        <v>37</v>
      </c>
      <c r="C5" s="126"/>
      <c r="D5" s="126"/>
      <c r="E5" s="126"/>
      <c r="F5" s="127"/>
      <c r="G5" s="128"/>
    </row>
    <row r="6" spans="2:7" x14ac:dyDescent="0.25">
      <c r="B6" s="184" t="s">
        <v>38</v>
      </c>
      <c r="C6" s="126"/>
      <c r="D6" s="126"/>
      <c r="E6" s="126"/>
      <c r="F6" s="127"/>
      <c r="G6" s="128"/>
    </row>
    <row r="7" spans="2:7" x14ac:dyDescent="0.25">
      <c r="B7" s="184" t="s">
        <v>39</v>
      </c>
      <c r="C7" s="126"/>
      <c r="D7" s="126"/>
      <c r="E7" s="126"/>
      <c r="F7" s="127"/>
      <c r="G7" s="128"/>
    </row>
    <row r="8" spans="2:7" x14ac:dyDescent="0.25">
      <c r="B8" s="184" t="s">
        <v>40</v>
      </c>
      <c r="C8" s="126"/>
      <c r="D8" s="126"/>
      <c r="E8" s="126"/>
      <c r="F8" s="127"/>
      <c r="G8" s="128"/>
    </row>
    <row r="9" spans="2:7" x14ac:dyDescent="0.25">
      <c r="B9" s="184" t="s">
        <v>41</v>
      </c>
      <c r="C9" s="126"/>
      <c r="D9" s="126"/>
      <c r="E9" s="126"/>
      <c r="F9" s="127"/>
      <c r="G9" s="128"/>
    </row>
    <row r="10" spans="2:7" ht="14.45" customHeight="1" x14ac:dyDescent="0.25">
      <c r="B10" s="185" t="s">
        <v>42</v>
      </c>
      <c r="C10" s="109" t="s">
        <v>43</v>
      </c>
      <c r="D10" s="186"/>
      <c r="E10" s="187"/>
      <c r="F10" s="188"/>
      <c r="G10" s="189"/>
    </row>
    <row r="11" spans="2:7" x14ac:dyDescent="0.25">
      <c r="B11" s="182"/>
      <c r="C11" s="182"/>
      <c r="D11" s="182"/>
      <c r="E11" s="182"/>
      <c r="F11" s="182"/>
      <c r="G11" s="182"/>
    </row>
    <row r="12" spans="2:7" ht="30" customHeight="1" x14ac:dyDescent="0.25">
      <c r="B12" s="190" t="s">
        <v>44</v>
      </c>
      <c r="C12" s="191"/>
      <c r="D12" s="191"/>
      <c r="E12" s="191"/>
      <c r="F12" s="192"/>
      <c r="G12" s="193"/>
    </row>
    <row r="13" spans="2:7" ht="31.5" customHeight="1" x14ac:dyDescent="0.25">
      <c r="B13" s="194" t="s">
        <v>45</v>
      </c>
      <c r="C13" s="195"/>
      <c r="D13" s="195"/>
      <c r="E13" s="196"/>
      <c r="F13" s="197"/>
      <c r="G13" s="198"/>
    </row>
    <row r="14" spans="2:7" ht="45" customHeight="1" x14ac:dyDescent="0.25">
      <c r="B14" s="199" t="s">
        <v>46</v>
      </c>
      <c r="C14" s="200"/>
      <c r="D14" s="200"/>
      <c r="E14" s="201"/>
      <c r="F14" s="202"/>
      <c r="G14" s="203"/>
    </row>
    <row r="15" spans="2:7" ht="30" customHeight="1" x14ac:dyDescent="0.25">
      <c r="B15" s="204" t="s">
        <v>47</v>
      </c>
      <c r="C15" s="205"/>
      <c r="D15" s="205"/>
      <c r="E15" s="205"/>
      <c r="F15" s="206"/>
      <c r="G15" s="203"/>
    </row>
    <row r="16" spans="2:7" ht="30" customHeight="1" x14ac:dyDescent="0.25">
      <c r="B16" s="207" t="s">
        <v>48</v>
      </c>
      <c r="C16" s="208"/>
      <c r="D16" s="208"/>
      <c r="E16" s="208"/>
      <c r="F16" s="209"/>
      <c r="G16" s="203"/>
    </row>
    <row r="17" spans="2:7" ht="33.75" customHeight="1" x14ac:dyDescent="0.25">
      <c r="B17" s="210" t="s">
        <v>49</v>
      </c>
      <c r="C17" s="211"/>
      <c r="D17" s="211"/>
      <c r="E17" s="211"/>
      <c r="F17" s="212"/>
      <c r="G17" s="213"/>
    </row>
    <row r="18" spans="2:7" ht="15.75" thickBot="1" x14ac:dyDescent="0.3">
      <c r="B18" s="182"/>
      <c r="C18" s="182"/>
      <c r="D18" s="182"/>
      <c r="E18" s="182"/>
      <c r="F18" s="182"/>
      <c r="G18" s="182"/>
    </row>
    <row r="19" spans="2:7" ht="21.6" customHeight="1" x14ac:dyDescent="0.25">
      <c r="B19" s="214" t="s">
        <v>50</v>
      </c>
      <c r="C19" s="215" t="str">
        <f>'Zákl. nastavenie'!C4</f>
        <v>Cena celkom</v>
      </c>
      <c r="D19" s="215"/>
      <c r="E19" s="215"/>
      <c r="F19" s="215"/>
      <c r="G19" s="216"/>
    </row>
    <row r="20" spans="2:7" x14ac:dyDescent="0.25">
      <c r="B20" s="217" t="s">
        <v>51</v>
      </c>
      <c r="C20" s="218" t="s">
        <v>52</v>
      </c>
      <c r="D20" s="219" t="s">
        <v>53</v>
      </c>
      <c r="E20" s="220" t="s">
        <v>54</v>
      </c>
      <c r="F20" s="220" t="s">
        <v>55</v>
      </c>
      <c r="G20" s="221" t="s">
        <v>56</v>
      </c>
    </row>
    <row r="21" spans="2:7" x14ac:dyDescent="0.25">
      <c r="B21" s="222" t="s">
        <v>57</v>
      </c>
      <c r="C21" s="223">
        <v>50</v>
      </c>
      <c r="D21" s="111">
        <v>0</v>
      </c>
      <c r="E21" s="224">
        <f>(D21*C21)</f>
        <v>0</v>
      </c>
      <c r="F21" s="225">
        <f>IF(C$10="Som platcom DPH",E21*0.23,0)</f>
        <v>0</v>
      </c>
      <c r="G21" s="226">
        <f>SUM(E21+F21)</f>
        <v>0</v>
      </c>
    </row>
    <row r="22" spans="2:7" x14ac:dyDescent="0.25">
      <c r="B22" s="222" t="s">
        <v>58</v>
      </c>
      <c r="C22" s="227">
        <v>50</v>
      </c>
      <c r="D22" s="111">
        <v>0</v>
      </c>
      <c r="E22" s="228">
        <f>(D22*C22)</f>
        <v>0</v>
      </c>
      <c r="F22" s="225">
        <f t="shared" ref="F22:F40" si="0">IF(C$10="Som platcom DPH",E22*0.23,0)</f>
        <v>0</v>
      </c>
      <c r="G22" s="226">
        <f t="shared" ref="G22:G40" si="1">SUM(E22+F22)</f>
        <v>0</v>
      </c>
    </row>
    <row r="23" spans="2:7" x14ac:dyDescent="0.25">
      <c r="B23" s="222" t="s">
        <v>59</v>
      </c>
      <c r="C23" s="227">
        <v>25</v>
      </c>
      <c r="D23" s="111">
        <v>0</v>
      </c>
      <c r="E23" s="228">
        <f t="shared" ref="E23:E40" si="2">(D23*C23)</f>
        <v>0</v>
      </c>
      <c r="F23" s="225">
        <f t="shared" si="0"/>
        <v>0</v>
      </c>
      <c r="G23" s="226">
        <f t="shared" si="1"/>
        <v>0</v>
      </c>
    </row>
    <row r="24" spans="2:7" x14ac:dyDescent="0.25">
      <c r="B24" s="222" t="s">
        <v>60</v>
      </c>
      <c r="C24" s="227">
        <v>100</v>
      </c>
      <c r="D24" s="111">
        <v>0</v>
      </c>
      <c r="E24" s="228">
        <f t="shared" si="2"/>
        <v>0</v>
      </c>
      <c r="F24" s="225">
        <f t="shared" si="0"/>
        <v>0</v>
      </c>
      <c r="G24" s="226">
        <f t="shared" si="1"/>
        <v>0</v>
      </c>
    </row>
    <row r="25" spans="2:7" x14ac:dyDescent="0.25">
      <c r="B25" s="222" t="s">
        <v>61</v>
      </c>
      <c r="C25" s="227">
        <v>25</v>
      </c>
      <c r="D25" s="111">
        <v>0</v>
      </c>
      <c r="E25" s="228">
        <f t="shared" si="2"/>
        <v>0</v>
      </c>
      <c r="F25" s="225">
        <f t="shared" si="0"/>
        <v>0</v>
      </c>
      <c r="G25" s="226">
        <f t="shared" si="1"/>
        <v>0</v>
      </c>
    </row>
    <row r="26" spans="2:7" x14ac:dyDescent="0.25">
      <c r="B26" s="222" t="s">
        <v>62</v>
      </c>
      <c r="C26" s="227">
        <v>120</v>
      </c>
      <c r="D26" s="111">
        <v>0</v>
      </c>
      <c r="E26" s="228">
        <f>(D26*C26)</f>
        <v>0</v>
      </c>
      <c r="F26" s="225">
        <f t="shared" si="0"/>
        <v>0</v>
      </c>
      <c r="G26" s="226">
        <f t="shared" si="1"/>
        <v>0</v>
      </c>
    </row>
    <row r="27" spans="2:7" x14ac:dyDescent="0.25">
      <c r="B27" s="222" t="s">
        <v>63</v>
      </c>
      <c r="C27" s="227">
        <v>50</v>
      </c>
      <c r="D27" s="111">
        <v>0</v>
      </c>
      <c r="E27" s="228">
        <f t="shared" si="2"/>
        <v>0</v>
      </c>
      <c r="F27" s="225">
        <f t="shared" si="0"/>
        <v>0</v>
      </c>
      <c r="G27" s="226">
        <f t="shared" si="1"/>
        <v>0</v>
      </c>
    </row>
    <row r="28" spans="2:7" x14ac:dyDescent="0.25">
      <c r="B28" s="222" t="s">
        <v>64</v>
      </c>
      <c r="C28" s="227">
        <v>5</v>
      </c>
      <c r="D28" s="111">
        <v>0</v>
      </c>
      <c r="E28" s="228">
        <f t="shared" si="2"/>
        <v>0</v>
      </c>
      <c r="F28" s="225">
        <f t="shared" si="0"/>
        <v>0</v>
      </c>
      <c r="G28" s="226">
        <f t="shared" si="1"/>
        <v>0</v>
      </c>
    </row>
    <row r="29" spans="2:7" x14ac:dyDescent="0.25">
      <c r="B29" s="222" t="s">
        <v>65</v>
      </c>
      <c r="C29" s="227">
        <v>150</v>
      </c>
      <c r="D29" s="111">
        <v>0</v>
      </c>
      <c r="E29" s="228">
        <f t="shared" si="2"/>
        <v>0</v>
      </c>
      <c r="F29" s="225">
        <f t="shared" si="0"/>
        <v>0</v>
      </c>
      <c r="G29" s="226">
        <f t="shared" si="1"/>
        <v>0</v>
      </c>
    </row>
    <row r="30" spans="2:7" x14ac:dyDescent="0.25">
      <c r="B30" s="222" t="s">
        <v>66</v>
      </c>
      <c r="C30" s="227">
        <v>30</v>
      </c>
      <c r="D30" s="111">
        <v>0</v>
      </c>
      <c r="E30" s="228">
        <f t="shared" si="2"/>
        <v>0</v>
      </c>
      <c r="F30" s="225">
        <f t="shared" si="0"/>
        <v>0</v>
      </c>
      <c r="G30" s="226">
        <f t="shared" si="1"/>
        <v>0</v>
      </c>
    </row>
    <row r="31" spans="2:7" x14ac:dyDescent="0.25">
      <c r="B31" s="222" t="s">
        <v>67</v>
      </c>
      <c r="C31" s="227">
        <v>30</v>
      </c>
      <c r="D31" s="111">
        <v>0</v>
      </c>
      <c r="E31" s="228">
        <f t="shared" si="2"/>
        <v>0</v>
      </c>
      <c r="F31" s="225">
        <f t="shared" si="0"/>
        <v>0</v>
      </c>
      <c r="G31" s="226">
        <f t="shared" si="1"/>
        <v>0</v>
      </c>
    </row>
    <row r="32" spans="2:7" x14ac:dyDescent="0.25">
      <c r="B32" s="222" t="s">
        <v>68</v>
      </c>
      <c r="C32" s="227">
        <v>15</v>
      </c>
      <c r="D32" s="111">
        <v>0</v>
      </c>
      <c r="E32" s="228">
        <f t="shared" si="2"/>
        <v>0</v>
      </c>
      <c r="F32" s="225">
        <f t="shared" si="0"/>
        <v>0</v>
      </c>
      <c r="G32" s="226">
        <f t="shared" si="1"/>
        <v>0</v>
      </c>
    </row>
    <row r="33" spans="2:7" x14ac:dyDescent="0.25">
      <c r="B33" s="222" t="s">
        <v>69</v>
      </c>
      <c r="C33" s="227">
        <v>5</v>
      </c>
      <c r="D33" s="111">
        <v>0</v>
      </c>
      <c r="E33" s="228">
        <f t="shared" si="2"/>
        <v>0</v>
      </c>
      <c r="F33" s="225">
        <f t="shared" si="0"/>
        <v>0</v>
      </c>
      <c r="G33" s="226">
        <f t="shared" si="1"/>
        <v>0</v>
      </c>
    </row>
    <row r="34" spans="2:7" x14ac:dyDescent="0.25">
      <c r="B34" s="222" t="s">
        <v>70</v>
      </c>
      <c r="C34" s="227">
        <v>5</v>
      </c>
      <c r="D34" s="111">
        <v>0</v>
      </c>
      <c r="E34" s="228">
        <f t="shared" si="2"/>
        <v>0</v>
      </c>
      <c r="F34" s="225">
        <f t="shared" si="0"/>
        <v>0</v>
      </c>
      <c r="G34" s="226">
        <f t="shared" si="1"/>
        <v>0</v>
      </c>
    </row>
    <row r="35" spans="2:7" x14ac:dyDescent="0.25">
      <c r="B35" s="222" t="s">
        <v>71</v>
      </c>
      <c r="C35" s="227">
        <v>50</v>
      </c>
      <c r="D35" s="111">
        <v>0</v>
      </c>
      <c r="E35" s="228">
        <f t="shared" si="2"/>
        <v>0</v>
      </c>
      <c r="F35" s="225">
        <f t="shared" si="0"/>
        <v>0</v>
      </c>
      <c r="G35" s="226">
        <f t="shared" si="1"/>
        <v>0</v>
      </c>
    </row>
    <row r="36" spans="2:7" x14ac:dyDescent="0.25">
      <c r="B36" s="222" t="s">
        <v>72</v>
      </c>
      <c r="C36" s="227">
        <v>10</v>
      </c>
      <c r="D36" s="111">
        <v>0</v>
      </c>
      <c r="E36" s="228">
        <f t="shared" si="2"/>
        <v>0</v>
      </c>
      <c r="F36" s="225">
        <f t="shared" si="0"/>
        <v>0</v>
      </c>
      <c r="G36" s="226">
        <f t="shared" si="1"/>
        <v>0</v>
      </c>
    </row>
    <row r="37" spans="2:7" x14ac:dyDescent="0.25">
      <c r="B37" s="222" t="s">
        <v>73</v>
      </c>
      <c r="C37" s="227">
        <v>10</v>
      </c>
      <c r="D37" s="111">
        <v>0</v>
      </c>
      <c r="E37" s="228">
        <f t="shared" si="2"/>
        <v>0</v>
      </c>
      <c r="F37" s="225">
        <f t="shared" si="0"/>
        <v>0</v>
      </c>
      <c r="G37" s="226">
        <f t="shared" si="1"/>
        <v>0</v>
      </c>
    </row>
    <row r="38" spans="2:7" x14ac:dyDescent="0.25">
      <c r="B38" s="222" t="s">
        <v>74</v>
      </c>
      <c r="C38" s="227">
        <v>30</v>
      </c>
      <c r="D38" s="111">
        <v>0</v>
      </c>
      <c r="E38" s="229">
        <f t="shared" si="2"/>
        <v>0</v>
      </c>
      <c r="F38" s="225">
        <f t="shared" si="0"/>
        <v>0</v>
      </c>
      <c r="G38" s="226">
        <f t="shared" si="1"/>
        <v>0</v>
      </c>
    </row>
    <row r="39" spans="2:7" x14ac:dyDescent="0.25">
      <c r="B39" s="222" t="s">
        <v>75</v>
      </c>
      <c r="C39" s="230">
        <v>30</v>
      </c>
      <c r="D39" s="112">
        <v>0</v>
      </c>
      <c r="E39" s="228">
        <f t="shared" si="2"/>
        <v>0</v>
      </c>
      <c r="F39" s="231">
        <f t="shared" si="0"/>
        <v>0</v>
      </c>
      <c r="G39" s="232">
        <f t="shared" si="1"/>
        <v>0</v>
      </c>
    </row>
    <row r="40" spans="2:7" ht="15.75" thickBot="1" x14ac:dyDescent="0.3">
      <c r="B40" s="233" t="s">
        <v>76</v>
      </c>
      <c r="C40" s="234">
        <v>40</v>
      </c>
      <c r="D40" s="112">
        <v>0</v>
      </c>
      <c r="E40" s="228">
        <f t="shared" si="2"/>
        <v>0</v>
      </c>
      <c r="F40" s="235">
        <f t="shared" si="0"/>
        <v>0</v>
      </c>
      <c r="G40" s="236">
        <f t="shared" si="1"/>
        <v>0</v>
      </c>
    </row>
    <row r="41" spans="2:7" x14ac:dyDescent="0.25">
      <c r="B41" s="237" t="s">
        <v>77</v>
      </c>
      <c r="C41" s="238"/>
      <c r="D41" s="239" t="s">
        <v>78</v>
      </c>
      <c r="E41" s="240">
        <f>SUM(E21:E40)</f>
        <v>0</v>
      </c>
      <c r="F41" s="241"/>
      <c r="G41" s="242"/>
    </row>
    <row r="42" spans="2:7" x14ac:dyDescent="0.25">
      <c r="B42" s="243"/>
      <c r="C42" s="244"/>
      <c r="D42" s="245"/>
      <c r="E42" s="246"/>
      <c r="F42" s="247"/>
      <c r="G42" s="248"/>
    </row>
    <row r="43" spans="2:7" ht="32.25" customHeight="1" x14ac:dyDescent="0.25">
      <c r="B43" s="249"/>
      <c r="C43" s="250"/>
      <c r="D43" s="251" t="s">
        <v>79</v>
      </c>
      <c r="E43" s="252">
        <f>SUM(G21:G40)</f>
        <v>0</v>
      </c>
      <c r="F43" s="253"/>
      <c r="G43" s="254"/>
    </row>
    <row r="44" spans="2:7" ht="30.75" customHeight="1" x14ac:dyDescent="0.25">
      <c r="B44" s="113" t="s">
        <v>80</v>
      </c>
      <c r="C44" s="115" t="s">
        <v>81</v>
      </c>
      <c r="D44" s="110"/>
      <c r="E44" s="117"/>
      <c r="F44" s="118"/>
      <c r="G44" s="119"/>
    </row>
    <row r="45" spans="2:7" ht="30.75" customHeight="1" x14ac:dyDescent="0.25">
      <c r="B45" s="114"/>
      <c r="C45" s="116"/>
      <c r="D45" s="108"/>
      <c r="E45" s="120"/>
      <c r="F45" s="121"/>
      <c r="G45" s="122"/>
    </row>
    <row r="51" spans="2:2" x14ac:dyDescent="0.25">
      <c r="B51" s="15"/>
    </row>
  </sheetData>
  <sheetProtection algorithmName="SHA-512" hashValue="UJeJDV1qRlCbcxcpkvLOvE8FReRDJAh7E1zx0ULilXdK82ysTNEpB9dbmHgg2vVRoY543A9hqlSm1U8QwjhNMg==" saltValue="PpSSXl22YX4B1CLweJk0Wg==" spinCount="100000" sheet="1" objects="1" scenarios="1" selectLockedCells="1"/>
  <mergeCells count="25">
    <mergeCell ref="B12:G12"/>
    <mergeCell ref="B18:G18"/>
    <mergeCell ref="C7:G7"/>
    <mergeCell ref="C8:G8"/>
    <mergeCell ref="C9:G9"/>
    <mergeCell ref="E10:G10"/>
    <mergeCell ref="B11:G11"/>
    <mergeCell ref="B13:E13"/>
    <mergeCell ref="B17:E17"/>
    <mergeCell ref="B14:E14"/>
    <mergeCell ref="B15:E15"/>
    <mergeCell ref="B16:E16"/>
    <mergeCell ref="B2:G2"/>
    <mergeCell ref="B3:G3"/>
    <mergeCell ref="C4:G4"/>
    <mergeCell ref="C5:G5"/>
    <mergeCell ref="C6:G6"/>
    <mergeCell ref="C19:G19"/>
    <mergeCell ref="B44:B45"/>
    <mergeCell ref="C44:C45"/>
    <mergeCell ref="E44:G45"/>
    <mergeCell ref="B41:C43"/>
    <mergeCell ref="D41:D42"/>
    <mergeCell ref="E41:G42"/>
    <mergeCell ref="E43:G43"/>
  </mergeCells>
  <dataValidations count="1">
    <dataValidation type="list" allowBlank="1" showInputMessage="1" showErrorMessage="1" sqref="C10" xr:uid="{CACC827A-9BDE-4D68-BE0A-714B664E9FFF}">
      <formula1>"Som platcom DPH,Nie som platcom DPH"</formula1>
    </dataValidation>
  </dataValidations>
  <pageMargins left="0.7" right="0.7" top="0.75" bottom="0.75" header="0.3" footer="0.3"/>
  <pageSetup paperSize="9" scale="42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7" r:id="rId4" name="Check Box 5">
              <controlPr defaultSize="0" autoFill="0" autoLine="0" autoPict="0">
                <anchor moveWithCells="1">
                  <from>
                    <xdr:col>6</xdr:col>
                    <xdr:colOff>0</xdr:colOff>
                    <xdr:row>12</xdr:row>
                    <xdr:rowOff>0</xdr:rowOff>
                  </from>
                  <to>
                    <xdr:col>7</xdr:col>
                    <xdr:colOff>9525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8" r:id="rId5" name="Check Box 6">
              <controlPr defaultSize="0" autoFill="0" autoLine="0" autoPict="0">
                <anchor moveWithCells="1">
                  <from>
                    <xdr:col>6</xdr:col>
                    <xdr:colOff>0</xdr:colOff>
                    <xdr:row>14</xdr:row>
                    <xdr:rowOff>0</xdr:rowOff>
                  </from>
                  <to>
                    <xdr:col>7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9" r:id="rId6" name="Check Box 7">
              <controlPr defaultSize="0" autoFill="0" autoLine="0" autoPict="0">
                <anchor moveWithCells="1">
                  <from>
                    <xdr:col>6</xdr:col>
                    <xdr:colOff>0</xdr:colOff>
                    <xdr:row>15</xdr:row>
                    <xdr:rowOff>0</xdr:rowOff>
                  </from>
                  <to>
                    <xdr:col>7</xdr:col>
                    <xdr:colOff>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0" r:id="rId7" name="Check Box 8">
              <controlPr defaultSize="0" autoFill="0" autoLine="0" autoPict="0">
                <anchor moveWithCells="1">
                  <from>
                    <xdr:col>6</xdr:col>
                    <xdr:colOff>0</xdr:colOff>
                    <xdr:row>16</xdr:row>
                    <xdr:rowOff>0</xdr:rowOff>
                  </from>
                  <to>
                    <xdr:col>7</xdr:col>
                    <xdr:colOff>0</xdr:colOff>
                    <xdr:row>17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2" r:id="rId8" name="Check Box 10">
              <controlPr defaultSize="0" autoFill="0" autoLine="0" autoPict="0">
                <anchor moveWithCells="1">
                  <from>
                    <xdr:col>6</xdr:col>
                    <xdr:colOff>0</xdr:colOff>
                    <xdr:row>13</xdr:row>
                    <xdr:rowOff>9525</xdr:rowOff>
                  </from>
                  <to>
                    <xdr:col>7</xdr:col>
                    <xdr:colOff>9525</xdr:colOff>
                    <xdr:row>14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5D99B-5E15-41C1-A3DB-045470C32F4F}">
  <dimension ref="B1:B23"/>
  <sheetViews>
    <sheetView showGridLines="0" workbookViewId="0">
      <selection activeCell="B11" sqref="B11"/>
    </sheetView>
  </sheetViews>
  <sheetFormatPr defaultColWidth="8.85546875" defaultRowHeight="15" x14ac:dyDescent="0.25"/>
  <cols>
    <col min="1" max="1" width="3.140625" customWidth="1"/>
    <col min="2" max="2" width="98.42578125" customWidth="1"/>
  </cols>
  <sheetData>
    <row r="1" spans="2:2" ht="15.75" thickBot="1" x14ac:dyDescent="0.3"/>
    <row r="2" spans="2:2" ht="42.75" customHeight="1" x14ac:dyDescent="0.25">
      <c r="B2" s="3" t="s">
        <v>82</v>
      </c>
    </row>
    <row r="3" spans="2:2" x14ac:dyDescent="0.25">
      <c r="B3" s="4"/>
    </row>
    <row r="4" spans="2:2" x14ac:dyDescent="0.25">
      <c r="B4" s="5" t="s">
        <v>83</v>
      </c>
    </row>
    <row r="5" spans="2:2" x14ac:dyDescent="0.25">
      <c r="B5" s="6"/>
    </row>
    <row r="6" spans="2:2" x14ac:dyDescent="0.25">
      <c r="B6" s="7" t="s">
        <v>84</v>
      </c>
    </row>
    <row r="7" spans="2:2" x14ac:dyDescent="0.25">
      <c r="B7" s="5"/>
    </row>
    <row r="8" spans="2:2" x14ac:dyDescent="0.25">
      <c r="B8" s="105" t="s">
        <v>85</v>
      </c>
    </row>
    <row r="9" spans="2:2" x14ac:dyDescent="0.25">
      <c r="B9" s="105"/>
    </row>
    <row r="10" spans="2:2" x14ac:dyDescent="0.25">
      <c r="B10" s="106" t="s">
        <v>86</v>
      </c>
    </row>
    <row r="11" spans="2:2" x14ac:dyDescent="0.25">
      <c r="B11" s="106" t="s">
        <v>87</v>
      </c>
    </row>
    <row r="12" spans="2:2" x14ac:dyDescent="0.25">
      <c r="B12" s="106" t="s">
        <v>88</v>
      </c>
    </row>
    <row r="13" spans="2:2" x14ac:dyDescent="0.25">
      <c r="B13" s="106" t="s">
        <v>89</v>
      </c>
    </row>
    <row r="14" spans="2:2" ht="16.5" customHeight="1" x14ac:dyDescent="0.25">
      <c r="B14" s="5"/>
    </row>
    <row r="15" spans="2:2" ht="30" x14ac:dyDescent="0.25">
      <c r="B15" s="105" t="s">
        <v>90</v>
      </c>
    </row>
    <row r="16" spans="2:2" x14ac:dyDescent="0.25">
      <c r="B16" s="8"/>
    </row>
    <row r="17" spans="2:2" ht="30" x14ac:dyDescent="0.25">
      <c r="B17" s="5" t="s">
        <v>91</v>
      </c>
    </row>
    <row r="18" spans="2:2" ht="15.75" thickBot="1" x14ac:dyDescent="0.3">
      <c r="B18" s="9"/>
    </row>
    <row r="19" spans="2:2" x14ac:dyDescent="0.25">
      <c r="B19" s="1"/>
    </row>
    <row r="20" spans="2:2" x14ac:dyDescent="0.25">
      <c r="B20" s="1"/>
    </row>
    <row r="21" spans="2:2" x14ac:dyDescent="0.25">
      <c r="B21" s="1"/>
    </row>
    <row r="22" spans="2:2" ht="13.5" customHeight="1" x14ac:dyDescent="0.25">
      <c r="B22" s="1"/>
    </row>
    <row r="23" spans="2:2" ht="15.75" x14ac:dyDescent="0.25">
      <c r="B23" s="2"/>
    </row>
  </sheetData>
  <sheetProtection algorithmName="SHA-512" hashValue="l4GFfpXaIS13KmP/d2IY6uI/BaioyQKuOSQWH/HwxTXYviRcpGWHciDVVTcb6UOy8FnWGsUh5j4VELGC+kSo1g==" saltValue="J/BMhh31YKfStE9DBxiz6w==" spinCount="100000" sheet="1" objects="1" scenarios="1" selectLockedCells="1"/>
  <hyperlinks>
    <hyperlink ref="B8" r:id="rId1" location="paragraf-32:~:text=Za%20osobu%20pod%C4%BEa,t%C3%A1to%20osoba%20riadi." display="že v spoločnosti uchádazača neexistuje iná osoba podľa § 32 osd. 8 ZVO." xr:uid="{E088AD26-2C41-4DEB-ADCF-4FB489B9F6D7}"/>
    <hyperlink ref="B15" r:id="rId2" location="paragraf-32.odsek-1.pismeno-a" xr:uid="{77D7599E-C391-4973-B79E-E7398F566AF7}"/>
  </hyperlinks>
  <pageMargins left="0.7" right="0.7" top="0.75" bottom="0.75" header="0.3" footer="0.3"/>
  <pageSetup paperSize="9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workbookViewId="0">
      <selection activeCell="A16" sqref="A16"/>
    </sheetView>
  </sheetViews>
  <sheetFormatPr defaultColWidth="8.85546875" defaultRowHeight="15" x14ac:dyDescent="0.25"/>
  <cols>
    <col min="1" max="1" width="3.7109375" customWidth="1"/>
    <col min="2" max="2" width="98.42578125" customWidth="1"/>
  </cols>
  <sheetData>
    <row r="1" spans="2:2" ht="15.75" thickBot="1" x14ac:dyDescent="0.3"/>
    <row r="2" spans="2:2" ht="42.75" customHeight="1" x14ac:dyDescent="0.25">
      <c r="B2" s="3" t="s">
        <v>92</v>
      </c>
    </row>
    <row r="3" spans="2:2" x14ac:dyDescent="0.25">
      <c r="B3" s="4"/>
    </row>
    <row r="4" spans="2:2" x14ac:dyDescent="0.25">
      <c r="B4" s="10" t="s">
        <v>83</v>
      </c>
    </row>
    <row r="5" spans="2:2" x14ac:dyDescent="0.25">
      <c r="B5" s="4"/>
    </row>
    <row r="6" spans="2:2" x14ac:dyDescent="0.25">
      <c r="B6" s="11" t="s">
        <v>84</v>
      </c>
    </row>
    <row r="7" spans="2:2" x14ac:dyDescent="0.25">
      <c r="B7" s="12"/>
    </row>
    <row r="8" spans="2:2" ht="60.75" customHeight="1" x14ac:dyDescent="0.25">
      <c r="B8" s="5" t="s">
        <v>93</v>
      </c>
    </row>
    <row r="9" spans="2:2" x14ac:dyDescent="0.25">
      <c r="B9" s="5"/>
    </row>
    <row r="10" spans="2:2" x14ac:dyDescent="0.25">
      <c r="B10" s="5" t="s">
        <v>94</v>
      </c>
    </row>
    <row r="11" spans="2:2" x14ac:dyDescent="0.25">
      <c r="B11" s="5" t="s">
        <v>95</v>
      </c>
    </row>
    <row r="12" spans="2:2" x14ac:dyDescent="0.25">
      <c r="B12" s="5" t="s">
        <v>96</v>
      </c>
    </row>
    <row r="13" spans="2:2" x14ac:dyDescent="0.25">
      <c r="B13" s="5" t="s">
        <v>97</v>
      </c>
    </row>
    <row r="14" spans="2:2" x14ac:dyDescent="0.25">
      <c r="B14" s="5" t="s">
        <v>98</v>
      </c>
    </row>
    <row r="15" spans="2:2" x14ac:dyDescent="0.25">
      <c r="B15" s="5" t="s">
        <v>99</v>
      </c>
    </row>
    <row r="16" spans="2:2" x14ac:dyDescent="0.25">
      <c r="B16" s="5" t="s">
        <v>100</v>
      </c>
    </row>
    <row r="17" spans="2:2" ht="30" x14ac:dyDescent="0.25">
      <c r="B17" s="5" t="s">
        <v>101</v>
      </c>
    </row>
    <row r="18" spans="2:2" x14ac:dyDescent="0.25">
      <c r="B18" s="5" t="s">
        <v>102</v>
      </c>
    </row>
    <row r="19" spans="2:2" x14ac:dyDescent="0.25">
      <c r="B19" s="5" t="s">
        <v>103</v>
      </c>
    </row>
    <row r="20" spans="2:2" x14ac:dyDescent="0.25">
      <c r="B20" s="5" t="s">
        <v>104</v>
      </c>
    </row>
    <row r="21" spans="2:2" ht="30" x14ac:dyDescent="0.25">
      <c r="B21" s="5" t="s">
        <v>105</v>
      </c>
    </row>
    <row r="22" spans="2:2" x14ac:dyDescent="0.25">
      <c r="B22" s="5" t="s">
        <v>106</v>
      </c>
    </row>
    <row r="23" spans="2:2" x14ac:dyDescent="0.25">
      <c r="B23" s="6"/>
    </row>
    <row r="24" spans="2:2" ht="60" x14ac:dyDescent="0.25">
      <c r="B24" s="5" t="s">
        <v>107</v>
      </c>
    </row>
    <row r="25" spans="2:2" ht="13.5" customHeight="1" x14ac:dyDescent="0.25">
      <c r="B25" s="5"/>
    </row>
    <row r="26" spans="2:2" ht="30" x14ac:dyDescent="0.25">
      <c r="B26" s="5" t="s">
        <v>108</v>
      </c>
    </row>
    <row r="27" spans="2:2" ht="15.75" thickBot="1" x14ac:dyDescent="0.3">
      <c r="B27" s="13"/>
    </row>
  </sheetData>
  <sheetProtection algorithmName="SHA-512" hashValue="zU4lKmLeB1D15SMcd9npiCs5ZMTX1Krcaqe+PG7L3xxIirds+IN1THp0+ZThMscLTfzBYUzb2XjfEBHH0oRtAw==" saltValue="CpSDBnNbwfdyg2yvd1YU6Q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75AE44-8B55-4729-AE3C-8D16878F7D8E}">
  <dimension ref="B1:B43"/>
  <sheetViews>
    <sheetView workbookViewId="0">
      <selection activeCell="B44" sqref="B44"/>
    </sheetView>
  </sheetViews>
  <sheetFormatPr defaultRowHeight="15" x14ac:dyDescent="0.25"/>
  <cols>
    <col min="2" max="2" width="114.7109375" customWidth="1"/>
  </cols>
  <sheetData>
    <row r="1" spans="2:2" ht="19.5" customHeight="1" x14ac:dyDescent="0.25">
      <c r="B1" s="107"/>
    </row>
    <row r="2" spans="2:2" hidden="1" x14ac:dyDescent="0.25">
      <c r="B2" s="175" t="s">
        <v>109</v>
      </c>
    </row>
    <row r="3" spans="2:2" x14ac:dyDescent="0.25">
      <c r="B3" s="176"/>
    </row>
    <row r="4" spans="2:2" hidden="1" x14ac:dyDescent="0.25">
      <c r="B4" s="176"/>
    </row>
    <row r="5" spans="2:2" hidden="1" x14ac:dyDescent="0.25">
      <c r="B5" s="176"/>
    </row>
    <row r="6" spans="2:2" hidden="1" x14ac:dyDescent="0.25">
      <c r="B6" s="176"/>
    </row>
    <row r="7" spans="2:2" hidden="1" x14ac:dyDescent="0.25">
      <c r="B7" s="176"/>
    </row>
    <row r="8" spans="2:2" hidden="1" x14ac:dyDescent="0.25">
      <c r="B8" s="176"/>
    </row>
    <row r="9" spans="2:2" ht="1.5" customHeight="1" x14ac:dyDescent="0.25">
      <c r="B9" s="176"/>
    </row>
    <row r="10" spans="2:2" hidden="1" x14ac:dyDescent="0.25">
      <c r="B10" s="176"/>
    </row>
    <row r="11" spans="2:2" hidden="1" x14ac:dyDescent="0.25">
      <c r="B11" s="176"/>
    </row>
    <row r="12" spans="2:2" hidden="1" x14ac:dyDescent="0.25">
      <c r="B12" s="176"/>
    </row>
    <row r="13" spans="2:2" hidden="1" x14ac:dyDescent="0.25">
      <c r="B13" s="176"/>
    </row>
    <row r="14" spans="2:2" x14ac:dyDescent="0.25">
      <c r="B14" s="176"/>
    </row>
    <row r="15" spans="2:2" hidden="1" x14ac:dyDescent="0.25">
      <c r="B15" s="176"/>
    </row>
    <row r="16" spans="2:2" hidden="1" x14ac:dyDescent="0.25">
      <c r="B16" s="176"/>
    </row>
    <row r="17" spans="2:2" hidden="1" x14ac:dyDescent="0.25">
      <c r="B17" s="176"/>
    </row>
    <row r="18" spans="2:2" x14ac:dyDescent="0.25">
      <c r="B18" s="176"/>
    </row>
    <row r="19" spans="2:2" hidden="1" x14ac:dyDescent="0.25">
      <c r="B19" s="176"/>
    </row>
    <row r="20" spans="2:2" hidden="1" x14ac:dyDescent="0.25">
      <c r="B20" s="176"/>
    </row>
    <row r="21" spans="2:2" x14ac:dyDescent="0.25">
      <c r="B21" s="176"/>
    </row>
    <row r="22" spans="2:2" hidden="1" x14ac:dyDescent="0.25">
      <c r="B22" s="176"/>
    </row>
    <row r="23" spans="2:2" ht="2.25" customHeight="1" x14ac:dyDescent="0.25">
      <c r="B23" s="176"/>
    </row>
    <row r="24" spans="2:2" ht="24" customHeight="1" x14ac:dyDescent="0.25">
      <c r="B24" s="176"/>
    </row>
    <row r="25" spans="2:2" ht="22.5" customHeight="1" x14ac:dyDescent="0.25">
      <c r="B25" s="176"/>
    </row>
    <row r="26" spans="2:2" x14ac:dyDescent="0.25">
      <c r="B26" s="176"/>
    </row>
    <row r="27" spans="2:2" x14ac:dyDescent="0.25">
      <c r="B27" s="176"/>
    </row>
    <row r="28" spans="2:2" x14ac:dyDescent="0.25">
      <c r="B28" s="176"/>
    </row>
    <row r="29" spans="2:2" x14ac:dyDescent="0.25">
      <c r="B29" s="176"/>
    </row>
    <row r="30" spans="2:2" x14ac:dyDescent="0.25">
      <c r="B30" s="176"/>
    </row>
    <row r="31" spans="2:2" x14ac:dyDescent="0.25">
      <c r="B31" s="176"/>
    </row>
    <row r="32" spans="2:2" x14ac:dyDescent="0.25">
      <c r="B32" s="176"/>
    </row>
    <row r="33" spans="2:2" x14ac:dyDescent="0.25">
      <c r="B33" s="176"/>
    </row>
    <row r="34" spans="2:2" x14ac:dyDescent="0.25">
      <c r="B34" s="176"/>
    </row>
    <row r="35" spans="2:2" x14ac:dyDescent="0.25">
      <c r="B35" s="176"/>
    </row>
    <row r="36" spans="2:2" x14ac:dyDescent="0.25">
      <c r="B36" s="176"/>
    </row>
    <row r="37" spans="2:2" x14ac:dyDescent="0.25">
      <c r="B37" s="176"/>
    </row>
    <row r="38" spans="2:2" x14ac:dyDescent="0.25">
      <c r="B38" s="176"/>
    </row>
    <row r="39" spans="2:2" x14ac:dyDescent="0.25">
      <c r="B39" s="176"/>
    </row>
    <row r="40" spans="2:2" x14ac:dyDescent="0.25">
      <c r="B40" s="176"/>
    </row>
    <row r="41" spans="2:2" x14ac:dyDescent="0.25">
      <c r="B41" s="176"/>
    </row>
    <row r="42" spans="2:2" x14ac:dyDescent="0.25">
      <c r="B42" s="176"/>
    </row>
    <row r="43" spans="2:2" x14ac:dyDescent="0.25">
      <c r="B43" s="177"/>
    </row>
  </sheetData>
  <protectedRanges>
    <protectedRange sqref="G20" name="Rozsah1"/>
    <protectedRange sqref="B2" name="Rozsah2"/>
  </protectedRanges>
  <mergeCells count="1">
    <mergeCell ref="B2:B4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/>
  </sheetViews>
  <sheetFormatPr defaultColWidth="8.85546875" defaultRowHeight="15" x14ac:dyDescent="0.25"/>
  <cols>
    <col min="1" max="1" width="3.140625" customWidth="1"/>
    <col min="2" max="2" width="98.42578125" customWidth="1"/>
  </cols>
  <sheetData>
    <row r="1" spans="2:2" ht="15.75" thickBot="1" x14ac:dyDescent="0.3"/>
    <row r="2" spans="2:2" ht="42.75" customHeight="1" x14ac:dyDescent="0.25">
      <c r="B2" s="3" t="s">
        <v>110</v>
      </c>
    </row>
    <row r="3" spans="2:2" x14ac:dyDescent="0.25">
      <c r="B3" s="4"/>
    </row>
    <row r="4" spans="2:2" x14ac:dyDescent="0.25">
      <c r="B4" s="5" t="s">
        <v>83</v>
      </c>
    </row>
    <row r="5" spans="2:2" x14ac:dyDescent="0.25">
      <c r="B5" s="6"/>
    </row>
    <row r="6" spans="2:2" x14ac:dyDescent="0.25">
      <c r="B6" s="7" t="s">
        <v>84</v>
      </c>
    </row>
    <row r="7" spans="2:2" x14ac:dyDescent="0.25">
      <c r="B7" s="5"/>
    </row>
    <row r="8" spans="2:2" ht="60.75" customHeight="1" x14ac:dyDescent="0.25">
      <c r="B8" s="5" t="s">
        <v>111</v>
      </c>
    </row>
    <row r="9" spans="2:2" x14ac:dyDescent="0.25">
      <c r="B9" s="5" t="s">
        <v>112</v>
      </c>
    </row>
    <row r="10" spans="2:2" x14ac:dyDescent="0.25">
      <c r="B10" s="8"/>
    </row>
    <row r="11" spans="2:2" ht="30" x14ac:dyDescent="0.25">
      <c r="B11" s="5" t="s">
        <v>113</v>
      </c>
    </row>
    <row r="12" spans="2:2" x14ac:dyDescent="0.25">
      <c r="B12" s="5"/>
    </row>
    <row r="13" spans="2:2" ht="45" x14ac:dyDescent="0.25">
      <c r="B13" s="5" t="s">
        <v>114</v>
      </c>
    </row>
    <row r="14" spans="2:2" x14ac:dyDescent="0.25">
      <c r="B14" s="5"/>
    </row>
    <row r="15" spans="2:2" ht="45" x14ac:dyDescent="0.25">
      <c r="B15" s="5" t="s">
        <v>115</v>
      </c>
    </row>
    <row r="16" spans="2:2" x14ac:dyDescent="0.25">
      <c r="B16" s="5"/>
    </row>
    <row r="17" spans="2:2" ht="60" x14ac:dyDescent="0.25">
      <c r="B17" s="5" t="s">
        <v>116</v>
      </c>
    </row>
    <row r="18" spans="2:2" x14ac:dyDescent="0.25">
      <c r="B18" s="5"/>
    </row>
    <row r="19" spans="2:2" ht="75" x14ac:dyDescent="0.25">
      <c r="B19" s="5" t="s">
        <v>117</v>
      </c>
    </row>
    <row r="20" spans="2:2" ht="15.75" thickBot="1" x14ac:dyDescent="0.3">
      <c r="B20" s="9"/>
    </row>
    <row r="21" spans="2:2" x14ac:dyDescent="0.25">
      <c r="B21" s="1"/>
    </row>
    <row r="22" spans="2:2" x14ac:dyDescent="0.25">
      <c r="B22" s="1"/>
    </row>
    <row r="23" spans="2:2" x14ac:dyDescent="0.25">
      <c r="B23" s="1"/>
    </row>
    <row r="24" spans="2:2" x14ac:dyDescent="0.25">
      <c r="B24" s="1"/>
    </row>
    <row r="25" spans="2:2" ht="13.5" customHeight="1" x14ac:dyDescent="0.25">
      <c r="B25" s="1"/>
    </row>
    <row r="26" spans="2:2" ht="15.75" x14ac:dyDescent="0.25">
      <c r="B26" s="2"/>
    </row>
  </sheetData>
  <sheetProtection algorithmName="SHA-512" hashValue="JVtayzfNTnkcHd0zh+BVFibCfdOQWsTjzO+SSTlZOfzAamwmvPMlV3lLEp+sIFcsieXks4lvZUVp9rj6Wfr4jg==" saltValue="WMLzLDZZqTKtH4QzrGV82A==" spinCount="100000" sheet="1" objects="1" scenarios="1" selectLockedCell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rganiz_x00e1_cia xmlns="d21a2337-edf0-44f9-b8d5-662660621587" xsi:nil="true"/>
    <lcf76f155ced4ddcb4097134ff3c332f xmlns="d21a2337-edf0-44f9-b8d5-662660621587">
      <Terms xmlns="http://schemas.microsoft.com/office/infopath/2007/PartnerControls"/>
    </lcf76f155ced4ddcb4097134ff3c332f>
    <Stavpo_x017e_iadavky xmlns="d21a2337-edf0-44f9-b8d5-662660621587" xsi:nil="true"/>
    <Technik xmlns="d21a2337-edf0-44f9-b8d5-662660621587" xsi:nil="true"/>
    <Finan_x010d_n_x00fd_limit xmlns="d21a2337-edf0-44f9-b8d5-662660621587" xsi:nil="true"/>
    <N_x00e1_zovz_x00e1_kazky xmlns="d21a2337-edf0-44f9-b8d5-662660621587" xsi:nil="true"/>
    <TaxCatchAll xmlns="00a517a2-c277-45b3-aa58-bae3ab78131b" xsi:nil="true"/>
    <Rework xmlns="d21a2337-edf0-44f9-b8d5-662660621587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09892F696E374469C3A221B1E9AB70F" ma:contentTypeVersion="19" ma:contentTypeDescription="Umožňuje vytvoriť nový dokument." ma:contentTypeScope="" ma:versionID="a241dde15832abe17500be03026d91fc">
  <xsd:schema xmlns:xsd="http://www.w3.org/2001/XMLSchema" xmlns:xs="http://www.w3.org/2001/XMLSchema" xmlns:p="http://schemas.microsoft.com/office/2006/metadata/properties" xmlns:ns2="d21a2337-edf0-44f9-b8d5-662660621587" xmlns:ns3="00a517a2-c277-45b3-aa58-bae3ab78131b" targetNamespace="http://schemas.microsoft.com/office/2006/metadata/properties" ma:root="true" ma:fieldsID="ab2a294c67ba7939195499486d19a3e1" ns2:_="" ns3:_="">
    <xsd:import namespace="d21a2337-edf0-44f9-b8d5-662660621587"/>
    <xsd:import namespace="00a517a2-c277-45b3-aa58-bae3ab78131b"/>
    <xsd:element name="properties">
      <xsd:complexType>
        <xsd:sequence>
          <xsd:element name="documentManagement">
            <xsd:complexType>
              <xsd:all>
                <xsd:element ref="ns2:Stavpo_x017e_iadavky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Organiz_x00e1_cia" minOccurs="0"/>
                <xsd:element ref="ns2:N_x00e1_zovz_x00e1_kazky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Finan_x010d_n_x00fd_limit" minOccurs="0"/>
                <xsd:element ref="ns2:Technik" minOccurs="0"/>
                <xsd:element ref="ns2:MediaServiceLocation" minOccurs="0"/>
                <xsd:element ref="ns2:MediaLengthInSeconds" minOccurs="0"/>
                <xsd:element ref="ns2:Rework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1a2337-edf0-44f9-b8d5-662660621587" elementFormDefault="qualified">
    <xsd:import namespace="http://schemas.microsoft.com/office/2006/documentManagement/types"/>
    <xsd:import namespace="http://schemas.microsoft.com/office/infopath/2007/PartnerControls"/>
    <xsd:element name="Stavpo_x017e_iadavky" ma:index="8" nillable="true" ma:displayName="Stav požiadavky" ma:format="Dropdown" ma:internalName="Stavpo_x017e_iadavky">
      <xsd:simpleType>
        <xsd:restriction base="dms:Choice">
          <xsd:enumeration value="otvorená"/>
          <xsd:enumeration value="uzavretá"/>
        </xsd:restriction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Organiz_x00e1_cia" ma:index="13" nillable="true" ma:displayName="Organizácia" ma:format="Dropdown" ma:internalName="Organiz_x00e1_cia">
      <xsd:simpleType>
        <xsd:restriction base="dms:Choice">
          <xsd:enumeration value="STARZ"/>
          <xsd:enumeration value="ZOO"/>
          <xsd:enumeration value="MLBA"/>
          <xsd:enumeration value="MMB"/>
          <xsd:enumeration value="GMB"/>
          <xsd:enumeration value="MIB"/>
          <xsd:enumeration value="BKIS"/>
          <xsd:enumeration value="DTV"/>
          <xsd:enumeration value="PDS"/>
          <xsd:enumeration value="BCS"/>
          <xsd:enumeration value="MKB"/>
          <xsd:enumeration value="DSL"/>
          <xsd:enumeration value="DPK"/>
          <xsd:enumeration value="Gerium"/>
          <xsd:enumeration value="Retest"/>
          <xsd:enumeration value="CVČ"/>
          <xsd:enumeration value="KPB"/>
          <xsd:enumeration value="DJŽ"/>
          <xsd:enumeration value="DSA"/>
          <xsd:enumeration value="PaaS"/>
        </xsd:restriction>
      </xsd:simpleType>
    </xsd:element>
    <xsd:element name="N_x00e1_zovz_x00e1_kazky" ma:index="14" nillable="true" ma:displayName="Názov zákazky" ma:format="Dropdown" ma:internalName="N_x00e1_zovz_x00e1_kazky">
      <xsd:simpleType>
        <xsd:restriction base="dms:Text">
          <xsd:maxLength value="255"/>
        </xsd:restriction>
      </xsd:simpleType>
    </xsd:element>
    <xsd:element name="lcf76f155ced4ddcb4097134ff3c332f" ma:index="16" nillable="true" ma:taxonomy="true" ma:internalName="lcf76f155ced4ddcb4097134ff3c332f" ma:taxonomyFieldName="MediaServiceImageTags" ma:displayName="Značky obrázka" ma:readOnly="false" ma:fieldId="{5cf76f15-5ced-4ddc-b409-7134ff3c332f}" ma:taxonomyMulti="true" ma:sspId="d5a92743-77e1-40b1-84d4-33652ca592c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Finan_x010d_n_x00fd_limit" ma:index="22" nillable="true" ma:displayName="Finančný limit" ma:format="Dropdown" ma:internalName="Finan_x010d_n_x00fd_limit">
      <xsd:simpleType>
        <xsd:restriction base="dms:Text">
          <xsd:maxLength value="255"/>
        </xsd:restriction>
      </xsd:simpleType>
    </xsd:element>
    <xsd:element name="Technik" ma:index="23" nillable="true" ma:displayName="Technik" ma:format="Dropdown" ma:internalName="Technik">
      <xsd:simpleType>
        <xsd:union memberTypes="dms:Text">
          <xsd:simpleType>
            <xsd:restriction base="dms:Choice">
              <xsd:enumeration value="Garaj"/>
              <xsd:enumeration value="Košútová"/>
              <xsd:enumeration value="Nociar"/>
              <xsd:enumeration value="Urda"/>
              <xsd:enumeration value="Višňovská"/>
              <xsd:enumeration value="Gál"/>
              <xsd:enumeration value="Matušková"/>
              <xsd:enumeration value="Mravcová"/>
              <xsd:enumeration value="Puchovanová"/>
              <xsd:enumeration value="Tkáč"/>
            </xsd:restriction>
          </xsd:simpleType>
        </xsd:union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Rework" ma:index="26" nillable="true" ma:displayName="Rework" ma:format="Dropdown" ma:internalName="Rework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a517a2-c277-45b3-aa58-bae3ab78131b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2f869761-9bab-4048-8408-f76a2c97ba34}" ma:internalName="TaxCatchAll" ma:showField="CatchAllData" ma:web="00a517a2-c277-45b3-aa58-bae3ab78131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D3BD455-CE9E-4AB2-8BBB-ED95591DBF91}">
  <ds:schemaRefs>
    <ds:schemaRef ds:uri="http://purl.org/dc/terms/"/>
    <ds:schemaRef ds:uri="http://purl.org/dc/elements/1.1/"/>
    <ds:schemaRef ds:uri="http://schemas.microsoft.com/office/2006/documentManagement/types"/>
    <ds:schemaRef ds:uri="http://purl.org/dc/dcmitype/"/>
    <ds:schemaRef ds:uri="00a517a2-c277-45b3-aa58-bae3ab78131b"/>
    <ds:schemaRef ds:uri="http://schemas.microsoft.com/office/infopath/2007/PartnerControls"/>
    <ds:schemaRef ds:uri="http://www.w3.org/XML/1998/namespace"/>
    <ds:schemaRef ds:uri="http://schemas.microsoft.com/office/2006/metadata/properties"/>
    <ds:schemaRef ds:uri="http://schemas.openxmlformats.org/package/2006/metadata/core-properties"/>
    <ds:schemaRef ds:uri="d21a2337-edf0-44f9-b8d5-662660621587"/>
  </ds:schemaRefs>
</ds:datastoreItem>
</file>

<file path=customXml/itemProps3.xml><?xml version="1.0" encoding="utf-8"?>
<ds:datastoreItem xmlns:ds="http://schemas.openxmlformats.org/officeDocument/2006/customXml" ds:itemID="{D1CCF382-2D3D-4C9A-8AAA-011F8C73F09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21a2337-edf0-44f9-b8d5-662660621587"/>
    <ds:schemaRef ds:uri="00a517a2-c277-45b3-aa58-bae3ab78131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3</vt:i4>
      </vt:variant>
    </vt:vector>
  </HeadingPairs>
  <TitlesOfParts>
    <vt:vector size="9" baseType="lpstr">
      <vt:lpstr>Zákl. nastavenie</vt:lpstr>
      <vt:lpstr>Položkový rozpočet</vt:lpstr>
      <vt:lpstr>Osobné postavenie</vt:lpstr>
      <vt:lpstr>Koneční užívatelia výhod</vt:lpstr>
      <vt:lpstr>Konflikt záujmov </vt:lpstr>
      <vt:lpstr>Medzinárodné sankcie</vt:lpstr>
      <vt:lpstr>'Koneční užívatelia výhod'!Oblasť_tlače</vt:lpstr>
      <vt:lpstr>'Medzinárodné sankcie'!Oblasť_tlače</vt:lpstr>
      <vt:lpstr>'Osobné postavenie'!Oblasť_tlače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Aneta Stuparovičová</cp:lastModifiedBy>
  <cp:revision/>
  <dcterms:created xsi:type="dcterms:W3CDTF">2022-09-22T09:41:16Z</dcterms:created>
  <dcterms:modified xsi:type="dcterms:W3CDTF">2026-04-21T07:37:19Z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0x010100609892F696E374469C3A221B1E9AB70F</vt:lpwstr>
  </property>
  <property fmtid="{D5CDD505-2E9C-101B-9397-08002B2CF9AE}" pid="3" name="MediaServiceImageTags">
    <vt:lpwstr/>
  </property>
</Properties>
</file>